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18\"/>
    </mc:Choice>
  </mc:AlternateContent>
  <bookViews>
    <workbookView xWindow="630" yWindow="330" windowWidth="8910" windowHeight="4695"/>
  </bookViews>
  <sheets>
    <sheet name="Input" sheetId="3" r:id="rId1"/>
    <sheet name="Calc" sheetId="2" r:id="rId2"/>
    <sheet name="results" sheetId="6" r:id="rId3"/>
    <sheet name="Std" sheetId="7" r:id="rId4"/>
  </sheets>
  <functionGroups builtInGroupCount="18"/>
  <definedNames>
    <definedName name="_xlnm._FilterDatabase" localSheetId="1" hidden="1">Calc!$A$4:$H$5</definedName>
  </definedNames>
  <calcPr calcId="152511"/>
</workbook>
</file>

<file path=xl/calcChain.xml><?xml version="1.0" encoding="utf-8"?>
<calcChain xmlns="http://schemas.openxmlformats.org/spreadsheetml/2006/main">
  <c r="S807" i="6" l="1"/>
  <c r="B807" i="6"/>
  <c r="A807" i="6"/>
  <c r="S806" i="6"/>
  <c r="B806" i="6"/>
  <c r="A806" i="6"/>
  <c r="S805" i="6"/>
  <c r="B805" i="6"/>
  <c r="A805" i="6"/>
  <c r="S804" i="6"/>
  <c r="E804" i="6"/>
  <c r="B804" i="6"/>
  <c r="A804" i="6"/>
  <c r="S803" i="6"/>
  <c r="E803" i="6"/>
  <c r="B803" i="6"/>
  <c r="A803" i="6"/>
  <c r="S802" i="6"/>
  <c r="B802" i="6"/>
  <c r="A802" i="6"/>
  <c r="S801" i="6"/>
  <c r="B801" i="6"/>
  <c r="A801" i="6"/>
  <c r="S800" i="6"/>
  <c r="E800" i="6"/>
  <c r="B800" i="6"/>
  <c r="A800" i="6"/>
  <c r="S799" i="6"/>
  <c r="E799" i="6"/>
  <c r="B799" i="6"/>
  <c r="A799" i="6"/>
  <c r="S798" i="6"/>
  <c r="B798" i="6"/>
  <c r="A798" i="6"/>
  <c r="S797" i="6"/>
  <c r="B797" i="6"/>
  <c r="A797" i="6"/>
  <c r="S796" i="6"/>
  <c r="E796" i="6"/>
  <c r="B796" i="6"/>
  <c r="A796" i="6"/>
  <c r="S795" i="6"/>
  <c r="F795" i="6"/>
  <c r="E795" i="6"/>
  <c r="B795" i="6"/>
  <c r="A795" i="6"/>
  <c r="S794" i="6"/>
  <c r="B794" i="6"/>
  <c r="A794" i="6"/>
  <c r="S793" i="6"/>
  <c r="B793" i="6"/>
  <c r="A793" i="6"/>
  <c r="S792" i="6"/>
  <c r="E792" i="6"/>
  <c r="B792" i="6"/>
  <c r="A792" i="6"/>
  <c r="S791" i="6"/>
  <c r="E791" i="6"/>
  <c r="B791" i="6"/>
  <c r="A791" i="6"/>
  <c r="BA807" i="2"/>
  <c r="AZ807" i="2"/>
  <c r="AV807" i="2"/>
  <c r="AD807" i="2"/>
  <c r="AF807" i="2" s="1"/>
  <c r="X807" i="2"/>
  <c r="S807" i="2"/>
  <c r="U807" i="2" s="1"/>
  <c r="E807" i="2"/>
  <c r="G807" i="2" s="1"/>
  <c r="C807" i="2"/>
  <c r="B807" i="2"/>
  <c r="A807" i="2"/>
  <c r="BA806" i="2"/>
  <c r="AZ806" i="2"/>
  <c r="AV806" i="2"/>
  <c r="AD806" i="2"/>
  <c r="AF806" i="2" s="1"/>
  <c r="X806" i="2"/>
  <c r="E806" i="6" s="1"/>
  <c r="S806" i="2"/>
  <c r="E806" i="2"/>
  <c r="C806" i="2"/>
  <c r="B806" i="2"/>
  <c r="A806" i="2"/>
  <c r="BA805" i="2"/>
  <c r="AZ805" i="2"/>
  <c r="AV805" i="2"/>
  <c r="AD805" i="2"/>
  <c r="X805" i="2"/>
  <c r="E805" i="6" s="1"/>
  <c r="S805" i="2"/>
  <c r="J805" i="2"/>
  <c r="E805" i="2"/>
  <c r="C805" i="2"/>
  <c r="D805" i="2" s="1"/>
  <c r="B805" i="2"/>
  <c r="A805" i="2"/>
  <c r="BA804" i="2"/>
  <c r="AZ804" i="2"/>
  <c r="AV804" i="2"/>
  <c r="AD804" i="2"/>
  <c r="X804" i="2"/>
  <c r="S804" i="2"/>
  <c r="J804" i="2"/>
  <c r="E804" i="2"/>
  <c r="C804" i="2"/>
  <c r="D804" i="2" s="1"/>
  <c r="B804" i="2"/>
  <c r="A804" i="2"/>
  <c r="BA803" i="2"/>
  <c r="AZ803" i="2"/>
  <c r="AV803" i="2"/>
  <c r="AD803" i="2"/>
  <c r="AE803" i="2" s="1"/>
  <c r="X803" i="2"/>
  <c r="Y803" i="2" s="1"/>
  <c r="F803" i="6" s="1"/>
  <c r="S803" i="2"/>
  <c r="T803" i="2" s="1"/>
  <c r="E803" i="2"/>
  <c r="F803" i="2" s="1"/>
  <c r="C803" i="2"/>
  <c r="D803" i="2" s="1"/>
  <c r="B803" i="2"/>
  <c r="A803" i="2"/>
  <c r="BA802" i="2"/>
  <c r="AZ802" i="2"/>
  <c r="AV802" i="2"/>
  <c r="AD802" i="2"/>
  <c r="AE802" i="2" s="1"/>
  <c r="X802" i="2"/>
  <c r="Y802" i="2" s="1"/>
  <c r="F802" i="6" s="1"/>
  <c r="S802" i="2"/>
  <c r="T802" i="2" s="1"/>
  <c r="E802" i="2"/>
  <c r="F802" i="2" s="1"/>
  <c r="C802" i="2"/>
  <c r="D802" i="2" s="1"/>
  <c r="B802" i="2"/>
  <c r="A802" i="2"/>
  <c r="BA801" i="2"/>
  <c r="AZ801" i="2"/>
  <c r="AV801" i="2"/>
  <c r="AD801" i="2"/>
  <c r="X801" i="2"/>
  <c r="E801" i="6" s="1"/>
  <c r="S801" i="2"/>
  <c r="J801" i="2"/>
  <c r="E801" i="2"/>
  <c r="C801" i="2"/>
  <c r="D801" i="2" s="1"/>
  <c r="B801" i="2"/>
  <c r="A801" i="2"/>
  <c r="BA800" i="2"/>
  <c r="AZ800" i="2"/>
  <c r="AV800" i="2"/>
  <c r="AD800" i="2"/>
  <c r="X800" i="2"/>
  <c r="S800" i="2"/>
  <c r="J800" i="2"/>
  <c r="E800" i="2"/>
  <c r="C800" i="2"/>
  <c r="D800" i="2" s="1"/>
  <c r="B800" i="2"/>
  <c r="A800" i="2"/>
  <c r="BA799" i="2"/>
  <c r="AZ799" i="2"/>
  <c r="AV799" i="2"/>
  <c r="AD799" i="2"/>
  <c r="X799" i="2"/>
  <c r="S799" i="2"/>
  <c r="E799" i="2"/>
  <c r="C799" i="2"/>
  <c r="D799" i="2" s="1"/>
  <c r="B799" i="2"/>
  <c r="A799" i="2"/>
  <c r="BA798" i="2"/>
  <c r="AZ798" i="2"/>
  <c r="AV798" i="2"/>
  <c r="AD798" i="2"/>
  <c r="X798" i="2"/>
  <c r="E798" i="6" s="1"/>
  <c r="S798" i="2"/>
  <c r="E798" i="2"/>
  <c r="C798" i="2"/>
  <c r="B798" i="2"/>
  <c r="A798" i="2"/>
  <c r="BA797" i="2"/>
  <c r="AZ797" i="2"/>
  <c r="AV797" i="2"/>
  <c r="AD797" i="2"/>
  <c r="X797" i="2"/>
  <c r="E797" i="6" s="1"/>
  <c r="S797" i="2"/>
  <c r="E797" i="2"/>
  <c r="C797" i="2"/>
  <c r="B797" i="2"/>
  <c r="A797" i="2"/>
  <c r="BA796" i="2"/>
  <c r="AZ796" i="2"/>
  <c r="AV796" i="2"/>
  <c r="AD796" i="2"/>
  <c r="X796" i="2"/>
  <c r="S796" i="2"/>
  <c r="J796" i="2"/>
  <c r="E796" i="2"/>
  <c r="C796" i="2"/>
  <c r="D796" i="2" s="1"/>
  <c r="B796" i="2"/>
  <c r="A796" i="2"/>
  <c r="BA795" i="2"/>
  <c r="AZ795" i="2"/>
  <c r="AV795" i="2"/>
  <c r="AD795" i="2"/>
  <c r="Y795" i="2"/>
  <c r="X795" i="2"/>
  <c r="Z795" i="2" s="1"/>
  <c r="S795" i="2"/>
  <c r="E795" i="2"/>
  <c r="G795" i="2" s="1"/>
  <c r="H795" i="2" s="1"/>
  <c r="C795" i="2"/>
  <c r="B795" i="2"/>
  <c r="A795" i="2"/>
  <c r="BA794" i="2"/>
  <c r="AZ794" i="2"/>
  <c r="AV794" i="2"/>
  <c r="AD794" i="2"/>
  <c r="AF794" i="2" s="1"/>
  <c r="X794" i="2"/>
  <c r="Y794" i="2" s="1"/>
  <c r="F794" i="6" s="1"/>
  <c r="S794" i="2"/>
  <c r="T794" i="2" s="1"/>
  <c r="G794" i="2"/>
  <c r="H794" i="2" s="1"/>
  <c r="E794" i="2"/>
  <c r="F794" i="2" s="1"/>
  <c r="C794" i="2"/>
  <c r="D794" i="2" s="1"/>
  <c r="B794" i="2"/>
  <c r="A794" i="2"/>
  <c r="BA793" i="2"/>
  <c r="AZ793" i="2"/>
  <c r="AV793" i="2"/>
  <c r="AF793" i="2"/>
  <c r="AG793" i="2" s="1"/>
  <c r="AD793" i="2"/>
  <c r="AE793" i="2" s="1"/>
  <c r="X793" i="2"/>
  <c r="S793" i="2"/>
  <c r="T793" i="2" s="1"/>
  <c r="E793" i="2"/>
  <c r="G793" i="2" s="1"/>
  <c r="H793" i="2" s="1"/>
  <c r="C793" i="2"/>
  <c r="D793" i="2" s="1"/>
  <c r="B793" i="2"/>
  <c r="A793" i="2"/>
  <c r="BA792" i="2"/>
  <c r="AZ792" i="2"/>
  <c r="AV792" i="2"/>
  <c r="AD792" i="2"/>
  <c r="AF792" i="2" s="1"/>
  <c r="AG792" i="2" s="1"/>
  <c r="X792" i="2"/>
  <c r="Z792" i="2" s="1"/>
  <c r="S792" i="2"/>
  <c r="E792" i="2"/>
  <c r="G792" i="2" s="1"/>
  <c r="C792" i="2"/>
  <c r="D792" i="2" s="1"/>
  <c r="B792" i="2"/>
  <c r="A792" i="2"/>
  <c r="BA791" i="2"/>
  <c r="AZ791" i="2"/>
  <c r="AV791" i="2"/>
  <c r="AD791" i="2"/>
  <c r="AF791" i="2" s="1"/>
  <c r="X791" i="2"/>
  <c r="Z791" i="2" s="1"/>
  <c r="U791" i="2"/>
  <c r="S791" i="2"/>
  <c r="T791" i="2" s="1"/>
  <c r="E791" i="2"/>
  <c r="G791" i="2" s="1"/>
  <c r="C791" i="2"/>
  <c r="D791" i="2" s="1"/>
  <c r="B791" i="2"/>
  <c r="A791" i="2"/>
  <c r="Z807" i="2" l="1"/>
  <c r="E807" i="6"/>
  <c r="D797" i="2"/>
  <c r="J797" i="2"/>
  <c r="L797" i="2" s="1"/>
  <c r="M797" i="2" s="1"/>
  <c r="D807" i="2"/>
  <c r="J807" i="2"/>
  <c r="L807" i="2" s="1"/>
  <c r="M807" i="2" s="1"/>
  <c r="E793" i="6"/>
  <c r="Z793" i="2"/>
  <c r="AH793" i="2" s="1"/>
  <c r="I793" i="6" s="1"/>
  <c r="AE792" i="2"/>
  <c r="Y793" i="2"/>
  <c r="F793" i="6" s="1"/>
  <c r="D806" i="2"/>
  <c r="J806" i="2"/>
  <c r="L806" i="2" s="1"/>
  <c r="M806" i="2" s="1"/>
  <c r="E794" i="6"/>
  <c r="E802" i="6"/>
  <c r="F793" i="2"/>
  <c r="Z794" i="2"/>
  <c r="AH794" i="2" s="1"/>
  <c r="I794" i="6" s="1"/>
  <c r="D798" i="2"/>
  <c r="J798" i="2"/>
  <c r="J799" i="2"/>
  <c r="L799" i="2" s="1"/>
  <c r="M799" i="2" s="1"/>
  <c r="AF802" i="2"/>
  <c r="AG802" i="2" s="1"/>
  <c r="J803" i="2"/>
  <c r="K803" i="2" s="1"/>
  <c r="Z805" i="2"/>
  <c r="Y805" i="2"/>
  <c r="F805" i="6" s="1"/>
  <c r="V807" i="2"/>
  <c r="AJ807" i="2"/>
  <c r="K807" i="6" s="1"/>
  <c r="L803" i="2"/>
  <c r="M803" i="2" s="1"/>
  <c r="U803" i="2"/>
  <c r="AF803" i="2"/>
  <c r="T804" i="2"/>
  <c r="AF805" i="2"/>
  <c r="AE805" i="2"/>
  <c r="T806" i="2"/>
  <c r="G802" i="2"/>
  <c r="Z802" i="2"/>
  <c r="G804" i="2"/>
  <c r="F804" i="2"/>
  <c r="Z804" i="2"/>
  <c r="Y804" i="2"/>
  <c r="F804" i="6" s="1"/>
  <c r="G806" i="2"/>
  <c r="F806" i="2"/>
  <c r="Z806" i="2"/>
  <c r="AH806" i="2" s="1"/>
  <c r="I806" i="6" s="1"/>
  <c r="Y806" i="2"/>
  <c r="F806" i="6" s="1"/>
  <c r="H807" i="2"/>
  <c r="O807" i="2"/>
  <c r="C807" i="6" s="1"/>
  <c r="AG807" i="2"/>
  <c r="AH807" i="2"/>
  <c r="I807" i="6" s="1"/>
  <c r="J802" i="2"/>
  <c r="G803" i="2"/>
  <c r="Z803" i="2"/>
  <c r="L804" i="2"/>
  <c r="M804" i="2" s="1"/>
  <c r="K804" i="2"/>
  <c r="AF804" i="2"/>
  <c r="AE804" i="2"/>
  <c r="U805" i="2"/>
  <c r="T805" i="2"/>
  <c r="AG806" i="2"/>
  <c r="G805" i="2"/>
  <c r="F805" i="2"/>
  <c r="L805" i="2"/>
  <c r="M805" i="2" s="1"/>
  <c r="K805" i="2"/>
  <c r="AA807" i="2"/>
  <c r="AE806" i="2"/>
  <c r="F807" i="2"/>
  <c r="K807" i="2"/>
  <c r="T807" i="2"/>
  <c r="Y807" i="2"/>
  <c r="F807" i="6" s="1"/>
  <c r="AE807" i="2"/>
  <c r="AA791" i="2"/>
  <c r="H792" i="2"/>
  <c r="O792" i="2"/>
  <c r="C792" i="6" s="1"/>
  <c r="H791" i="2"/>
  <c r="O791" i="2"/>
  <c r="C791" i="6" s="1"/>
  <c r="AG791" i="2"/>
  <c r="AH791" i="2"/>
  <c r="AG794" i="2"/>
  <c r="AA792" i="2"/>
  <c r="J791" i="2"/>
  <c r="V791" i="2"/>
  <c r="AE791" i="2"/>
  <c r="AJ791" i="2"/>
  <c r="K791" i="6" s="1"/>
  <c r="F792" i="2"/>
  <c r="Y792" i="2"/>
  <c r="F792" i="6" s="1"/>
  <c r="F791" i="2"/>
  <c r="Y791" i="2"/>
  <c r="F791" i="6" s="1"/>
  <c r="T792" i="2"/>
  <c r="AH792" i="2"/>
  <c r="I792" i="6" s="1"/>
  <c r="J793" i="2"/>
  <c r="U793" i="2"/>
  <c r="AE794" i="2"/>
  <c r="F795" i="2"/>
  <c r="O795" i="2"/>
  <c r="C795" i="6" s="1"/>
  <c r="G797" i="2"/>
  <c r="F797" i="2"/>
  <c r="AF797" i="2"/>
  <c r="AE797" i="2"/>
  <c r="U798" i="2"/>
  <c r="T798" i="2"/>
  <c r="Z799" i="2"/>
  <c r="Y799" i="2"/>
  <c r="F799" i="6" s="1"/>
  <c r="J792" i="2"/>
  <c r="AF795" i="2"/>
  <c r="AE795" i="2"/>
  <c r="K797" i="2"/>
  <c r="G799" i="2"/>
  <c r="F799" i="2"/>
  <c r="O794" i="2"/>
  <c r="C794" i="6" s="1"/>
  <c r="AA794" i="2"/>
  <c r="J795" i="2"/>
  <c r="D795" i="2"/>
  <c r="U795" i="2"/>
  <c r="T795" i="2"/>
  <c r="Z801" i="2"/>
  <c r="Y801" i="2"/>
  <c r="F801" i="6" s="1"/>
  <c r="O793" i="2"/>
  <c r="C793" i="6" s="1"/>
  <c r="J794" i="2"/>
  <c r="T796" i="2"/>
  <c r="Z797" i="2"/>
  <c r="Y797" i="2"/>
  <c r="F797" i="6" s="1"/>
  <c r="G801" i="2"/>
  <c r="F801" i="2"/>
  <c r="G796" i="2"/>
  <c r="F796" i="2"/>
  <c r="Z796" i="2"/>
  <c r="Y796" i="2"/>
  <c r="F796" i="6" s="1"/>
  <c r="G798" i="2"/>
  <c r="F798" i="2"/>
  <c r="Z798" i="2"/>
  <c r="Y798" i="2"/>
  <c r="F798" i="6" s="1"/>
  <c r="G800" i="2"/>
  <c r="F800" i="2"/>
  <c r="Z800" i="2"/>
  <c r="Y800" i="2"/>
  <c r="F800" i="6" s="1"/>
  <c r="AA795" i="2"/>
  <c r="L796" i="2"/>
  <c r="M796" i="2" s="1"/>
  <c r="K796" i="2"/>
  <c r="AF796" i="2"/>
  <c r="AE796" i="2"/>
  <c r="U797" i="2"/>
  <c r="T797" i="2"/>
  <c r="L798" i="2"/>
  <c r="M798" i="2" s="1"/>
  <c r="K798" i="2"/>
  <c r="AF798" i="2"/>
  <c r="AE798" i="2"/>
  <c r="U799" i="2"/>
  <c r="T799" i="2"/>
  <c r="L800" i="2"/>
  <c r="M800" i="2" s="1"/>
  <c r="K800" i="2"/>
  <c r="AF800" i="2"/>
  <c r="AE800" i="2"/>
  <c r="U801" i="2"/>
  <c r="T801" i="2"/>
  <c r="AF799" i="2"/>
  <c r="AE799" i="2"/>
  <c r="T800" i="2"/>
  <c r="L801" i="2"/>
  <c r="M801" i="2" s="1"/>
  <c r="K801" i="2"/>
  <c r="AF801" i="2"/>
  <c r="AE801" i="2"/>
  <c r="S789" i="6"/>
  <c r="K789" i="6"/>
  <c r="C789" i="6"/>
  <c r="B789" i="6"/>
  <c r="A789" i="6"/>
  <c r="S788" i="6"/>
  <c r="C788" i="6"/>
  <c r="B788" i="6"/>
  <c r="A788" i="6"/>
  <c r="S787" i="6"/>
  <c r="B787" i="6"/>
  <c r="A787" i="6"/>
  <c r="S786" i="6"/>
  <c r="B786" i="6"/>
  <c r="A786" i="6"/>
  <c r="S785" i="6"/>
  <c r="K785" i="6"/>
  <c r="C785" i="6"/>
  <c r="B785" i="6"/>
  <c r="A785" i="6"/>
  <c r="S784" i="6"/>
  <c r="B784" i="6"/>
  <c r="A784" i="6"/>
  <c r="S783" i="6"/>
  <c r="E783" i="6"/>
  <c r="B783" i="6"/>
  <c r="A783" i="6"/>
  <c r="S782" i="6"/>
  <c r="E782" i="6"/>
  <c r="B782" i="6"/>
  <c r="A782" i="6"/>
  <c r="S781" i="6"/>
  <c r="B781" i="6"/>
  <c r="A781" i="6"/>
  <c r="S780" i="6"/>
  <c r="F780" i="6"/>
  <c r="B780" i="6"/>
  <c r="A780" i="6"/>
  <c r="S779" i="6"/>
  <c r="B779" i="6"/>
  <c r="A779" i="6"/>
  <c r="BA789" i="2"/>
  <c r="AZ789" i="2"/>
  <c r="AV789" i="2"/>
  <c r="AG789" i="2"/>
  <c r="AD789" i="2"/>
  <c r="AF789" i="2" s="1"/>
  <c r="X789" i="2"/>
  <c r="Z789" i="2" s="1"/>
  <c r="AA789" i="2" s="1"/>
  <c r="V789" i="2"/>
  <c r="AK789" i="2" s="1"/>
  <c r="L789" i="6" s="1"/>
  <c r="S789" i="2"/>
  <c r="U789" i="2" s="1"/>
  <c r="AJ789" i="2" s="1"/>
  <c r="J789" i="2"/>
  <c r="L789" i="2" s="1"/>
  <c r="M789" i="2" s="1"/>
  <c r="E789" i="2"/>
  <c r="G789" i="2" s="1"/>
  <c r="O789" i="2" s="1"/>
  <c r="D789" i="2"/>
  <c r="C789" i="2"/>
  <c r="B789" i="2"/>
  <c r="A789" i="2"/>
  <c r="BA788" i="2"/>
  <c r="AZ788" i="2"/>
  <c r="AV788" i="2"/>
  <c r="AD788" i="2"/>
  <c r="AF788" i="2" s="1"/>
  <c r="AG788" i="2" s="1"/>
  <c r="X788" i="2"/>
  <c r="Z788" i="2" s="1"/>
  <c r="AA788" i="2" s="1"/>
  <c r="S788" i="2"/>
  <c r="J788" i="2"/>
  <c r="L788" i="2" s="1"/>
  <c r="M788" i="2" s="1"/>
  <c r="E788" i="2"/>
  <c r="G788" i="2" s="1"/>
  <c r="O788" i="2" s="1"/>
  <c r="C788" i="2"/>
  <c r="D788" i="2" s="1"/>
  <c r="B788" i="2"/>
  <c r="A788" i="2"/>
  <c r="BA787" i="2"/>
  <c r="AZ787" i="2"/>
  <c r="AV787" i="2"/>
  <c r="AD787" i="2"/>
  <c r="AF787" i="2" s="1"/>
  <c r="AG787" i="2" s="1"/>
  <c r="X787" i="2"/>
  <c r="Z787" i="2" s="1"/>
  <c r="AA787" i="2" s="1"/>
  <c r="S787" i="2"/>
  <c r="U787" i="2" s="1"/>
  <c r="AJ787" i="2" s="1"/>
  <c r="K787" i="6" s="1"/>
  <c r="J787" i="2"/>
  <c r="L787" i="2" s="1"/>
  <c r="M787" i="2" s="1"/>
  <c r="E787" i="2"/>
  <c r="G787" i="2" s="1"/>
  <c r="O787" i="2" s="1"/>
  <c r="C787" i="6" s="1"/>
  <c r="C787" i="2"/>
  <c r="D787" i="2" s="1"/>
  <c r="B787" i="2"/>
  <c r="A787" i="2"/>
  <c r="BA786" i="2"/>
  <c r="AZ786" i="2"/>
  <c r="AV786" i="2"/>
  <c r="AG786" i="2"/>
  <c r="AD786" i="2"/>
  <c r="AF786" i="2" s="1"/>
  <c r="X786" i="2"/>
  <c r="Z786" i="2" s="1"/>
  <c r="AA786" i="2" s="1"/>
  <c r="S786" i="2"/>
  <c r="E786" i="2"/>
  <c r="G786" i="2" s="1"/>
  <c r="O786" i="2" s="1"/>
  <c r="C786" i="6" s="1"/>
  <c r="C786" i="2"/>
  <c r="J786" i="2" s="1"/>
  <c r="L786" i="2" s="1"/>
  <c r="M786" i="2" s="1"/>
  <c r="B786" i="2"/>
  <c r="A786" i="2"/>
  <c r="BA785" i="2"/>
  <c r="AZ785" i="2"/>
  <c r="AV785" i="2"/>
  <c r="AD785" i="2"/>
  <c r="AF785" i="2" s="1"/>
  <c r="AG785" i="2" s="1"/>
  <c r="AA785" i="2"/>
  <c r="X785" i="2"/>
  <c r="Z785" i="2" s="1"/>
  <c r="S785" i="2"/>
  <c r="U785" i="2" s="1"/>
  <c r="AJ785" i="2" s="1"/>
  <c r="J785" i="2"/>
  <c r="L785" i="2" s="1"/>
  <c r="M785" i="2" s="1"/>
  <c r="E785" i="2"/>
  <c r="G785" i="2" s="1"/>
  <c r="O785" i="2" s="1"/>
  <c r="C785" i="2"/>
  <c r="D785" i="2" s="1"/>
  <c r="B785" i="2"/>
  <c r="A785" i="2"/>
  <c r="BA784" i="2"/>
  <c r="AZ784" i="2"/>
  <c r="AV784" i="2"/>
  <c r="AD784" i="2"/>
  <c r="X784" i="2"/>
  <c r="E784" i="6" s="1"/>
  <c r="S784" i="2"/>
  <c r="J784" i="2"/>
  <c r="E784" i="2"/>
  <c r="C784" i="2"/>
  <c r="D784" i="2" s="1"/>
  <c r="B784" i="2"/>
  <c r="A784" i="2"/>
  <c r="BA783" i="2"/>
  <c r="AZ783" i="2"/>
  <c r="AV783" i="2"/>
  <c r="AD783" i="2"/>
  <c r="X783" i="2"/>
  <c r="S783" i="2"/>
  <c r="J783" i="2"/>
  <c r="E783" i="2"/>
  <c r="C783" i="2"/>
  <c r="D783" i="2" s="1"/>
  <c r="B783" i="2"/>
  <c r="A783" i="2"/>
  <c r="BA782" i="2"/>
  <c r="AZ782" i="2"/>
  <c r="AV782" i="2"/>
  <c r="AD782" i="2"/>
  <c r="X782" i="2"/>
  <c r="S782" i="2"/>
  <c r="E782" i="2"/>
  <c r="C782" i="2"/>
  <c r="D782" i="2" s="1"/>
  <c r="B782" i="2"/>
  <c r="A782" i="2"/>
  <c r="BA781" i="2"/>
  <c r="AZ781" i="2"/>
  <c r="AV781" i="2"/>
  <c r="AD781" i="2"/>
  <c r="AE781" i="2" s="1"/>
  <c r="X781" i="2"/>
  <c r="Y781" i="2" s="1"/>
  <c r="F781" i="6" s="1"/>
  <c r="S781" i="2"/>
  <c r="T781" i="2" s="1"/>
  <c r="E781" i="2"/>
  <c r="F781" i="2" s="1"/>
  <c r="C781" i="2"/>
  <c r="J781" i="2" s="1"/>
  <c r="B781" i="2"/>
  <c r="A781" i="2"/>
  <c r="BA780" i="2"/>
  <c r="AZ780" i="2"/>
  <c r="AV780" i="2"/>
  <c r="AD780" i="2"/>
  <c r="AE780" i="2" s="1"/>
  <c r="X780" i="2"/>
  <c r="Y780" i="2" s="1"/>
  <c r="S780" i="2"/>
  <c r="T780" i="2" s="1"/>
  <c r="E780" i="2"/>
  <c r="F780" i="2" s="1"/>
  <c r="C780" i="2"/>
  <c r="J780" i="2" s="1"/>
  <c r="K780" i="2" s="1"/>
  <c r="B780" i="2"/>
  <c r="A780" i="2"/>
  <c r="BA779" i="2"/>
  <c r="AZ779" i="2"/>
  <c r="AV779" i="2"/>
  <c r="AD779" i="2"/>
  <c r="AE779" i="2" s="1"/>
  <c r="X779" i="2"/>
  <c r="Y779" i="2" s="1"/>
  <c r="F779" i="6" s="1"/>
  <c r="S779" i="2"/>
  <c r="T779" i="2" s="1"/>
  <c r="E779" i="2"/>
  <c r="F779" i="2" s="1"/>
  <c r="C779" i="2"/>
  <c r="J779" i="2" s="1"/>
  <c r="B779" i="2"/>
  <c r="A779" i="2"/>
  <c r="S777" i="6"/>
  <c r="B777" i="6"/>
  <c r="A777" i="6"/>
  <c r="S776" i="6"/>
  <c r="E776" i="6"/>
  <c r="C776" i="6"/>
  <c r="B776" i="6"/>
  <c r="A776" i="6"/>
  <c r="S775" i="6"/>
  <c r="B775" i="6"/>
  <c r="A775" i="6"/>
  <c r="S774" i="6"/>
  <c r="E774" i="6"/>
  <c r="B774" i="6"/>
  <c r="A774" i="6"/>
  <c r="S773" i="6"/>
  <c r="K773" i="6"/>
  <c r="C773" i="6"/>
  <c r="B773" i="6"/>
  <c r="A773" i="6"/>
  <c r="S772" i="6"/>
  <c r="E772" i="6"/>
  <c r="B772" i="6"/>
  <c r="A772" i="6"/>
  <c r="S771" i="6"/>
  <c r="B771" i="6"/>
  <c r="A771" i="6"/>
  <c r="S770" i="6"/>
  <c r="B770" i="6"/>
  <c r="A770" i="6"/>
  <c r="S769" i="6"/>
  <c r="F769" i="6"/>
  <c r="B769" i="6"/>
  <c r="A769" i="6"/>
  <c r="S768" i="6"/>
  <c r="E768" i="6"/>
  <c r="B768" i="6"/>
  <c r="A768" i="6"/>
  <c r="S767" i="6"/>
  <c r="B767" i="6"/>
  <c r="A767" i="6"/>
  <c r="BA777" i="2"/>
  <c r="AZ777" i="2"/>
  <c r="AV777" i="2"/>
  <c r="AG777" i="2"/>
  <c r="AE777" i="2"/>
  <c r="AD777" i="2"/>
  <c r="AF777" i="2" s="1"/>
  <c r="X777" i="2"/>
  <c r="Z777" i="2" s="1"/>
  <c r="AA777" i="2" s="1"/>
  <c r="T777" i="2"/>
  <c r="S777" i="2"/>
  <c r="U777" i="2" s="1"/>
  <c r="E777" i="2"/>
  <c r="G777" i="2" s="1"/>
  <c r="C777" i="2"/>
  <c r="J777" i="2" s="1"/>
  <c r="B777" i="2"/>
  <c r="A777" i="2"/>
  <c r="BA776" i="2"/>
  <c r="AZ776" i="2"/>
  <c r="AV776" i="2"/>
  <c r="AD776" i="2"/>
  <c r="AF776" i="2" s="1"/>
  <c r="X776" i="2"/>
  <c r="Z776" i="2" s="1"/>
  <c r="S776" i="2"/>
  <c r="E776" i="2"/>
  <c r="G776" i="2" s="1"/>
  <c r="O776" i="2" s="1"/>
  <c r="C776" i="2"/>
  <c r="J776" i="2" s="1"/>
  <c r="B776" i="2"/>
  <c r="A776" i="2"/>
  <c r="BA775" i="2"/>
  <c r="AZ775" i="2"/>
  <c r="AV775" i="2"/>
  <c r="AD775" i="2"/>
  <c r="AF775" i="2" s="1"/>
  <c r="AG775" i="2" s="1"/>
  <c r="X775" i="2"/>
  <c r="Z775" i="2" s="1"/>
  <c r="V775" i="2"/>
  <c r="AK775" i="2" s="1"/>
  <c r="L775" i="6" s="1"/>
  <c r="S775" i="2"/>
  <c r="U775" i="2" s="1"/>
  <c r="AJ775" i="2" s="1"/>
  <c r="K775" i="6" s="1"/>
  <c r="J775" i="2"/>
  <c r="L775" i="2" s="1"/>
  <c r="M775" i="2" s="1"/>
  <c r="E775" i="2"/>
  <c r="G775" i="2" s="1"/>
  <c r="O775" i="2" s="1"/>
  <c r="C775" i="6" s="1"/>
  <c r="D775" i="2"/>
  <c r="C775" i="2"/>
  <c r="B775" i="2"/>
  <c r="A775" i="2"/>
  <c r="BA774" i="2"/>
  <c r="AZ774" i="2"/>
  <c r="AV774" i="2"/>
  <c r="AD774" i="2"/>
  <c r="AF774" i="2" s="1"/>
  <c r="AG774" i="2" s="1"/>
  <c r="X774" i="2"/>
  <c r="Z774" i="2" s="1"/>
  <c r="S774" i="2"/>
  <c r="E774" i="2"/>
  <c r="G774" i="2" s="1"/>
  <c r="O774" i="2" s="1"/>
  <c r="C774" i="6" s="1"/>
  <c r="C774" i="2"/>
  <c r="J774" i="2" s="1"/>
  <c r="B774" i="2"/>
  <c r="A774" i="2"/>
  <c r="BA773" i="2"/>
  <c r="AZ773" i="2"/>
  <c r="AV773" i="2"/>
  <c r="AD773" i="2"/>
  <c r="AF773" i="2" s="1"/>
  <c r="X773" i="2"/>
  <c r="Z773" i="2" s="1"/>
  <c r="AA773" i="2" s="1"/>
  <c r="S773" i="2"/>
  <c r="U773" i="2" s="1"/>
  <c r="AJ773" i="2" s="1"/>
  <c r="H773" i="2"/>
  <c r="E773" i="2"/>
  <c r="G773" i="2" s="1"/>
  <c r="O773" i="2" s="1"/>
  <c r="C773" i="2"/>
  <c r="D773" i="2" s="1"/>
  <c r="B773" i="2"/>
  <c r="A773" i="2"/>
  <c r="BA772" i="2"/>
  <c r="AZ772" i="2"/>
  <c r="AV772" i="2"/>
  <c r="AD772" i="2"/>
  <c r="AF772" i="2" s="1"/>
  <c r="AG772" i="2" s="1"/>
  <c r="X772" i="2"/>
  <c r="Z772" i="2" s="1"/>
  <c r="AA772" i="2" s="1"/>
  <c r="S772" i="2"/>
  <c r="E772" i="2"/>
  <c r="G772" i="2" s="1"/>
  <c r="O772" i="2" s="1"/>
  <c r="C772" i="6" s="1"/>
  <c r="C772" i="2"/>
  <c r="D772" i="2" s="1"/>
  <c r="B772" i="2"/>
  <c r="A772" i="2"/>
  <c r="BA771" i="2"/>
  <c r="AZ771" i="2"/>
  <c r="AV771" i="2"/>
  <c r="AD771" i="2"/>
  <c r="AF771" i="2" s="1"/>
  <c r="AG771" i="2" s="1"/>
  <c r="X771" i="2"/>
  <c r="Z771" i="2" s="1"/>
  <c r="AA771" i="2" s="1"/>
  <c r="S771" i="2"/>
  <c r="U771" i="2" s="1"/>
  <c r="AJ771" i="2" s="1"/>
  <c r="K771" i="6" s="1"/>
  <c r="J771" i="2"/>
  <c r="L771" i="2" s="1"/>
  <c r="M771" i="2" s="1"/>
  <c r="E771" i="2"/>
  <c r="G771" i="2" s="1"/>
  <c r="O771" i="2" s="1"/>
  <c r="C771" i="6" s="1"/>
  <c r="C771" i="2"/>
  <c r="D771" i="2" s="1"/>
  <c r="B771" i="2"/>
  <c r="A771" i="2"/>
  <c r="BA770" i="2"/>
  <c r="AZ770" i="2"/>
  <c r="AV770" i="2"/>
  <c r="AG770" i="2"/>
  <c r="AD770" i="2"/>
  <c r="AF770" i="2" s="1"/>
  <c r="X770" i="2"/>
  <c r="Z770" i="2" s="1"/>
  <c r="AA770" i="2" s="1"/>
  <c r="S770" i="2"/>
  <c r="E770" i="2"/>
  <c r="G770" i="2" s="1"/>
  <c r="O770" i="2" s="1"/>
  <c r="C770" i="6" s="1"/>
  <c r="C770" i="2"/>
  <c r="B770" i="2"/>
  <c r="A770" i="2"/>
  <c r="BA769" i="2"/>
  <c r="AZ769" i="2"/>
  <c r="AV769" i="2"/>
  <c r="AD769" i="2"/>
  <c r="AF769" i="2" s="1"/>
  <c r="Z769" i="2"/>
  <c r="X769" i="2"/>
  <c r="Y769" i="2" s="1"/>
  <c r="S769" i="2"/>
  <c r="U769" i="2" s="1"/>
  <c r="E769" i="2"/>
  <c r="F769" i="2" s="1"/>
  <c r="C769" i="2"/>
  <c r="D769" i="2" s="1"/>
  <c r="B769" i="2"/>
  <c r="A769" i="2"/>
  <c r="BA768" i="2"/>
  <c r="AZ768" i="2"/>
  <c r="AV768" i="2"/>
  <c r="AD768" i="2"/>
  <c r="AE768" i="2" s="1"/>
  <c r="Z768" i="2"/>
  <c r="X768" i="2"/>
  <c r="Y768" i="2" s="1"/>
  <c r="F768" i="6" s="1"/>
  <c r="S768" i="2"/>
  <c r="G768" i="2"/>
  <c r="H768" i="2" s="1"/>
  <c r="E768" i="2"/>
  <c r="F768" i="2" s="1"/>
  <c r="C768" i="2"/>
  <c r="D768" i="2" s="1"/>
  <c r="B768" i="2"/>
  <c r="A768" i="2"/>
  <c r="BA767" i="2"/>
  <c r="AZ767" i="2"/>
  <c r="AV767" i="2"/>
  <c r="AD767" i="2"/>
  <c r="AF767" i="2" s="1"/>
  <c r="AG767" i="2" s="1"/>
  <c r="X767" i="2"/>
  <c r="Y767" i="2" s="1"/>
  <c r="F767" i="6" s="1"/>
  <c r="S767" i="2"/>
  <c r="U767" i="2" s="1"/>
  <c r="E767" i="2"/>
  <c r="G767" i="2" s="1"/>
  <c r="C767" i="2"/>
  <c r="D767" i="2" s="1"/>
  <c r="B767" i="2"/>
  <c r="A767" i="2"/>
  <c r="E779" i="6" l="1"/>
  <c r="D780" i="2"/>
  <c r="Y777" i="2"/>
  <c r="F777" i="6" s="1"/>
  <c r="E781" i="6"/>
  <c r="E785" i="6"/>
  <c r="E789" i="6"/>
  <c r="AA793" i="2"/>
  <c r="AI793" i="2" s="1"/>
  <c r="J793" i="6" s="1"/>
  <c r="K799" i="2"/>
  <c r="K806" i="2"/>
  <c r="AH802" i="2"/>
  <c r="I802" i="6" s="1"/>
  <c r="J772" i="2"/>
  <c r="L772" i="2" s="1"/>
  <c r="M772" i="2" s="1"/>
  <c r="E787" i="6"/>
  <c r="T769" i="2"/>
  <c r="U770" i="2"/>
  <c r="AJ770" i="2" s="1"/>
  <c r="K770" i="6" s="1"/>
  <c r="H771" i="2"/>
  <c r="J773" i="2"/>
  <c r="L773" i="2" s="1"/>
  <c r="M773" i="2" s="1"/>
  <c r="H774" i="2"/>
  <c r="D777" i="2"/>
  <c r="E767" i="6"/>
  <c r="E771" i="6"/>
  <c r="E775" i="6"/>
  <c r="Z779" i="2"/>
  <c r="AF781" i="2"/>
  <c r="AG781" i="2" s="1"/>
  <c r="D786" i="2"/>
  <c r="E786" i="6"/>
  <c r="AE767" i="2"/>
  <c r="AF768" i="2"/>
  <c r="G769" i="2"/>
  <c r="D776" i="2"/>
  <c r="E770" i="6"/>
  <c r="G779" i="2"/>
  <c r="G781" i="2"/>
  <c r="U781" i="2"/>
  <c r="AJ781" i="2" s="1"/>
  <c r="K781" i="6" s="1"/>
  <c r="V785" i="2"/>
  <c r="AK785" i="2" s="1"/>
  <c r="L785" i="6" s="1"/>
  <c r="J769" i="2"/>
  <c r="L769" i="2" s="1"/>
  <c r="M769" i="2" s="1"/>
  <c r="H772" i="2"/>
  <c r="D774" i="2"/>
  <c r="E769" i="6"/>
  <c r="E773" i="6"/>
  <c r="E777" i="6"/>
  <c r="V787" i="2"/>
  <c r="AK787" i="2" s="1"/>
  <c r="L787" i="6" s="1"/>
  <c r="E780" i="6"/>
  <c r="E788" i="6"/>
  <c r="U800" i="2"/>
  <c r="AI791" i="2"/>
  <c r="J791" i="6" s="1"/>
  <c r="I791" i="6"/>
  <c r="K802" i="2"/>
  <c r="L802" i="2"/>
  <c r="M802" i="2" s="1"/>
  <c r="AK807" i="2"/>
  <c r="L807" i="6" s="1"/>
  <c r="H805" i="2"/>
  <c r="O805" i="2"/>
  <c r="C805" i="6" s="1"/>
  <c r="AA803" i="2"/>
  <c r="AI807" i="2"/>
  <c r="J807" i="6" s="1"/>
  <c r="Q807" i="2"/>
  <c r="P807" i="2"/>
  <c r="D807" i="6" s="1"/>
  <c r="V805" i="2"/>
  <c r="AJ805" i="2"/>
  <c r="K805" i="6" s="1"/>
  <c r="AA804" i="2"/>
  <c r="H802" i="2"/>
  <c r="O802" i="2"/>
  <c r="C802" i="6" s="1"/>
  <c r="V803" i="2"/>
  <c r="AJ803" i="2"/>
  <c r="K803" i="6" s="1"/>
  <c r="U802" i="2"/>
  <c r="AG804" i="2"/>
  <c r="AH804" i="2"/>
  <c r="I804" i="6" s="1"/>
  <c r="H803" i="2"/>
  <c r="O803" i="2"/>
  <c r="C803" i="6" s="1"/>
  <c r="H806" i="2"/>
  <c r="O806" i="2"/>
  <c r="C806" i="6" s="1"/>
  <c r="H804" i="2"/>
  <c r="O804" i="2"/>
  <c r="C804" i="6" s="1"/>
  <c r="U806" i="2"/>
  <c r="U804" i="2"/>
  <c r="AA806" i="2"/>
  <c r="AI806" i="2" s="1"/>
  <c r="J806" i="6" s="1"/>
  <c r="AG805" i="2"/>
  <c r="AH805" i="2"/>
  <c r="I805" i="6" s="1"/>
  <c r="AA802" i="2"/>
  <c r="AI802" i="2" s="1"/>
  <c r="J802" i="6" s="1"/>
  <c r="AG803" i="2"/>
  <c r="AH803" i="2"/>
  <c r="AA805" i="2"/>
  <c r="AA801" i="2"/>
  <c r="V795" i="2"/>
  <c r="AJ795" i="2"/>
  <c r="K795" i="6" s="1"/>
  <c r="L792" i="2"/>
  <c r="M792" i="2" s="1"/>
  <c r="K792" i="2"/>
  <c r="V798" i="2"/>
  <c r="AJ798" i="2"/>
  <c r="K798" i="6" s="1"/>
  <c r="H797" i="2"/>
  <c r="O797" i="2"/>
  <c r="C797" i="6" s="1"/>
  <c r="Q792" i="2"/>
  <c r="P792" i="2"/>
  <c r="D792" i="6" s="1"/>
  <c r="AG801" i="2"/>
  <c r="AH801" i="2"/>
  <c r="I801" i="6" s="1"/>
  <c r="V801" i="2"/>
  <c r="AJ801" i="2"/>
  <c r="K801" i="6" s="1"/>
  <c r="AG798" i="2"/>
  <c r="AH798" i="2"/>
  <c r="I798" i="6" s="1"/>
  <c r="V797" i="2"/>
  <c r="AJ797" i="2"/>
  <c r="K797" i="6" s="1"/>
  <c r="AA800" i="2"/>
  <c r="AA798" i="2"/>
  <c r="AA796" i="2"/>
  <c r="H801" i="2"/>
  <c r="O801" i="2"/>
  <c r="C801" i="6" s="1"/>
  <c r="U796" i="2"/>
  <c r="P794" i="2"/>
  <c r="D794" i="6" s="1"/>
  <c r="Q794" i="2"/>
  <c r="Q795" i="2"/>
  <c r="AN795" i="2" s="1"/>
  <c r="G795" i="6" s="1"/>
  <c r="P795" i="2"/>
  <c r="D795" i="6" s="1"/>
  <c r="V793" i="2"/>
  <c r="U794" i="2"/>
  <c r="AJ793" i="2"/>
  <c r="K793" i="6" s="1"/>
  <c r="AK791" i="2"/>
  <c r="L791" i="6" s="1"/>
  <c r="U792" i="2"/>
  <c r="L794" i="2"/>
  <c r="M794" i="2" s="1"/>
  <c r="K794" i="2"/>
  <c r="Q793" i="2"/>
  <c r="P793" i="2"/>
  <c r="D793" i="6" s="1"/>
  <c r="L795" i="2"/>
  <c r="M795" i="2" s="1"/>
  <c r="K795" i="2"/>
  <c r="AA799" i="2"/>
  <c r="AG797" i="2"/>
  <c r="AH797" i="2"/>
  <c r="I797" i="6" s="1"/>
  <c r="K793" i="2"/>
  <c r="L793" i="2"/>
  <c r="M793" i="2" s="1"/>
  <c r="Q791" i="2"/>
  <c r="P791" i="2"/>
  <c r="D791" i="6" s="1"/>
  <c r="AG799" i="2"/>
  <c r="AH799" i="2"/>
  <c r="I799" i="6" s="1"/>
  <c r="AG800" i="2"/>
  <c r="AH800" i="2"/>
  <c r="V799" i="2"/>
  <c r="AJ799" i="2"/>
  <c r="K799" i="6" s="1"/>
  <c r="AG796" i="2"/>
  <c r="AH796" i="2"/>
  <c r="I796" i="6" s="1"/>
  <c r="H800" i="2"/>
  <c r="O800" i="2"/>
  <c r="C800" i="6" s="1"/>
  <c r="H798" i="2"/>
  <c r="O798" i="2"/>
  <c r="C798" i="6" s="1"/>
  <c r="H796" i="2"/>
  <c r="O796" i="2"/>
  <c r="C796" i="6" s="1"/>
  <c r="AA797" i="2"/>
  <c r="H799" i="2"/>
  <c r="O799" i="2"/>
  <c r="C799" i="6" s="1"/>
  <c r="AG795" i="2"/>
  <c r="AH795" i="2"/>
  <c r="AI792" i="2"/>
  <c r="J792" i="6" s="1"/>
  <c r="L791" i="2"/>
  <c r="M791" i="2" s="1"/>
  <c r="K791" i="2"/>
  <c r="AI794" i="2"/>
  <c r="J794" i="6" s="1"/>
  <c r="K779" i="2"/>
  <c r="L779" i="2"/>
  <c r="M779" i="2" s="1"/>
  <c r="K781" i="2"/>
  <c r="L781" i="2"/>
  <c r="M781" i="2" s="1"/>
  <c r="U779" i="2"/>
  <c r="AA779" i="2"/>
  <c r="D779" i="2"/>
  <c r="G780" i="2"/>
  <c r="Z780" i="2"/>
  <c r="D781" i="2"/>
  <c r="Z781" i="2"/>
  <c r="J782" i="2"/>
  <c r="AF779" i="2"/>
  <c r="U780" i="2"/>
  <c r="T782" i="2"/>
  <c r="V781" i="2"/>
  <c r="G784" i="2"/>
  <c r="F784" i="2"/>
  <c r="L780" i="2"/>
  <c r="M780" i="2" s="1"/>
  <c r="AF780" i="2"/>
  <c r="AF782" i="2"/>
  <c r="AE782" i="2"/>
  <c r="AS785" i="2"/>
  <c r="G782" i="2"/>
  <c r="F782" i="2"/>
  <c r="Z782" i="2"/>
  <c r="Y782" i="2"/>
  <c r="F782" i="6" s="1"/>
  <c r="L784" i="2"/>
  <c r="M784" i="2" s="1"/>
  <c r="K784" i="2"/>
  <c r="T784" i="2"/>
  <c r="AF784" i="2"/>
  <c r="AE784" i="2"/>
  <c r="Q785" i="2"/>
  <c r="R785" i="2" s="1"/>
  <c r="P785" i="2"/>
  <c r="D785" i="6" s="1"/>
  <c r="Q786" i="2"/>
  <c r="P786" i="2"/>
  <c r="D786" i="6" s="1"/>
  <c r="Q787" i="2"/>
  <c r="R787" i="2" s="1"/>
  <c r="P787" i="2"/>
  <c r="D787" i="6" s="1"/>
  <c r="Q788" i="2"/>
  <c r="P788" i="2"/>
  <c r="D788" i="6" s="1"/>
  <c r="Q789" i="2"/>
  <c r="R789" i="2" s="1"/>
  <c r="P789" i="2"/>
  <c r="D789" i="6" s="1"/>
  <c r="L783" i="2"/>
  <c r="M783" i="2" s="1"/>
  <c r="K783" i="2"/>
  <c r="U783" i="2"/>
  <c r="U782" i="2" s="1"/>
  <c r="T783" i="2"/>
  <c r="AF783" i="2"/>
  <c r="AE783" i="2"/>
  <c r="H785" i="2"/>
  <c r="AN785" i="2"/>
  <c r="G785" i="6" s="1"/>
  <c r="AH785" i="2"/>
  <c r="H786" i="2"/>
  <c r="U786" i="2"/>
  <c r="AH786" i="2"/>
  <c r="H787" i="2"/>
  <c r="AN787" i="2"/>
  <c r="G787" i="6" s="1"/>
  <c r="AH787" i="2"/>
  <c r="H788" i="2"/>
  <c r="U788" i="2"/>
  <c r="AH788" i="2"/>
  <c r="H789" i="2"/>
  <c r="AN789" i="2"/>
  <c r="G789" i="6" s="1"/>
  <c r="AH789" i="2"/>
  <c r="Z784" i="2"/>
  <c r="Y784" i="2"/>
  <c r="F784" i="6" s="1"/>
  <c r="G783" i="2"/>
  <c r="F783" i="2"/>
  <c r="Z783" i="2"/>
  <c r="Y783" i="2"/>
  <c r="F783" i="6" s="1"/>
  <c r="F785" i="2"/>
  <c r="K785" i="2"/>
  <c r="T785" i="2"/>
  <c r="Y785" i="2"/>
  <c r="F785" i="6" s="1"/>
  <c r="AE785" i="2"/>
  <c r="F786" i="2"/>
  <c r="K786" i="2"/>
  <c r="T786" i="2"/>
  <c r="Y786" i="2"/>
  <c r="F786" i="6" s="1"/>
  <c r="AE786" i="2"/>
  <c r="F787" i="2"/>
  <c r="K787" i="2"/>
  <c r="T787" i="2"/>
  <c r="Y787" i="2"/>
  <c r="F787" i="6" s="1"/>
  <c r="AE787" i="2"/>
  <c r="F788" i="2"/>
  <c r="K788" i="2"/>
  <c r="T788" i="2"/>
  <c r="Y788" i="2"/>
  <c r="F788" i="6" s="1"/>
  <c r="AE788" i="2"/>
  <c r="F789" i="2"/>
  <c r="K789" i="2"/>
  <c r="T789" i="2"/>
  <c r="Y789" i="2"/>
  <c r="F789" i="6" s="1"/>
  <c r="AE789" i="2"/>
  <c r="V767" i="2"/>
  <c r="AJ767" i="2"/>
  <c r="K767" i="6" s="1"/>
  <c r="U768" i="2"/>
  <c r="AG769" i="2"/>
  <c r="AH769" i="2"/>
  <c r="I769" i="6" s="1"/>
  <c r="H767" i="2"/>
  <c r="O767" i="2"/>
  <c r="C767" i="6" s="1"/>
  <c r="AA769" i="2"/>
  <c r="J770" i="2"/>
  <c r="D770" i="2"/>
  <c r="F767" i="2"/>
  <c r="O768" i="2"/>
  <c r="C768" i="6" s="1"/>
  <c r="T768" i="2"/>
  <c r="AA768" i="2"/>
  <c r="V769" i="2"/>
  <c r="Q770" i="2"/>
  <c r="R770" i="2" s="1"/>
  <c r="P770" i="2"/>
  <c r="D770" i="6" s="1"/>
  <c r="V770" i="2"/>
  <c r="U772" i="2"/>
  <c r="AH773" i="2"/>
  <c r="I773" i="6" s="1"/>
  <c r="AA774" i="2"/>
  <c r="T767" i="2"/>
  <c r="Z767" i="2"/>
  <c r="AH767" i="2" s="1"/>
  <c r="I767" i="6" s="1"/>
  <c r="J768" i="2"/>
  <c r="AE769" i="2"/>
  <c r="AJ769" i="2"/>
  <c r="K769" i="6" s="1"/>
  <c r="H770" i="2"/>
  <c r="V771" i="2"/>
  <c r="AG773" i="2"/>
  <c r="L774" i="2"/>
  <c r="M774" i="2" s="1"/>
  <c r="K774" i="2"/>
  <c r="AJ777" i="2"/>
  <c r="K777" i="6" s="1"/>
  <c r="V777" i="2"/>
  <c r="J767" i="2"/>
  <c r="AH770" i="2"/>
  <c r="V773" i="2"/>
  <c r="AA776" i="2"/>
  <c r="AH771" i="2"/>
  <c r="AH772" i="2"/>
  <c r="AA775" i="2"/>
  <c r="L776" i="2"/>
  <c r="M776" i="2" s="1"/>
  <c r="K776" i="2"/>
  <c r="O777" i="2"/>
  <c r="C777" i="6" s="1"/>
  <c r="H777" i="2"/>
  <c r="Q775" i="2"/>
  <c r="R775" i="2" s="1"/>
  <c r="P775" i="2"/>
  <c r="D775" i="6" s="1"/>
  <c r="Q776" i="2"/>
  <c r="R776" i="2" s="1"/>
  <c r="P776" i="2"/>
  <c r="D776" i="6" s="1"/>
  <c r="U776" i="2"/>
  <c r="AH776" i="2"/>
  <c r="Q771" i="2"/>
  <c r="R771" i="2" s="1"/>
  <c r="P771" i="2"/>
  <c r="D771" i="6" s="1"/>
  <c r="Q772" i="2"/>
  <c r="AL772" i="2" s="1"/>
  <c r="P772" i="2"/>
  <c r="D772" i="6" s="1"/>
  <c r="Q773" i="2"/>
  <c r="AN773" i="2" s="1"/>
  <c r="G773" i="6" s="1"/>
  <c r="P773" i="2"/>
  <c r="D773" i="6" s="1"/>
  <c r="Q774" i="2"/>
  <c r="P774" i="2"/>
  <c r="D774" i="6" s="1"/>
  <c r="U774" i="2"/>
  <c r="AL774" i="2"/>
  <c r="AH774" i="2"/>
  <c r="H775" i="2"/>
  <c r="AL775" i="2"/>
  <c r="AM775" i="2" s="1"/>
  <c r="AH775" i="2"/>
  <c r="H776" i="2"/>
  <c r="AG776" i="2"/>
  <c r="L777" i="2"/>
  <c r="M777" i="2" s="1"/>
  <c r="K777" i="2"/>
  <c r="AH777" i="2"/>
  <c r="F770" i="2"/>
  <c r="T770" i="2"/>
  <c r="Y770" i="2"/>
  <c r="F770" i="6" s="1"/>
  <c r="AE770" i="2"/>
  <c r="F771" i="2"/>
  <c r="K771" i="2"/>
  <c r="T771" i="2"/>
  <c r="Y771" i="2"/>
  <c r="F771" i="6" s="1"/>
  <c r="AE771" i="2"/>
  <c r="F772" i="2"/>
  <c r="K772" i="2"/>
  <c r="T772" i="2"/>
  <c r="Y772" i="2"/>
  <c r="F772" i="6" s="1"/>
  <c r="AE772" i="2"/>
  <c r="F773" i="2"/>
  <c r="T773" i="2"/>
  <c r="Y773" i="2"/>
  <c r="F773" i="6" s="1"/>
  <c r="AE773" i="2"/>
  <c r="F774" i="2"/>
  <c r="T774" i="2"/>
  <c r="Y774" i="2"/>
  <c r="F774" i="6" s="1"/>
  <c r="AE774" i="2"/>
  <c r="F775" i="2"/>
  <c r="K775" i="2"/>
  <c r="T775" i="2"/>
  <c r="Y775" i="2"/>
  <c r="F775" i="6" s="1"/>
  <c r="AE775" i="2"/>
  <c r="F776" i="2"/>
  <c r="T776" i="2"/>
  <c r="Y776" i="2"/>
  <c r="F776" i="6" s="1"/>
  <c r="AE776" i="2"/>
  <c r="F777" i="2"/>
  <c r="S765" i="6"/>
  <c r="B765" i="6"/>
  <c r="A765" i="6"/>
  <c r="S764" i="6"/>
  <c r="B764" i="6"/>
  <c r="A764" i="6"/>
  <c r="S763" i="6"/>
  <c r="I763" i="6"/>
  <c r="E763" i="6"/>
  <c r="B763" i="6"/>
  <c r="A763" i="6"/>
  <c r="S762" i="6"/>
  <c r="B762" i="6"/>
  <c r="A762" i="6"/>
  <c r="S761" i="6"/>
  <c r="C761" i="6"/>
  <c r="B761" i="6"/>
  <c r="A761" i="6"/>
  <c r="S760" i="6"/>
  <c r="B760" i="6"/>
  <c r="A760" i="6"/>
  <c r="S759" i="6"/>
  <c r="K759" i="6"/>
  <c r="B759" i="6"/>
  <c r="A759" i="6"/>
  <c r="S758" i="6"/>
  <c r="B758" i="6"/>
  <c r="A758" i="6"/>
  <c r="S757" i="6"/>
  <c r="B757" i="6"/>
  <c r="A757" i="6"/>
  <c r="S756" i="6"/>
  <c r="B756" i="6"/>
  <c r="A756" i="6"/>
  <c r="S755" i="6"/>
  <c r="E755" i="6"/>
  <c r="B755" i="6"/>
  <c r="A755" i="6"/>
  <c r="S754" i="6"/>
  <c r="B754" i="6"/>
  <c r="A754" i="6"/>
  <c r="S753" i="6"/>
  <c r="B753" i="6"/>
  <c r="A753" i="6"/>
  <c r="S752" i="6"/>
  <c r="B752" i="6"/>
  <c r="A752" i="6"/>
  <c r="S751" i="6"/>
  <c r="K751" i="6"/>
  <c r="B751" i="6"/>
  <c r="A751" i="6"/>
  <c r="S750" i="6"/>
  <c r="B750" i="6"/>
  <c r="A750" i="6"/>
  <c r="S749" i="6"/>
  <c r="B749" i="6"/>
  <c r="A749" i="6"/>
  <c r="S748" i="6"/>
  <c r="B748" i="6"/>
  <c r="A748" i="6"/>
  <c r="S747" i="6"/>
  <c r="B747" i="6"/>
  <c r="A747" i="6"/>
  <c r="S746" i="6"/>
  <c r="B746" i="6"/>
  <c r="A746" i="6"/>
  <c r="S745" i="6"/>
  <c r="E745" i="6"/>
  <c r="B745" i="6"/>
  <c r="A745" i="6"/>
  <c r="BA765" i="2"/>
  <c r="AZ765" i="2"/>
  <c r="AV765" i="2"/>
  <c r="AE765" i="2"/>
  <c r="AD765" i="2"/>
  <c r="AF765" i="2" s="1"/>
  <c r="X765" i="2"/>
  <c r="Z765" i="2" s="1"/>
  <c r="T765" i="2"/>
  <c r="S765" i="2"/>
  <c r="U765" i="2" s="1"/>
  <c r="F765" i="2"/>
  <c r="E765" i="2"/>
  <c r="G765" i="2" s="1"/>
  <c r="H765" i="2" s="1"/>
  <c r="C765" i="2"/>
  <c r="D765" i="2" s="1"/>
  <c r="B765" i="2"/>
  <c r="A765" i="2"/>
  <c r="BA764" i="2"/>
  <c r="AZ764" i="2"/>
  <c r="AV764" i="2"/>
  <c r="AD764" i="2"/>
  <c r="AF764" i="2" s="1"/>
  <c r="AH764" i="2" s="1"/>
  <c r="I764" i="6" s="1"/>
  <c r="Y764" i="2"/>
  <c r="F764" i="6" s="1"/>
  <c r="X764" i="2"/>
  <c r="Z764" i="2" s="1"/>
  <c r="AA764" i="2" s="1"/>
  <c r="S764" i="2"/>
  <c r="E764" i="2"/>
  <c r="G764" i="2" s="1"/>
  <c r="O764" i="2" s="1"/>
  <c r="C764" i="6" s="1"/>
  <c r="D764" i="2"/>
  <c r="C764" i="2"/>
  <c r="J764" i="2" s="1"/>
  <c r="B764" i="2"/>
  <c r="A764" i="2"/>
  <c r="BA763" i="2"/>
  <c r="AZ763" i="2"/>
  <c r="AV763" i="2"/>
  <c r="AH763" i="2"/>
  <c r="AG763" i="2"/>
  <c r="AD763" i="2"/>
  <c r="AF763" i="2" s="1"/>
  <c r="AA763" i="2"/>
  <c r="Y763" i="2"/>
  <c r="F763" i="6" s="1"/>
  <c r="X763" i="2"/>
  <c r="Z763" i="2" s="1"/>
  <c r="S763" i="2"/>
  <c r="U763" i="2" s="1"/>
  <c r="AJ763" i="2" s="1"/>
  <c r="K763" i="6" s="1"/>
  <c r="O763" i="2"/>
  <c r="Q763" i="2" s="1"/>
  <c r="AL763" i="2" s="1"/>
  <c r="H763" i="2"/>
  <c r="E763" i="2"/>
  <c r="G763" i="2" s="1"/>
  <c r="C763" i="2"/>
  <c r="J763" i="2" s="1"/>
  <c r="B763" i="2"/>
  <c r="A763" i="2"/>
  <c r="BA762" i="2"/>
  <c r="AZ762" i="2"/>
  <c r="AV762" i="2"/>
  <c r="AD762" i="2"/>
  <c r="AF762" i="2" s="1"/>
  <c r="Y762" i="2"/>
  <c r="F762" i="6" s="1"/>
  <c r="X762" i="2"/>
  <c r="S762" i="2"/>
  <c r="H762" i="2"/>
  <c r="F762" i="2"/>
  <c r="E762" i="2"/>
  <c r="G762" i="2" s="1"/>
  <c r="O762" i="2" s="1"/>
  <c r="C762" i="2"/>
  <c r="J762" i="2" s="1"/>
  <c r="L762" i="2" s="1"/>
  <c r="M762" i="2" s="1"/>
  <c r="B762" i="2"/>
  <c r="A762" i="2"/>
  <c r="BA761" i="2"/>
  <c r="AZ761" i="2"/>
  <c r="AV761" i="2"/>
  <c r="AD761" i="2"/>
  <c r="AF761" i="2" s="1"/>
  <c r="X761" i="2"/>
  <c r="Z761" i="2" s="1"/>
  <c r="S761" i="2"/>
  <c r="U761" i="2" s="1"/>
  <c r="AJ761" i="2" s="1"/>
  <c r="K761" i="6" s="1"/>
  <c r="E761" i="2"/>
  <c r="G761" i="2" s="1"/>
  <c r="O761" i="2" s="1"/>
  <c r="C761" i="2"/>
  <c r="J761" i="2" s="1"/>
  <c r="B761" i="2"/>
  <c r="A761" i="2"/>
  <c r="BA760" i="2"/>
  <c r="AZ760" i="2"/>
  <c r="AV760" i="2"/>
  <c r="AD760" i="2"/>
  <c r="AF760" i="2" s="1"/>
  <c r="AH760" i="2" s="1"/>
  <c r="I760" i="6" s="1"/>
  <c r="Y760" i="2"/>
  <c r="F760" i="6" s="1"/>
  <c r="X760" i="2"/>
  <c r="Z760" i="2" s="1"/>
  <c r="S760" i="2"/>
  <c r="E760" i="2"/>
  <c r="G760" i="2" s="1"/>
  <c r="O760" i="2" s="1"/>
  <c r="C760" i="6" s="1"/>
  <c r="C760" i="2"/>
  <c r="D760" i="2" s="1"/>
  <c r="B760" i="2"/>
  <c r="A760" i="2"/>
  <c r="BA759" i="2"/>
  <c r="AZ759" i="2"/>
  <c r="AV759" i="2"/>
  <c r="AG759" i="2"/>
  <c r="AE759" i="2"/>
  <c r="AD759" i="2"/>
  <c r="AF759" i="2" s="1"/>
  <c r="X759" i="2"/>
  <c r="Z759" i="2" s="1"/>
  <c r="AH759" i="2" s="1"/>
  <c r="I759" i="6" s="1"/>
  <c r="T759" i="2"/>
  <c r="S759" i="2"/>
  <c r="U759" i="2" s="1"/>
  <c r="AJ759" i="2" s="1"/>
  <c r="E759" i="2"/>
  <c r="G759" i="2" s="1"/>
  <c r="O759" i="2" s="1"/>
  <c r="C759" i="6" s="1"/>
  <c r="D759" i="2"/>
  <c r="C759" i="2"/>
  <c r="J759" i="2" s="1"/>
  <c r="B759" i="2"/>
  <c r="A759" i="2"/>
  <c r="BA758" i="2"/>
  <c r="AZ758" i="2"/>
  <c r="AV758" i="2"/>
  <c r="AD758" i="2"/>
  <c r="X758" i="2"/>
  <c r="S758" i="2"/>
  <c r="H758" i="2"/>
  <c r="F758" i="2"/>
  <c r="E758" i="2"/>
  <c r="G758" i="2" s="1"/>
  <c r="O758" i="2" s="1"/>
  <c r="C758" i="2"/>
  <c r="J758" i="2" s="1"/>
  <c r="B758" i="2"/>
  <c r="A758" i="2"/>
  <c r="BA757" i="2"/>
  <c r="AZ757" i="2"/>
  <c r="AV757" i="2"/>
  <c r="AF757" i="2"/>
  <c r="AG757" i="2" s="1"/>
  <c r="AE757" i="2"/>
  <c r="AD757" i="2"/>
  <c r="Z757" i="2"/>
  <c r="AA757" i="2" s="1"/>
  <c r="Y757" i="2"/>
  <c r="F757" i="6" s="1"/>
  <c r="X757" i="2"/>
  <c r="E757" i="6" s="1"/>
  <c r="U757" i="2"/>
  <c r="AJ757" i="2" s="1"/>
  <c r="K757" i="6" s="1"/>
  <c r="T757" i="2"/>
  <c r="S757" i="2"/>
  <c r="G757" i="2"/>
  <c r="O757" i="2" s="1"/>
  <c r="Q757" i="2" s="1"/>
  <c r="F757" i="2"/>
  <c r="E757" i="2"/>
  <c r="C757" i="2"/>
  <c r="J757" i="2" s="1"/>
  <c r="K757" i="2" s="1"/>
  <c r="B757" i="2"/>
  <c r="A757" i="2"/>
  <c r="BA756" i="2"/>
  <c r="AZ756" i="2"/>
  <c r="AV756" i="2"/>
  <c r="AD756" i="2"/>
  <c r="AF756" i="2" s="1"/>
  <c r="AG756" i="2" s="1"/>
  <c r="X756" i="2"/>
  <c r="E756" i="6" s="1"/>
  <c r="S756" i="2"/>
  <c r="T756" i="2" s="1"/>
  <c r="E756" i="2"/>
  <c r="G756" i="2" s="1"/>
  <c r="O756" i="2" s="1"/>
  <c r="C756" i="2"/>
  <c r="J756" i="2" s="1"/>
  <c r="K756" i="2" s="1"/>
  <c r="B756" i="2"/>
  <c r="A756" i="2"/>
  <c r="BA755" i="2"/>
  <c r="AZ755" i="2"/>
  <c r="AV755" i="2"/>
  <c r="AD755" i="2"/>
  <c r="AA755" i="2"/>
  <c r="X755" i="2"/>
  <c r="Z755" i="2" s="1"/>
  <c r="S755" i="2"/>
  <c r="U755" i="2" s="1"/>
  <c r="V755" i="2" s="1"/>
  <c r="AK755" i="2" s="1"/>
  <c r="L755" i="6" s="1"/>
  <c r="E755" i="2"/>
  <c r="G755" i="2" s="1"/>
  <c r="O755" i="2" s="1"/>
  <c r="D755" i="2"/>
  <c r="C755" i="2"/>
  <c r="J755" i="2" s="1"/>
  <c r="B755" i="2"/>
  <c r="A755" i="2"/>
  <c r="BA754" i="2"/>
  <c r="AZ754" i="2"/>
  <c r="AV754" i="2"/>
  <c r="AD754" i="2"/>
  <c r="AF754" i="2" s="1"/>
  <c r="X754" i="2"/>
  <c r="E754" i="6" s="1"/>
  <c r="S754" i="2"/>
  <c r="J754" i="2"/>
  <c r="L754" i="2" s="1"/>
  <c r="M754" i="2" s="1"/>
  <c r="E754" i="2"/>
  <c r="D754" i="2"/>
  <c r="C754" i="2"/>
  <c r="B754" i="2"/>
  <c r="A754" i="2"/>
  <c r="BA753" i="2"/>
  <c r="AZ753" i="2"/>
  <c r="AV753" i="2"/>
  <c r="AG753" i="2"/>
  <c r="AD753" i="2"/>
  <c r="AF753" i="2" s="1"/>
  <c r="X753" i="2"/>
  <c r="Z753" i="2" s="1"/>
  <c r="S753" i="2"/>
  <c r="F753" i="2"/>
  <c r="E753" i="2"/>
  <c r="G753" i="2" s="1"/>
  <c r="C753" i="2"/>
  <c r="J753" i="2" s="1"/>
  <c r="B753" i="2"/>
  <c r="A753" i="2"/>
  <c r="BA752" i="2"/>
  <c r="AZ752" i="2"/>
  <c r="AV752" i="2"/>
  <c r="AD752" i="2"/>
  <c r="AF752" i="2" s="1"/>
  <c r="AH752" i="2" s="1"/>
  <c r="I752" i="6" s="1"/>
  <c r="AA752" i="2"/>
  <c r="X752" i="2"/>
  <c r="Z752" i="2" s="1"/>
  <c r="S752" i="2"/>
  <c r="T752" i="2" s="1"/>
  <c r="O752" i="2"/>
  <c r="C752" i="6" s="1"/>
  <c r="H752" i="2"/>
  <c r="F752" i="2"/>
  <c r="E752" i="2"/>
  <c r="G752" i="2" s="1"/>
  <c r="C752" i="2"/>
  <c r="J752" i="2" s="1"/>
  <c r="L752" i="2" s="1"/>
  <c r="M752" i="2" s="1"/>
  <c r="B752" i="2"/>
  <c r="A752" i="2"/>
  <c r="BA751" i="2"/>
  <c r="AZ751" i="2"/>
  <c r="AV751" i="2"/>
  <c r="AD751" i="2"/>
  <c r="X751" i="2"/>
  <c r="Z751" i="2" s="1"/>
  <c r="AA751" i="2" s="1"/>
  <c r="V751" i="2"/>
  <c r="AK751" i="2" s="1"/>
  <c r="L751" i="6" s="1"/>
  <c r="S751" i="2"/>
  <c r="U751" i="2" s="1"/>
  <c r="AJ751" i="2" s="1"/>
  <c r="O751" i="2"/>
  <c r="Q751" i="2" s="1"/>
  <c r="R751" i="2" s="1"/>
  <c r="E751" i="2"/>
  <c r="G751" i="2" s="1"/>
  <c r="H751" i="2" s="1"/>
  <c r="C751" i="2"/>
  <c r="B751" i="2"/>
  <c r="A751" i="2"/>
  <c r="BA750" i="2"/>
  <c r="AZ750" i="2"/>
  <c r="AV750" i="2"/>
  <c r="AD750" i="2"/>
  <c r="AF750" i="2" s="1"/>
  <c r="X750" i="2"/>
  <c r="E750" i="6" s="1"/>
  <c r="S750" i="2"/>
  <c r="J750" i="2"/>
  <c r="E750" i="2"/>
  <c r="G750" i="2" s="1"/>
  <c r="C750" i="2"/>
  <c r="D750" i="2" s="1"/>
  <c r="B750" i="2"/>
  <c r="A750" i="2"/>
  <c r="BA749" i="2"/>
  <c r="AZ749" i="2"/>
  <c r="AV749" i="2"/>
  <c r="AD749" i="2"/>
  <c r="AF749" i="2" s="1"/>
  <c r="AG749" i="2" s="1"/>
  <c r="X749" i="2"/>
  <c r="S749" i="2"/>
  <c r="U749" i="2" s="1"/>
  <c r="K749" i="2"/>
  <c r="E749" i="2"/>
  <c r="G749" i="2" s="1"/>
  <c r="O749" i="2" s="1"/>
  <c r="C749" i="6" s="1"/>
  <c r="D749" i="2"/>
  <c r="C749" i="2"/>
  <c r="J749" i="2" s="1"/>
  <c r="L749" i="2" s="1"/>
  <c r="M749" i="2" s="1"/>
  <c r="B749" i="2"/>
  <c r="A749" i="2"/>
  <c r="BA748" i="2"/>
  <c r="AZ748" i="2"/>
  <c r="AV748" i="2"/>
  <c r="AD748" i="2"/>
  <c r="AA748" i="2"/>
  <c r="X748" i="2"/>
  <c r="Z748" i="2" s="1"/>
  <c r="S748" i="2"/>
  <c r="E748" i="2"/>
  <c r="C748" i="2"/>
  <c r="J748" i="2" s="1"/>
  <c r="B748" i="2"/>
  <c r="A748" i="2"/>
  <c r="BA747" i="2"/>
  <c r="AZ747" i="2"/>
  <c r="AV747" i="2"/>
  <c r="AD747" i="2"/>
  <c r="X747" i="2"/>
  <c r="S747" i="2"/>
  <c r="G747" i="2"/>
  <c r="O747" i="2" s="1"/>
  <c r="Q747" i="2" s="1"/>
  <c r="F747" i="2"/>
  <c r="E747" i="2"/>
  <c r="C747" i="2"/>
  <c r="J747" i="2" s="1"/>
  <c r="K747" i="2" s="1"/>
  <c r="B747" i="2"/>
  <c r="A747" i="2"/>
  <c r="BA746" i="2"/>
  <c r="AZ746" i="2"/>
  <c r="AV746" i="2"/>
  <c r="AD746" i="2"/>
  <c r="X746" i="2"/>
  <c r="S746" i="2"/>
  <c r="T746" i="2" s="1"/>
  <c r="G746" i="2"/>
  <c r="O746" i="2" s="1"/>
  <c r="E746" i="2"/>
  <c r="F746" i="2" s="1"/>
  <c r="C746" i="2"/>
  <c r="J746" i="2" s="1"/>
  <c r="K746" i="2" s="1"/>
  <c r="B746" i="2"/>
  <c r="A746" i="2"/>
  <c r="BA745" i="2"/>
  <c r="AZ745" i="2"/>
  <c r="AV745" i="2"/>
  <c r="AF745" i="2"/>
  <c r="AG745" i="2" s="1"/>
  <c r="AE745" i="2"/>
  <c r="AD745" i="2"/>
  <c r="Z745" i="2"/>
  <c r="AA745" i="2" s="1"/>
  <c r="Y745" i="2"/>
  <c r="F745" i="6" s="1"/>
  <c r="X745" i="2"/>
  <c r="U745" i="2"/>
  <c r="T745" i="2"/>
  <c r="S745" i="2"/>
  <c r="G745" i="2"/>
  <c r="O745" i="2" s="1"/>
  <c r="Q745" i="2" s="1"/>
  <c r="F745" i="2"/>
  <c r="E745" i="2"/>
  <c r="C745" i="2"/>
  <c r="J745" i="2" s="1"/>
  <c r="K745" i="2" s="1"/>
  <c r="B745" i="2"/>
  <c r="A745" i="2"/>
  <c r="AP787" i="2"/>
  <c r="AP773" i="2"/>
  <c r="AP789" i="2"/>
  <c r="AP795" i="2"/>
  <c r="AW785" i="2"/>
  <c r="AP785" i="2"/>
  <c r="M785" i="6" l="1"/>
  <c r="O785" i="6"/>
  <c r="M795" i="6"/>
  <c r="M789" i="6"/>
  <c r="M773" i="6"/>
  <c r="M787" i="6"/>
  <c r="E747" i="6"/>
  <c r="Y747" i="2"/>
  <c r="F747" i="6" s="1"/>
  <c r="Z747" i="2"/>
  <c r="AA747" i="2" s="1"/>
  <c r="AF746" i="2"/>
  <c r="AG746" i="2" s="1"/>
  <c r="AE746" i="2"/>
  <c r="AF747" i="2"/>
  <c r="AG747" i="2" s="1"/>
  <c r="AE747" i="2"/>
  <c r="G748" i="2"/>
  <c r="F748" i="2"/>
  <c r="Z749" i="2"/>
  <c r="AH749" i="2" s="1"/>
  <c r="I749" i="6" s="1"/>
  <c r="E749" i="6"/>
  <c r="L753" i="2"/>
  <c r="M753" i="2" s="1"/>
  <c r="K753" i="2"/>
  <c r="L759" i="2"/>
  <c r="M759" i="2" s="1"/>
  <c r="K759" i="2"/>
  <c r="Q762" i="2"/>
  <c r="C762" i="6"/>
  <c r="P762" i="2"/>
  <c r="D762" i="6" s="1"/>
  <c r="L763" i="2"/>
  <c r="M763" i="2" s="1"/>
  <c r="K763" i="2"/>
  <c r="L764" i="2"/>
  <c r="M764" i="2" s="1"/>
  <c r="K764" i="2"/>
  <c r="T747" i="2"/>
  <c r="U747" i="2"/>
  <c r="D751" i="2"/>
  <c r="J751" i="2"/>
  <c r="L751" i="2" s="1"/>
  <c r="M751" i="2" s="1"/>
  <c r="Q755" i="2"/>
  <c r="R755" i="2" s="1"/>
  <c r="C755" i="6"/>
  <c r="E746" i="6"/>
  <c r="Z746" i="2"/>
  <c r="AA746" i="2" s="1"/>
  <c r="Y746" i="2"/>
  <c r="F746" i="6" s="1"/>
  <c r="Q746" i="2"/>
  <c r="C746" i="6"/>
  <c r="L750" i="2"/>
  <c r="M750" i="2" s="1"/>
  <c r="K750" i="2"/>
  <c r="Q756" i="2"/>
  <c r="C756" i="6"/>
  <c r="Q758" i="2"/>
  <c r="AS758" i="2" s="1"/>
  <c r="C758" i="6"/>
  <c r="P758" i="2"/>
  <c r="L761" i="2"/>
  <c r="M761" i="2" s="1"/>
  <c r="K761" i="2"/>
  <c r="J760" i="2"/>
  <c r="L760" i="2" s="1"/>
  <c r="M760" i="2" s="1"/>
  <c r="F756" i="2"/>
  <c r="AE756" i="2"/>
  <c r="AH761" i="2"/>
  <c r="I761" i="6" s="1"/>
  <c r="U762" i="2"/>
  <c r="J765" i="2"/>
  <c r="AI772" i="2"/>
  <c r="J772" i="6" s="1"/>
  <c r="I772" i="6"/>
  <c r="AL773" i="2"/>
  <c r="AG768" i="2"/>
  <c r="AH768" i="2"/>
  <c r="H747" i="2"/>
  <c r="H749" i="2"/>
  <c r="AE749" i="2"/>
  <c r="AE750" i="2"/>
  <c r="D752" i="2"/>
  <c r="AG752" i="2"/>
  <c r="D753" i="2"/>
  <c r="AH753" i="2"/>
  <c r="I753" i="6" s="1"/>
  <c r="U756" i="2"/>
  <c r="Z756" i="2"/>
  <c r="AA756" i="2" s="1"/>
  <c r="L757" i="2"/>
  <c r="M757" i="2" s="1"/>
  <c r="V757" i="2"/>
  <c r="AK757" i="2" s="1"/>
  <c r="L757" i="6" s="1"/>
  <c r="D758" i="2"/>
  <c r="Z758" i="2"/>
  <c r="AA758" i="2" s="1"/>
  <c r="E758" i="6"/>
  <c r="H759" i="2"/>
  <c r="AA759" i="2"/>
  <c r="AG760" i="2"/>
  <c r="T761" i="2"/>
  <c r="AE761" i="2"/>
  <c r="D762" i="2"/>
  <c r="T763" i="2"/>
  <c r="F764" i="2"/>
  <c r="U764" i="2"/>
  <c r="AJ764" i="2" s="1"/>
  <c r="K764" i="6" s="1"/>
  <c r="AE764" i="2"/>
  <c r="Y765" i="2"/>
  <c r="F765" i="6" s="1"/>
  <c r="C745" i="6"/>
  <c r="E753" i="6"/>
  <c r="E761" i="6"/>
  <c r="E765" i="6"/>
  <c r="AI786" i="2"/>
  <c r="J786" i="6" s="1"/>
  <c r="I786" i="6"/>
  <c r="AI785" i="2"/>
  <c r="J785" i="6" s="1"/>
  <c r="I785" i="6"/>
  <c r="R788" i="2"/>
  <c r="AL788" i="2"/>
  <c r="AN788" i="2" s="1"/>
  <c r="G788" i="6" s="1"/>
  <c r="R786" i="2"/>
  <c r="AS786" i="2"/>
  <c r="AI775" i="2"/>
  <c r="J775" i="6" s="1"/>
  <c r="I775" i="6"/>
  <c r="AI788" i="2"/>
  <c r="J788" i="6" s="1"/>
  <c r="I788" i="6"/>
  <c r="V800" i="2"/>
  <c r="AJ800" i="2"/>
  <c r="K800" i="6" s="1"/>
  <c r="H781" i="2"/>
  <c r="O781" i="2"/>
  <c r="H769" i="2"/>
  <c r="O769" i="2"/>
  <c r="C769" i="6" s="1"/>
  <c r="U746" i="2"/>
  <c r="L746" i="2"/>
  <c r="M746" i="2" s="1"/>
  <c r="H755" i="2"/>
  <c r="T755" i="2"/>
  <c r="Y756" i="2"/>
  <c r="F756" i="6" s="1"/>
  <c r="D761" i="2"/>
  <c r="D763" i="2"/>
  <c r="AI763" i="2"/>
  <c r="J763" i="6" s="1"/>
  <c r="E751" i="6"/>
  <c r="C757" i="6"/>
  <c r="E759" i="6"/>
  <c r="AI803" i="2"/>
  <c r="J803" i="6" s="1"/>
  <c r="I803" i="6"/>
  <c r="O779" i="2"/>
  <c r="H779" i="2"/>
  <c r="L745" i="2"/>
  <c r="M745" i="2" s="1"/>
  <c r="V745" i="2"/>
  <c r="AK745" i="2" s="1"/>
  <c r="L745" i="6" s="1"/>
  <c r="D747" i="2"/>
  <c r="AJ745" i="2"/>
  <c r="K745" i="6" s="1"/>
  <c r="L747" i="2"/>
  <c r="M747" i="2" s="1"/>
  <c r="D748" i="2"/>
  <c r="Y748" i="2"/>
  <c r="F748" i="6" s="1"/>
  <c r="T751" i="2"/>
  <c r="Y752" i="2"/>
  <c r="F752" i="6" s="1"/>
  <c r="AE753" i="2"/>
  <c r="L756" i="2"/>
  <c r="M756" i="2" s="1"/>
  <c r="Y758" i="2"/>
  <c r="F758" i="6" s="1"/>
  <c r="F760" i="2"/>
  <c r="V761" i="2"/>
  <c r="AK761" i="2" s="1"/>
  <c r="L761" i="6" s="1"/>
  <c r="Z762" i="2"/>
  <c r="AA762" i="2" s="1"/>
  <c r="E762" i="6"/>
  <c r="F763" i="2"/>
  <c r="AE763" i="2"/>
  <c r="AG764" i="2"/>
  <c r="C747" i="6"/>
  <c r="E748" i="6"/>
  <c r="C751" i="6"/>
  <c r="E752" i="6"/>
  <c r="E760" i="6"/>
  <c r="C763" i="6"/>
  <c r="E764" i="6"/>
  <c r="K773" i="2"/>
  <c r="AI777" i="2"/>
  <c r="J777" i="6" s="1"/>
  <c r="I777" i="6"/>
  <c r="AI774" i="2"/>
  <c r="J774" i="6" s="1"/>
  <c r="I774" i="6"/>
  <c r="R774" i="2"/>
  <c r="AM774" i="2" s="1"/>
  <c r="AS774" i="2"/>
  <c r="AT774" i="2" s="1"/>
  <c r="AL771" i="2"/>
  <c r="AM771" i="2" s="1"/>
  <c r="AL770" i="2"/>
  <c r="AS770" i="2"/>
  <c r="K769" i="2"/>
  <c r="AI787" i="2"/>
  <c r="J787" i="6" s="1"/>
  <c r="I787" i="6"/>
  <c r="AL786" i="2"/>
  <c r="AN786" i="2" s="1"/>
  <c r="G786" i="6" s="1"/>
  <c r="AS788" i="2"/>
  <c r="AI776" i="2"/>
  <c r="J776" i="6" s="1"/>
  <c r="I776" i="6"/>
  <c r="AI789" i="2"/>
  <c r="J789" i="6" s="1"/>
  <c r="I789" i="6"/>
  <c r="AI771" i="2"/>
  <c r="J771" i="6" s="1"/>
  <c r="I771" i="6"/>
  <c r="AI770" i="2"/>
  <c r="J770" i="6" s="1"/>
  <c r="I770" i="6"/>
  <c r="AI795" i="2"/>
  <c r="J795" i="6" s="1"/>
  <c r="I795" i="6"/>
  <c r="AI800" i="2"/>
  <c r="J800" i="6" s="1"/>
  <c r="I800" i="6"/>
  <c r="AI805" i="2"/>
  <c r="J805" i="6" s="1"/>
  <c r="V806" i="2"/>
  <c r="AJ806" i="2"/>
  <c r="K806" i="6" s="1"/>
  <c r="AK803" i="2"/>
  <c r="L803" i="6" s="1"/>
  <c r="Q804" i="2"/>
  <c r="P804" i="2"/>
  <c r="D804" i="6" s="1"/>
  <c r="P803" i="2"/>
  <c r="D803" i="6" s="1"/>
  <c r="Q803" i="2"/>
  <c r="V802" i="2"/>
  <c r="AJ802" i="2"/>
  <c r="K802" i="6" s="1"/>
  <c r="P802" i="2"/>
  <c r="D802" i="6" s="1"/>
  <c r="Q802" i="2"/>
  <c r="R807" i="2"/>
  <c r="AN807" i="2"/>
  <c r="G807" i="6" s="1"/>
  <c r="AL807" i="2"/>
  <c r="AM807" i="2" s="1"/>
  <c r="AS807" i="2"/>
  <c r="Q805" i="2"/>
  <c r="P805" i="2"/>
  <c r="D805" i="6" s="1"/>
  <c r="V804" i="2"/>
  <c r="AJ804" i="2"/>
  <c r="K804" i="6" s="1"/>
  <c r="Q806" i="2"/>
  <c r="P806" i="2"/>
  <c r="D806" i="6" s="1"/>
  <c r="AI804" i="2"/>
  <c r="J804" i="6" s="1"/>
  <c r="AK805" i="2"/>
  <c r="L805" i="6" s="1"/>
  <c r="Q796" i="2"/>
  <c r="P796" i="2"/>
  <c r="D796" i="6" s="1"/>
  <c r="Q800" i="2"/>
  <c r="P800" i="2"/>
  <c r="D800" i="6" s="1"/>
  <c r="R791" i="2"/>
  <c r="AS791" i="2"/>
  <c r="AL791" i="2"/>
  <c r="AN791" i="2"/>
  <c r="G791" i="6" s="1"/>
  <c r="R793" i="2"/>
  <c r="AS793" i="2"/>
  <c r="AL793" i="2"/>
  <c r="AN793" i="2"/>
  <c r="G793" i="6" s="1"/>
  <c r="R792" i="2"/>
  <c r="AL792" i="2"/>
  <c r="AS792" i="2"/>
  <c r="AK798" i="2"/>
  <c r="L798" i="6" s="1"/>
  <c r="V796" i="2"/>
  <c r="AJ796" i="2"/>
  <c r="K796" i="6" s="1"/>
  <c r="AK801" i="2"/>
  <c r="L801" i="6" s="1"/>
  <c r="Q797" i="2"/>
  <c r="P797" i="2"/>
  <c r="D797" i="6" s="1"/>
  <c r="AK795" i="2"/>
  <c r="L795" i="6" s="1"/>
  <c r="Q798" i="2"/>
  <c r="P798" i="2"/>
  <c r="D798" i="6" s="1"/>
  <c r="AI796" i="2"/>
  <c r="J796" i="6" s="1"/>
  <c r="AK799" i="2"/>
  <c r="L799" i="6" s="1"/>
  <c r="V794" i="2"/>
  <c r="AJ794" i="2"/>
  <c r="K794" i="6" s="1"/>
  <c r="R795" i="2"/>
  <c r="AO795" i="2" s="1"/>
  <c r="H795" i="6" s="1"/>
  <c r="AS795" i="2"/>
  <c r="Q801" i="2"/>
  <c r="P801" i="2"/>
  <c r="D801" i="6" s="1"/>
  <c r="AI798" i="2"/>
  <c r="J798" i="6" s="1"/>
  <c r="AK800" i="2"/>
  <c r="L800" i="6" s="1"/>
  <c r="AL795" i="2"/>
  <c r="AM795" i="2" s="1"/>
  <c r="Q799" i="2"/>
  <c r="P799" i="2"/>
  <c r="D799" i="6" s="1"/>
  <c r="AI799" i="2"/>
  <c r="J799" i="6" s="1"/>
  <c r="AI797" i="2"/>
  <c r="J797" i="6" s="1"/>
  <c r="V792" i="2"/>
  <c r="AJ792" i="2"/>
  <c r="K792" i="6" s="1"/>
  <c r="AK793" i="2"/>
  <c r="L793" i="6" s="1"/>
  <c r="R794" i="2"/>
  <c r="AL794" i="2"/>
  <c r="AS794" i="2"/>
  <c r="AK797" i="2"/>
  <c r="L797" i="6" s="1"/>
  <c r="AI801" i="2"/>
  <c r="J801" i="6" s="1"/>
  <c r="BD785" i="2"/>
  <c r="BB785" i="2"/>
  <c r="Q785" i="6" s="1"/>
  <c r="AJ782" i="2"/>
  <c r="K782" i="6" s="1"/>
  <c r="V782" i="2"/>
  <c r="AJ788" i="2"/>
  <c r="K788" i="6" s="1"/>
  <c r="V788" i="2"/>
  <c r="AO787" i="2"/>
  <c r="H787" i="6" s="1"/>
  <c r="AO785" i="2"/>
  <c r="H785" i="6" s="1"/>
  <c r="AJ780" i="2"/>
  <c r="K780" i="6" s="1"/>
  <c r="V780" i="2"/>
  <c r="AA783" i="2"/>
  <c r="U784" i="2"/>
  <c r="AK781" i="2"/>
  <c r="L781" i="6" s="1"/>
  <c r="AG782" i="2"/>
  <c r="AH782" i="2"/>
  <c r="I782" i="6" s="1"/>
  <c r="AS787" i="2"/>
  <c r="AO789" i="2"/>
  <c r="H789" i="6" s="1"/>
  <c r="AJ786" i="2"/>
  <c r="K786" i="6" s="1"/>
  <c r="V786" i="2"/>
  <c r="AT785" i="2"/>
  <c r="AT786" i="2"/>
  <c r="AA781" i="2"/>
  <c r="AH781" i="2"/>
  <c r="I781" i="6" s="1"/>
  <c r="O780" i="2"/>
  <c r="C780" i="6" s="1"/>
  <c r="H780" i="2"/>
  <c r="AA784" i="2"/>
  <c r="AJ783" i="2"/>
  <c r="K783" i="6" s="1"/>
  <c r="V783" i="2"/>
  <c r="AA782" i="2"/>
  <c r="AT788" i="2"/>
  <c r="AH779" i="2"/>
  <c r="I779" i="6" s="1"/>
  <c r="AG779" i="2"/>
  <c r="O783" i="2"/>
  <c r="C783" i="6" s="1"/>
  <c r="H783" i="2"/>
  <c r="AL789" i="2"/>
  <c r="AM789" i="2" s="1"/>
  <c r="AL787" i="2"/>
  <c r="AM787" i="2" s="1"/>
  <c r="AL785" i="2"/>
  <c r="AM785" i="2" s="1"/>
  <c r="AH783" i="2"/>
  <c r="I783" i="6" s="1"/>
  <c r="AG783" i="2"/>
  <c r="AH784" i="2"/>
  <c r="I784" i="6" s="1"/>
  <c r="AG784" i="2"/>
  <c r="H782" i="2"/>
  <c r="O782" i="2"/>
  <c r="C782" i="6" s="1"/>
  <c r="AH780" i="2"/>
  <c r="I780" i="6" s="1"/>
  <c r="AG780" i="2"/>
  <c r="H784" i="2"/>
  <c r="O784" i="2"/>
  <c r="C784" i="6" s="1"/>
  <c r="AS789" i="2"/>
  <c r="L782" i="2"/>
  <c r="M782" i="2" s="1"/>
  <c r="K782" i="2"/>
  <c r="AA780" i="2"/>
  <c r="AJ779" i="2"/>
  <c r="K779" i="6" s="1"/>
  <c r="V779" i="2"/>
  <c r="AN774" i="2"/>
  <c r="G774" i="6" s="1"/>
  <c r="AJ776" i="2"/>
  <c r="K776" i="6" s="1"/>
  <c r="V776" i="2"/>
  <c r="Q777" i="2"/>
  <c r="P777" i="2"/>
  <c r="D777" i="6" s="1"/>
  <c r="AS775" i="2"/>
  <c r="AK773" i="2"/>
  <c r="L773" i="6" s="1"/>
  <c r="AM770" i="2"/>
  <c r="AJ772" i="2"/>
  <c r="K772" i="6" s="1"/>
  <c r="V772" i="2"/>
  <c r="AK769" i="2"/>
  <c r="L769" i="6" s="1"/>
  <c r="Q769" i="2"/>
  <c r="P769" i="2"/>
  <c r="D769" i="6" s="1"/>
  <c r="V768" i="2"/>
  <c r="AJ768" i="2"/>
  <c r="K768" i="6" s="1"/>
  <c r="AN775" i="2"/>
  <c r="G775" i="6" s="1"/>
  <c r="AJ774" i="2"/>
  <c r="K774" i="6" s="1"/>
  <c r="V774" i="2"/>
  <c r="R773" i="2"/>
  <c r="AO773" i="2" s="1"/>
  <c r="H773" i="6" s="1"/>
  <c r="AS773" i="2"/>
  <c r="AN771" i="2"/>
  <c r="G771" i="6" s="1"/>
  <c r="AS771" i="2"/>
  <c r="AS776" i="2"/>
  <c r="AK771" i="2"/>
  <c r="L771" i="6" s="1"/>
  <c r="AS767" i="2"/>
  <c r="AA767" i="2"/>
  <c r="AI767" i="2" s="1"/>
  <c r="J767" i="6" s="1"/>
  <c r="AI773" i="2"/>
  <c r="J773" i="6" s="1"/>
  <c r="AK770" i="2"/>
  <c r="L770" i="6" s="1"/>
  <c r="L770" i="2"/>
  <c r="M770" i="2" s="1"/>
  <c r="K770" i="2"/>
  <c r="L767" i="2"/>
  <c r="M767" i="2" s="1"/>
  <c r="K767" i="2"/>
  <c r="AT770" i="2"/>
  <c r="AM773" i="2"/>
  <c r="Q768" i="2"/>
  <c r="P768" i="2"/>
  <c r="D768" i="6" s="1"/>
  <c r="P767" i="2"/>
  <c r="D767" i="6" s="1"/>
  <c r="Q767" i="2"/>
  <c r="AI769" i="2"/>
  <c r="J769" i="6" s="1"/>
  <c r="AK767" i="2"/>
  <c r="L767" i="6" s="1"/>
  <c r="R772" i="2"/>
  <c r="AM772" i="2" s="1"/>
  <c r="AS772" i="2"/>
  <c r="AL776" i="2"/>
  <c r="AK777" i="2"/>
  <c r="L777" i="6" s="1"/>
  <c r="L768" i="2"/>
  <c r="M768" i="2" s="1"/>
  <c r="K768" i="2"/>
  <c r="R756" i="2"/>
  <c r="AS756" i="2"/>
  <c r="AS757" i="2"/>
  <c r="AN757" i="2"/>
  <c r="G757" i="6" s="1"/>
  <c r="R757" i="2"/>
  <c r="Q761" i="2"/>
  <c r="R761" i="2" s="1"/>
  <c r="P761" i="2"/>
  <c r="D761" i="6" s="1"/>
  <c r="D756" i="2"/>
  <c r="H756" i="2"/>
  <c r="P756" i="2"/>
  <c r="D756" i="6" s="1"/>
  <c r="D757" i="2"/>
  <c r="H757" i="2"/>
  <c r="P757" i="2"/>
  <c r="D757" i="6" s="1"/>
  <c r="L758" i="2"/>
  <c r="M758" i="2" s="1"/>
  <c r="K758" i="2"/>
  <c r="AF758" i="2"/>
  <c r="AE758" i="2"/>
  <c r="AI760" i="2"/>
  <c r="J760" i="6" s="1"/>
  <c r="AL756" i="2"/>
  <c r="AH756" i="2"/>
  <c r="AL757" i="2"/>
  <c r="AH757" i="2"/>
  <c r="Q759" i="2"/>
  <c r="P759" i="2"/>
  <c r="D759" i="6" s="1"/>
  <c r="AI759" i="2"/>
  <c r="J759" i="6" s="1"/>
  <c r="Q760" i="2"/>
  <c r="AS760" i="2" s="1"/>
  <c r="P760" i="2"/>
  <c r="D760" i="6" s="1"/>
  <c r="U760" i="2"/>
  <c r="T760" i="2"/>
  <c r="Q764" i="2"/>
  <c r="P764" i="2"/>
  <c r="D764" i="6" s="1"/>
  <c r="AI764" i="2"/>
  <c r="J764" i="6" s="1"/>
  <c r="AS763" i="2"/>
  <c r="V759" i="2"/>
  <c r="AN759" i="2"/>
  <c r="G759" i="6" s="1"/>
  <c r="H760" i="2"/>
  <c r="AA760" i="2"/>
  <c r="F761" i="2"/>
  <c r="Y761" i="2"/>
  <c r="F761" i="6" s="1"/>
  <c r="AG761" i="2"/>
  <c r="K762" i="2"/>
  <c r="R762" i="2"/>
  <c r="AE762" i="2"/>
  <c r="P763" i="2"/>
  <c r="D763" i="6" s="1"/>
  <c r="V763" i="2"/>
  <c r="AN763" i="2"/>
  <c r="G763" i="6" s="1"/>
  <c r="H764" i="2"/>
  <c r="T764" i="2"/>
  <c r="V765" i="2"/>
  <c r="AJ765" i="2"/>
  <c r="K765" i="6" s="1"/>
  <c r="AG765" i="2"/>
  <c r="U758" i="2"/>
  <c r="H761" i="2"/>
  <c r="AA761" i="2"/>
  <c r="AG762" i="2"/>
  <c r="AL762" i="2"/>
  <c r="R763" i="2"/>
  <c r="AM763" i="2" s="1"/>
  <c r="V764" i="2"/>
  <c r="T758" i="2"/>
  <c r="F759" i="2"/>
  <c r="Y759" i="2"/>
  <c r="F759" i="6" s="1"/>
  <c r="K760" i="2"/>
  <c r="AE760" i="2"/>
  <c r="T762" i="2"/>
  <c r="AS764" i="2"/>
  <c r="O765" i="2"/>
  <c r="C765" i="6" s="1"/>
  <c r="AA765" i="2"/>
  <c r="AH765" i="2"/>
  <c r="AS746" i="2"/>
  <c r="R746" i="2"/>
  <c r="AJ746" i="2"/>
  <c r="K746" i="6" s="1"/>
  <c r="V746" i="2"/>
  <c r="AS747" i="2"/>
  <c r="R745" i="2"/>
  <c r="AS745" i="2"/>
  <c r="AN745" i="2"/>
  <c r="G745" i="6" s="1"/>
  <c r="R747" i="2"/>
  <c r="Z754" i="2"/>
  <c r="Y754" i="2"/>
  <c r="F754" i="6" s="1"/>
  <c r="Y749" i="2"/>
  <c r="F749" i="6" s="1"/>
  <c r="O750" i="2"/>
  <c r="C750" i="6" s="1"/>
  <c r="H750" i="2"/>
  <c r="AF751" i="2"/>
  <c r="AE751" i="2"/>
  <c r="U753" i="2"/>
  <c r="U754" i="2" s="1"/>
  <c r="T753" i="2"/>
  <c r="G754" i="2"/>
  <c r="F754" i="2"/>
  <c r="AG754" i="2"/>
  <c r="P755" i="2"/>
  <c r="D755" i="6" s="1"/>
  <c r="AF748" i="2"/>
  <c r="AE748" i="2"/>
  <c r="Q749" i="2"/>
  <c r="P749" i="2"/>
  <c r="D749" i="6" s="1"/>
  <c r="U750" i="2"/>
  <c r="T750" i="2"/>
  <c r="D745" i="2"/>
  <c r="H745" i="2"/>
  <c r="D746" i="2"/>
  <c r="H746" i="2"/>
  <c r="P746" i="2"/>
  <c r="D746" i="6" s="1"/>
  <c r="P747" i="2"/>
  <c r="D747" i="6" s="1"/>
  <c r="L748" i="2"/>
  <c r="M748" i="2" s="1"/>
  <c r="K748" i="2"/>
  <c r="U748" i="2"/>
  <c r="AJ749" i="2"/>
  <c r="K749" i="6" s="1"/>
  <c r="V749" i="2"/>
  <c r="F750" i="2"/>
  <c r="Z750" i="2"/>
  <c r="Y750" i="2"/>
  <c r="F750" i="6" s="1"/>
  <c r="AS751" i="2"/>
  <c r="AA753" i="2"/>
  <c r="AI753" i="2" s="1"/>
  <c r="J753" i="6" s="1"/>
  <c r="AE754" i="2"/>
  <c r="U752" i="2"/>
  <c r="AS755" i="2"/>
  <c r="P745" i="2"/>
  <c r="D745" i="6" s="1"/>
  <c r="AL745" i="2"/>
  <c r="AM745" i="2" s="1"/>
  <c r="AH745" i="2"/>
  <c r="AL746" i="2"/>
  <c r="AH747" i="2"/>
  <c r="T748" i="2"/>
  <c r="F749" i="2"/>
  <c r="T749" i="2"/>
  <c r="AH750" i="2"/>
  <c r="I750" i="6" s="1"/>
  <c r="AG750" i="2"/>
  <c r="P751" i="2"/>
  <c r="D751" i="6" s="1"/>
  <c r="Q752" i="2"/>
  <c r="P752" i="2"/>
  <c r="D752" i="6" s="1"/>
  <c r="AI752" i="2"/>
  <c r="J752" i="6" s="1"/>
  <c r="O753" i="2"/>
  <c r="C753" i="6" s="1"/>
  <c r="H753" i="2"/>
  <c r="Y753" i="2"/>
  <c r="F753" i="6" s="1"/>
  <c r="K754" i="2"/>
  <c r="L755" i="2"/>
  <c r="M755" i="2" s="1"/>
  <c r="K755" i="2"/>
  <c r="AF755" i="2"/>
  <c r="AE755" i="2"/>
  <c r="F751" i="2"/>
  <c r="Y751" i="2"/>
  <c r="F751" i="6" s="1"/>
  <c r="K752" i="2"/>
  <c r="AE752" i="2"/>
  <c r="T754" i="2"/>
  <c r="F755" i="2"/>
  <c r="AJ755" i="2"/>
  <c r="K755" i="6" s="1"/>
  <c r="Y755" i="2"/>
  <c r="F755" i="6" s="1"/>
  <c r="AQ787" i="2"/>
  <c r="AW786" i="2"/>
  <c r="AP788" i="2"/>
  <c r="AW773" i="2"/>
  <c r="AQ773" i="2"/>
  <c r="AW791" i="2"/>
  <c r="AP793" i="2"/>
  <c r="AW763" i="2"/>
  <c r="AP786" i="2"/>
  <c r="AP771" i="2"/>
  <c r="AP791" i="2"/>
  <c r="AP763" i="2"/>
  <c r="AW787" i="2"/>
  <c r="AQ785" i="2"/>
  <c r="AW788" i="2"/>
  <c r="AW774" i="2"/>
  <c r="AW771" i="2"/>
  <c r="AW793" i="2"/>
  <c r="AW795" i="2"/>
  <c r="AW757" i="2"/>
  <c r="AP745" i="2"/>
  <c r="AP775" i="2"/>
  <c r="AP774" i="2"/>
  <c r="AP807" i="2"/>
  <c r="AQ795" i="2"/>
  <c r="AW745" i="2"/>
  <c r="AW775" i="2"/>
  <c r="AW807" i="2"/>
  <c r="AP757" i="2"/>
  <c r="AQ789" i="2"/>
  <c r="AP759" i="2"/>
  <c r="AW789" i="2"/>
  <c r="AX785" i="2"/>
  <c r="P785" i="6" l="1"/>
  <c r="O789" i="6"/>
  <c r="M759" i="6"/>
  <c r="N789" i="6"/>
  <c r="M757" i="6"/>
  <c r="O807" i="6"/>
  <c r="O775" i="6"/>
  <c r="O745" i="6"/>
  <c r="N795" i="6"/>
  <c r="M807" i="6"/>
  <c r="M774" i="6"/>
  <c r="M775" i="6"/>
  <c r="M745" i="6"/>
  <c r="O757" i="6"/>
  <c r="O795" i="6"/>
  <c r="O793" i="6"/>
  <c r="O771" i="6"/>
  <c r="O774" i="6"/>
  <c r="O788" i="6"/>
  <c r="N785" i="6"/>
  <c r="O787" i="6"/>
  <c r="M763" i="6"/>
  <c r="M791" i="6"/>
  <c r="M771" i="6"/>
  <c r="M786" i="6"/>
  <c r="O763" i="6"/>
  <c r="M793" i="6"/>
  <c r="O791" i="6"/>
  <c r="N773" i="6"/>
  <c r="O773" i="6"/>
  <c r="M788" i="6"/>
  <c r="O786" i="6"/>
  <c r="N787" i="6"/>
  <c r="AM788" i="2"/>
  <c r="C779" i="6"/>
  <c r="P779" i="2"/>
  <c r="D779" i="6" s="1"/>
  <c r="Q779" i="2"/>
  <c r="P781" i="2"/>
  <c r="D781" i="6" s="1"/>
  <c r="C781" i="6"/>
  <c r="Q781" i="2"/>
  <c r="AI768" i="2"/>
  <c r="J768" i="6" s="1"/>
  <c r="I768" i="6"/>
  <c r="AI745" i="2"/>
  <c r="J745" i="6" s="1"/>
  <c r="I745" i="6"/>
  <c r="V756" i="2"/>
  <c r="AK756" i="2" s="1"/>
  <c r="L756" i="6" s="1"/>
  <c r="AJ756" i="2"/>
  <c r="K756" i="6" s="1"/>
  <c r="AL747" i="2"/>
  <c r="AI765" i="2"/>
  <c r="J765" i="6" s="1"/>
  <c r="I765" i="6"/>
  <c r="R758" i="2"/>
  <c r="AI756" i="2"/>
  <c r="J756" i="6" s="1"/>
  <c r="I756" i="6"/>
  <c r="AH746" i="2"/>
  <c r="AS749" i="2"/>
  <c r="K751" i="2"/>
  <c r="AN747" i="2"/>
  <c r="AN761" i="2"/>
  <c r="AM786" i="2"/>
  <c r="L765" i="2"/>
  <c r="M765" i="2" s="1"/>
  <c r="K765" i="2"/>
  <c r="AT758" i="2"/>
  <c r="D758" i="6"/>
  <c r="V747" i="2"/>
  <c r="AK747" i="2" s="1"/>
  <c r="L747" i="6" s="1"/>
  <c r="AJ747" i="2"/>
  <c r="K747" i="6" s="1"/>
  <c r="AS762" i="2"/>
  <c r="AT762" i="2" s="1"/>
  <c r="H748" i="2"/>
  <c r="O748" i="2"/>
  <c r="AI747" i="2"/>
  <c r="J747" i="6" s="1"/>
  <c r="I747" i="6"/>
  <c r="AA749" i="2"/>
  <c r="AI749" i="2" s="1"/>
  <c r="J749" i="6" s="1"/>
  <c r="AI761" i="2"/>
  <c r="J761" i="6" s="1"/>
  <c r="AI757" i="2"/>
  <c r="J757" i="6" s="1"/>
  <c r="I757" i="6"/>
  <c r="AH762" i="2"/>
  <c r="I762" i="6" s="1"/>
  <c r="AJ762" i="2"/>
  <c r="K762" i="6" s="1"/>
  <c r="V762" i="2"/>
  <c r="AK762" i="2" s="1"/>
  <c r="L762" i="6" s="1"/>
  <c r="BD807" i="2"/>
  <c r="BB807" i="2"/>
  <c r="Q807" i="6" s="1"/>
  <c r="AK804" i="2"/>
  <c r="L804" i="6" s="1"/>
  <c r="AT807" i="2"/>
  <c r="R802" i="2"/>
  <c r="AL802" i="2"/>
  <c r="AS802" i="2"/>
  <c r="R804" i="2"/>
  <c r="AS804" i="2"/>
  <c r="AL804" i="2"/>
  <c r="R803" i="2"/>
  <c r="AL803" i="2"/>
  <c r="AS803" i="2"/>
  <c r="AN803" i="2"/>
  <c r="G803" i="6" s="1"/>
  <c r="R806" i="2"/>
  <c r="AL806" i="2"/>
  <c r="AS806" i="2"/>
  <c r="AO807" i="2"/>
  <c r="H807" i="6" s="1"/>
  <c r="R805" i="2"/>
  <c r="AN805" i="2"/>
  <c r="G805" i="6" s="1"/>
  <c r="AL805" i="2"/>
  <c r="AS805" i="2"/>
  <c r="AK802" i="2"/>
  <c r="L802" i="6" s="1"/>
  <c r="AK806" i="2"/>
  <c r="L806" i="6" s="1"/>
  <c r="BD795" i="2"/>
  <c r="BB795" i="2"/>
  <c r="Q795" i="6" s="1"/>
  <c r="AR795" i="2"/>
  <c r="BD793" i="2"/>
  <c r="BB793" i="2"/>
  <c r="Q793" i="6" s="1"/>
  <c r="BD791" i="2"/>
  <c r="BB791" i="2"/>
  <c r="Q791" i="6" s="1"/>
  <c r="R801" i="2"/>
  <c r="AN801" i="2"/>
  <c r="G801" i="6" s="1"/>
  <c r="AS801" i="2"/>
  <c r="AL801" i="2"/>
  <c r="AK794" i="2"/>
  <c r="L794" i="6" s="1"/>
  <c r="R797" i="2"/>
  <c r="AS797" i="2"/>
  <c r="AN797" i="2"/>
  <c r="G797" i="6" s="1"/>
  <c r="AL797" i="2"/>
  <c r="R796" i="2"/>
  <c r="AL796" i="2"/>
  <c r="AS796" i="2"/>
  <c r="AT794" i="2"/>
  <c r="AT795" i="2"/>
  <c r="AY795" i="2" s="1"/>
  <c r="R798" i="2"/>
  <c r="AS798" i="2"/>
  <c r="AL798" i="2"/>
  <c r="AO793" i="2"/>
  <c r="H793" i="6" s="1"/>
  <c r="AO791" i="2"/>
  <c r="H791" i="6" s="1"/>
  <c r="AN794" i="2"/>
  <c r="G794" i="6" s="1"/>
  <c r="AM794" i="2"/>
  <c r="AK792" i="2"/>
  <c r="L792" i="6" s="1"/>
  <c r="AT792" i="2"/>
  <c r="AM793" i="2"/>
  <c r="AM791" i="2"/>
  <c r="R800" i="2"/>
  <c r="AS800" i="2"/>
  <c r="AL800" i="2"/>
  <c r="R799" i="2"/>
  <c r="AN799" i="2"/>
  <c r="G799" i="6" s="1"/>
  <c r="AS799" i="2"/>
  <c r="AL799" i="2"/>
  <c r="AK796" i="2"/>
  <c r="L796" i="6" s="1"/>
  <c r="AN792" i="2"/>
  <c r="G792" i="6" s="1"/>
  <c r="AM792" i="2"/>
  <c r="AT793" i="2"/>
  <c r="AT791" i="2"/>
  <c r="BD788" i="2"/>
  <c r="BB788" i="2"/>
  <c r="Q788" i="6" s="1"/>
  <c r="BC785" i="2"/>
  <c r="R785" i="6" s="1"/>
  <c r="AR789" i="2"/>
  <c r="AR785" i="2"/>
  <c r="BD786" i="2"/>
  <c r="AY786" i="2"/>
  <c r="BB786" i="2"/>
  <c r="Q786" i="6" s="1"/>
  <c r="BD787" i="2"/>
  <c r="BB787" i="2"/>
  <c r="Q787" i="6" s="1"/>
  <c r="AR787" i="2"/>
  <c r="BD789" i="2"/>
  <c r="BB789" i="2"/>
  <c r="Q789" i="6" s="1"/>
  <c r="AO788" i="2"/>
  <c r="AK783" i="2"/>
  <c r="L783" i="6" s="1"/>
  <c r="AK779" i="2"/>
  <c r="L779" i="6" s="1"/>
  <c r="Q784" i="2"/>
  <c r="P784" i="2"/>
  <c r="D784" i="6" s="1"/>
  <c r="AI780" i="2"/>
  <c r="J780" i="6" s="1"/>
  <c r="AI783" i="2"/>
  <c r="J783" i="6" s="1"/>
  <c r="AO786" i="2"/>
  <c r="H786" i="6" s="1"/>
  <c r="AK786" i="2"/>
  <c r="L786" i="6" s="1"/>
  <c r="AT787" i="2"/>
  <c r="AY785" i="2"/>
  <c r="Q782" i="2"/>
  <c r="P782" i="2"/>
  <c r="D782" i="6" s="1"/>
  <c r="AI784" i="2"/>
  <c r="J784" i="6" s="1"/>
  <c r="AI779" i="2"/>
  <c r="J779" i="6" s="1"/>
  <c r="P780" i="2"/>
  <c r="D780" i="6" s="1"/>
  <c r="Q780" i="2"/>
  <c r="AJ784" i="2"/>
  <c r="K784" i="6" s="1"/>
  <c r="V784" i="2"/>
  <c r="AK780" i="2"/>
  <c r="L780" i="6" s="1"/>
  <c r="AK788" i="2"/>
  <c r="L788" i="6" s="1"/>
  <c r="AK782" i="2"/>
  <c r="L782" i="6" s="1"/>
  <c r="AT789" i="2"/>
  <c r="AY789" i="2" s="1"/>
  <c r="Q783" i="2"/>
  <c r="P783" i="2"/>
  <c r="D783" i="6" s="1"/>
  <c r="AI781" i="2"/>
  <c r="J781" i="6" s="1"/>
  <c r="AI782" i="2"/>
  <c r="J782" i="6" s="1"/>
  <c r="BD771" i="2"/>
  <c r="BB771" i="2"/>
  <c r="Q771" i="6" s="1"/>
  <c r="AR773" i="2"/>
  <c r="BD774" i="2"/>
  <c r="BB774" i="2"/>
  <c r="Q774" i="6" s="1"/>
  <c r="BD773" i="2"/>
  <c r="BB773" i="2"/>
  <c r="Q773" i="6" s="1"/>
  <c r="BD775" i="2"/>
  <c r="BB775" i="2"/>
  <c r="Q775" i="6" s="1"/>
  <c r="AT771" i="2"/>
  <c r="AY771" i="2" s="1"/>
  <c r="R769" i="2"/>
  <c r="AS769" i="2"/>
  <c r="AL769" i="2"/>
  <c r="AM769" i="2" s="1"/>
  <c r="AN769" i="2"/>
  <c r="G769" i="6" s="1"/>
  <c r="R777" i="2"/>
  <c r="AN777" i="2"/>
  <c r="G777" i="6" s="1"/>
  <c r="AS777" i="2"/>
  <c r="AL777" i="2"/>
  <c r="AM777" i="2" s="1"/>
  <c r="AM776" i="2"/>
  <c r="R768" i="2"/>
  <c r="AL768" i="2"/>
  <c r="AS768" i="2"/>
  <c r="AT767" i="2"/>
  <c r="AO771" i="2"/>
  <c r="H771" i="6" s="1"/>
  <c r="AK774" i="2"/>
  <c r="L774" i="6" s="1"/>
  <c r="AK768" i="2"/>
  <c r="L768" i="6" s="1"/>
  <c r="AK776" i="2"/>
  <c r="L776" i="6" s="1"/>
  <c r="AO774" i="2"/>
  <c r="AT772" i="2"/>
  <c r="R767" i="2"/>
  <c r="AL767" i="2"/>
  <c r="AN767" i="2"/>
  <c r="G767" i="6" s="1"/>
  <c r="AT773" i="2"/>
  <c r="AY773" i="2" s="1"/>
  <c r="AK772" i="2"/>
  <c r="L772" i="6" s="1"/>
  <c r="AT775" i="2"/>
  <c r="AN772" i="2"/>
  <c r="G772" i="6" s="1"/>
  <c r="AT776" i="2"/>
  <c r="AO775" i="2"/>
  <c r="H775" i="6" s="1"/>
  <c r="BD763" i="2"/>
  <c r="BB763" i="2"/>
  <c r="Q763" i="6" s="1"/>
  <c r="BD757" i="2"/>
  <c r="BB757" i="2"/>
  <c r="Q757" i="6" s="1"/>
  <c r="AT760" i="2"/>
  <c r="AT764" i="2"/>
  <c r="AT763" i="2"/>
  <c r="AT757" i="2"/>
  <c r="AN762" i="2"/>
  <c r="G762" i="6" s="1"/>
  <c r="AM762" i="2"/>
  <c r="AJ758" i="2"/>
  <c r="K758" i="6" s="1"/>
  <c r="V758" i="2"/>
  <c r="AL761" i="2"/>
  <c r="AM761" i="2" s="1"/>
  <c r="AM757" i="2"/>
  <c r="AS761" i="2"/>
  <c r="AK759" i="2"/>
  <c r="L759" i="6" s="1"/>
  <c r="AK764" i="2"/>
  <c r="L764" i="6" s="1"/>
  <c r="AK765" i="2"/>
  <c r="L765" i="6" s="1"/>
  <c r="AO763" i="2"/>
  <c r="H763" i="6" s="1"/>
  <c r="AJ760" i="2"/>
  <c r="K760" i="6" s="1"/>
  <c r="V760" i="2"/>
  <c r="AT756" i="2"/>
  <c r="R760" i="2"/>
  <c r="AL760" i="2"/>
  <c r="AH758" i="2"/>
  <c r="I758" i="6" s="1"/>
  <c r="AL758" i="2"/>
  <c r="AG758" i="2"/>
  <c r="Q765" i="2"/>
  <c r="P765" i="2"/>
  <c r="D765" i="6" s="1"/>
  <c r="AO761" i="2"/>
  <c r="H761" i="6" s="1"/>
  <c r="AK763" i="2"/>
  <c r="L763" i="6" s="1"/>
  <c r="R764" i="2"/>
  <c r="AL764" i="2"/>
  <c r="AL759" i="2"/>
  <c r="R759" i="2"/>
  <c r="AO759" i="2" s="1"/>
  <c r="H759" i="6" s="1"/>
  <c r="AS759" i="2"/>
  <c r="AM756" i="2"/>
  <c r="AO757" i="2"/>
  <c r="H757" i="6" s="1"/>
  <c r="BD745" i="2"/>
  <c r="BB745" i="2"/>
  <c r="Q745" i="6" s="1"/>
  <c r="AT749" i="2"/>
  <c r="AJ752" i="2"/>
  <c r="K752" i="6" s="1"/>
  <c r="V752" i="2"/>
  <c r="AJ748" i="2"/>
  <c r="K748" i="6" s="1"/>
  <c r="V748" i="2"/>
  <c r="AM746" i="2"/>
  <c r="Q750" i="2"/>
  <c r="P750" i="2"/>
  <c r="D750" i="6" s="1"/>
  <c r="AA754" i="2"/>
  <c r="AN749" i="2"/>
  <c r="G749" i="6" s="1"/>
  <c r="R752" i="2"/>
  <c r="AS752" i="2"/>
  <c r="AL752" i="2"/>
  <c r="AT755" i="2"/>
  <c r="AS750" i="2"/>
  <c r="AA750" i="2"/>
  <c r="AI750" i="2" s="1"/>
  <c r="J750" i="6" s="1"/>
  <c r="AK749" i="2"/>
  <c r="L749" i="6" s="1"/>
  <c r="AJ750" i="2"/>
  <c r="K750" i="6" s="1"/>
  <c r="V750" i="2"/>
  <c r="AT745" i="2"/>
  <c r="AT751" i="2"/>
  <c r="AL749" i="2"/>
  <c r="R749" i="2"/>
  <c r="AN755" i="2"/>
  <c r="G755" i="6" s="1"/>
  <c r="AL755" i="2"/>
  <c r="AG755" i="2"/>
  <c r="AH755" i="2"/>
  <c r="O754" i="2"/>
  <c r="C754" i="6" s="1"/>
  <c r="H754" i="2"/>
  <c r="AN751" i="2"/>
  <c r="G751" i="6" s="1"/>
  <c r="AL751" i="2"/>
  <c r="AG751" i="2"/>
  <c r="AH751" i="2"/>
  <c r="AO745" i="2"/>
  <c r="H745" i="6" s="1"/>
  <c r="AT747" i="2"/>
  <c r="AJ754" i="2"/>
  <c r="K754" i="6" s="1"/>
  <c r="V754" i="2"/>
  <c r="Q753" i="2"/>
  <c r="P753" i="2"/>
  <c r="D753" i="6" s="1"/>
  <c r="AM747" i="2"/>
  <c r="AH748" i="2"/>
  <c r="I748" i="6" s="1"/>
  <c r="AG748" i="2"/>
  <c r="AH754" i="2"/>
  <c r="AJ753" i="2"/>
  <c r="K753" i="6" s="1"/>
  <c r="V753" i="2"/>
  <c r="AO747" i="2"/>
  <c r="H747" i="6" s="1"/>
  <c r="AK746" i="2"/>
  <c r="L746" i="6" s="1"/>
  <c r="AT746" i="2"/>
  <c r="AP761" i="2"/>
  <c r="AW762" i="2"/>
  <c r="AW761" i="2"/>
  <c r="AX763" i="2"/>
  <c r="AW755" i="2"/>
  <c r="AQ747" i="2"/>
  <c r="AX786" i="2"/>
  <c r="AX789" i="2"/>
  <c r="AW777" i="2"/>
  <c r="AW767" i="2"/>
  <c r="AX771" i="2"/>
  <c r="AW769" i="2"/>
  <c r="AP803" i="2"/>
  <c r="AP805" i="2"/>
  <c r="AP799" i="2"/>
  <c r="AW794" i="2"/>
  <c r="AW801" i="2"/>
  <c r="AX757" i="2"/>
  <c r="AX745" i="2"/>
  <c r="AP772" i="2"/>
  <c r="AQ775" i="2"/>
  <c r="AQ793" i="2"/>
  <c r="AX791" i="2"/>
  <c r="AQ763" i="2"/>
  <c r="AW759" i="2"/>
  <c r="AW749" i="2"/>
  <c r="AP755" i="2"/>
  <c r="AW751" i="2"/>
  <c r="AX788" i="2"/>
  <c r="AX787" i="2"/>
  <c r="AQ771" i="2"/>
  <c r="AP767" i="2"/>
  <c r="AP769" i="2"/>
  <c r="AP777" i="2"/>
  <c r="AQ807" i="2"/>
  <c r="AP801" i="2"/>
  <c r="AW792" i="2"/>
  <c r="AP794" i="2"/>
  <c r="AW797" i="2"/>
  <c r="AQ757" i="2"/>
  <c r="AQ745" i="2"/>
  <c r="AW803" i="2"/>
  <c r="AP797" i="2"/>
  <c r="AQ761" i="2"/>
  <c r="AQ759" i="2"/>
  <c r="AP749" i="2"/>
  <c r="AX747" i="2"/>
  <c r="AP751" i="2"/>
  <c r="AQ788" i="2"/>
  <c r="AQ774" i="2"/>
  <c r="AW772" i="2"/>
  <c r="AX773" i="2"/>
  <c r="AX775" i="2"/>
  <c r="AW805" i="2"/>
  <c r="AX795" i="2"/>
  <c r="AP792" i="2"/>
  <c r="AX793" i="2"/>
  <c r="AQ791" i="2"/>
  <c r="AW747" i="2"/>
  <c r="AP747" i="2"/>
  <c r="AP762" i="2"/>
  <c r="AQ786" i="2"/>
  <c r="AX774" i="2"/>
  <c r="AX807" i="2"/>
  <c r="AW799" i="2"/>
  <c r="O799" i="6" l="1"/>
  <c r="P807" i="6"/>
  <c r="P774" i="6"/>
  <c r="N786" i="6"/>
  <c r="M762" i="6"/>
  <c r="M747" i="6"/>
  <c r="O747" i="6"/>
  <c r="BD747" i="2"/>
  <c r="BB747" i="2"/>
  <c r="Q747" i="6" s="1"/>
  <c r="N791" i="6"/>
  <c r="P793" i="6"/>
  <c r="M792" i="6"/>
  <c r="P795" i="6"/>
  <c r="O805" i="6"/>
  <c r="P775" i="6"/>
  <c r="P773" i="6"/>
  <c r="O772" i="6"/>
  <c r="N774" i="6"/>
  <c r="N788" i="6"/>
  <c r="M751" i="6"/>
  <c r="P747" i="6"/>
  <c r="M749" i="6"/>
  <c r="N759" i="6"/>
  <c r="N761" i="6"/>
  <c r="M797" i="6"/>
  <c r="O803" i="6"/>
  <c r="N745" i="6"/>
  <c r="N757" i="6"/>
  <c r="O797" i="6"/>
  <c r="M794" i="6"/>
  <c r="O792" i="6"/>
  <c r="M801" i="6"/>
  <c r="N807" i="6"/>
  <c r="M777" i="6"/>
  <c r="M769" i="6"/>
  <c r="M767" i="6"/>
  <c r="N771" i="6"/>
  <c r="P787" i="6"/>
  <c r="P788" i="6"/>
  <c r="O751" i="6"/>
  <c r="M755" i="6"/>
  <c r="O749" i="6"/>
  <c r="O759" i="6"/>
  <c r="N763" i="6"/>
  <c r="P791" i="6"/>
  <c r="N793" i="6"/>
  <c r="N775" i="6"/>
  <c r="M772" i="6"/>
  <c r="P745" i="6"/>
  <c r="P757" i="6"/>
  <c r="O801" i="6"/>
  <c r="O794" i="6"/>
  <c r="M799" i="6"/>
  <c r="M805" i="6"/>
  <c r="M803" i="6"/>
  <c r="O769" i="6"/>
  <c r="P771" i="6"/>
  <c r="O767" i="6"/>
  <c r="O777" i="6"/>
  <c r="P789" i="6"/>
  <c r="P786" i="6"/>
  <c r="N747" i="6"/>
  <c r="O755" i="6"/>
  <c r="P763" i="6"/>
  <c r="O761" i="6"/>
  <c r="O762" i="6"/>
  <c r="M761" i="6"/>
  <c r="G747" i="6"/>
  <c r="AI751" i="2"/>
  <c r="J751" i="6" s="1"/>
  <c r="I751" i="6"/>
  <c r="AN746" i="2"/>
  <c r="AN756" i="2"/>
  <c r="AY774" i="2"/>
  <c r="H774" i="6"/>
  <c r="AM797" i="2"/>
  <c r="Q748" i="2"/>
  <c r="C748" i="6"/>
  <c r="P748" i="2"/>
  <c r="D748" i="6" s="1"/>
  <c r="AI762" i="2"/>
  <c r="J762" i="6" s="1"/>
  <c r="R781" i="2"/>
  <c r="AS781" i="2"/>
  <c r="AN781" i="2"/>
  <c r="AL781" i="2"/>
  <c r="AI754" i="2"/>
  <c r="J754" i="6" s="1"/>
  <c r="I754" i="6"/>
  <c r="AM767" i="2"/>
  <c r="AY788" i="2"/>
  <c r="H788" i="6"/>
  <c r="AM803" i="2"/>
  <c r="AI755" i="2"/>
  <c r="J755" i="6" s="1"/>
  <c r="I755" i="6"/>
  <c r="AY757" i="2"/>
  <c r="BE757" i="2" s="1"/>
  <c r="G761" i="6"/>
  <c r="AI746" i="2"/>
  <c r="J746" i="6" s="1"/>
  <c r="I746" i="6"/>
  <c r="R779" i="2"/>
  <c r="AS779" i="2"/>
  <c r="AL779" i="2"/>
  <c r="AN779" i="2"/>
  <c r="BC807" i="2"/>
  <c r="R807" i="6" s="1"/>
  <c r="BD805" i="2"/>
  <c r="BB805" i="2"/>
  <c r="Q805" i="6" s="1"/>
  <c r="AR807" i="2"/>
  <c r="BD803" i="2"/>
  <c r="BB803" i="2"/>
  <c r="Q803" i="6" s="1"/>
  <c r="AO805" i="2"/>
  <c r="H805" i="6" s="1"/>
  <c r="AN806" i="2"/>
  <c r="G806" i="6" s="1"/>
  <c r="AM806" i="2"/>
  <c r="AT802" i="2"/>
  <c r="AT805" i="2"/>
  <c r="AO803" i="2"/>
  <c r="H803" i="6" s="1"/>
  <c r="AN804" i="2"/>
  <c r="G804" i="6" s="1"/>
  <c r="AM804" i="2"/>
  <c r="AM802" i="2"/>
  <c r="AN802" i="2"/>
  <c r="G802" i="6" s="1"/>
  <c r="AM805" i="2"/>
  <c r="AT806" i="2"/>
  <c r="AT803" i="2"/>
  <c r="AT804" i="2"/>
  <c r="AY807" i="2"/>
  <c r="BD799" i="2"/>
  <c r="BB799" i="2"/>
  <c r="Q799" i="6" s="1"/>
  <c r="AR791" i="2"/>
  <c r="BD797" i="2"/>
  <c r="BB797" i="2"/>
  <c r="Q797" i="6" s="1"/>
  <c r="BD801" i="2"/>
  <c r="BB801" i="2"/>
  <c r="Q801" i="6" s="1"/>
  <c r="BC791" i="2"/>
  <c r="R791" i="6" s="1"/>
  <c r="BC793" i="2"/>
  <c r="R793" i="6" s="1"/>
  <c r="BD794" i="2"/>
  <c r="BB794" i="2"/>
  <c r="Q794" i="6" s="1"/>
  <c r="BD792" i="2"/>
  <c r="BB792" i="2"/>
  <c r="Q792" i="6" s="1"/>
  <c r="AR793" i="2"/>
  <c r="BC795" i="2"/>
  <c r="R795" i="6" s="1"/>
  <c r="AM799" i="2"/>
  <c r="AT798" i="2"/>
  <c r="AM801" i="2"/>
  <c r="AT799" i="2"/>
  <c r="AY799" i="2" s="1"/>
  <c r="AT800" i="2"/>
  <c r="AN796" i="2"/>
  <c r="G796" i="6" s="1"/>
  <c r="AM796" i="2"/>
  <c r="AT797" i="2"/>
  <c r="AT801" i="2"/>
  <c r="AY801" i="2" s="1"/>
  <c r="AN798" i="2"/>
  <c r="G798" i="6" s="1"/>
  <c r="AM798" i="2"/>
  <c r="AN800" i="2"/>
  <c r="G800" i="6" s="1"/>
  <c r="AM800" i="2"/>
  <c r="AO794" i="2"/>
  <c r="H794" i="6" s="1"/>
  <c r="AT796" i="2"/>
  <c r="AO797" i="2"/>
  <c r="H797" i="6" s="1"/>
  <c r="AO792" i="2"/>
  <c r="H792" i="6" s="1"/>
  <c r="AO799" i="2"/>
  <c r="H799" i="6" s="1"/>
  <c r="AO801" i="2"/>
  <c r="H801" i="6" s="1"/>
  <c r="AY791" i="2"/>
  <c r="AY793" i="2"/>
  <c r="BF795" i="2"/>
  <c r="BE795" i="2"/>
  <c r="BC787" i="2"/>
  <c r="R787" i="6" s="1"/>
  <c r="BC789" i="2"/>
  <c r="R789" i="6" s="1"/>
  <c r="AR788" i="2"/>
  <c r="BC788" i="2"/>
  <c r="R788" i="6" s="1"/>
  <c r="BC786" i="2"/>
  <c r="R786" i="6" s="1"/>
  <c r="AR786" i="2"/>
  <c r="BE789" i="2"/>
  <c r="BF789" i="2"/>
  <c r="BE788" i="2"/>
  <c r="BF788" i="2"/>
  <c r="R783" i="2"/>
  <c r="AL783" i="2"/>
  <c r="AN783" i="2"/>
  <c r="G783" i="6" s="1"/>
  <c r="AS783" i="2"/>
  <c r="R780" i="2"/>
  <c r="AS780" i="2"/>
  <c r="AL780" i="2"/>
  <c r="AK784" i="2"/>
  <c r="L784" i="6" s="1"/>
  <c r="R782" i="2"/>
  <c r="AS782" i="2"/>
  <c r="AL782" i="2"/>
  <c r="AY787" i="2"/>
  <c r="BE786" i="2"/>
  <c r="BF786" i="2"/>
  <c r="BE785" i="2"/>
  <c r="BF785" i="2"/>
  <c r="R784" i="2"/>
  <c r="AL784" i="2"/>
  <c r="AS784" i="2"/>
  <c r="BC775" i="2"/>
  <c r="R775" i="6" s="1"/>
  <c r="BD769" i="2"/>
  <c r="BB769" i="2"/>
  <c r="Q769" i="6" s="1"/>
  <c r="AR775" i="2"/>
  <c r="BC773" i="2"/>
  <c r="R773" i="6" s="1"/>
  <c r="BC771" i="2"/>
  <c r="R771" i="6" s="1"/>
  <c r="BD772" i="2"/>
  <c r="BB772" i="2"/>
  <c r="Q772" i="6" s="1"/>
  <c r="BD767" i="2"/>
  <c r="BB767" i="2"/>
  <c r="Q767" i="6" s="1"/>
  <c r="BC774" i="2"/>
  <c r="R774" i="6" s="1"/>
  <c r="AR774" i="2"/>
  <c r="AR771" i="2"/>
  <c r="BD777" i="2"/>
  <c r="AY777" i="2"/>
  <c r="BB777" i="2"/>
  <c r="Q777" i="6" s="1"/>
  <c r="BE774" i="2"/>
  <c r="BF774" i="2"/>
  <c r="BE771" i="2"/>
  <c r="BF771" i="2"/>
  <c r="AO777" i="2"/>
  <c r="H777" i="6" s="1"/>
  <c r="AT769" i="2"/>
  <c r="AY775" i="2"/>
  <c r="AT768" i="2"/>
  <c r="AN776" i="2"/>
  <c r="G776" i="6" s="1"/>
  <c r="BE773" i="2"/>
  <c r="BF773" i="2"/>
  <c r="AN768" i="2"/>
  <c r="G768" i="6" s="1"/>
  <c r="AM768" i="2"/>
  <c r="AO769" i="2"/>
  <c r="H769" i="6" s="1"/>
  <c r="AN770" i="2"/>
  <c r="G770" i="6" s="1"/>
  <c r="AO772" i="2"/>
  <c r="H772" i="6" s="1"/>
  <c r="AO767" i="2"/>
  <c r="H767" i="6" s="1"/>
  <c r="AT777" i="2"/>
  <c r="AR759" i="2"/>
  <c r="BD759" i="2"/>
  <c r="BB759" i="2"/>
  <c r="Q759" i="6" s="1"/>
  <c r="BC763" i="2"/>
  <c r="R763" i="6" s="1"/>
  <c r="AR757" i="2"/>
  <c r="AR761" i="2"/>
  <c r="AR763" i="2"/>
  <c r="BD761" i="2"/>
  <c r="BB761" i="2"/>
  <c r="Q761" i="6" s="1"/>
  <c r="BC757" i="2"/>
  <c r="R757" i="6" s="1"/>
  <c r="BD762" i="2"/>
  <c r="BB762" i="2"/>
  <c r="Q762" i="6" s="1"/>
  <c r="BF757" i="2"/>
  <c r="AM764" i="2"/>
  <c r="AT759" i="2"/>
  <c r="AI758" i="2"/>
  <c r="J758" i="6" s="1"/>
  <c r="AY763" i="2"/>
  <c r="R765" i="2"/>
  <c r="AN765" i="2"/>
  <c r="G765" i="6" s="1"/>
  <c r="AL765" i="2"/>
  <c r="AM765" i="2" s="1"/>
  <c r="AS765" i="2"/>
  <c r="AN760" i="2"/>
  <c r="G760" i="6" s="1"/>
  <c r="AM760" i="2"/>
  <c r="AK760" i="2"/>
  <c r="L760" i="6" s="1"/>
  <c r="AN758" i="2"/>
  <c r="G758" i="6" s="1"/>
  <c r="AM758" i="2"/>
  <c r="AT761" i="2"/>
  <c r="AY761" i="2" s="1"/>
  <c r="AM759" i="2"/>
  <c r="AK758" i="2"/>
  <c r="L758" i="6" s="1"/>
  <c r="AO762" i="2"/>
  <c r="H762" i="6" s="1"/>
  <c r="BD751" i="2"/>
  <c r="BB751" i="2"/>
  <c r="Q751" i="6" s="1"/>
  <c r="AR747" i="2"/>
  <c r="AR745" i="2"/>
  <c r="BC747" i="2"/>
  <c r="R747" i="6" s="1"/>
  <c r="BD755" i="2"/>
  <c r="BB755" i="2"/>
  <c r="Q755" i="6" s="1"/>
  <c r="BC745" i="2"/>
  <c r="R745" i="6" s="1"/>
  <c r="BD749" i="2"/>
  <c r="BB749" i="2"/>
  <c r="Q749" i="6" s="1"/>
  <c r="AK754" i="2"/>
  <c r="L754" i="6" s="1"/>
  <c r="AO751" i="2"/>
  <c r="H751" i="6" s="1"/>
  <c r="AM749" i="2"/>
  <c r="AT750" i="2"/>
  <c r="AT752" i="2"/>
  <c r="AM755" i="2"/>
  <c r="AK752" i="2"/>
  <c r="L752" i="6" s="1"/>
  <c r="Q754" i="2"/>
  <c r="P754" i="2"/>
  <c r="D754" i="6" s="1"/>
  <c r="AK748" i="2"/>
  <c r="L748" i="6" s="1"/>
  <c r="AK753" i="2"/>
  <c r="L753" i="6" s="1"/>
  <c r="AI748" i="2"/>
  <c r="J748" i="6" s="1"/>
  <c r="AL753" i="2"/>
  <c r="R753" i="2"/>
  <c r="AS753" i="2"/>
  <c r="AN753" i="2"/>
  <c r="G753" i="6" s="1"/>
  <c r="AM751" i="2"/>
  <c r="AO755" i="2"/>
  <c r="H755" i="6" s="1"/>
  <c r="AO749" i="2"/>
  <c r="H749" i="6" s="1"/>
  <c r="R750" i="2"/>
  <c r="AL750" i="2"/>
  <c r="AY747" i="2"/>
  <c r="AY745" i="2"/>
  <c r="AK750" i="2"/>
  <c r="L750" i="6" s="1"/>
  <c r="AM752" i="2"/>
  <c r="AO746" i="2"/>
  <c r="H746" i="6" s="1"/>
  <c r="AW781" i="2"/>
  <c r="AW779" i="2"/>
  <c r="AW758" i="2"/>
  <c r="AW760" i="2"/>
  <c r="AX761" i="2"/>
  <c r="AQ751" i="2"/>
  <c r="AX755" i="2"/>
  <c r="AQ749" i="2"/>
  <c r="AP783" i="2"/>
  <c r="AW768" i="2"/>
  <c r="AQ777" i="2"/>
  <c r="AQ767" i="2"/>
  <c r="AP804" i="2"/>
  <c r="AW806" i="2"/>
  <c r="AP802" i="2"/>
  <c r="AP800" i="2"/>
  <c r="AQ792" i="2"/>
  <c r="AP798" i="2"/>
  <c r="AQ801" i="2"/>
  <c r="AX751" i="2"/>
  <c r="AQ772" i="2"/>
  <c r="AX803" i="2"/>
  <c r="AX792" i="2"/>
  <c r="AP781" i="2"/>
  <c r="AP758" i="2"/>
  <c r="AP760" i="2"/>
  <c r="AQ762" i="2"/>
  <c r="AP753" i="2"/>
  <c r="AQ755" i="2"/>
  <c r="AX746" i="2"/>
  <c r="AX769" i="2"/>
  <c r="AP768" i="2"/>
  <c r="AW776" i="2"/>
  <c r="AW770" i="2"/>
  <c r="AQ805" i="2"/>
  <c r="AP806" i="2"/>
  <c r="AX799" i="2"/>
  <c r="AQ797" i="2"/>
  <c r="AW796" i="2"/>
  <c r="AX794" i="2"/>
  <c r="AW765" i="2"/>
  <c r="AW783" i="2"/>
  <c r="AX777" i="2"/>
  <c r="AW804" i="2"/>
  <c r="AW800" i="2"/>
  <c r="AW798" i="2"/>
  <c r="AW746" i="2"/>
  <c r="AP746" i="2"/>
  <c r="AP779" i="2"/>
  <c r="AX759" i="2"/>
  <c r="AX762" i="2"/>
  <c r="AW753" i="2"/>
  <c r="AQ746" i="2"/>
  <c r="AQ769" i="2"/>
  <c r="AX772" i="2"/>
  <c r="AP776" i="2"/>
  <c r="AP770" i="2"/>
  <c r="AX805" i="2"/>
  <c r="AQ803" i="2"/>
  <c r="AX797" i="2"/>
  <c r="AX801" i="2"/>
  <c r="AP796" i="2"/>
  <c r="AQ794" i="2"/>
  <c r="AP756" i="2"/>
  <c r="AW756" i="2"/>
  <c r="AP765" i="2"/>
  <c r="AX749" i="2"/>
  <c r="AX767" i="2"/>
  <c r="AW802" i="2"/>
  <c r="AQ799" i="2"/>
  <c r="N799" i="6" l="1"/>
  <c r="O802" i="6"/>
  <c r="P767" i="6"/>
  <c r="P749" i="6"/>
  <c r="M765" i="6"/>
  <c r="O756" i="6"/>
  <c r="BB756" i="2"/>
  <c r="Q756" i="6" s="1"/>
  <c r="BD756" i="2"/>
  <c r="M756" i="6"/>
  <c r="N794" i="6"/>
  <c r="M796" i="6"/>
  <c r="P801" i="6"/>
  <c r="P797" i="6"/>
  <c r="N803" i="6"/>
  <c r="P805" i="6"/>
  <c r="M770" i="6"/>
  <c r="M776" i="6"/>
  <c r="P772" i="6"/>
  <c r="N769" i="6"/>
  <c r="N746" i="6"/>
  <c r="O753" i="6"/>
  <c r="P762" i="6"/>
  <c r="P759" i="6"/>
  <c r="M779" i="6"/>
  <c r="M746" i="6"/>
  <c r="O746" i="6"/>
  <c r="BB746" i="2"/>
  <c r="Q746" i="6" s="1"/>
  <c r="BD746" i="2"/>
  <c r="AY746" i="2"/>
  <c r="O798" i="6"/>
  <c r="O800" i="6"/>
  <c r="O804" i="6"/>
  <c r="P777" i="6"/>
  <c r="O783" i="6"/>
  <c r="O765" i="6"/>
  <c r="P794" i="6"/>
  <c r="O796" i="6"/>
  <c r="N797" i="6"/>
  <c r="P799" i="6"/>
  <c r="M806" i="6"/>
  <c r="N805" i="6"/>
  <c r="O770" i="6"/>
  <c r="O776" i="6"/>
  <c r="M768" i="6"/>
  <c r="P769" i="6"/>
  <c r="P746" i="6"/>
  <c r="N755" i="6"/>
  <c r="M753" i="6"/>
  <c r="N762" i="6"/>
  <c r="M760" i="6"/>
  <c r="M758" i="6"/>
  <c r="M781" i="6"/>
  <c r="P792" i="6"/>
  <c r="P803" i="6"/>
  <c r="N772" i="6"/>
  <c r="P751" i="6"/>
  <c r="N801" i="6"/>
  <c r="M798" i="6"/>
  <c r="N792" i="6"/>
  <c r="M800" i="6"/>
  <c r="M802" i="6"/>
  <c r="O806" i="6"/>
  <c r="M804" i="6"/>
  <c r="N767" i="6"/>
  <c r="N777" i="6"/>
  <c r="O768" i="6"/>
  <c r="M783" i="6"/>
  <c r="N749" i="6"/>
  <c r="P755" i="6"/>
  <c r="N751" i="6"/>
  <c r="P761" i="6"/>
  <c r="O760" i="6"/>
  <c r="O758" i="6"/>
  <c r="O779" i="6"/>
  <c r="BB779" i="2"/>
  <c r="Q779" i="6" s="1"/>
  <c r="BD779" i="2"/>
  <c r="O781" i="6"/>
  <c r="BB781" i="2"/>
  <c r="Q781" i="6" s="1"/>
  <c r="BD781" i="2"/>
  <c r="R748" i="2"/>
  <c r="AS748" i="2"/>
  <c r="AL748" i="2"/>
  <c r="G756" i="6"/>
  <c r="AY769" i="2"/>
  <c r="BF769" i="2" s="1"/>
  <c r="AY794" i="2"/>
  <c r="G779" i="6"/>
  <c r="AO779" i="2"/>
  <c r="AM781" i="2"/>
  <c r="G746" i="6"/>
  <c r="AY797" i="2"/>
  <c r="AN764" i="2"/>
  <c r="AM779" i="2"/>
  <c r="G781" i="6"/>
  <c r="AO781" i="2"/>
  <c r="AO756" i="2"/>
  <c r="AY762" i="2"/>
  <c r="BF762" i="2" s="1"/>
  <c r="AT779" i="2"/>
  <c r="AY779" i="2" s="1"/>
  <c r="AT781" i="2"/>
  <c r="BD802" i="2"/>
  <c r="AY802" i="2"/>
  <c r="BB802" i="2"/>
  <c r="Q802" i="6" s="1"/>
  <c r="AR803" i="2"/>
  <c r="BD806" i="2"/>
  <c r="BB806" i="2"/>
  <c r="Q806" i="6" s="1"/>
  <c r="BC803" i="2"/>
  <c r="R803" i="6" s="1"/>
  <c r="BC805" i="2"/>
  <c r="R805" i="6" s="1"/>
  <c r="AR805" i="2"/>
  <c r="BD804" i="2"/>
  <c r="BB804" i="2"/>
  <c r="Q804" i="6" s="1"/>
  <c r="AO802" i="2"/>
  <c r="H802" i="6" s="1"/>
  <c r="AO806" i="2"/>
  <c r="AY803" i="2"/>
  <c r="AY805" i="2"/>
  <c r="BF807" i="2"/>
  <c r="BE807" i="2"/>
  <c r="AO804" i="2"/>
  <c r="H804" i="6" s="1"/>
  <c r="AR801" i="2"/>
  <c r="AR799" i="2"/>
  <c r="AR794" i="2"/>
  <c r="BC794" i="2"/>
  <c r="R794" i="6" s="1"/>
  <c r="BD798" i="2"/>
  <c r="BB798" i="2"/>
  <c r="Q798" i="6" s="1"/>
  <c r="BD796" i="2"/>
  <c r="BB796" i="2"/>
  <c r="Q796" i="6" s="1"/>
  <c r="AR792" i="2"/>
  <c r="BC792" i="2"/>
  <c r="R792" i="6" s="1"/>
  <c r="BC801" i="2"/>
  <c r="R801" i="6" s="1"/>
  <c r="AR797" i="2"/>
  <c r="BD800" i="2"/>
  <c r="BB800" i="2"/>
  <c r="Q800" i="6" s="1"/>
  <c r="BC797" i="2"/>
  <c r="R797" i="6" s="1"/>
  <c r="BC799" i="2"/>
  <c r="R799" i="6" s="1"/>
  <c r="BF801" i="2"/>
  <c r="BE801" i="2"/>
  <c r="BF797" i="2"/>
  <c r="BE797" i="2"/>
  <c r="BF799" i="2"/>
  <c r="BE799" i="2"/>
  <c r="BF791" i="2"/>
  <c r="BE791" i="2"/>
  <c r="AO798" i="2"/>
  <c r="H798" i="6" s="1"/>
  <c r="AO796" i="2"/>
  <c r="H796" i="6" s="1"/>
  <c r="BF793" i="2"/>
  <c r="BE793" i="2"/>
  <c r="AY792" i="2"/>
  <c r="AO800" i="2"/>
  <c r="BF794" i="2"/>
  <c r="BE794" i="2"/>
  <c r="BD783" i="2"/>
  <c r="BB783" i="2"/>
  <c r="Q783" i="6" s="1"/>
  <c r="AT780" i="2"/>
  <c r="AM783" i="2"/>
  <c r="AT784" i="2"/>
  <c r="BE787" i="2"/>
  <c r="BF787" i="2"/>
  <c r="AT782" i="2"/>
  <c r="AM780" i="2"/>
  <c r="AN780" i="2"/>
  <c r="G780" i="6" s="1"/>
  <c r="AO783" i="2"/>
  <c r="H783" i="6" s="1"/>
  <c r="AN784" i="2"/>
  <c r="G784" i="6" s="1"/>
  <c r="AM784" i="2"/>
  <c r="AN782" i="2"/>
  <c r="G782" i="6" s="1"/>
  <c r="AM782" i="2"/>
  <c r="AT783" i="2"/>
  <c r="BD770" i="2"/>
  <c r="BB770" i="2"/>
  <c r="Q770" i="6" s="1"/>
  <c r="AR767" i="2"/>
  <c r="BC767" i="2"/>
  <c r="R767" i="6" s="1"/>
  <c r="BD776" i="2"/>
  <c r="BB776" i="2"/>
  <c r="Q776" i="6" s="1"/>
  <c r="AR777" i="2"/>
  <c r="AR772" i="2"/>
  <c r="BC772" i="2"/>
  <c r="R772" i="6" s="1"/>
  <c r="BD768" i="2"/>
  <c r="AY768" i="2"/>
  <c r="BB768" i="2"/>
  <c r="Q768" i="6" s="1"/>
  <c r="BC777" i="2"/>
  <c r="R777" i="6" s="1"/>
  <c r="AR769" i="2"/>
  <c r="BC769" i="2"/>
  <c r="R769" i="6" s="1"/>
  <c r="AO770" i="2"/>
  <c r="H770" i="6" s="1"/>
  <c r="AO776" i="2"/>
  <c r="H776" i="6" s="1"/>
  <c r="AO768" i="2"/>
  <c r="H768" i="6" s="1"/>
  <c r="AY772" i="2"/>
  <c r="BF777" i="2"/>
  <c r="BE777" i="2"/>
  <c r="AY767" i="2"/>
  <c r="BE775" i="2"/>
  <c r="BF775" i="2"/>
  <c r="BC762" i="2"/>
  <c r="R762" i="6" s="1"/>
  <c r="AR762" i="2"/>
  <c r="BC761" i="2"/>
  <c r="R761" i="6" s="1"/>
  <c r="BC759" i="2"/>
  <c r="R759" i="6" s="1"/>
  <c r="BD760" i="2"/>
  <c r="BB760" i="2"/>
  <c r="Q760" i="6" s="1"/>
  <c r="BD758" i="2"/>
  <c r="BB758" i="2"/>
  <c r="Q758" i="6" s="1"/>
  <c r="BD765" i="2"/>
  <c r="BB765" i="2"/>
  <c r="Q765" i="6" s="1"/>
  <c r="BE762" i="2"/>
  <c r="AO765" i="2"/>
  <c r="H765" i="6" s="1"/>
  <c r="AY759" i="2"/>
  <c r="BE761" i="2"/>
  <c r="BF761" i="2"/>
  <c r="AO760" i="2"/>
  <c r="AY756" i="2"/>
  <c r="AO758" i="2"/>
  <c r="H758" i="6" s="1"/>
  <c r="AT765" i="2"/>
  <c r="AY765" i="2" s="1"/>
  <c r="BE763" i="2"/>
  <c r="BF763" i="2"/>
  <c r="AO764" i="2"/>
  <c r="H764" i="6" s="1"/>
  <c r="AR746" i="2"/>
  <c r="BC746" i="2"/>
  <c r="R746" i="6" s="1"/>
  <c r="AR749" i="2"/>
  <c r="BC749" i="2"/>
  <c r="R749" i="6" s="1"/>
  <c r="BD753" i="2"/>
  <c r="BB753" i="2"/>
  <c r="Q753" i="6" s="1"/>
  <c r="AR755" i="2"/>
  <c r="BC755" i="2"/>
  <c r="R755" i="6" s="1"/>
  <c r="AR751" i="2"/>
  <c r="BC751" i="2"/>
  <c r="R751" i="6" s="1"/>
  <c r="BF746" i="2"/>
  <c r="BE746" i="2"/>
  <c r="AT753" i="2"/>
  <c r="AO753" i="2"/>
  <c r="H753" i="6" s="1"/>
  <c r="R754" i="2"/>
  <c r="AL754" i="2"/>
  <c r="AS754" i="2"/>
  <c r="BF747" i="2"/>
  <c r="BE747" i="2"/>
  <c r="AN752" i="2"/>
  <c r="G752" i="6" s="1"/>
  <c r="AN750" i="2"/>
  <c r="G750" i="6" s="1"/>
  <c r="AM750" i="2"/>
  <c r="AM753" i="2"/>
  <c r="AY749" i="2"/>
  <c r="AY751" i="2"/>
  <c r="BF745" i="2"/>
  <c r="BE745" i="2"/>
  <c r="AY755" i="2"/>
  <c r="AX779" i="2"/>
  <c r="AQ760" i="2"/>
  <c r="AQ758" i="2"/>
  <c r="AX753" i="2"/>
  <c r="AP784" i="2"/>
  <c r="AP782" i="2"/>
  <c r="AQ768" i="2"/>
  <c r="AQ776" i="2"/>
  <c r="AQ806" i="2"/>
  <c r="AQ800" i="2"/>
  <c r="AQ796" i="2"/>
  <c r="AQ765" i="2"/>
  <c r="AX758" i="2"/>
  <c r="AQ753" i="2"/>
  <c r="AP750" i="2"/>
  <c r="AW784" i="2"/>
  <c r="AW782" i="2"/>
  <c r="AX768" i="2"/>
  <c r="AX776" i="2"/>
  <c r="AX800" i="2"/>
  <c r="AX796" i="2"/>
  <c r="AQ781" i="2"/>
  <c r="AX781" i="2"/>
  <c r="AX760" i="2"/>
  <c r="AX764" i="2"/>
  <c r="AW752" i="2"/>
  <c r="AW780" i="2"/>
  <c r="AX783" i="2"/>
  <c r="AX770" i="2"/>
  <c r="AX802" i="2"/>
  <c r="AX804" i="2"/>
  <c r="AX798" i="2"/>
  <c r="AQ779" i="2"/>
  <c r="AP764" i="2"/>
  <c r="AW764" i="2"/>
  <c r="AX756" i="2"/>
  <c r="AQ756" i="2"/>
  <c r="AX765" i="2"/>
  <c r="AQ764" i="2"/>
  <c r="AW750" i="2"/>
  <c r="AP752" i="2"/>
  <c r="AP780" i="2"/>
  <c r="AQ783" i="2"/>
  <c r="AQ770" i="2"/>
  <c r="AQ802" i="2"/>
  <c r="AQ804" i="2"/>
  <c r="AQ798" i="2"/>
  <c r="AX806" i="2"/>
  <c r="P806" i="6" l="1"/>
  <c r="N798" i="6"/>
  <c r="N804" i="6"/>
  <c r="N802" i="6"/>
  <c r="N770" i="6"/>
  <c r="N783" i="6"/>
  <c r="M780" i="6"/>
  <c r="M752" i="6"/>
  <c r="O750" i="6"/>
  <c r="N764" i="6"/>
  <c r="P765" i="6"/>
  <c r="N756" i="6"/>
  <c r="AR756" i="2"/>
  <c r="P756" i="6"/>
  <c r="BC756" i="2"/>
  <c r="R756" i="6" s="1"/>
  <c r="O764" i="6"/>
  <c r="BD764" i="2"/>
  <c r="AY764" i="2"/>
  <c r="BB764" i="2"/>
  <c r="Q764" i="6" s="1"/>
  <c r="M764" i="6"/>
  <c r="N779" i="6"/>
  <c r="AR779" i="2"/>
  <c r="P798" i="6"/>
  <c r="P804" i="6"/>
  <c r="P802" i="6"/>
  <c r="P770" i="6"/>
  <c r="P783" i="6"/>
  <c r="O780" i="6"/>
  <c r="O752" i="6"/>
  <c r="P764" i="6"/>
  <c r="P760" i="6"/>
  <c r="P781" i="6"/>
  <c r="BC781" i="2"/>
  <c r="R781" i="6" s="1"/>
  <c r="N781" i="6"/>
  <c r="AR781" i="2"/>
  <c r="P796" i="6"/>
  <c r="P800" i="6"/>
  <c r="P776" i="6"/>
  <c r="P768" i="6"/>
  <c r="O782" i="6"/>
  <c r="O784" i="6"/>
  <c r="M750" i="6"/>
  <c r="N753" i="6"/>
  <c r="P758" i="6"/>
  <c r="N765" i="6"/>
  <c r="N796" i="6"/>
  <c r="N800" i="6"/>
  <c r="N806" i="6"/>
  <c r="N776" i="6"/>
  <c r="N768" i="6"/>
  <c r="M782" i="6"/>
  <c r="M784" i="6"/>
  <c r="P753" i="6"/>
  <c r="N758" i="6"/>
  <c r="N760" i="6"/>
  <c r="P779" i="6"/>
  <c r="BC779" i="2"/>
  <c r="R779" i="6" s="1"/>
  <c r="BE779" i="2"/>
  <c r="BF779" i="2"/>
  <c r="AY800" i="2"/>
  <c r="BE800" i="2" s="1"/>
  <c r="H800" i="6"/>
  <c r="H756" i="6"/>
  <c r="G764" i="6"/>
  <c r="H779" i="6"/>
  <c r="AY760" i="2"/>
  <c r="H760" i="6"/>
  <c r="BE769" i="2"/>
  <c r="H781" i="6"/>
  <c r="AN748" i="2"/>
  <c r="AM748" i="2"/>
  <c r="AY781" i="2"/>
  <c r="AY758" i="2"/>
  <c r="BF758" i="2" s="1"/>
  <c r="AY806" i="2"/>
  <c r="H806" i="6"/>
  <c r="AY783" i="2"/>
  <c r="AY804" i="2"/>
  <c r="BE804" i="2" s="1"/>
  <c r="AT748" i="2"/>
  <c r="AR804" i="2"/>
  <c r="BC804" i="2"/>
  <c r="R804" i="6" s="1"/>
  <c r="AR806" i="2"/>
  <c r="BC806" i="2"/>
  <c r="R806" i="6" s="1"/>
  <c r="AR802" i="2"/>
  <c r="BC802" i="2"/>
  <c r="R802" i="6" s="1"/>
  <c r="BF806" i="2"/>
  <c r="BE806" i="2"/>
  <c r="BF805" i="2"/>
  <c r="BE805" i="2"/>
  <c r="BF803" i="2"/>
  <c r="BE803" i="2"/>
  <c r="BF802" i="2"/>
  <c r="BE802" i="2"/>
  <c r="BF804" i="2"/>
  <c r="AR796" i="2"/>
  <c r="BC796" i="2"/>
  <c r="R796" i="6" s="1"/>
  <c r="AR798" i="2"/>
  <c r="BC798" i="2"/>
  <c r="R798" i="6" s="1"/>
  <c r="AR800" i="2"/>
  <c r="BC800" i="2"/>
  <c r="R800" i="6" s="1"/>
  <c r="BF800" i="2"/>
  <c r="BF792" i="2"/>
  <c r="BE792" i="2"/>
  <c r="AY796" i="2"/>
  <c r="AY798" i="2"/>
  <c r="AR783" i="2"/>
  <c r="BC783" i="2"/>
  <c r="R783" i="6" s="1"/>
  <c r="BD782" i="2"/>
  <c r="BB782" i="2"/>
  <c r="Q782" i="6" s="1"/>
  <c r="BD780" i="2"/>
  <c r="BB780" i="2"/>
  <c r="Q780" i="6" s="1"/>
  <c r="BD784" i="2"/>
  <c r="AY784" i="2"/>
  <c r="BB784" i="2"/>
  <c r="Q784" i="6" s="1"/>
  <c r="BE783" i="2"/>
  <c r="BF783" i="2"/>
  <c r="AO782" i="2"/>
  <c r="H782" i="6" s="1"/>
  <c r="AO780" i="2"/>
  <c r="H780" i="6" s="1"/>
  <c r="AO784" i="2"/>
  <c r="H784" i="6" s="1"/>
  <c r="AR776" i="2"/>
  <c r="BC776" i="2"/>
  <c r="R776" i="6" s="1"/>
  <c r="AR770" i="2"/>
  <c r="BC770" i="2"/>
  <c r="R770" i="6" s="1"/>
  <c r="AR768" i="2"/>
  <c r="BC768" i="2"/>
  <c r="R768" i="6" s="1"/>
  <c r="BE772" i="2"/>
  <c r="BF772" i="2"/>
  <c r="BF768" i="2"/>
  <c r="BE768" i="2"/>
  <c r="AY770" i="2"/>
  <c r="BF767" i="2"/>
  <c r="BE767" i="2"/>
  <c r="AY776" i="2"/>
  <c r="AR764" i="2"/>
  <c r="BC764" i="2"/>
  <c r="R764" i="6" s="1"/>
  <c r="AR758" i="2"/>
  <c r="BC758" i="2"/>
  <c r="R758" i="6" s="1"/>
  <c r="BC765" i="2"/>
  <c r="R765" i="6" s="1"/>
  <c r="BC760" i="2"/>
  <c r="R760" i="6" s="1"/>
  <c r="AR760" i="2"/>
  <c r="AR765" i="2"/>
  <c r="BF765" i="2"/>
  <c r="BE765" i="2"/>
  <c r="BE760" i="2"/>
  <c r="BF760" i="2"/>
  <c r="BF764" i="2"/>
  <c r="BE764" i="2"/>
  <c r="BE758" i="2"/>
  <c r="BE759" i="2"/>
  <c r="BF759" i="2"/>
  <c r="BF756" i="2"/>
  <c r="BE756" i="2"/>
  <c r="BD752" i="2"/>
  <c r="BB752" i="2"/>
  <c r="Q752" i="6" s="1"/>
  <c r="BC753" i="2"/>
  <c r="R753" i="6" s="1"/>
  <c r="BD750" i="2"/>
  <c r="BB750" i="2"/>
  <c r="Q750" i="6" s="1"/>
  <c r="AR753" i="2"/>
  <c r="BE751" i="2"/>
  <c r="BF751" i="2"/>
  <c r="AT754" i="2"/>
  <c r="BF755" i="2"/>
  <c r="BE755" i="2"/>
  <c r="BE749" i="2"/>
  <c r="BF749" i="2"/>
  <c r="AO752" i="2"/>
  <c r="H752" i="6" s="1"/>
  <c r="AN754" i="2"/>
  <c r="G754" i="6" s="1"/>
  <c r="AM754" i="2"/>
  <c r="AY753" i="2"/>
  <c r="AO750" i="2"/>
  <c r="H750" i="6" s="1"/>
  <c r="AW748" i="2"/>
  <c r="AP748" i="2"/>
  <c r="AX752" i="2"/>
  <c r="AX780" i="2"/>
  <c r="AX782" i="2"/>
  <c r="AQ750" i="2"/>
  <c r="AQ752" i="2"/>
  <c r="AQ780" i="2"/>
  <c r="AQ782" i="2"/>
  <c r="AX784" i="2"/>
  <c r="AP754" i="2"/>
  <c r="AQ784" i="2"/>
  <c r="AW754" i="2"/>
  <c r="AX750" i="2"/>
  <c r="P750" i="6" l="1"/>
  <c r="O754" i="6"/>
  <c r="N784" i="6"/>
  <c r="M754" i="6"/>
  <c r="P784" i="6"/>
  <c r="N782" i="6"/>
  <c r="N780" i="6"/>
  <c r="N752" i="6"/>
  <c r="N750" i="6"/>
  <c r="P782" i="6"/>
  <c r="P780" i="6"/>
  <c r="P752" i="6"/>
  <c r="M748" i="6"/>
  <c r="O748" i="6"/>
  <c r="BD748" i="2"/>
  <c r="BB748" i="2"/>
  <c r="Q748" i="6" s="1"/>
  <c r="BE781" i="2"/>
  <c r="BF781" i="2"/>
  <c r="G748" i="6"/>
  <c r="AO748" i="2"/>
  <c r="BF796" i="2"/>
  <c r="BE796" i="2"/>
  <c r="BF798" i="2"/>
  <c r="BE798" i="2"/>
  <c r="AR782" i="2"/>
  <c r="BC782" i="2"/>
  <c r="R782" i="6" s="1"/>
  <c r="AR784" i="2"/>
  <c r="BC784" i="2"/>
  <c r="R784" i="6" s="1"/>
  <c r="AR780" i="2"/>
  <c r="BC780" i="2"/>
  <c r="R780" i="6" s="1"/>
  <c r="BE784" i="2"/>
  <c r="BF784" i="2"/>
  <c r="AY780" i="2"/>
  <c r="AY782" i="2"/>
  <c r="BE770" i="2"/>
  <c r="BF770" i="2"/>
  <c r="BE776" i="2"/>
  <c r="BF776" i="2"/>
  <c r="AR750" i="2"/>
  <c r="BC750" i="2"/>
  <c r="R750" i="6" s="1"/>
  <c r="AR752" i="2"/>
  <c r="BC752" i="2"/>
  <c r="R752" i="6" s="1"/>
  <c r="BD754" i="2"/>
  <c r="BB754" i="2"/>
  <c r="Q754" i="6" s="1"/>
  <c r="BE753" i="2"/>
  <c r="BF753" i="2"/>
  <c r="AY750" i="2"/>
  <c r="AY752" i="2"/>
  <c r="AO754" i="2"/>
  <c r="H754" i="6" s="1"/>
  <c r="AX748" i="2"/>
  <c r="AQ748" i="2"/>
  <c r="AX754" i="2"/>
  <c r="AQ754" i="2"/>
  <c r="N754" i="6" l="1"/>
  <c r="P754" i="6"/>
  <c r="N748" i="6"/>
  <c r="AR748" i="2"/>
  <c r="P748" i="6"/>
  <c r="BC748" i="2"/>
  <c r="R748" i="6" s="1"/>
  <c r="H748" i="6"/>
  <c r="AY754" i="2"/>
  <c r="AY748" i="2"/>
  <c r="BE782" i="2"/>
  <c r="BF782" i="2"/>
  <c r="BF780" i="2"/>
  <c r="BE780" i="2"/>
  <c r="AR754" i="2"/>
  <c r="BC754" i="2"/>
  <c r="R754" i="6" s="1"/>
  <c r="BE754" i="2"/>
  <c r="BF754" i="2"/>
  <c r="BE752" i="2"/>
  <c r="BF752" i="2"/>
  <c r="BE750" i="2"/>
  <c r="BF750" i="2"/>
  <c r="BF748" i="2" l="1"/>
  <c r="BE748" i="2"/>
  <c r="S743" i="6"/>
  <c r="B743" i="6"/>
  <c r="A743" i="6"/>
  <c r="S742" i="6"/>
  <c r="E742" i="6"/>
  <c r="B742" i="6"/>
  <c r="A742" i="6"/>
  <c r="S741" i="6"/>
  <c r="B741" i="6"/>
  <c r="A741" i="6"/>
  <c r="S740" i="6"/>
  <c r="B740" i="6"/>
  <c r="A740" i="6"/>
  <c r="S739" i="6"/>
  <c r="B739" i="6"/>
  <c r="A739" i="6"/>
  <c r="S738" i="6"/>
  <c r="B738" i="6"/>
  <c r="A738" i="6"/>
  <c r="S737" i="6"/>
  <c r="B737" i="6"/>
  <c r="A737" i="6"/>
  <c r="S736" i="6"/>
  <c r="B736" i="6"/>
  <c r="A736" i="6"/>
  <c r="S735" i="6"/>
  <c r="B735" i="6"/>
  <c r="A735" i="6"/>
  <c r="S734" i="6"/>
  <c r="B734" i="6"/>
  <c r="A734" i="6"/>
  <c r="S733" i="6"/>
  <c r="B733" i="6"/>
  <c r="A733" i="6"/>
  <c r="BA743" i="2"/>
  <c r="AZ743" i="2"/>
  <c r="AV743" i="2"/>
  <c r="AD743" i="2"/>
  <c r="X743" i="2"/>
  <c r="E743" i="6" s="1"/>
  <c r="S743" i="2"/>
  <c r="E743" i="2"/>
  <c r="C743" i="2"/>
  <c r="D743" i="2" s="1"/>
  <c r="B743" i="2"/>
  <c r="A743" i="2"/>
  <c r="BA742" i="2"/>
  <c r="AZ742" i="2"/>
  <c r="AV742" i="2"/>
  <c r="AD742" i="2"/>
  <c r="X742" i="2"/>
  <c r="S742" i="2"/>
  <c r="J742" i="2"/>
  <c r="E742" i="2"/>
  <c r="C742" i="2"/>
  <c r="D742" i="2" s="1"/>
  <c r="B742" i="2"/>
  <c r="A742" i="2"/>
  <c r="BA741" i="2"/>
  <c r="AZ741" i="2"/>
  <c r="AV741" i="2"/>
  <c r="AD741" i="2"/>
  <c r="X741" i="2"/>
  <c r="E741" i="6" s="1"/>
  <c r="S741" i="2"/>
  <c r="J741" i="2"/>
  <c r="E741" i="2"/>
  <c r="C741" i="2"/>
  <c r="D741" i="2" s="1"/>
  <c r="B741" i="2"/>
  <c r="A741" i="2"/>
  <c r="BA740" i="2"/>
  <c r="AZ740" i="2"/>
  <c r="AV740" i="2"/>
  <c r="AD740" i="2"/>
  <c r="X740" i="2"/>
  <c r="E740" i="6" s="1"/>
  <c r="S740" i="2"/>
  <c r="E740" i="2"/>
  <c r="C740" i="2"/>
  <c r="B740" i="2"/>
  <c r="A740" i="2"/>
  <c r="BA739" i="2"/>
  <c r="AZ739" i="2"/>
  <c r="AV739" i="2"/>
  <c r="AD739" i="2"/>
  <c r="X739" i="2"/>
  <c r="E739" i="6" s="1"/>
  <c r="S739" i="2"/>
  <c r="E739" i="2"/>
  <c r="C739" i="2"/>
  <c r="J739" i="2" s="1"/>
  <c r="B739" i="2"/>
  <c r="A739" i="2"/>
  <c r="BA738" i="2"/>
  <c r="AZ738" i="2"/>
  <c r="AV738" i="2"/>
  <c r="AD738" i="2"/>
  <c r="AF738" i="2" s="1"/>
  <c r="AG738" i="2" s="1"/>
  <c r="X738" i="2"/>
  <c r="E738" i="6" s="1"/>
  <c r="S738" i="2"/>
  <c r="E738" i="2"/>
  <c r="C738" i="2"/>
  <c r="J738" i="2" s="1"/>
  <c r="L738" i="2" s="1"/>
  <c r="M738" i="2" s="1"/>
  <c r="B738" i="2"/>
  <c r="A738" i="2"/>
  <c r="BA737" i="2"/>
  <c r="AZ737" i="2"/>
  <c r="AV737" i="2"/>
  <c r="AD737" i="2"/>
  <c r="AF737" i="2" s="1"/>
  <c r="X737" i="2"/>
  <c r="S737" i="2"/>
  <c r="J737" i="2"/>
  <c r="E737" i="2"/>
  <c r="G737" i="2" s="1"/>
  <c r="O737" i="2" s="1"/>
  <c r="C737" i="2"/>
  <c r="D737" i="2" s="1"/>
  <c r="B737" i="2"/>
  <c r="A737" i="2"/>
  <c r="BA736" i="2"/>
  <c r="AZ736" i="2"/>
  <c r="AV736" i="2"/>
  <c r="AF736" i="2"/>
  <c r="AD736" i="2"/>
  <c r="AE736" i="2" s="1"/>
  <c r="X736" i="2"/>
  <c r="S736" i="2"/>
  <c r="T736" i="2" s="1"/>
  <c r="E736" i="2"/>
  <c r="F736" i="2" s="1"/>
  <c r="C736" i="2"/>
  <c r="J736" i="2" s="1"/>
  <c r="B736" i="2"/>
  <c r="A736" i="2"/>
  <c r="BA735" i="2"/>
  <c r="AZ735" i="2"/>
  <c r="AV735" i="2"/>
  <c r="AD735" i="2"/>
  <c r="X735" i="2"/>
  <c r="S735" i="2"/>
  <c r="T735" i="2" s="1"/>
  <c r="E735" i="2"/>
  <c r="F735" i="2" s="1"/>
  <c r="C735" i="2"/>
  <c r="J735" i="2" s="1"/>
  <c r="B735" i="2"/>
  <c r="A735" i="2"/>
  <c r="BA734" i="2"/>
  <c r="AZ734" i="2"/>
  <c r="AV734" i="2"/>
  <c r="AD734" i="2"/>
  <c r="AE734" i="2" s="1"/>
  <c r="X734" i="2"/>
  <c r="Y734" i="2" s="1"/>
  <c r="F734" i="6" s="1"/>
  <c r="S734" i="2"/>
  <c r="G734" i="2"/>
  <c r="O734" i="2" s="1"/>
  <c r="C734" i="6" s="1"/>
  <c r="E734" i="2"/>
  <c r="F734" i="2" s="1"/>
  <c r="C734" i="2"/>
  <c r="B734" i="2"/>
  <c r="A734" i="2"/>
  <c r="BA733" i="2"/>
  <c r="AZ733" i="2"/>
  <c r="AV733" i="2"/>
  <c r="AF733" i="2"/>
  <c r="AD733" i="2"/>
  <c r="AE733" i="2" s="1"/>
  <c r="X733" i="2"/>
  <c r="E733" i="6" s="1"/>
  <c r="S733" i="2"/>
  <c r="T733" i="2" s="1"/>
  <c r="J733" i="2"/>
  <c r="K733" i="2" s="1"/>
  <c r="E733" i="2"/>
  <c r="D733" i="2"/>
  <c r="C733" i="2"/>
  <c r="B733" i="2"/>
  <c r="A733" i="2"/>
  <c r="Z737" i="2" l="1"/>
  <c r="E737" i="6"/>
  <c r="Y736" i="2"/>
  <c r="F736" i="6" s="1"/>
  <c r="E736" i="6"/>
  <c r="H737" i="2"/>
  <c r="Y737" i="2"/>
  <c r="F737" i="6" s="1"/>
  <c r="D738" i="2"/>
  <c r="D739" i="2"/>
  <c r="Y735" i="2"/>
  <c r="F735" i="6" s="1"/>
  <c r="E735" i="6"/>
  <c r="Z736" i="2"/>
  <c r="AA736" i="2" s="1"/>
  <c r="J743" i="2"/>
  <c r="L743" i="2" s="1"/>
  <c r="M743" i="2" s="1"/>
  <c r="Z734" i="2"/>
  <c r="D735" i="2"/>
  <c r="G736" i="2"/>
  <c r="O736" i="2" s="1"/>
  <c r="E734" i="6"/>
  <c r="D740" i="2"/>
  <c r="J740" i="2"/>
  <c r="Q737" i="2"/>
  <c r="R737" i="2" s="1"/>
  <c r="C737" i="6"/>
  <c r="P737" i="2"/>
  <c r="D737" i="6" s="1"/>
  <c r="P734" i="2"/>
  <c r="D734" i="6" s="1"/>
  <c r="Q734" i="2"/>
  <c r="R734" i="2" s="1"/>
  <c r="AH733" i="2"/>
  <c r="I733" i="6" s="1"/>
  <c r="AG733" i="2"/>
  <c r="T734" i="2"/>
  <c r="H734" i="2"/>
  <c r="K735" i="2"/>
  <c r="L735" i="2"/>
  <c r="M735" i="2" s="1"/>
  <c r="K736" i="2"/>
  <c r="L736" i="2"/>
  <c r="M736" i="2" s="1"/>
  <c r="Y733" i="2"/>
  <c r="F733" i="6" s="1"/>
  <c r="Z733" i="2"/>
  <c r="J734" i="2"/>
  <c r="D734" i="2"/>
  <c r="AS734" i="2"/>
  <c r="AA734" i="2"/>
  <c r="AE735" i="2"/>
  <c r="AF735" i="2"/>
  <c r="L733" i="2"/>
  <c r="M733" i="2" s="1"/>
  <c r="F733" i="2"/>
  <c r="G733" i="2"/>
  <c r="H736" i="2"/>
  <c r="Q736" i="2"/>
  <c r="R736" i="2" s="1"/>
  <c r="AG737" i="2"/>
  <c r="AL737" i="2"/>
  <c r="AM737" i="2" s="1"/>
  <c r="AH737" i="2"/>
  <c r="I737" i="6" s="1"/>
  <c r="T742" i="2"/>
  <c r="G735" i="2"/>
  <c r="Z735" i="2"/>
  <c r="D736" i="2"/>
  <c r="AH736" i="2"/>
  <c r="I736" i="6" s="1"/>
  <c r="U737" i="2"/>
  <c r="T737" i="2"/>
  <c r="AF739" i="2"/>
  <c r="AE739" i="2"/>
  <c r="U733" i="2"/>
  <c r="AF734" i="2"/>
  <c r="U735" i="2"/>
  <c r="AG736" i="2"/>
  <c r="G738" i="2"/>
  <c r="F738" i="2"/>
  <c r="Z738" i="2"/>
  <c r="Y738" i="2"/>
  <c r="F738" i="6" s="1"/>
  <c r="L739" i="2"/>
  <c r="M739" i="2" s="1"/>
  <c r="K739" i="2"/>
  <c r="AF741" i="2"/>
  <c r="AE741" i="2"/>
  <c r="L737" i="2"/>
  <c r="M737" i="2" s="1"/>
  <c r="K737" i="2"/>
  <c r="T740" i="2"/>
  <c r="L741" i="2"/>
  <c r="M741" i="2" s="1"/>
  <c r="K741" i="2"/>
  <c r="AF743" i="2"/>
  <c r="AE743" i="2"/>
  <c r="AE737" i="2"/>
  <c r="U739" i="2"/>
  <c r="T739" i="2"/>
  <c r="L740" i="2"/>
  <c r="M740" i="2" s="1"/>
  <c r="K740" i="2"/>
  <c r="AF740" i="2"/>
  <c r="AE740" i="2"/>
  <c r="U741" i="2"/>
  <c r="U742" i="2" s="1"/>
  <c r="T741" i="2"/>
  <c r="L742" i="2"/>
  <c r="M742" i="2" s="1"/>
  <c r="K742" i="2"/>
  <c r="AF742" i="2"/>
  <c r="AE742" i="2"/>
  <c r="U743" i="2"/>
  <c r="T743" i="2"/>
  <c r="F737" i="2"/>
  <c r="AS737" i="2"/>
  <c r="AA737" i="2"/>
  <c r="K738" i="2"/>
  <c r="T738" i="2"/>
  <c r="AE738" i="2"/>
  <c r="G739" i="2"/>
  <c r="F739" i="2"/>
  <c r="Z739" i="2"/>
  <c r="Y739" i="2"/>
  <c r="F739" i="6" s="1"/>
  <c r="G741" i="2"/>
  <c r="F741" i="2"/>
  <c r="Z741" i="2"/>
  <c r="Y741" i="2"/>
  <c r="F741" i="6" s="1"/>
  <c r="G743" i="2"/>
  <c r="F743" i="2"/>
  <c r="Z743" i="2"/>
  <c r="Y743" i="2"/>
  <c r="F743" i="6" s="1"/>
  <c r="G740" i="2"/>
  <c r="F740" i="2"/>
  <c r="Z740" i="2"/>
  <c r="Y740" i="2"/>
  <c r="F740" i="6" s="1"/>
  <c r="G742" i="2"/>
  <c r="F742" i="2"/>
  <c r="Z742" i="2"/>
  <c r="Y742" i="2"/>
  <c r="F742" i="6" s="1"/>
  <c r="S731" i="6"/>
  <c r="E731" i="6"/>
  <c r="B731" i="6"/>
  <c r="A731" i="6"/>
  <c r="S730" i="6"/>
  <c r="B730" i="6"/>
  <c r="A730" i="6"/>
  <c r="S729" i="6"/>
  <c r="B729" i="6"/>
  <c r="A729" i="6"/>
  <c r="S728" i="6"/>
  <c r="E728" i="6"/>
  <c r="B728" i="6"/>
  <c r="A728" i="6"/>
  <c r="S727" i="6"/>
  <c r="B727" i="6"/>
  <c r="A727" i="6"/>
  <c r="S726" i="6"/>
  <c r="B726" i="6"/>
  <c r="A726" i="6"/>
  <c r="S725" i="6"/>
  <c r="F725" i="6"/>
  <c r="B725" i="6"/>
  <c r="A725" i="6"/>
  <c r="S724" i="6"/>
  <c r="F724" i="6"/>
  <c r="E724" i="6"/>
  <c r="B724" i="6"/>
  <c r="A724" i="6"/>
  <c r="S723" i="6"/>
  <c r="E723" i="6"/>
  <c r="B723" i="6"/>
  <c r="A723" i="6"/>
  <c r="S722" i="6"/>
  <c r="B722" i="6"/>
  <c r="A722" i="6"/>
  <c r="S721" i="6"/>
  <c r="F721" i="6"/>
  <c r="B721" i="6"/>
  <c r="A721" i="6"/>
  <c r="BA731" i="2"/>
  <c r="AZ731" i="2"/>
  <c r="AV731" i="2"/>
  <c r="AD731" i="2"/>
  <c r="AF731" i="2" s="1"/>
  <c r="AG731" i="2" s="1"/>
  <c r="Z731" i="2"/>
  <c r="X731" i="2"/>
  <c r="Y731" i="2" s="1"/>
  <c r="F731" i="6" s="1"/>
  <c r="S731" i="2"/>
  <c r="T731" i="2" s="1"/>
  <c r="G731" i="2"/>
  <c r="H731" i="2" s="1"/>
  <c r="E731" i="2"/>
  <c r="F731" i="2" s="1"/>
  <c r="C731" i="2"/>
  <c r="D731" i="2" s="1"/>
  <c r="B731" i="2"/>
  <c r="A731" i="2"/>
  <c r="BA730" i="2"/>
  <c r="AZ730" i="2"/>
  <c r="AV730" i="2"/>
  <c r="AF730" i="2"/>
  <c r="AG730" i="2" s="1"/>
  <c r="AD730" i="2"/>
  <c r="AE730" i="2" s="1"/>
  <c r="X730" i="2"/>
  <c r="Y730" i="2" s="1"/>
  <c r="F730" i="6" s="1"/>
  <c r="S730" i="2"/>
  <c r="T730" i="2" s="1"/>
  <c r="E730" i="2"/>
  <c r="F730" i="2" s="1"/>
  <c r="C730" i="2"/>
  <c r="D730" i="2" s="1"/>
  <c r="B730" i="2"/>
  <c r="A730" i="2"/>
  <c r="BA729" i="2"/>
  <c r="AZ729" i="2"/>
  <c r="AV729" i="2"/>
  <c r="AD729" i="2"/>
  <c r="AF729" i="2" s="1"/>
  <c r="X729" i="2"/>
  <c r="Z729" i="2" s="1"/>
  <c r="S729" i="2"/>
  <c r="U729" i="2" s="1"/>
  <c r="J729" i="2"/>
  <c r="L729" i="2" s="1"/>
  <c r="M729" i="2" s="1"/>
  <c r="E729" i="2"/>
  <c r="G729" i="2" s="1"/>
  <c r="C729" i="2"/>
  <c r="D729" i="2" s="1"/>
  <c r="B729" i="2"/>
  <c r="A729" i="2"/>
  <c r="BA728" i="2"/>
  <c r="AZ728" i="2"/>
  <c r="AV728" i="2"/>
  <c r="AD728" i="2"/>
  <c r="AF728" i="2" s="1"/>
  <c r="X728" i="2"/>
  <c r="Z728" i="2" s="1"/>
  <c r="S728" i="2"/>
  <c r="J728" i="2"/>
  <c r="L728" i="2" s="1"/>
  <c r="M728" i="2" s="1"/>
  <c r="E728" i="2"/>
  <c r="G728" i="2" s="1"/>
  <c r="C728" i="2"/>
  <c r="D728" i="2" s="1"/>
  <c r="B728" i="2"/>
  <c r="A728" i="2"/>
  <c r="BA727" i="2"/>
  <c r="AZ727" i="2"/>
  <c r="AV727" i="2"/>
  <c r="AD727" i="2"/>
  <c r="AF727" i="2" s="1"/>
  <c r="X727" i="2"/>
  <c r="Z727" i="2" s="1"/>
  <c r="S727" i="2"/>
  <c r="U727" i="2" s="1"/>
  <c r="E727" i="2"/>
  <c r="G727" i="2" s="1"/>
  <c r="C727" i="2"/>
  <c r="D727" i="2" s="1"/>
  <c r="B727" i="2"/>
  <c r="A727" i="2"/>
  <c r="BA726" i="2"/>
  <c r="AZ726" i="2"/>
  <c r="AV726" i="2"/>
  <c r="AD726" i="2"/>
  <c r="AF726" i="2" s="1"/>
  <c r="X726" i="2"/>
  <c r="Z726" i="2" s="1"/>
  <c r="S726" i="2"/>
  <c r="E726" i="2"/>
  <c r="G726" i="2" s="1"/>
  <c r="C726" i="2"/>
  <c r="D726" i="2" s="1"/>
  <c r="B726" i="2"/>
  <c r="A726" i="2"/>
  <c r="BA725" i="2"/>
  <c r="AZ725" i="2"/>
  <c r="AV725" i="2"/>
  <c r="AD725" i="2"/>
  <c r="AE725" i="2" s="1"/>
  <c r="X725" i="2"/>
  <c r="Y725" i="2" s="1"/>
  <c r="U725" i="2"/>
  <c r="AJ725" i="2" s="1"/>
  <c r="K725" i="6" s="1"/>
  <c r="S725" i="2"/>
  <c r="T725" i="2" s="1"/>
  <c r="E725" i="2"/>
  <c r="F725" i="2" s="1"/>
  <c r="C725" i="2"/>
  <c r="J725" i="2" s="1"/>
  <c r="B725" i="2"/>
  <c r="A725" i="2"/>
  <c r="BA724" i="2"/>
  <c r="AZ724" i="2"/>
  <c r="AV724" i="2"/>
  <c r="AD724" i="2"/>
  <c r="AE724" i="2" s="1"/>
  <c r="Z724" i="2"/>
  <c r="AA724" i="2" s="1"/>
  <c r="X724" i="2"/>
  <c r="Y724" i="2" s="1"/>
  <c r="S724" i="2"/>
  <c r="T724" i="2" s="1"/>
  <c r="G724" i="2"/>
  <c r="O724" i="2" s="1"/>
  <c r="C724" i="6" s="1"/>
  <c r="E724" i="2"/>
  <c r="F724" i="2" s="1"/>
  <c r="C724" i="2"/>
  <c r="J724" i="2" s="1"/>
  <c r="B724" i="2"/>
  <c r="A724" i="2"/>
  <c r="BA723" i="2"/>
  <c r="AZ723" i="2"/>
  <c r="AV723" i="2"/>
  <c r="AD723" i="2"/>
  <c r="AE723" i="2" s="1"/>
  <c r="X723" i="2"/>
  <c r="Y723" i="2" s="1"/>
  <c r="F723" i="6" s="1"/>
  <c r="U723" i="2"/>
  <c r="U724" i="2" s="1"/>
  <c r="S723" i="2"/>
  <c r="T723" i="2" s="1"/>
  <c r="E723" i="2"/>
  <c r="F723" i="2" s="1"/>
  <c r="C723" i="2"/>
  <c r="J723" i="2" s="1"/>
  <c r="B723" i="2"/>
  <c r="A723" i="2"/>
  <c r="BA722" i="2"/>
  <c r="AZ722" i="2"/>
  <c r="AV722" i="2"/>
  <c r="AD722" i="2"/>
  <c r="AE722" i="2" s="1"/>
  <c r="Z722" i="2"/>
  <c r="AA722" i="2" s="1"/>
  <c r="X722" i="2"/>
  <c r="Y722" i="2" s="1"/>
  <c r="F722" i="6" s="1"/>
  <c r="S722" i="2"/>
  <c r="T722" i="2" s="1"/>
  <c r="G722" i="2"/>
  <c r="O722" i="2" s="1"/>
  <c r="C722" i="6" s="1"/>
  <c r="E722" i="2"/>
  <c r="F722" i="2" s="1"/>
  <c r="C722" i="2"/>
  <c r="J722" i="2" s="1"/>
  <c r="B722" i="2"/>
  <c r="A722" i="2"/>
  <c r="BA721" i="2"/>
  <c r="AZ721" i="2"/>
  <c r="AV721" i="2"/>
  <c r="AD721" i="2"/>
  <c r="AE721" i="2" s="1"/>
  <c r="X721" i="2"/>
  <c r="Y721" i="2" s="1"/>
  <c r="U721" i="2"/>
  <c r="U722" i="2" s="1"/>
  <c r="S721" i="2"/>
  <c r="T721" i="2" s="1"/>
  <c r="E721" i="2"/>
  <c r="F721" i="2" s="1"/>
  <c r="C721" i="2"/>
  <c r="J721" i="2" s="1"/>
  <c r="B721" i="2"/>
  <c r="A721" i="2"/>
  <c r="S719" i="6"/>
  <c r="E719" i="6"/>
  <c r="B719" i="6"/>
  <c r="A719" i="6"/>
  <c r="S718" i="6"/>
  <c r="B718" i="6"/>
  <c r="A718" i="6"/>
  <c r="S717" i="6"/>
  <c r="B717" i="6"/>
  <c r="A717" i="6"/>
  <c r="S716" i="6"/>
  <c r="B716" i="6"/>
  <c r="A716" i="6"/>
  <c r="S715" i="6"/>
  <c r="L715" i="6"/>
  <c r="E715" i="6"/>
  <c r="B715" i="6"/>
  <c r="A715" i="6"/>
  <c r="BA719" i="2"/>
  <c r="AZ719" i="2"/>
  <c r="AV719" i="2"/>
  <c r="AD719" i="2"/>
  <c r="AF719" i="2" s="1"/>
  <c r="X719" i="2"/>
  <c r="Z719" i="2" s="1"/>
  <c r="S719" i="2"/>
  <c r="U719" i="2" s="1"/>
  <c r="E719" i="2"/>
  <c r="G719" i="2" s="1"/>
  <c r="C719" i="2"/>
  <c r="D719" i="2" s="1"/>
  <c r="B719" i="2"/>
  <c r="A719" i="2"/>
  <c r="BA718" i="2"/>
  <c r="AZ718" i="2"/>
  <c r="AV718" i="2"/>
  <c r="AE718" i="2"/>
  <c r="AD718" i="2"/>
  <c r="AF718" i="2" s="1"/>
  <c r="X718" i="2"/>
  <c r="Z718" i="2" s="1"/>
  <c r="T718" i="2"/>
  <c r="S718" i="2"/>
  <c r="F718" i="2"/>
  <c r="E718" i="2"/>
  <c r="G718" i="2" s="1"/>
  <c r="C718" i="2"/>
  <c r="D718" i="2" s="1"/>
  <c r="B718" i="2"/>
  <c r="A718" i="2"/>
  <c r="BA717" i="2"/>
  <c r="AZ717" i="2"/>
  <c r="AV717" i="2"/>
  <c r="AD717" i="2"/>
  <c r="AF717" i="2" s="1"/>
  <c r="AG717" i="2" s="1"/>
  <c r="AA717" i="2"/>
  <c r="X717" i="2"/>
  <c r="Z717" i="2" s="1"/>
  <c r="S717" i="2"/>
  <c r="U717" i="2" s="1"/>
  <c r="E717" i="2"/>
  <c r="G717" i="2" s="1"/>
  <c r="O717" i="2" s="1"/>
  <c r="C717" i="6" s="1"/>
  <c r="C717" i="2"/>
  <c r="D717" i="2" s="1"/>
  <c r="B717" i="2"/>
  <c r="A717" i="2"/>
  <c r="BA716" i="2"/>
  <c r="AZ716" i="2"/>
  <c r="AV716" i="2"/>
  <c r="AE716" i="2"/>
  <c r="AD716" i="2"/>
  <c r="AF716" i="2" s="1"/>
  <c r="X716" i="2"/>
  <c r="Z716" i="2" s="1"/>
  <c r="AA716" i="2" s="1"/>
  <c r="S716" i="2"/>
  <c r="T716" i="2" s="1"/>
  <c r="E716" i="2"/>
  <c r="G716" i="2" s="1"/>
  <c r="O716" i="2" s="1"/>
  <c r="C716" i="6" s="1"/>
  <c r="D716" i="2"/>
  <c r="C716" i="2"/>
  <c r="J716" i="2" s="1"/>
  <c r="B716" i="2"/>
  <c r="A716" i="2"/>
  <c r="BA715" i="2"/>
  <c r="AZ715" i="2"/>
  <c r="AV715" i="2"/>
  <c r="AD715" i="2"/>
  <c r="AF715" i="2" s="1"/>
  <c r="AG715" i="2" s="1"/>
  <c r="X715" i="2"/>
  <c r="Z715" i="2" s="1"/>
  <c r="AA715" i="2" s="1"/>
  <c r="V715" i="2"/>
  <c r="AK715" i="2" s="1"/>
  <c r="T715" i="2"/>
  <c r="S715" i="2"/>
  <c r="U715" i="2" s="1"/>
  <c r="AJ715" i="2" s="1"/>
  <c r="K715" i="6" s="1"/>
  <c r="J715" i="2"/>
  <c r="L715" i="2" s="1"/>
  <c r="M715" i="2" s="1"/>
  <c r="E715" i="2"/>
  <c r="G715" i="2" s="1"/>
  <c r="O715" i="2" s="1"/>
  <c r="C715" i="6" s="1"/>
  <c r="D715" i="2"/>
  <c r="C715" i="2"/>
  <c r="B715" i="2"/>
  <c r="A715" i="2"/>
  <c r="L716" i="2" l="1"/>
  <c r="M716" i="2" s="1"/>
  <c r="K716" i="2"/>
  <c r="E716" i="6"/>
  <c r="AE715" i="2"/>
  <c r="T719" i="2"/>
  <c r="H722" i="2"/>
  <c r="G723" i="2"/>
  <c r="V723" i="2"/>
  <c r="AK723" i="2" s="1"/>
  <c r="L723" i="6" s="1"/>
  <c r="H724" i="2"/>
  <c r="G725" i="2"/>
  <c r="V725" i="2"/>
  <c r="AK725" i="2" s="1"/>
  <c r="L725" i="6" s="1"/>
  <c r="E727" i="6"/>
  <c r="AL736" i="2"/>
  <c r="K743" i="2"/>
  <c r="P736" i="2"/>
  <c r="D736" i="6" s="1"/>
  <c r="C736" i="6"/>
  <c r="K715" i="2"/>
  <c r="Y716" i="2"/>
  <c r="F716" i="6" s="1"/>
  <c r="F717" i="2"/>
  <c r="T717" i="2"/>
  <c r="J718" i="2"/>
  <c r="F719" i="2"/>
  <c r="V721" i="2"/>
  <c r="AK721" i="2" s="1"/>
  <c r="L721" i="6" s="1"/>
  <c r="F715" i="2"/>
  <c r="F716" i="2"/>
  <c r="J717" i="2"/>
  <c r="AE717" i="2"/>
  <c r="Y718" i="2"/>
  <c r="F718" i="6" s="1"/>
  <c r="J719" i="2"/>
  <c r="E718" i="6"/>
  <c r="AF721" i="2"/>
  <c r="AG721" i="2" s="1"/>
  <c r="D722" i="2"/>
  <c r="AF723" i="2"/>
  <c r="AG723" i="2" s="1"/>
  <c r="D724" i="2"/>
  <c r="AF725" i="2"/>
  <c r="AG725" i="2" s="1"/>
  <c r="J727" i="2"/>
  <c r="L727" i="2" s="1"/>
  <c r="M727" i="2" s="1"/>
  <c r="Z730" i="2"/>
  <c r="U731" i="2"/>
  <c r="U730" i="2" s="1"/>
  <c r="AE731" i="2"/>
  <c r="E722" i="6"/>
  <c r="E726" i="6"/>
  <c r="E730" i="6"/>
  <c r="AN737" i="2"/>
  <c r="AE719" i="2"/>
  <c r="G721" i="2"/>
  <c r="H715" i="2"/>
  <c r="Y715" i="2"/>
  <c r="F715" i="6" s="1"/>
  <c r="Y717" i="2"/>
  <c r="F717" i="6" s="1"/>
  <c r="Y719" i="2"/>
  <c r="F719" i="6" s="1"/>
  <c r="E717" i="6"/>
  <c r="D721" i="2"/>
  <c r="Z721" i="2"/>
  <c r="AA721" i="2" s="1"/>
  <c r="AF722" i="2"/>
  <c r="AG722" i="2" s="1"/>
  <c r="D723" i="2"/>
  <c r="Z723" i="2"/>
  <c r="AA723" i="2" s="1"/>
  <c r="AF724" i="2"/>
  <c r="AG724" i="2" s="1"/>
  <c r="D725" i="2"/>
  <c r="Z725" i="2"/>
  <c r="AA725" i="2" s="1"/>
  <c r="J726" i="2"/>
  <c r="L726" i="2" s="1"/>
  <c r="M726" i="2" s="1"/>
  <c r="G730" i="2"/>
  <c r="H730" i="2" s="1"/>
  <c r="E721" i="6"/>
  <c r="E725" i="6"/>
  <c r="E729" i="6"/>
  <c r="V742" i="2"/>
  <c r="AJ742" i="2"/>
  <c r="K742" i="6" s="1"/>
  <c r="H742" i="2"/>
  <c r="O742" i="2"/>
  <c r="C742" i="6" s="1"/>
  <c r="H740" i="2"/>
  <c r="O740" i="2"/>
  <c r="C740" i="6" s="1"/>
  <c r="H743" i="2"/>
  <c r="O743" i="2"/>
  <c r="C743" i="6" s="1"/>
  <c r="H741" i="2"/>
  <c r="O741" i="2"/>
  <c r="C741" i="6" s="1"/>
  <c r="H739" i="2"/>
  <c r="O739" i="2"/>
  <c r="C739" i="6" s="1"/>
  <c r="V743" i="2"/>
  <c r="AJ743" i="2"/>
  <c r="K743" i="6" s="1"/>
  <c r="AG740" i="2"/>
  <c r="AH740" i="2"/>
  <c r="V739" i="2"/>
  <c r="AJ739" i="2"/>
  <c r="K739" i="6" s="1"/>
  <c r="AJ733" i="2"/>
  <c r="K733" i="6" s="1"/>
  <c r="V733" i="2"/>
  <c r="V737" i="2"/>
  <c r="AJ737" i="2"/>
  <c r="K737" i="6" s="1"/>
  <c r="AA735" i="2"/>
  <c r="O733" i="2"/>
  <c r="C733" i="6" s="1"/>
  <c r="H733" i="2"/>
  <c r="K734" i="2"/>
  <c r="L734" i="2"/>
  <c r="M734" i="2" s="1"/>
  <c r="U734" i="2"/>
  <c r="AT737" i="2"/>
  <c r="AG743" i="2"/>
  <c r="AH743" i="2"/>
  <c r="I743" i="6" s="1"/>
  <c r="U740" i="2"/>
  <c r="AG741" i="2"/>
  <c r="AH741" i="2"/>
  <c r="I741" i="6" s="1"/>
  <c r="AA738" i="2"/>
  <c r="AH738" i="2"/>
  <c r="AS736" i="2"/>
  <c r="AI736" i="2"/>
  <c r="J736" i="6" s="1"/>
  <c r="O735" i="2"/>
  <c r="C735" i="6" s="1"/>
  <c r="H735" i="2"/>
  <c r="AA733" i="2"/>
  <c r="AI733" i="2" s="1"/>
  <c r="J733" i="6" s="1"/>
  <c r="AA740" i="2"/>
  <c r="AA743" i="2"/>
  <c r="AA741" i="2"/>
  <c r="AA739" i="2"/>
  <c r="AG742" i="2"/>
  <c r="AH742" i="2"/>
  <c r="V741" i="2"/>
  <c r="AJ741" i="2"/>
  <c r="K741" i="6" s="1"/>
  <c r="U738" i="2"/>
  <c r="U736" i="2"/>
  <c r="AJ735" i="2"/>
  <c r="K735" i="6" s="1"/>
  <c r="V735" i="2"/>
  <c r="AG739" i="2"/>
  <c r="AH739" i="2"/>
  <c r="I739" i="6" s="1"/>
  <c r="AM736" i="2"/>
  <c r="AI737" i="2"/>
  <c r="J737" i="6" s="1"/>
  <c r="AT734" i="2"/>
  <c r="AA742" i="2"/>
  <c r="H738" i="2"/>
  <c r="O738" i="2"/>
  <c r="C738" i="6" s="1"/>
  <c r="AH734" i="2"/>
  <c r="AL734" i="2"/>
  <c r="AG734" i="2"/>
  <c r="AH735" i="2"/>
  <c r="AG735" i="2"/>
  <c r="AA730" i="2"/>
  <c r="J730" i="2"/>
  <c r="O730" i="2"/>
  <c r="C730" i="6" s="1"/>
  <c r="AH730" i="2"/>
  <c r="J731" i="2"/>
  <c r="O731" i="2"/>
  <c r="C731" i="6" s="1"/>
  <c r="AH731" i="2"/>
  <c r="AJ731" i="2"/>
  <c r="K731" i="6" s="1"/>
  <c r="AA731" i="2"/>
  <c r="AA726" i="2"/>
  <c r="H727" i="2"/>
  <c r="O727" i="2"/>
  <c r="C727" i="6" s="1"/>
  <c r="AG727" i="2"/>
  <c r="AH727" i="2"/>
  <c r="I727" i="6" s="1"/>
  <c r="V729" i="2"/>
  <c r="AJ729" i="2"/>
  <c r="K729" i="6" s="1"/>
  <c r="H726" i="2"/>
  <c r="O726" i="2"/>
  <c r="C726" i="6" s="1"/>
  <c r="AG726" i="2"/>
  <c r="AH726" i="2"/>
  <c r="I726" i="6" s="1"/>
  <c r="U728" i="2"/>
  <c r="AA729" i="2"/>
  <c r="V727" i="2"/>
  <c r="AJ727" i="2"/>
  <c r="K727" i="6" s="1"/>
  <c r="AA728" i="2"/>
  <c r="H729" i="2"/>
  <c r="O729" i="2"/>
  <c r="C729" i="6" s="1"/>
  <c r="AG729" i="2"/>
  <c r="AH729" i="2"/>
  <c r="U726" i="2"/>
  <c r="AA727" i="2"/>
  <c r="H728" i="2"/>
  <c r="O728" i="2"/>
  <c r="C728" i="6" s="1"/>
  <c r="AG728" i="2"/>
  <c r="AH728" i="2"/>
  <c r="F726" i="2"/>
  <c r="K726" i="2"/>
  <c r="T726" i="2"/>
  <c r="Y726" i="2"/>
  <c r="F726" i="6" s="1"/>
  <c r="AE726" i="2"/>
  <c r="F727" i="2"/>
  <c r="K727" i="2"/>
  <c r="T727" i="2"/>
  <c r="Y727" i="2"/>
  <c r="F727" i="6" s="1"/>
  <c r="AE727" i="2"/>
  <c r="F728" i="2"/>
  <c r="K728" i="2"/>
  <c r="T728" i="2"/>
  <c r="Y728" i="2"/>
  <c r="F728" i="6" s="1"/>
  <c r="AE728" i="2"/>
  <c r="F729" i="2"/>
  <c r="K729" i="2"/>
  <c r="T729" i="2"/>
  <c r="Y729" i="2"/>
  <c r="F729" i="6" s="1"/>
  <c r="AE729" i="2"/>
  <c r="L721" i="2"/>
  <c r="M721" i="2" s="1"/>
  <c r="K721" i="2"/>
  <c r="L723" i="2"/>
  <c r="M723" i="2" s="1"/>
  <c r="K723" i="2"/>
  <c r="L725" i="2"/>
  <c r="M725" i="2" s="1"/>
  <c r="K725" i="2"/>
  <c r="AL722" i="2"/>
  <c r="AJ722" i="2"/>
  <c r="K722" i="6" s="1"/>
  <c r="V722" i="2"/>
  <c r="Q722" i="2"/>
  <c r="P722" i="2"/>
  <c r="D722" i="6" s="1"/>
  <c r="AJ724" i="2"/>
  <c r="K724" i="6" s="1"/>
  <c r="V724" i="2"/>
  <c r="Q724" i="2"/>
  <c r="P724" i="2"/>
  <c r="D724" i="6" s="1"/>
  <c r="L722" i="2"/>
  <c r="M722" i="2" s="1"/>
  <c r="K722" i="2"/>
  <c r="L724" i="2"/>
  <c r="M724" i="2" s="1"/>
  <c r="K724" i="2"/>
  <c r="AH721" i="2"/>
  <c r="AH722" i="2"/>
  <c r="AH723" i="2"/>
  <c r="AJ721" i="2"/>
  <c r="K721" i="6" s="1"/>
  <c r="AJ723" i="2"/>
  <c r="K723" i="6" s="1"/>
  <c r="AA718" i="2"/>
  <c r="AA719" i="2"/>
  <c r="AH715" i="2"/>
  <c r="Q716" i="2"/>
  <c r="R716" i="2" s="1"/>
  <c r="P716" i="2"/>
  <c r="D716" i="6" s="1"/>
  <c r="AJ717" i="2"/>
  <c r="K717" i="6" s="1"/>
  <c r="AH716" i="2"/>
  <c r="I716" i="6" s="1"/>
  <c r="Q717" i="2"/>
  <c r="R717" i="2" s="1"/>
  <c r="P717" i="2"/>
  <c r="D717" i="6" s="1"/>
  <c r="H716" i="2"/>
  <c r="V717" i="2"/>
  <c r="AN717" i="2"/>
  <c r="G717" i="6" s="1"/>
  <c r="AL717" i="2"/>
  <c r="AM717" i="2" s="1"/>
  <c r="AH717" i="2"/>
  <c r="O718" i="2"/>
  <c r="C718" i="6" s="1"/>
  <c r="H718" i="2"/>
  <c r="U718" i="2"/>
  <c r="AH718" i="2"/>
  <c r="I718" i="6" s="1"/>
  <c r="AG718" i="2"/>
  <c r="Q715" i="2"/>
  <c r="R715" i="2" s="1"/>
  <c r="P715" i="2"/>
  <c r="D715" i="6" s="1"/>
  <c r="U716" i="2"/>
  <c r="AG716" i="2"/>
  <c r="H717" i="2"/>
  <c r="H719" i="2"/>
  <c r="O719" i="2"/>
  <c r="C719" i="6" s="1"/>
  <c r="AJ719" i="2"/>
  <c r="K719" i="6" s="1"/>
  <c r="V719" i="2"/>
  <c r="AH719" i="2"/>
  <c r="I719" i="6" s="1"/>
  <c r="AG719" i="2"/>
  <c r="AW737" i="2"/>
  <c r="AP737" i="2"/>
  <c r="AP717" i="2"/>
  <c r="M717" i="6" l="1"/>
  <c r="M737" i="6"/>
  <c r="O737" i="6"/>
  <c r="BD737" i="2"/>
  <c r="BB737" i="2"/>
  <c r="Q737" i="6" s="1"/>
  <c r="V730" i="2"/>
  <c r="AJ730" i="2"/>
  <c r="K730" i="6" s="1"/>
  <c r="AI723" i="2"/>
  <c r="J723" i="6" s="1"/>
  <c r="I723" i="6"/>
  <c r="AI717" i="2"/>
  <c r="J717" i="6" s="1"/>
  <c r="I717" i="6"/>
  <c r="AH725" i="2"/>
  <c r="AI721" i="2"/>
  <c r="J721" i="6" s="1"/>
  <c r="I721" i="6"/>
  <c r="AI729" i="2"/>
  <c r="J729" i="6" s="1"/>
  <c r="I729" i="6"/>
  <c r="AI731" i="2"/>
  <c r="J731" i="6" s="1"/>
  <c r="I731" i="6"/>
  <c r="AI734" i="2"/>
  <c r="J734" i="6" s="1"/>
  <c r="I734" i="6"/>
  <c r="AH724" i="2"/>
  <c r="V731" i="2"/>
  <c r="AI735" i="2"/>
  <c r="J735" i="6" s="1"/>
  <c r="I735" i="6"/>
  <c r="AO737" i="2"/>
  <c r="AY737" i="2" s="1"/>
  <c r="G737" i="6"/>
  <c r="O723" i="2"/>
  <c r="H723" i="2"/>
  <c r="AI728" i="2"/>
  <c r="J728" i="6" s="1"/>
  <c r="I728" i="6"/>
  <c r="AI738" i="2"/>
  <c r="J738" i="6" s="1"/>
  <c r="I738" i="6"/>
  <c r="L717" i="2"/>
  <c r="M717" i="2" s="1"/>
  <c r="K717" i="2"/>
  <c r="O725" i="2"/>
  <c r="H725" i="2"/>
  <c r="AL716" i="2"/>
  <c r="AI715" i="2"/>
  <c r="J715" i="6" s="1"/>
  <c r="I715" i="6"/>
  <c r="AI722" i="2"/>
  <c r="J722" i="6" s="1"/>
  <c r="I722" i="6"/>
  <c r="AI730" i="2"/>
  <c r="J730" i="6" s="1"/>
  <c r="I730" i="6"/>
  <c r="AI742" i="2"/>
  <c r="J742" i="6" s="1"/>
  <c r="I742" i="6"/>
  <c r="AI740" i="2"/>
  <c r="J740" i="6" s="1"/>
  <c r="I740" i="6"/>
  <c r="O721" i="2"/>
  <c r="H721" i="2"/>
  <c r="L719" i="2"/>
  <c r="M719" i="2" s="1"/>
  <c r="K719" i="2"/>
  <c r="L718" i="2"/>
  <c r="M718" i="2" s="1"/>
  <c r="K718" i="2"/>
  <c r="P733" i="2"/>
  <c r="D733" i="6" s="1"/>
  <c r="Q733" i="2"/>
  <c r="AK737" i="2"/>
  <c r="L737" i="6" s="1"/>
  <c r="AK743" i="2"/>
  <c r="L743" i="6" s="1"/>
  <c r="Q740" i="2"/>
  <c r="P740" i="2"/>
  <c r="D740" i="6" s="1"/>
  <c r="Q738" i="2"/>
  <c r="P738" i="2"/>
  <c r="D738" i="6" s="1"/>
  <c r="AK735" i="2"/>
  <c r="L735" i="6" s="1"/>
  <c r="V738" i="2"/>
  <c r="AJ738" i="2"/>
  <c r="K738" i="6" s="1"/>
  <c r="AT736" i="2"/>
  <c r="V740" i="2"/>
  <c r="AJ740" i="2"/>
  <c r="K740" i="6" s="1"/>
  <c r="AJ736" i="2"/>
  <c r="K736" i="6" s="1"/>
  <c r="V736" i="2"/>
  <c r="AJ734" i="2"/>
  <c r="K734" i="6" s="1"/>
  <c r="V734" i="2"/>
  <c r="Q741" i="2"/>
  <c r="P741" i="2"/>
  <c r="D741" i="6" s="1"/>
  <c r="AI739" i="2"/>
  <c r="J739" i="6" s="1"/>
  <c r="AI741" i="2"/>
  <c r="J741" i="6" s="1"/>
  <c r="AK733" i="2"/>
  <c r="L733" i="6" s="1"/>
  <c r="AK739" i="2"/>
  <c r="L739" i="6" s="1"/>
  <c r="Q739" i="2"/>
  <c r="P739" i="2"/>
  <c r="D739" i="6" s="1"/>
  <c r="Q743" i="2"/>
  <c r="P743" i="2"/>
  <c r="D743" i="6" s="1"/>
  <c r="Q742" i="2"/>
  <c r="P742" i="2"/>
  <c r="D742" i="6" s="1"/>
  <c r="AM734" i="2"/>
  <c r="AK741" i="2"/>
  <c r="L741" i="6" s="1"/>
  <c r="P735" i="2"/>
  <c r="D735" i="6" s="1"/>
  <c r="Q735" i="2"/>
  <c r="AI743" i="2"/>
  <c r="J743" i="6" s="1"/>
  <c r="AK742" i="2"/>
  <c r="L742" i="6" s="1"/>
  <c r="P730" i="2"/>
  <c r="D730" i="6" s="1"/>
  <c r="Q730" i="2"/>
  <c r="AK731" i="2"/>
  <c r="L731" i="6" s="1"/>
  <c r="L731" i="2"/>
  <c r="M731" i="2" s="1"/>
  <c r="K731" i="2"/>
  <c r="K730" i="2"/>
  <c r="L730" i="2"/>
  <c r="M730" i="2" s="1"/>
  <c r="P731" i="2"/>
  <c r="D731" i="6" s="1"/>
  <c r="Q731" i="2"/>
  <c r="AK730" i="2"/>
  <c r="L730" i="6" s="1"/>
  <c r="AK729" i="2"/>
  <c r="L729" i="6" s="1"/>
  <c r="AK727" i="2"/>
  <c r="L727" i="6" s="1"/>
  <c r="V728" i="2"/>
  <c r="AJ728" i="2"/>
  <c r="K728" i="6" s="1"/>
  <c r="Q726" i="2"/>
  <c r="P726" i="2"/>
  <c r="D726" i="6" s="1"/>
  <c r="AI727" i="2"/>
  <c r="J727" i="6" s="1"/>
  <c r="Q727" i="2"/>
  <c r="P727" i="2"/>
  <c r="D727" i="6" s="1"/>
  <c r="Q728" i="2"/>
  <c r="P728" i="2"/>
  <c r="D728" i="6" s="1"/>
  <c r="V726" i="2"/>
  <c r="AJ726" i="2"/>
  <c r="K726" i="6" s="1"/>
  <c r="AI726" i="2"/>
  <c r="J726" i="6" s="1"/>
  <c r="Q729" i="2"/>
  <c r="P729" i="2"/>
  <c r="D729" i="6" s="1"/>
  <c r="AK724" i="2"/>
  <c r="L724" i="6" s="1"/>
  <c r="AK722" i="2"/>
  <c r="L722" i="6" s="1"/>
  <c r="AS724" i="2"/>
  <c r="R724" i="2"/>
  <c r="AS722" i="2"/>
  <c r="R722" i="2"/>
  <c r="AL724" i="2"/>
  <c r="AM722" i="2"/>
  <c r="AJ718" i="2"/>
  <c r="K718" i="6" s="1"/>
  <c r="V718" i="2"/>
  <c r="AN716" i="2"/>
  <c r="G716" i="6" s="1"/>
  <c r="AM716" i="2"/>
  <c r="Q719" i="2"/>
  <c r="P719" i="2"/>
  <c r="D719" i="6" s="1"/>
  <c r="AO717" i="2"/>
  <c r="H717" i="6" s="1"/>
  <c r="AS716" i="2"/>
  <c r="AK719" i="2"/>
  <c r="L719" i="6" s="1"/>
  <c r="AJ716" i="2"/>
  <c r="K716" i="6" s="1"/>
  <c r="V716" i="2"/>
  <c r="AI718" i="2"/>
  <c r="J718" i="6" s="1"/>
  <c r="Q718" i="2"/>
  <c r="P718" i="2"/>
  <c r="D718" i="6" s="1"/>
  <c r="AK717" i="2"/>
  <c r="L717" i="6" s="1"/>
  <c r="AL715" i="2"/>
  <c r="AM715" i="2" s="1"/>
  <c r="AS715" i="2"/>
  <c r="AI719" i="2"/>
  <c r="J719" i="6" s="1"/>
  <c r="AS717" i="2"/>
  <c r="AI716" i="2"/>
  <c r="J716" i="6" s="1"/>
  <c r="AN715" i="2"/>
  <c r="G715" i="6" s="1"/>
  <c r="AQ737" i="2"/>
  <c r="AX737" i="2"/>
  <c r="AP716" i="2"/>
  <c r="AQ717" i="2"/>
  <c r="AW715" i="2"/>
  <c r="AW716" i="2"/>
  <c r="AP715" i="2"/>
  <c r="AW717" i="2"/>
  <c r="O717" i="6" l="1"/>
  <c r="M715" i="6"/>
  <c r="O716" i="6"/>
  <c r="O715" i="6"/>
  <c r="N717" i="6"/>
  <c r="M716" i="6"/>
  <c r="P737" i="6"/>
  <c r="BC737" i="2"/>
  <c r="R737" i="6" s="1"/>
  <c r="N737" i="6"/>
  <c r="AR737" i="2"/>
  <c r="BE737" i="2"/>
  <c r="BF737" i="2"/>
  <c r="C725" i="6"/>
  <c r="Q725" i="2"/>
  <c r="P725" i="2"/>
  <c r="D725" i="6" s="1"/>
  <c r="C723" i="6"/>
  <c r="P723" i="2"/>
  <c r="D723" i="6" s="1"/>
  <c r="Q723" i="2"/>
  <c r="H737" i="6"/>
  <c r="AI724" i="2"/>
  <c r="J724" i="6" s="1"/>
  <c r="I724" i="6"/>
  <c r="C721" i="6"/>
  <c r="Q721" i="2"/>
  <c r="P721" i="2"/>
  <c r="D721" i="6" s="1"/>
  <c r="AI725" i="2"/>
  <c r="J725" i="6" s="1"/>
  <c r="I725" i="6"/>
  <c r="R739" i="2"/>
  <c r="AN739" i="2"/>
  <c r="G739" i="6" s="1"/>
  <c r="AS739" i="2"/>
  <c r="AL739" i="2"/>
  <c r="AK734" i="2"/>
  <c r="L734" i="6" s="1"/>
  <c r="R735" i="2"/>
  <c r="AL735" i="2"/>
  <c r="AS735" i="2"/>
  <c r="AN735" i="2"/>
  <c r="G735" i="6" s="1"/>
  <c r="R743" i="2"/>
  <c r="AL743" i="2"/>
  <c r="AS743" i="2"/>
  <c r="AN743" i="2"/>
  <c r="G743" i="6" s="1"/>
  <c r="R741" i="2"/>
  <c r="AN741" i="2"/>
  <c r="G741" i="6" s="1"/>
  <c r="AS741" i="2"/>
  <c r="AL741" i="2"/>
  <c r="AK736" i="2"/>
  <c r="L736" i="6" s="1"/>
  <c r="AK740" i="2"/>
  <c r="L740" i="6" s="1"/>
  <c r="AK738" i="2"/>
  <c r="L738" i="6" s="1"/>
  <c r="R738" i="2"/>
  <c r="AL738" i="2"/>
  <c r="AS738" i="2"/>
  <c r="R733" i="2"/>
  <c r="AL733" i="2"/>
  <c r="AN733" i="2"/>
  <c r="G733" i="6" s="1"/>
  <c r="AS733" i="2"/>
  <c r="R740" i="2"/>
  <c r="AS740" i="2"/>
  <c r="AL740" i="2"/>
  <c r="R742" i="2"/>
  <c r="AS742" i="2"/>
  <c r="AL742" i="2"/>
  <c r="R730" i="2"/>
  <c r="AL730" i="2"/>
  <c r="AS730" i="2"/>
  <c r="R731" i="2"/>
  <c r="AL731" i="2"/>
  <c r="AM731" i="2" s="1"/>
  <c r="AN731" i="2"/>
  <c r="G731" i="6" s="1"/>
  <c r="AS731" i="2"/>
  <c r="AK726" i="2"/>
  <c r="L726" i="6" s="1"/>
  <c r="R726" i="2"/>
  <c r="AL726" i="2"/>
  <c r="AS726" i="2"/>
  <c r="R729" i="2"/>
  <c r="AN729" i="2"/>
  <c r="G729" i="6" s="1"/>
  <c r="AL729" i="2"/>
  <c r="AS729" i="2"/>
  <c r="R727" i="2"/>
  <c r="AL727" i="2"/>
  <c r="AM727" i="2" s="1"/>
  <c r="AS727" i="2"/>
  <c r="AN727" i="2"/>
  <c r="G727" i="6" s="1"/>
  <c r="AK728" i="2"/>
  <c r="L728" i="6" s="1"/>
  <c r="R728" i="2"/>
  <c r="AS728" i="2"/>
  <c r="AL728" i="2"/>
  <c r="AM724" i="2"/>
  <c r="AT724" i="2"/>
  <c r="AT722" i="2"/>
  <c r="BD717" i="2"/>
  <c r="BB717" i="2"/>
  <c r="Q717" i="6" s="1"/>
  <c r="BD716" i="2"/>
  <c r="BB716" i="2"/>
  <c r="Q716" i="6" s="1"/>
  <c r="AR717" i="2"/>
  <c r="BD715" i="2"/>
  <c r="BB715" i="2"/>
  <c r="Q715" i="6" s="1"/>
  <c r="R719" i="2"/>
  <c r="AN719" i="2"/>
  <c r="G719" i="6" s="1"/>
  <c r="AS719" i="2"/>
  <c r="AL719" i="2"/>
  <c r="AT717" i="2"/>
  <c r="AK716" i="2"/>
  <c r="L716" i="6" s="1"/>
  <c r="AT716" i="2"/>
  <c r="AO716" i="2"/>
  <c r="H716" i="6" s="1"/>
  <c r="AO715" i="2"/>
  <c r="AT715" i="2"/>
  <c r="R718" i="2"/>
  <c r="AL718" i="2"/>
  <c r="AS718" i="2"/>
  <c r="AK718" i="2"/>
  <c r="L718" i="6" s="1"/>
  <c r="AW731" i="2"/>
  <c r="AP727" i="2"/>
  <c r="AP719" i="2"/>
  <c r="AQ716" i="2"/>
  <c r="AW733" i="2"/>
  <c r="AP735" i="2"/>
  <c r="AP731" i="2"/>
  <c r="AX717" i="2"/>
  <c r="AW735" i="2"/>
  <c r="AP743" i="2"/>
  <c r="AX716" i="2"/>
  <c r="AP729" i="2"/>
  <c r="AX715" i="2"/>
  <c r="AP741" i="2"/>
  <c r="AP733" i="2"/>
  <c r="AW727" i="2"/>
  <c r="AW719" i="2"/>
  <c r="AW739" i="2"/>
  <c r="AW743" i="2"/>
  <c r="AP739" i="2"/>
  <c r="AW729" i="2"/>
  <c r="AQ715" i="2"/>
  <c r="AW741" i="2"/>
  <c r="O741" i="6" l="1"/>
  <c r="N715" i="6"/>
  <c r="M739" i="6"/>
  <c r="O743" i="6"/>
  <c r="O739" i="6"/>
  <c r="O719" i="6"/>
  <c r="M733" i="6"/>
  <c r="M741" i="6"/>
  <c r="P715" i="6"/>
  <c r="P716" i="6"/>
  <c r="M743" i="6"/>
  <c r="O735" i="6"/>
  <c r="P717" i="6"/>
  <c r="M735" i="6"/>
  <c r="O733" i="6"/>
  <c r="N716" i="6"/>
  <c r="M719" i="6"/>
  <c r="AY715" i="2"/>
  <c r="BF715" i="2" s="1"/>
  <c r="H715" i="6"/>
  <c r="AM733" i="2"/>
  <c r="AN721" i="2"/>
  <c r="AL721" i="2"/>
  <c r="AM721" i="2" s="1"/>
  <c r="AS721" i="2"/>
  <c r="R721" i="2"/>
  <c r="AS723" i="2"/>
  <c r="AN723" i="2"/>
  <c r="AL723" i="2"/>
  <c r="R723" i="2"/>
  <c r="AS725" i="2"/>
  <c r="AN725" i="2"/>
  <c r="AL725" i="2"/>
  <c r="R725" i="2"/>
  <c r="BD741" i="2"/>
  <c r="BB741" i="2"/>
  <c r="Q741" i="6" s="1"/>
  <c r="BD743" i="2"/>
  <c r="BB743" i="2"/>
  <c r="Q743" i="6" s="1"/>
  <c r="BD735" i="2"/>
  <c r="BB735" i="2"/>
  <c r="Q735" i="6" s="1"/>
  <c r="BD733" i="2"/>
  <c r="BB733" i="2"/>
  <c r="Q733" i="6" s="1"/>
  <c r="BD739" i="2"/>
  <c r="BB739" i="2"/>
  <c r="Q739" i="6" s="1"/>
  <c r="AO733" i="2"/>
  <c r="H733" i="6" s="1"/>
  <c r="AN734" i="2"/>
  <c r="G734" i="6" s="1"/>
  <c r="AO739" i="2"/>
  <c r="H739" i="6" s="1"/>
  <c r="AO743" i="2"/>
  <c r="H743" i="6" s="1"/>
  <c r="AO735" i="2"/>
  <c r="H735" i="6" s="1"/>
  <c r="AN736" i="2"/>
  <c r="G736" i="6" s="1"/>
  <c r="AT742" i="2"/>
  <c r="AT741" i="2"/>
  <c r="AT743" i="2"/>
  <c r="AT735" i="2"/>
  <c r="AM739" i="2"/>
  <c r="AT733" i="2"/>
  <c r="AT738" i="2"/>
  <c r="AO741" i="2"/>
  <c r="H741" i="6" s="1"/>
  <c r="AM743" i="2"/>
  <c r="AM735" i="2"/>
  <c r="AT739" i="2"/>
  <c r="AN740" i="2"/>
  <c r="G740" i="6" s="1"/>
  <c r="AM740" i="2"/>
  <c r="AN738" i="2"/>
  <c r="G738" i="6" s="1"/>
  <c r="AM738" i="2"/>
  <c r="AN742" i="2"/>
  <c r="G742" i="6" s="1"/>
  <c r="AM742" i="2"/>
  <c r="AT740" i="2"/>
  <c r="AM741" i="2"/>
  <c r="M731" i="6"/>
  <c r="O731" i="6"/>
  <c r="M729" i="6"/>
  <c r="M727" i="6"/>
  <c r="O729" i="6"/>
  <c r="O727" i="6"/>
  <c r="BD731" i="2"/>
  <c r="BB731" i="2"/>
  <c r="Q731" i="6" s="1"/>
  <c r="AO731" i="2"/>
  <c r="H731" i="6" s="1"/>
  <c r="AM730" i="2"/>
  <c r="AN730" i="2"/>
  <c r="G730" i="6" s="1"/>
  <c r="AT731" i="2"/>
  <c r="AT730" i="2"/>
  <c r="BD729" i="2"/>
  <c r="BB729" i="2"/>
  <c r="Q729" i="6" s="1"/>
  <c r="BD727" i="2"/>
  <c r="BB727" i="2"/>
  <c r="Q727" i="6" s="1"/>
  <c r="AO729" i="2"/>
  <c r="H729" i="6" s="1"/>
  <c r="AN728" i="2"/>
  <c r="G728" i="6" s="1"/>
  <c r="AM728" i="2"/>
  <c r="AO727" i="2"/>
  <c r="H727" i="6" s="1"/>
  <c r="AT729" i="2"/>
  <c r="AT726" i="2"/>
  <c r="AT728" i="2"/>
  <c r="AT727" i="2"/>
  <c r="AM729" i="2"/>
  <c r="AN726" i="2"/>
  <c r="G726" i="6" s="1"/>
  <c r="AM726" i="2"/>
  <c r="BC717" i="2"/>
  <c r="R717" i="6" s="1"/>
  <c r="AR716" i="2"/>
  <c r="BC716" i="2"/>
  <c r="R716" i="6" s="1"/>
  <c r="BD719" i="2"/>
  <c r="BB719" i="2"/>
  <c r="Q719" i="6" s="1"/>
  <c r="BC715" i="2"/>
  <c r="R715" i="6" s="1"/>
  <c r="AR715" i="2"/>
  <c r="BE715" i="2"/>
  <c r="AT718" i="2"/>
  <c r="AN718" i="2"/>
  <c r="G718" i="6" s="1"/>
  <c r="AM718" i="2"/>
  <c r="AT719" i="2"/>
  <c r="AO719" i="2"/>
  <c r="H719" i="6" s="1"/>
  <c r="AY716" i="2"/>
  <c r="AY717" i="2"/>
  <c r="AM719" i="2"/>
  <c r="AP721" i="2"/>
  <c r="AW723" i="2"/>
  <c r="AW725" i="2"/>
  <c r="AW730" i="2"/>
  <c r="AX727" i="2"/>
  <c r="AP728" i="2"/>
  <c r="AQ719" i="2"/>
  <c r="AQ741" i="2"/>
  <c r="AP736" i="2"/>
  <c r="AQ743" i="2"/>
  <c r="AP738" i="2"/>
  <c r="AX739" i="2"/>
  <c r="AP723" i="2"/>
  <c r="AP725" i="2"/>
  <c r="AP730" i="2"/>
  <c r="AQ729" i="2"/>
  <c r="AW726" i="2"/>
  <c r="AW718" i="2"/>
  <c r="AP734" i="2"/>
  <c r="AW742" i="2"/>
  <c r="AW740" i="2"/>
  <c r="AX741" i="2"/>
  <c r="AQ733" i="2"/>
  <c r="AW721" i="2"/>
  <c r="AX731" i="2"/>
  <c r="AX729" i="2"/>
  <c r="AP726" i="2"/>
  <c r="AP718" i="2"/>
  <c r="AW734" i="2"/>
  <c r="AP742" i="2"/>
  <c r="AP740" i="2"/>
  <c r="AX733" i="2"/>
  <c r="AQ735" i="2"/>
  <c r="AQ731" i="2"/>
  <c r="AQ727" i="2"/>
  <c r="AW728" i="2"/>
  <c r="AX719" i="2"/>
  <c r="AX735" i="2"/>
  <c r="AW736" i="2"/>
  <c r="AQ739" i="2"/>
  <c r="AW738" i="2"/>
  <c r="AX743" i="2"/>
  <c r="P743" i="6" l="1"/>
  <c r="O738" i="6"/>
  <c r="N739" i="6"/>
  <c r="O736" i="6"/>
  <c r="P735" i="6"/>
  <c r="P719" i="6"/>
  <c r="N735" i="6"/>
  <c r="P733" i="6"/>
  <c r="M740" i="6"/>
  <c r="M742" i="6"/>
  <c r="O734" i="6"/>
  <c r="M718" i="6"/>
  <c r="BD721" i="2"/>
  <c r="O721" i="6"/>
  <c r="BB721" i="2"/>
  <c r="Q721" i="6" s="1"/>
  <c r="N733" i="6"/>
  <c r="P741" i="6"/>
  <c r="O740" i="6"/>
  <c r="O742" i="6"/>
  <c r="M734" i="6"/>
  <c r="O718" i="6"/>
  <c r="M725" i="6"/>
  <c r="M723" i="6"/>
  <c r="P739" i="6"/>
  <c r="M738" i="6"/>
  <c r="N743" i="6"/>
  <c r="M736" i="6"/>
  <c r="N741" i="6"/>
  <c r="N719" i="6"/>
  <c r="BD725" i="2"/>
  <c r="O725" i="6"/>
  <c r="BB725" i="2"/>
  <c r="Q725" i="6" s="1"/>
  <c r="BB723" i="2"/>
  <c r="Q723" i="6" s="1"/>
  <c r="O723" i="6"/>
  <c r="BD723" i="2"/>
  <c r="AY723" i="2"/>
  <c r="BE723" i="2" s="1"/>
  <c r="M721" i="6"/>
  <c r="AY733" i="2"/>
  <c r="AM725" i="2"/>
  <c r="AM723" i="2"/>
  <c r="AT721" i="2"/>
  <c r="G725" i="6"/>
  <c r="AO725" i="2"/>
  <c r="G723" i="6"/>
  <c r="AN724" i="2"/>
  <c r="AO723" i="2"/>
  <c r="AY719" i="2"/>
  <c r="BF719" i="2" s="1"/>
  <c r="AY735" i="2"/>
  <c r="BE735" i="2" s="1"/>
  <c r="AT725" i="2"/>
  <c r="AY725" i="2" s="1"/>
  <c r="AT723" i="2"/>
  <c r="G721" i="6"/>
  <c r="AN722" i="2"/>
  <c r="AO721" i="2"/>
  <c r="BC739" i="2"/>
  <c r="R739" i="6" s="1"/>
  <c r="BC743" i="2"/>
  <c r="R743" i="6" s="1"/>
  <c r="AR735" i="2"/>
  <c r="AR733" i="2"/>
  <c r="BD738" i="2"/>
  <c r="AY738" i="2"/>
  <c r="BB738" i="2"/>
  <c r="Q738" i="6" s="1"/>
  <c r="BC733" i="2"/>
  <c r="R733" i="6" s="1"/>
  <c r="BC741" i="2"/>
  <c r="R741" i="6" s="1"/>
  <c r="AR743" i="2"/>
  <c r="AR739" i="2"/>
  <c r="BD740" i="2"/>
  <c r="BB740" i="2"/>
  <c r="Q740" i="6" s="1"/>
  <c r="AY736" i="2"/>
  <c r="BD736" i="2"/>
  <c r="BB736" i="2"/>
  <c r="Q736" i="6" s="1"/>
  <c r="BD742" i="2"/>
  <c r="BB742" i="2"/>
  <c r="Q742" i="6" s="1"/>
  <c r="AR741" i="2"/>
  <c r="BC735" i="2"/>
  <c r="R735" i="6" s="1"/>
  <c r="BD734" i="2"/>
  <c r="BB734" i="2"/>
  <c r="Q734" i="6" s="1"/>
  <c r="BF735" i="2"/>
  <c r="BF733" i="2"/>
  <c r="BE733" i="2"/>
  <c r="AO738" i="2"/>
  <c r="H738" i="6" s="1"/>
  <c r="AY739" i="2"/>
  <c r="AY743" i="2"/>
  <c r="AY741" i="2"/>
  <c r="AO740" i="2"/>
  <c r="H740" i="6" s="1"/>
  <c r="AO736" i="2"/>
  <c r="H736" i="6" s="1"/>
  <c r="AO742" i="2"/>
  <c r="H742" i="6" s="1"/>
  <c r="AO734" i="2"/>
  <c r="H734" i="6" s="1"/>
  <c r="P731" i="6"/>
  <c r="N731" i="6"/>
  <c r="M726" i="6"/>
  <c r="O726" i="6"/>
  <c r="M728" i="6"/>
  <c r="O728" i="6"/>
  <c r="P729" i="6"/>
  <c r="N729" i="6"/>
  <c r="P727" i="6"/>
  <c r="N727" i="6"/>
  <c r="M730" i="6"/>
  <c r="O730" i="6"/>
  <c r="BC731" i="2"/>
  <c r="R731" i="6" s="1"/>
  <c r="BD730" i="2"/>
  <c r="BB730" i="2"/>
  <c r="Q730" i="6" s="1"/>
  <c r="AR731" i="2"/>
  <c r="AO730" i="2"/>
  <c r="H730" i="6" s="1"/>
  <c r="AY731" i="2"/>
  <c r="BD726" i="2"/>
  <c r="BB726" i="2"/>
  <c r="Q726" i="6" s="1"/>
  <c r="BD728" i="2"/>
  <c r="BB728" i="2"/>
  <c r="Q728" i="6" s="1"/>
  <c r="BC729" i="2"/>
  <c r="R729" i="6" s="1"/>
  <c r="AR729" i="2"/>
  <c r="BC727" i="2"/>
  <c r="R727" i="6" s="1"/>
  <c r="AR727" i="2"/>
  <c r="AO726" i="2"/>
  <c r="AO728" i="2"/>
  <c r="AY727" i="2"/>
  <c r="AY729" i="2"/>
  <c r="AR719" i="2"/>
  <c r="BC719" i="2"/>
  <c r="R719" i="6" s="1"/>
  <c r="BD718" i="2"/>
  <c r="BB718" i="2"/>
  <c r="Q718" i="6" s="1"/>
  <c r="BE716" i="2"/>
  <c r="BF716" i="2"/>
  <c r="BE717" i="2"/>
  <c r="BF717" i="2"/>
  <c r="BE719" i="2"/>
  <c r="AO718" i="2"/>
  <c r="H718" i="6" s="1"/>
  <c r="AW722" i="2"/>
  <c r="AP722" i="2"/>
  <c r="AX726" i="2"/>
  <c r="AX718" i="2"/>
  <c r="AX738" i="2"/>
  <c r="AX736" i="2"/>
  <c r="AX721" i="2"/>
  <c r="AW724" i="2"/>
  <c r="AP724" i="2"/>
  <c r="AX725" i="2"/>
  <c r="AQ721" i="2"/>
  <c r="AQ726" i="2"/>
  <c r="AQ718" i="2"/>
  <c r="AQ738" i="2"/>
  <c r="AQ736" i="2"/>
  <c r="AQ725" i="2"/>
  <c r="AQ730" i="2"/>
  <c r="AQ728" i="2"/>
  <c r="AX734" i="2"/>
  <c r="AQ740" i="2"/>
  <c r="AQ742" i="2"/>
  <c r="AQ723" i="2"/>
  <c r="AX723" i="2"/>
  <c r="AX730" i="2"/>
  <c r="AX728" i="2"/>
  <c r="AQ734" i="2"/>
  <c r="AX740" i="2"/>
  <c r="AX742" i="2"/>
  <c r="P742" i="6" l="1"/>
  <c r="P740" i="6"/>
  <c r="N734" i="6"/>
  <c r="P723" i="6"/>
  <c r="BC723" i="2"/>
  <c r="R723" i="6" s="1"/>
  <c r="N723" i="6"/>
  <c r="AR723" i="2"/>
  <c r="N742" i="6"/>
  <c r="N740" i="6"/>
  <c r="P734" i="6"/>
  <c r="N725" i="6"/>
  <c r="AR725" i="2"/>
  <c r="N736" i="6"/>
  <c r="N738" i="6"/>
  <c r="N718" i="6"/>
  <c r="N721" i="6"/>
  <c r="AR721" i="2"/>
  <c r="P725" i="6"/>
  <c r="BC725" i="2"/>
  <c r="R725" i="6" s="1"/>
  <c r="M724" i="6"/>
  <c r="BD724" i="2"/>
  <c r="O724" i="6"/>
  <c r="BB724" i="2"/>
  <c r="Q724" i="6" s="1"/>
  <c r="P721" i="6"/>
  <c r="BC721" i="2"/>
  <c r="R721" i="6" s="1"/>
  <c r="P736" i="6"/>
  <c r="P738" i="6"/>
  <c r="P718" i="6"/>
  <c r="M722" i="6"/>
  <c r="BD722" i="2"/>
  <c r="O722" i="6"/>
  <c r="AY722" i="2"/>
  <c r="BB722" i="2"/>
  <c r="Q722" i="6" s="1"/>
  <c r="BF725" i="2"/>
  <c r="BE725" i="2"/>
  <c r="BF723" i="2"/>
  <c r="AY728" i="2"/>
  <c r="BE728" i="2" s="1"/>
  <c r="H728" i="6"/>
  <c r="H723" i="6"/>
  <c r="H725" i="6"/>
  <c r="AY726" i="2"/>
  <c r="BF726" i="2" s="1"/>
  <c r="H726" i="6"/>
  <c r="H721" i="6"/>
  <c r="G724" i="6"/>
  <c r="AO724" i="2"/>
  <c r="AY730" i="2"/>
  <c r="G722" i="6"/>
  <c r="AO722" i="2"/>
  <c r="AY721" i="2"/>
  <c r="AR742" i="2"/>
  <c r="BC742" i="2"/>
  <c r="R742" i="6" s="1"/>
  <c r="AR736" i="2"/>
  <c r="BC736" i="2"/>
  <c r="R736" i="6" s="1"/>
  <c r="AR740" i="2"/>
  <c r="BC740" i="2"/>
  <c r="R740" i="6" s="1"/>
  <c r="AR738" i="2"/>
  <c r="BC738" i="2"/>
  <c r="R738" i="6" s="1"/>
  <c r="BC734" i="2"/>
  <c r="R734" i="6" s="1"/>
  <c r="AR734" i="2"/>
  <c r="BF741" i="2"/>
  <c r="BE741" i="2"/>
  <c r="BF739" i="2"/>
  <c r="BE739" i="2"/>
  <c r="AY742" i="2"/>
  <c r="AY740" i="2"/>
  <c r="BE736" i="2"/>
  <c r="BF736" i="2"/>
  <c r="BF738" i="2"/>
  <c r="BE738" i="2"/>
  <c r="BF743" i="2"/>
  <c r="BE743" i="2"/>
  <c r="AY734" i="2"/>
  <c r="N728" i="6"/>
  <c r="P728" i="6"/>
  <c r="N726" i="6"/>
  <c r="P726" i="6"/>
  <c r="N730" i="6"/>
  <c r="P730" i="6"/>
  <c r="AR730" i="2"/>
  <c r="BC730" i="2"/>
  <c r="R730" i="6" s="1"/>
  <c r="BF731" i="2"/>
  <c r="BE731" i="2"/>
  <c r="BF730" i="2"/>
  <c r="BE730" i="2"/>
  <c r="AR728" i="2"/>
  <c r="BC728" i="2"/>
  <c r="R728" i="6" s="1"/>
  <c r="AR726" i="2"/>
  <c r="BC726" i="2"/>
  <c r="R726" i="6" s="1"/>
  <c r="BF728" i="2"/>
  <c r="BF729" i="2"/>
  <c r="BE729" i="2"/>
  <c r="BF727" i="2"/>
  <c r="BE727" i="2"/>
  <c r="AR718" i="2"/>
  <c r="BC718" i="2"/>
  <c r="R718" i="6" s="1"/>
  <c r="AY718" i="2"/>
  <c r="AX724" i="2"/>
  <c r="AQ724" i="2"/>
  <c r="AQ722" i="2"/>
  <c r="AX722" i="2"/>
  <c r="P722" i="6" l="1"/>
  <c r="BC722" i="2"/>
  <c r="R722" i="6" s="1"/>
  <c r="N722" i="6"/>
  <c r="AR722" i="2"/>
  <c r="AR724" i="2"/>
  <c r="N724" i="6"/>
  <c r="P724" i="6"/>
  <c r="BC724" i="2"/>
  <c r="R724" i="6" s="1"/>
  <c r="BE726" i="2"/>
  <c r="H722" i="6"/>
  <c r="H724" i="6"/>
  <c r="BE722" i="2"/>
  <c r="BF722" i="2"/>
  <c r="AY724" i="2"/>
  <c r="BE721" i="2"/>
  <c r="BF721" i="2"/>
  <c r="BF740" i="2"/>
  <c r="BE740" i="2"/>
  <c r="BE734" i="2"/>
  <c r="BF734" i="2"/>
  <c r="BF742" i="2"/>
  <c r="BE742" i="2"/>
  <c r="BE718" i="2"/>
  <c r="BF718" i="2"/>
  <c r="BF724" i="2" l="1"/>
  <c r="BE724" i="2"/>
  <c r="BA713" i="2"/>
  <c r="AZ713" i="2"/>
  <c r="AV713" i="2"/>
  <c r="AD713" i="2"/>
  <c r="AF713" i="2" s="1"/>
  <c r="X713" i="2"/>
  <c r="Z713" i="2" s="1"/>
  <c r="S713" i="2"/>
  <c r="U713" i="2" s="1"/>
  <c r="J713" i="2"/>
  <c r="L713" i="2" s="1"/>
  <c r="M713" i="2" s="1"/>
  <c r="E713" i="2"/>
  <c r="G713" i="2" s="1"/>
  <c r="C713" i="2"/>
  <c r="D713" i="2" s="1"/>
  <c r="B713" i="2"/>
  <c r="A713" i="2"/>
  <c r="BA712" i="2"/>
  <c r="AZ712" i="2"/>
  <c r="AV712" i="2"/>
  <c r="AD712" i="2"/>
  <c r="AF712" i="2" s="1"/>
  <c r="X712" i="2"/>
  <c r="Z712" i="2" s="1"/>
  <c r="S712" i="2"/>
  <c r="E712" i="2"/>
  <c r="G712" i="2" s="1"/>
  <c r="C712" i="2"/>
  <c r="D712" i="2" s="1"/>
  <c r="B712" i="2"/>
  <c r="A712" i="2"/>
  <c r="BA711" i="2"/>
  <c r="AZ711" i="2"/>
  <c r="AV711" i="2"/>
  <c r="AD711" i="2"/>
  <c r="AF711" i="2" s="1"/>
  <c r="X711" i="2"/>
  <c r="E711" i="6" s="1"/>
  <c r="S711" i="2"/>
  <c r="U711" i="2" s="1"/>
  <c r="E711" i="2"/>
  <c r="G711" i="2" s="1"/>
  <c r="C711" i="2"/>
  <c r="D711" i="2" s="1"/>
  <c r="B711" i="2"/>
  <c r="A711" i="2"/>
  <c r="S713" i="6"/>
  <c r="B713" i="6"/>
  <c r="A713" i="6"/>
  <c r="S712" i="6"/>
  <c r="B712" i="6"/>
  <c r="A712" i="6"/>
  <c r="S711" i="6"/>
  <c r="B711" i="6"/>
  <c r="A711" i="6"/>
  <c r="S709" i="6"/>
  <c r="F709" i="6"/>
  <c r="B709" i="6"/>
  <c r="A709" i="6"/>
  <c r="S708" i="6"/>
  <c r="E708" i="6"/>
  <c r="B708" i="6"/>
  <c r="A708" i="6"/>
  <c r="S707" i="6"/>
  <c r="B707" i="6"/>
  <c r="A707" i="6"/>
  <c r="BA709" i="2"/>
  <c r="AZ709" i="2"/>
  <c r="AV709" i="2"/>
  <c r="AD709" i="2"/>
  <c r="AE709" i="2" s="1"/>
  <c r="X709" i="2"/>
  <c r="Y709" i="2" s="1"/>
  <c r="S709" i="2"/>
  <c r="T709" i="2" s="1"/>
  <c r="G709" i="2"/>
  <c r="H709" i="2" s="1"/>
  <c r="E709" i="2"/>
  <c r="F709" i="2" s="1"/>
  <c r="C709" i="2"/>
  <c r="D709" i="2" s="1"/>
  <c r="B709" i="2"/>
  <c r="A709" i="2"/>
  <c r="BA708" i="2"/>
  <c r="AZ708" i="2"/>
  <c r="AV708" i="2"/>
  <c r="AF708" i="2"/>
  <c r="AG708" i="2" s="1"/>
  <c r="AD708" i="2"/>
  <c r="AE708" i="2" s="1"/>
  <c r="X708" i="2"/>
  <c r="Y708" i="2" s="1"/>
  <c r="F708" i="6" s="1"/>
  <c r="S708" i="2"/>
  <c r="T708" i="2" s="1"/>
  <c r="E708" i="2"/>
  <c r="F708" i="2" s="1"/>
  <c r="C708" i="2"/>
  <c r="D708" i="2" s="1"/>
  <c r="B708" i="2"/>
  <c r="A708" i="2"/>
  <c r="BA707" i="2"/>
  <c r="AZ707" i="2"/>
  <c r="AV707" i="2"/>
  <c r="AD707" i="2"/>
  <c r="AF707" i="2" s="1"/>
  <c r="X707" i="2"/>
  <c r="Z707" i="2" s="1"/>
  <c r="S707" i="2"/>
  <c r="U707" i="2" s="1"/>
  <c r="E707" i="2"/>
  <c r="G707" i="2" s="1"/>
  <c r="C707" i="2"/>
  <c r="D707" i="2" s="1"/>
  <c r="B707" i="2"/>
  <c r="A707" i="2"/>
  <c r="Z708" i="2" l="1"/>
  <c r="AA708" i="2" s="1"/>
  <c r="J712" i="2"/>
  <c r="L712" i="2" s="1"/>
  <c r="M712" i="2" s="1"/>
  <c r="G708" i="2"/>
  <c r="H708" i="2" s="1"/>
  <c r="Z709" i="2"/>
  <c r="E709" i="6"/>
  <c r="J711" i="2"/>
  <c r="L711" i="2" s="1"/>
  <c r="M711" i="2" s="1"/>
  <c r="AF709" i="2"/>
  <c r="AG709" i="2" s="1"/>
  <c r="E707" i="6"/>
  <c r="H711" i="2"/>
  <c r="O711" i="2"/>
  <c r="AG711" i="2"/>
  <c r="V713" i="2"/>
  <c r="AJ713" i="2"/>
  <c r="K713" i="6" s="1"/>
  <c r="U712" i="2"/>
  <c r="AA713" i="2"/>
  <c r="V711" i="2"/>
  <c r="AJ711" i="2"/>
  <c r="K711" i="6" s="1"/>
  <c r="AA712" i="2"/>
  <c r="H713" i="2"/>
  <c r="O713" i="2"/>
  <c r="AG713" i="2"/>
  <c r="AH713" i="2"/>
  <c r="H712" i="2"/>
  <c r="O712" i="2"/>
  <c r="AG712" i="2"/>
  <c r="AH712" i="2"/>
  <c r="E713" i="6"/>
  <c r="F711" i="2"/>
  <c r="K711" i="2"/>
  <c r="T711" i="2"/>
  <c r="Y711" i="2"/>
  <c r="F711" i="6" s="1"/>
  <c r="AE711" i="2"/>
  <c r="F712" i="2"/>
  <c r="K712" i="2"/>
  <c r="T712" i="2"/>
  <c r="Y712" i="2"/>
  <c r="F712" i="6" s="1"/>
  <c r="AE712" i="2"/>
  <c r="F713" i="2"/>
  <c r="K713" i="2"/>
  <c r="T713" i="2"/>
  <c r="Y713" i="2"/>
  <c r="F713" i="6" s="1"/>
  <c r="AE713" i="2"/>
  <c r="E712" i="6"/>
  <c r="Z711" i="2"/>
  <c r="AH711" i="2" s="1"/>
  <c r="U709" i="2"/>
  <c r="V709" i="2" s="1"/>
  <c r="J707" i="2"/>
  <c r="L707" i="2" s="1"/>
  <c r="M707" i="2" s="1"/>
  <c r="V707" i="2"/>
  <c r="AJ707" i="2"/>
  <c r="K707" i="6" s="1"/>
  <c r="U708" i="2"/>
  <c r="AA707" i="2"/>
  <c r="H707" i="2"/>
  <c r="O707" i="2"/>
  <c r="C707" i="6" s="1"/>
  <c r="AG707" i="2"/>
  <c r="AH707" i="2"/>
  <c r="I707" i="6" s="1"/>
  <c r="J708" i="2"/>
  <c r="O708" i="2"/>
  <c r="C708" i="6" s="1"/>
  <c r="AH708" i="2"/>
  <c r="J709" i="2"/>
  <c r="O709" i="2"/>
  <c r="C709" i="6" s="1"/>
  <c r="AH709" i="2"/>
  <c r="F707" i="2"/>
  <c r="K707" i="2"/>
  <c r="T707" i="2"/>
  <c r="Y707" i="2"/>
  <c r="F707" i="6" s="1"/>
  <c r="AE707" i="2"/>
  <c r="AJ709" i="2"/>
  <c r="K709" i="6" s="1"/>
  <c r="AA709" i="2"/>
  <c r="S705" i="6"/>
  <c r="B705" i="6"/>
  <c r="A705" i="6"/>
  <c r="S704" i="6"/>
  <c r="B704" i="6"/>
  <c r="A704" i="6"/>
  <c r="S703" i="6"/>
  <c r="B703" i="6"/>
  <c r="A703" i="6"/>
  <c r="S702" i="6"/>
  <c r="B702" i="6"/>
  <c r="A702" i="6"/>
  <c r="S701" i="6"/>
  <c r="B701" i="6"/>
  <c r="A701" i="6"/>
  <c r="S700" i="6"/>
  <c r="B700" i="6"/>
  <c r="A700" i="6"/>
  <c r="S699" i="6"/>
  <c r="B699" i="6"/>
  <c r="A699" i="6"/>
  <c r="S698" i="6"/>
  <c r="B698" i="6"/>
  <c r="A698" i="6"/>
  <c r="S697" i="6"/>
  <c r="B697" i="6"/>
  <c r="A697" i="6"/>
  <c r="S696" i="6"/>
  <c r="B696" i="6"/>
  <c r="A696" i="6"/>
  <c r="S695" i="6"/>
  <c r="B695" i="6"/>
  <c r="A695" i="6"/>
  <c r="BA705" i="2"/>
  <c r="AZ705" i="2"/>
  <c r="AV705" i="2"/>
  <c r="AD705" i="2"/>
  <c r="X705" i="2"/>
  <c r="E705" i="6" s="1"/>
  <c r="S705" i="2"/>
  <c r="J705" i="2"/>
  <c r="E705" i="2"/>
  <c r="C705" i="2"/>
  <c r="D705" i="2" s="1"/>
  <c r="B705" i="2"/>
  <c r="A705" i="2"/>
  <c r="BA704" i="2"/>
  <c r="AZ704" i="2"/>
  <c r="AV704" i="2"/>
  <c r="AD704" i="2"/>
  <c r="X704" i="2"/>
  <c r="E704" i="6" s="1"/>
  <c r="S704" i="2"/>
  <c r="E704" i="2"/>
  <c r="C704" i="2"/>
  <c r="D704" i="2" s="1"/>
  <c r="B704" i="2"/>
  <c r="A704" i="2"/>
  <c r="BA703" i="2"/>
  <c r="AZ703" i="2"/>
  <c r="AV703" i="2"/>
  <c r="AD703" i="2"/>
  <c r="X703" i="2"/>
  <c r="E703" i="6" s="1"/>
  <c r="S703" i="2"/>
  <c r="E703" i="2"/>
  <c r="C703" i="2"/>
  <c r="D703" i="2" s="1"/>
  <c r="B703" i="2"/>
  <c r="A703" i="2"/>
  <c r="BA702" i="2"/>
  <c r="AZ702" i="2"/>
  <c r="AV702" i="2"/>
  <c r="AD702" i="2"/>
  <c r="X702" i="2"/>
  <c r="E702" i="6" s="1"/>
  <c r="S702" i="2"/>
  <c r="E702" i="2"/>
  <c r="C702" i="2"/>
  <c r="D702" i="2" s="1"/>
  <c r="B702" i="2"/>
  <c r="A702" i="2"/>
  <c r="BA701" i="2"/>
  <c r="AZ701" i="2"/>
  <c r="AV701" i="2"/>
  <c r="AD701" i="2"/>
  <c r="X701" i="2"/>
  <c r="E701" i="6" s="1"/>
  <c r="S701" i="2"/>
  <c r="E701" i="2"/>
  <c r="C701" i="2"/>
  <c r="D701" i="2" s="1"/>
  <c r="B701" i="2"/>
  <c r="A701" i="2"/>
  <c r="BA700" i="2"/>
  <c r="AZ700" i="2"/>
  <c r="AV700" i="2"/>
  <c r="AD700" i="2"/>
  <c r="X700" i="2"/>
  <c r="E700" i="6" s="1"/>
  <c r="S700" i="2"/>
  <c r="T700" i="2" s="1"/>
  <c r="E700" i="2"/>
  <c r="C700" i="2"/>
  <c r="D700" i="2" s="1"/>
  <c r="B700" i="2"/>
  <c r="A700" i="2"/>
  <c r="BA699" i="2"/>
  <c r="AZ699" i="2"/>
  <c r="AV699" i="2"/>
  <c r="AD699" i="2"/>
  <c r="X699" i="2"/>
  <c r="E699" i="6" s="1"/>
  <c r="S699" i="2"/>
  <c r="T699" i="2" s="1"/>
  <c r="G699" i="2"/>
  <c r="E699" i="2"/>
  <c r="F699" i="2" s="1"/>
  <c r="C699" i="2"/>
  <c r="B699" i="2"/>
  <c r="A699" i="2"/>
  <c r="BA698" i="2"/>
  <c r="AZ698" i="2"/>
  <c r="AV698" i="2"/>
  <c r="AD698" i="2"/>
  <c r="AE698" i="2" s="1"/>
  <c r="X698" i="2"/>
  <c r="E698" i="6" s="1"/>
  <c r="S698" i="2"/>
  <c r="T698" i="2" s="1"/>
  <c r="E698" i="2"/>
  <c r="F698" i="2" s="1"/>
  <c r="C698" i="2"/>
  <c r="B698" i="2"/>
  <c r="A698" i="2"/>
  <c r="BA697" i="2"/>
  <c r="AZ697" i="2"/>
  <c r="AV697" i="2"/>
  <c r="AD697" i="2"/>
  <c r="AF697" i="2" s="1"/>
  <c r="X697" i="2"/>
  <c r="Y697" i="2" s="1"/>
  <c r="F697" i="6" s="1"/>
  <c r="S697" i="2"/>
  <c r="T697" i="2" s="1"/>
  <c r="E697" i="2"/>
  <c r="C697" i="2"/>
  <c r="D697" i="2" s="1"/>
  <c r="B697" i="2"/>
  <c r="A697" i="2"/>
  <c r="BA696" i="2"/>
  <c r="AZ696" i="2"/>
  <c r="AV696" i="2"/>
  <c r="AD696" i="2"/>
  <c r="X696" i="2"/>
  <c r="E696" i="6" s="1"/>
  <c r="S696" i="2"/>
  <c r="F696" i="2"/>
  <c r="E696" i="2"/>
  <c r="G696" i="2" s="1"/>
  <c r="H696" i="2" s="1"/>
  <c r="C696" i="2"/>
  <c r="D696" i="2" s="1"/>
  <c r="B696" i="2"/>
  <c r="A696" i="2"/>
  <c r="BA695" i="2"/>
  <c r="AZ695" i="2"/>
  <c r="AV695" i="2"/>
  <c r="AD695" i="2"/>
  <c r="AE695" i="2" s="1"/>
  <c r="X695" i="2"/>
  <c r="Z695" i="2" s="1"/>
  <c r="S695" i="2"/>
  <c r="U695" i="2" s="1"/>
  <c r="E695" i="2"/>
  <c r="G695" i="2" s="1"/>
  <c r="C695" i="2"/>
  <c r="D695" i="2" s="1"/>
  <c r="B695" i="2"/>
  <c r="A695" i="2"/>
  <c r="E697" i="6" l="1"/>
  <c r="AI709" i="2"/>
  <c r="J709" i="6" s="1"/>
  <c r="I709" i="6"/>
  <c r="Y696" i="2"/>
  <c r="F696" i="6" s="1"/>
  <c r="Z697" i="2"/>
  <c r="AH697" i="2" s="1"/>
  <c r="Y698" i="2"/>
  <c r="F698" i="6" s="1"/>
  <c r="J702" i="2"/>
  <c r="E695" i="6"/>
  <c r="Z698" i="2"/>
  <c r="AA698" i="2" s="1"/>
  <c r="J701" i="2"/>
  <c r="L701" i="2" s="1"/>
  <c r="M701" i="2" s="1"/>
  <c r="U697" i="2"/>
  <c r="Y699" i="2"/>
  <c r="F699" i="6" s="1"/>
  <c r="AI708" i="2"/>
  <c r="J708" i="6" s="1"/>
  <c r="I708" i="6"/>
  <c r="I711" i="6"/>
  <c r="AI713" i="2"/>
  <c r="J713" i="6" s="1"/>
  <c r="I713" i="6"/>
  <c r="AK711" i="2"/>
  <c r="L711" i="6" s="1"/>
  <c r="V712" i="2"/>
  <c r="AJ712" i="2"/>
  <c r="K712" i="6" s="1"/>
  <c r="Q712" i="2"/>
  <c r="C712" i="6"/>
  <c r="P712" i="2"/>
  <c r="D712" i="6" s="1"/>
  <c r="I712" i="6"/>
  <c r="AI712" i="2"/>
  <c r="J712" i="6" s="1"/>
  <c r="AK713" i="2"/>
  <c r="L713" i="6" s="1"/>
  <c r="C713" i="6"/>
  <c r="Q713" i="2"/>
  <c r="P713" i="2"/>
  <c r="D713" i="6" s="1"/>
  <c r="Q711" i="2"/>
  <c r="P711" i="2"/>
  <c r="D711" i="6" s="1"/>
  <c r="C711" i="6"/>
  <c r="AA711" i="2"/>
  <c r="AI711" i="2" s="1"/>
  <c r="J711" i="6" s="1"/>
  <c r="Q709" i="2"/>
  <c r="P709" i="2"/>
  <c r="D709" i="6" s="1"/>
  <c r="AK709" i="2"/>
  <c r="L709" i="6" s="1"/>
  <c r="L709" i="2"/>
  <c r="M709" i="2" s="1"/>
  <c r="K709" i="2"/>
  <c r="L708" i="2"/>
  <c r="M708" i="2" s="1"/>
  <c r="K708" i="2"/>
  <c r="AI707" i="2"/>
  <c r="J707" i="6" s="1"/>
  <c r="Q707" i="2"/>
  <c r="P707" i="2"/>
  <c r="D707" i="6" s="1"/>
  <c r="AK707" i="2"/>
  <c r="L707" i="6" s="1"/>
  <c r="Q708" i="2"/>
  <c r="P708" i="2"/>
  <c r="D708" i="6" s="1"/>
  <c r="V708" i="2"/>
  <c r="AJ708" i="2"/>
  <c r="K708" i="6" s="1"/>
  <c r="U696" i="2"/>
  <c r="U699" i="2"/>
  <c r="AJ699" i="2" s="1"/>
  <c r="K699" i="6" s="1"/>
  <c r="F697" i="2"/>
  <c r="G697" i="2"/>
  <c r="H697" i="2" s="1"/>
  <c r="AF698" i="2"/>
  <c r="AG698" i="2" s="1"/>
  <c r="AE700" i="2"/>
  <c r="AF700" i="2"/>
  <c r="AG700" i="2" s="1"/>
  <c r="J704" i="2"/>
  <c r="K704" i="2" s="1"/>
  <c r="AF695" i="2"/>
  <c r="AG695" i="2" s="1"/>
  <c r="AE696" i="2"/>
  <c r="AF696" i="2"/>
  <c r="AG696" i="2" s="1"/>
  <c r="G698" i="2"/>
  <c r="H698" i="2" s="1"/>
  <c r="F700" i="2"/>
  <c r="G700" i="2"/>
  <c r="H700" i="2" s="1"/>
  <c r="Z696" i="2"/>
  <c r="Z699" i="2"/>
  <c r="AA699" i="2" s="1"/>
  <c r="J703" i="2"/>
  <c r="K703" i="2" s="1"/>
  <c r="AA695" i="2"/>
  <c r="AG697" i="2"/>
  <c r="V696" i="2"/>
  <c r="AJ696" i="2"/>
  <c r="K696" i="6" s="1"/>
  <c r="H695" i="2"/>
  <c r="O695" i="2"/>
  <c r="C695" i="6" s="1"/>
  <c r="V695" i="2"/>
  <c r="AJ695" i="2"/>
  <c r="K695" i="6" s="1"/>
  <c r="F695" i="2"/>
  <c r="Y695" i="2"/>
  <c r="F695" i="6" s="1"/>
  <c r="O696" i="2"/>
  <c r="C696" i="6" s="1"/>
  <c r="T696" i="2"/>
  <c r="AA696" i="2"/>
  <c r="AH696" i="2"/>
  <c r="J697" i="2"/>
  <c r="V697" i="2"/>
  <c r="AJ697" i="2"/>
  <c r="K697" i="6" s="1"/>
  <c r="O698" i="2"/>
  <c r="C698" i="6" s="1"/>
  <c r="J699" i="2"/>
  <c r="D699" i="2"/>
  <c r="U705" i="2"/>
  <c r="T705" i="2"/>
  <c r="T695" i="2"/>
  <c r="J696" i="2"/>
  <c r="AE697" i="2"/>
  <c r="J698" i="2"/>
  <c r="D698" i="2"/>
  <c r="AH698" i="2"/>
  <c r="I698" i="6" s="1"/>
  <c r="AF702" i="2"/>
  <c r="AE702" i="2"/>
  <c r="J695" i="2"/>
  <c r="V699" i="2"/>
  <c r="AE699" i="2"/>
  <c r="AF699" i="2"/>
  <c r="U701" i="2"/>
  <c r="T701" i="2"/>
  <c r="L702" i="2"/>
  <c r="M702" i="2" s="1"/>
  <c r="K702" i="2"/>
  <c r="AF704" i="2"/>
  <c r="AE704" i="2"/>
  <c r="AA697" i="2"/>
  <c r="O699" i="2"/>
  <c r="C699" i="6" s="1"/>
  <c r="H699" i="2"/>
  <c r="Y700" i="2"/>
  <c r="F700" i="6" s="1"/>
  <c r="Z700" i="2"/>
  <c r="U703" i="2"/>
  <c r="U704" i="2" s="1"/>
  <c r="T703" i="2"/>
  <c r="G701" i="2"/>
  <c r="F701" i="2"/>
  <c r="Z701" i="2"/>
  <c r="Y701" i="2"/>
  <c r="F701" i="6" s="1"/>
  <c r="G703" i="2"/>
  <c r="F703" i="2"/>
  <c r="Z703" i="2"/>
  <c r="Y703" i="2"/>
  <c r="F703" i="6" s="1"/>
  <c r="G705" i="2"/>
  <c r="F705" i="2"/>
  <c r="Z705" i="2"/>
  <c r="Y705" i="2"/>
  <c r="F705" i="6" s="1"/>
  <c r="J700" i="2"/>
  <c r="K701" i="2"/>
  <c r="AF701" i="2"/>
  <c r="AE701" i="2"/>
  <c r="T702" i="2"/>
  <c r="L703" i="2"/>
  <c r="M703" i="2" s="1"/>
  <c r="AF703" i="2"/>
  <c r="AE703" i="2"/>
  <c r="T704" i="2"/>
  <c r="L705" i="2"/>
  <c r="M705" i="2" s="1"/>
  <c r="K705" i="2"/>
  <c r="AF705" i="2"/>
  <c r="AE705" i="2"/>
  <c r="G702" i="2"/>
  <c r="F702" i="2"/>
  <c r="Z702" i="2"/>
  <c r="Y702" i="2"/>
  <c r="F702" i="6" s="1"/>
  <c r="G704" i="2"/>
  <c r="F704" i="2"/>
  <c r="Z704" i="2"/>
  <c r="Y704" i="2"/>
  <c r="F704" i="6" s="1"/>
  <c r="S693" i="6"/>
  <c r="E693" i="6"/>
  <c r="B693" i="6"/>
  <c r="A693" i="6"/>
  <c r="S692" i="6"/>
  <c r="B692" i="6"/>
  <c r="A692" i="6"/>
  <c r="S691" i="6"/>
  <c r="K691" i="6"/>
  <c r="B691" i="6"/>
  <c r="A691" i="6"/>
  <c r="S690" i="6"/>
  <c r="B690" i="6"/>
  <c r="A690" i="6"/>
  <c r="S689" i="6"/>
  <c r="B689" i="6"/>
  <c r="A689" i="6"/>
  <c r="S688" i="6"/>
  <c r="B688" i="6"/>
  <c r="A688" i="6"/>
  <c r="S687" i="6"/>
  <c r="B687" i="6"/>
  <c r="A687" i="6"/>
  <c r="S686" i="6"/>
  <c r="B686" i="6"/>
  <c r="A686" i="6"/>
  <c r="S685" i="6"/>
  <c r="B685" i="6"/>
  <c r="A685" i="6"/>
  <c r="S684" i="6"/>
  <c r="B684" i="6"/>
  <c r="A684" i="6"/>
  <c r="S683" i="6"/>
  <c r="B683" i="6"/>
  <c r="A683" i="6"/>
  <c r="S682" i="6"/>
  <c r="B682" i="6"/>
  <c r="A682" i="6"/>
  <c r="S681" i="6"/>
  <c r="B681" i="6"/>
  <c r="A681" i="6"/>
  <c r="BA693" i="2"/>
  <c r="AZ693" i="2"/>
  <c r="AV693" i="2"/>
  <c r="AD693" i="2"/>
  <c r="AF693" i="2" s="1"/>
  <c r="X693" i="2"/>
  <c r="Z693" i="2" s="1"/>
  <c r="S693" i="2"/>
  <c r="U693" i="2" s="1"/>
  <c r="E693" i="2"/>
  <c r="G693" i="2" s="1"/>
  <c r="C693" i="2"/>
  <c r="D693" i="2" s="1"/>
  <c r="B693" i="2"/>
  <c r="A693" i="2"/>
  <c r="BA692" i="2"/>
  <c r="AZ692" i="2"/>
  <c r="AV692" i="2"/>
  <c r="AD692" i="2"/>
  <c r="AF692" i="2" s="1"/>
  <c r="X692" i="2"/>
  <c r="S692" i="2"/>
  <c r="E692" i="2"/>
  <c r="G692" i="2" s="1"/>
  <c r="C692" i="2"/>
  <c r="B692" i="2"/>
  <c r="A692" i="2"/>
  <c r="BA691" i="2"/>
  <c r="AZ691" i="2"/>
  <c r="AV691" i="2"/>
  <c r="AG691" i="2"/>
  <c r="AD691" i="2"/>
  <c r="AF691" i="2" s="1"/>
  <c r="X691" i="2"/>
  <c r="S691" i="2"/>
  <c r="U691" i="2" s="1"/>
  <c r="AJ691" i="2" s="1"/>
  <c r="E691" i="2"/>
  <c r="G691" i="2" s="1"/>
  <c r="O691" i="2" s="1"/>
  <c r="C691" i="6" s="1"/>
  <c r="D691" i="2"/>
  <c r="C691" i="2"/>
  <c r="J691" i="2" s="1"/>
  <c r="L691" i="2" s="1"/>
  <c r="M691" i="2" s="1"/>
  <c r="B691" i="2"/>
  <c r="A691" i="2"/>
  <c r="BA690" i="2"/>
  <c r="AZ690" i="2"/>
  <c r="AV690" i="2"/>
  <c r="AD690" i="2"/>
  <c r="AF690" i="2" s="1"/>
  <c r="AG690" i="2" s="1"/>
  <c r="X690" i="2"/>
  <c r="Z690" i="2" s="1"/>
  <c r="S690" i="2"/>
  <c r="E690" i="2"/>
  <c r="G690" i="2" s="1"/>
  <c r="O690" i="2" s="1"/>
  <c r="C690" i="6" s="1"/>
  <c r="C690" i="2"/>
  <c r="B690" i="2"/>
  <c r="A690" i="2"/>
  <c r="BA689" i="2"/>
  <c r="AZ689" i="2"/>
  <c r="AV689" i="2"/>
  <c r="AG689" i="2"/>
  <c r="AD689" i="2"/>
  <c r="AF689" i="2" s="1"/>
  <c r="X689" i="2"/>
  <c r="S689" i="2"/>
  <c r="U689" i="2" s="1"/>
  <c r="AJ689" i="2" s="1"/>
  <c r="K689" i="6" s="1"/>
  <c r="E689" i="2"/>
  <c r="G689" i="2" s="1"/>
  <c r="O689" i="2" s="1"/>
  <c r="C689" i="6" s="1"/>
  <c r="C689" i="2"/>
  <c r="D689" i="2" s="1"/>
  <c r="B689" i="2"/>
  <c r="A689" i="2"/>
  <c r="BA688" i="2"/>
  <c r="AZ688" i="2"/>
  <c r="AV688" i="2"/>
  <c r="AD688" i="2"/>
  <c r="AF688" i="2" s="1"/>
  <c r="AG688" i="2" s="1"/>
  <c r="X688" i="2"/>
  <c r="Z688" i="2" s="1"/>
  <c r="S688" i="2"/>
  <c r="E688" i="2"/>
  <c r="G688" i="2" s="1"/>
  <c r="O688" i="2" s="1"/>
  <c r="C688" i="6" s="1"/>
  <c r="C688" i="2"/>
  <c r="J688" i="2" s="1"/>
  <c r="L688" i="2" s="1"/>
  <c r="M688" i="2" s="1"/>
  <c r="B688" i="2"/>
  <c r="A688" i="2"/>
  <c r="BA687" i="2"/>
  <c r="AZ687" i="2"/>
  <c r="AV687" i="2"/>
  <c r="AG687" i="2"/>
  <c r="AD687" i="2"/>
  <c r="AF687" i="2" s="1"/>
  <c r="X687" i="2"/>
  <c r="Z687" i="2" s="1"/>
  <c r="S687" i="2"/>
  <c r="U687" i="2" s="1"/>
  <c r="AJ687" i="2" s="1"/>
  <c r="K687" i="6" s="1"/>
  <c r="E687" i="2"/>
  <c r="C687" i="2"/>
  <c r="J687" i="2" s="1"/>
  <c r="B687" i="2"/>
  <c r="A687" i="2"/>
  <c r="BA686" i="2"/>
  <c r="AZ686" i="2"/>
  <c r="AV686" i="2"/>
  <c r="AD686" i="2"/>
  <c r="X686" i="2"/>
  <c r="E686" i="6" s="1"/>
  <c r="S686" i="2"/>
  <c r="E686" i="2"/>
  <c r="C686" i="2"/>
  <c r="D686" i="2" s="1"/>
  <c r="B686" i="2"/>
  <c r="A686" i="2"/>
  <c r="BA685" i="2"/>
  <c r="AZ685" i="2"/>
  <c r="AV685" i="2"/>
  <c r="AD685" i="2"/>
  <c r="X685" i="2"/>
  <c r="E685" i="6" s="1"/>
  <c r="S685" i="2"/>
  <c r="E685" i="2"/>
  <c r="C685" i="2"/>
  <c r="J685" i="2" s="1"/>
  <c r="B685" i="2"/>
  <c r="A685" i="2"/>
  <c r="BA684" i="2"/>
  <c r="AZ684" i="2"/>
  <c r="AV684" i="2"/>
  <c r="AD684" i="2"/>
  <c r="AF684" i="2" s="1"/>
  <c r="AG684" i="2" s="1"/>
  <c r="X684" i="2"/>
  <c r="S684" i="2"/>
  <c r="E684" i="2"/>
  <c r="G684" i="2" s="1"/>
  <c r="C684" i="2"/>
  <c r="J684" i="2" s="1"/>
  <c r="L684" i="2" s="1"/>
  <c r="M684" i="2" s="1"/>
  <c r="B684" i="2"/>
  <c r="A684" i="2"/>
  <c r="BA683" i="2"/>
  <c r="AZ683" i="2"/>
  <c r="AV683" i="2"/>
  <c r="AD683" i="2"/>
  <c r="AF683" i="2" s="1"/>
  <c r="X683" i="2"/>
  <c r="S683" i="2"/>
  <c r="U683" i="2" s="1"/>
  <c r="AJ683" i="2" s="1"/>
  <c r="K683" i="6" s="1"/>
  <c r="O683" i="2"/>
  <c r="Q683" i="2" s="1"/>
  <c r="H683" i="2"/>
  <c r="E683" i="2"/>
  <c r="G683" i="2" s="1"/>
  <c r="D683" i="2"/>
  <c r="C683" i="2"/>
  <c r="J683" i="2" s="1"/>
  <c r="L683" i="2" s="1"/>
  <c r="M683" i="2" s="1"/>
  <c r="B683" i="2"/>
  <c r="A683" i="2"/>
  <c r="BA682" i="2"/>
  <c r="AZ682" i="2"/>
  <c r="AV682" i="2"/>
  <c r="AD682" i="2"/>
  <c r="AF682" i="2" s="1"/>
  <c r="X682" i="2"/>
  <c r="S682" i="2"/>
  <c r="J682" i="2"/>
  <c r="L682" i="2" s="1"/>
  <c r="M682" i="2" s="1"/>
  <c r="E682" i="2"/>
  <c r="G682" i="2" s="1"/>
  <c r="O682" i="2" s="1"/>
  <c r="C682" i="6" s="1"/>
  <c r="D682" i="2"/>
  <c r="C682" i="2"/>
  <c r="B682" i="2"/>
  <c r="A682" i="2"/>
  <c r="BA681" i="2"/>
  <c r="AZ681" i="2"/>
  <c r="AV681" i="2"/>
  <c r="AD681" i="2"/>
  <c r="AF681" i="2" s="1"/>
  <c r="AG681" i="2" s="1"/>
  <c r="X681" i="2"/>
  <c r="Z681" i="2" s="1"/>
  <c r="S681" i="2"/>
  <c r="U681" i="2" s="1"/>
  <c r="AJ681" i="2" s="1"/>
  <c r="K681" i="6" s="1"/>
  <c r="E681" i="2"/>
  <c r="G681" i="2" s="1"/>
  <c r="O681" i="2" s="1"/>
  <c r="C681" i="6" s="1"/>
  <c r="C681" i="2"/>
  <c r="J681" i="2" s="1"/>
  <c r="B681" i="2"/>
  <c r="A681" i="2"/>
  <c r="T683" i="2" l="1"/>
  <c r="D688" i="2"/>
  <c r="V683" i="2"/>
  <c r="AK683" i="2" s="1"/>
  <c r="L683" i="6" s="1"/>
  <c r="D684" i="2"/>
  <c r="V691" i="2"/>
  <c r="AK691" i="2" s="1"/>
  <c r="L691" i="6" s="1"/>
  <c r="E687" i="6"/>
  <c r="L704" i="2"/>
  <c r="M704" i="2" s="1"/>
  <c r="O697" i="2"/>
  <c r="C697" i="6" s="1"/>
  <c r="R711" i="2"/>
  <c r="AN711" i="2"/>
  <c r="AL711" i="2"/>
  <c r="AS711" i="2"/>
  <c r="R712" i="2"/>
  <c r="AL712" i="2"/>
  <c r="AS712" i="2"/>
  <c r="R713" i="2"/>
  <c r="AL713" i="2"/>
  <c r="AS713" i="2"/>
  <c r="AN713" i="2"/>
  <c r="AK712" i="2"/>
  <c r="L712" i="6" s="1"/>
  <c r="R707" i="2"/>
  <c r="AN707" i="2"/>
  <c r="G707" i="6" s="1"/>
  <c r="AS707" i="2"/>
  <c r="AL707" i="2"/>
  <c r="R708" i="2"/>
  <c r="AL708" i="2"/>
  <c r="AS708" i="2"/>
  <c r="AK708" i="2"/>
  <c r="L708" i="6" s="1"/>
  <c r="R709" i="2"/>
  <c r="AS709" i="2"/>
  <c r="AN709" i="2"/>
  <c r="G709" i="6" s="1"/>
  <c r="AL709" i="2"/>
  <c r="AI696" i="2"/>
  <c r="J696" i="6" s="1"/>
  <c r="I696" i="6"/>
  <c r="U698" i="2"/>
  <c r="O700" i="2"/>
  <c r="C700" i="6" s="1"/>
  <c r="AH695" i="2"/>
  <c r="AI697" i="2"/>
  <c r="J697" i="6" s="1"/>
  <c r="I697" i="6"/>
  <c r="AG704" i="2"/>
  <c r="AH704" i="2"/>
  <c r="I704" i="6" s="1"/>
  <c r="V701" i="2"/>
  <c r="AJ701" i="2"/>
  <c r="K701" i="6" s="1"/>
  <c r="AK699" i="2"/>
  <c r="L699" i="6" s="1"/>
  <c r="Q700" i="2"/>
  <c r="AS700" i="2" s="1"/>
  <c r="AI698" i="2"/>
  <c r="J698" i="6" s="1"/>
  <c r="AK696" i="2"/>
  <c r="L696" i="6" s="1"/>
  <c r="AA704" i="2"/>
  <c r="AA702" i="2"/>
  <c r="AG705" i="2"/>
  <c r="AH705" i="2"/>
  <c r="V704" i="2"/>
  <c r="AJ704" i="2"/>
  <c r="K704" i="6" s="1"/>
  <c r="AG701" i="2"/>
  <c r="AH701" i="2"/>
  <c r="I701" i="6" s="1"/>
  <c r="K700" i="2"/>
  <c r="L700" i="2"/>
  <c r="M700" i="2" s="1"/>
  <c r="H705" i="2"/>
  <c r="O705" i="2"/>
  <c r="C705" i="6" s="1"/>
  <c r="H703" i="2"/>
  <c r="O703" i="2"/>
  <c r="C703" i="6" s="1"/>
  <c r="H701" i="2"/>
  <c r="O701" i="2"/>
  <c r="C701" i="6" s="1"/>
  <c r="V703" i="2"/>
  <c r="AJ703" i="2"/>
  <c r="K703" i="6" s="1"/>
  <c r="Q699" i="2"/>
  <c r="P699" i="2"/>
  <c r="D699" i="6" s="1"/>
  <c r="P697" i="2"/>
  <c r="D697" i="6" s="1"/>
  <c r="AG699" i="2"/>
  <c r="AH699" i="2"/>
  <c r="I699" i="6" s="1"/>
  <c r="L695" i="2"/>
  <c r="M695" i="2" s="1"/>
  <c r="K695" i="2"/>
  <c r="L696" i="2"/>
  <c r="M696" i="2" s="1"/>
  <c r="K696" i="2"/>
  <c r="V705" i="2"/>
  <c r="AJ705" i="2"/>
  <c r="K705" i="6" s="1"/>
  <c r="P698" i="2"/>
  <c r="D698" i="6" s="1"/>
  <c r="Q698" i="2"/>
  <c r="L697" i="2"/>
  <c r="M697" i="2" s="1"/>
  <c r="K697" i="2"/>
  <c r="P695" i="2"/>
  <c r="D695" i="6" s="1"/>
  <c r="Q695" i="2"/>
  <c r="V698" i="2"/>
  <c r="AJ698" i="2"/>
  <c r="K698" i="6" s="1"/>
  <c r="Q696" i="2"/>
  <c r="P696" i="2"/>
  <c r="D696" i="6" s="1"/>
  <c r="AA700" i="2"/>
  <c r="AH700" i="2"/>
  <c r="H704" i="2"/>
  <c r="O704" i="2"/>
  <c r="C704" i="6" s="1"/>
  <c r="H702" i="2"/>
  <c r="O702" i="2"/>
  <c r="C702" i="6" s="1"/>
  <c r="AG703" i="2"/>
  <c r="AH703" i="2"/>
  <c r="U702" i="2"/>
  <c r="AA705" i="2"/>
  <c r="AA703" i="2"/>
  <c r="AA701" i="2"/>
  <c r="U700" i="2"/>
  <c r="AG702" i="2"/>
  <c r="AH702" i="2"/>
  <c r="L698" i="2"/>
  <c r="M698" i="2" s="1"/>
  <c r="K698" i="2"/>
  <c r="L699" i="2"/>
  <c r="M699" i="2" s="1"/>
  <c r="K699" i="2"/>
  <c r="AK697" i="2"/>
  <c r="L697" i="6" s="1"/>
  <c r="AK695" i="2"/>
  <c r="L695" i="6" s="1"/>
  <c r="L681" i="2"/>
  <c r="M681" i="2" s="1"/>
  <c r="K681" i="2"/>
  <c r="D681" i="2"/>
  <c r="AE681" i="2"/>
  <c r="Z684" i="2"/>
  <c r="AA684" i="2" s="1"/>
  <c r="E684" i="6"/>
  <c r="D685" i="2"/>
  <c r="D687" i="2"/>
  <c r="V687" i="2"/>
  <c r="AK687" i="2" s="1"/>
  <c r="L687" i="6" s="1"/>
  <c r="C683" i="6"/>
  <c r="Z689" i="2"/>
  <c r="AA689" i="2" s="1"/>
  <c r="E689" i="6"/>
  <c r="J690" i="2"/>
  <c r="L690" i="2" s="1"/>
  <c r="M690" i="2" s="1"/>
  <c r="D690" i="2"/>
  <c r="Z692" i="2"/>
  <c r="E692" i="6"/>
  <c r="F684" i="2"/>
  <c r="J686" i="2"/>
  <c r="K686" i="2" s="1"/>
  <c r="Z691" i="2"/>
  <c r="AA691" i="2" s="1"/>
  <c r="E691" i="6"/>
  <c r="D692" i="2"/>
  <c r="J692" i="2"/>
  <c r="L692" i="2" s="1"/>
  <c r="M692" i="2" s="1"/>
  <c r="E681" i="6"/>
  <c r="Z682" i="2"/>
  <c r="AA682" i="2" s="1"/>
  <c r="E682" i="6"/>
  <c r="Z683" i="2"/>
  <c r="AA683" i="2" s="1"/>
  <c r="E683" i="6"/>
  <c r="AH682" i="2"/>
  <c r="I682" i="6" s="1"/>
  <c r="J689" i="2"/>
  <c r="L689" i="2" s="1"/>
  <c r="M689" i="2" s="1"/>
  <c r="J693" i="2"/>
  <c r="L693" i="2" s="1"/>
  <c r="M693" i="2" s="1"/>
  <c r="E688" i="6"/>
  <c r="V689" i="2"/>
  <c r="AK689" i="2" s="1"/>
  <c r="L689" i="6" s="1"/>
  <c r="E690" i="6"/>
  <c r="V693" i="2"/>
  <c r="AJ693" i="2"/>
  <c r="K693" i="6" s="1"/>
  <c r="U692" i="2"/>
  <c r="AA693" i="2"/>
  <c r="AA692" i="2"/>
  <c r="H693" i="2"/>
  <c r="O693" i="2"/>
  <c r="C693" i="6" s="1"/>
  <c r="AG693" i="2"/>
  <c r="AH693" i="2"/>
  <c r="H692" i="2"/>
  <c r="O692" i="2"/>
  <c r="C692" i="6" s="1"/>
  <c r="AG692" i="2"/>
  <c r="AH692" i="2"/>
  <c r="I692" i="6" s="1"/>
  <c r="F692" i="2"/>
  <c r="K692" i="2"/>
  <c r="T692" i="2"/>
  <c r="Y692" i="2"/>
  <c r="F692" i="6" s="1"/>
  <c r="AE692" i="2"/>
  <c r="F693" i="2"/>
  <c r="T693" i="2"/>
  <c r="Y693" i="2"/>
  <c r="F693" i="6" s="1"/>
  <c r="AE693" i="2"/>
  <c r="Q681" i="2"/>
  <c r="AS681" i="2" s="1"/>
  <c r="P681" i="2"/>
  <c r="D681" i="6" s="1"/>
  <c r="Q682" i="2"/>
  <c r="R682" i="2" s="1"/>
  <c r="P682" i="2"/>
  <c r="D682" i="6" s="1"/>
  <c r="F681" i="2"/>
  <c r="Y681" i="2"/>
  <c r="F681" i="6" s="1"/>
  <c r="K682" i="2"/>
  <c r="AE682" i="2"/>
  <c r="P683" i="2"/>
  <c r="D683" i="6" s="1"/>
  <c r="AN683" i="2"/>
  <c r="G683" i="6" s="1"/>
  <c r="Y684" i="2"/>
  <c r="F684" i="6" s="1"/>
  <c r="H681" i="2"/>
  <c r="T681" i="2"/>
  <c r="AA681" i="2"/>
  <c r="AH681" i="2"/>
  <c r="I681" i="6" s="1"/>
  <c r="F682" i="2"/>
  <c r="U682" i="2"/>
  <c r="Y682" i="2"/>
  <c r="F682" i="6" s="1"/>
  <c r="AG682" i="2"/>
  <c r="K683" i="2"/>
  <c r="R683" i="2"/>
  <c r="AE683" i="2"/>
  <c r="K684" i="2"/>
  <c r="T684" i="2"/>
  <c r="AH684" i="2"/>
  <c r="L686" i="2"/>
  <c r="M686" i="2" s="1"/>
  <c r="AA687" i="2"/>
  <c r="V681" i="2"/>
  <c r="H682" i="2"/>
  <c r="T682" i="2"/>
  <c r="F683" i="2"/>
  <c r="Y683" i="2"/>
  <c r="F683" i="6" s="1"/>
  <c r="AG683" i="2"/>
  <c r="AL683" i="2"/>
  <c r="O684" i="2"/>
  <c r="C684" i="6" s="1"/>
  <c r="H684" i="2"/>
  <c r="AE684" i="2"/>
  <c r="AF686" i="2"/>
  <c r="AE686" i="2"/>
  <c r="AA690" i="2"/>
  <c r="U685" i="2"/>
  <c r="U684" i="2" s="1"/>
  <c r="T685" i="2"/>
  <c r="AF685" i="2"/>
  <c r="AE685" i="2"/>
  <c r="U686" i="2"/>
  <c r="T686" i="2"/>
  <c r="G687" i="2"/>
  <c r="F687" i="2"/>
  <c r="L685" i="2"/>
  <c r="M685" i="2" s="1"/>
  <c r="K685" i="2"/>
  <c r="G686" i="2"/>
  <c r="F686" i="2"/>
  <c r="AA688" i="2"/>
  <c r="Z686" i="2"/>
  <c r="Y686" i="2"/>
  <c r="F686" i="6" s="1"/>
  <c r="Q688" i="2"/>
  <c r="R688" i="2" s="1"/>
  <c r="P688" i="2"/>
  <c r="D688" i="6" s="1"/>
  <c r="Q689" i="2"/>
  <c r="R689" i="2" s="1"/>
  <c r="P689" i="2"/>
  <c r="D689" i="6" s="1"/>
  <c r="Q690" i="2"/>
  <c r="R690" i="2" s="1"/>
  <c r="P690" i="2"/>
  <c r="D690" i="6" s="1"/>
  <c r="Q691" i="2"/>
  <c r="R691" i="2" s="1"/>
  <c r="P691" i="2"/>
  <c r="D691" i="6" s="1"/>
  <c r="G685" i="2"/>
  <c r="F685" i="2"/>
  <c r="Z685" i="2"/>
  <c r="Y685" i="2"/>
  <c r="F685" i="6" s="1"/>
  <c r="L687" i="2"/>
  <c r="M687" i="2" s="1"/>
  <c r="K687" i="2"/>
  <c r="AH687" i="2"/>
  <c r="H688" i="2"/>
  <c r="U688" i="2"/>
  <c r="AL688" i="2"/>
  <c r="AH688" i="2"/>
  <c r="H689" i="2"/>
  <c r="AH689" i="2"/>
  <c r="I689" i="6" s="1"/>
  <c r="H690" i="2"/>
  <c r="U690" i="2"/>
  <c r="AL690" i="2"/>
  <c r="AH690" i="2"/>
  <c r="H691" i="2"/>
  <c r="T687" i="2"/>
  <c r="Y687" i="2"/>
  <c r="F687" i="6" s="1"/>
  <c r="AE687" i="2"/>
  <c r="F688" i="2"/>
  <c r="K688" i="2"/>
  <c r="T688" i="2"/>
  <c r="Y688" i="2"/>
  <c r="F688" i="6" s="1"/>
  <c r="AE688" i="2"/>
  <c r="F689" i="2"/>
  <c r="K689" i="2"/>
  <c r="T689" i="2"/>
  <c r="Y689" i="2"/>
  <c r="F689" i="6" s="1"/>
  <c r="AE689" i="2"/>
  <c r="F690" i="2"/>
  <c r="T690" i="2"/>
  <c r="Y690" i="2"/>
  <c r="F690" i="6" s="1"/>
  <c r="AE690" i="2"/>
  <c r="F691" i="2"/>
  <c r="K691" i="2"/>
  <c r="T691" i="2"/>
  <c r="Y691" i="2"/>
  <c r="F691" i="6" s="1"/>
  <c r="AE691" i="2"/>
  <c r="S679" i="6"/>
  <c r="E679" i="6"/>
  <c r="B679" i="6"/>
  <c r="A679" i="6"/>
  <c r="S678" i="6"/>
  <c r="B678" i="6"/>
  <c r="A678" i="6"/>
  <c r="S677" i="6"/>
  <c r="B677" i="6"/>
  <c r="A677" i="6"/>
  <c r="S676" i="6"/>
  <c r="B676" i="6"/>
  <c r="A676" i="6"/>
  <c r="S675" i="6"/>
  <c r="B675" i="6"/>
  <c r="A675" i="6"/>
  <c r="S674" i="6"/>
  <c r="F674" i="6"/>
  <c r="B674" i="6"/>
  <c r="A674" i="6"/>
  <c r="S673" i="6"/>
  <c r="B673" i="6"/>
  <c r="A673" i="6"/>
  <c r="S672" i="6"/>
  <c r="B672" i="6"/>
  <c r="A672" i="6"/>
  <c r="S671" i="6"/>
  <c r="E671" i="6"/>
  <c r="B671" i="6"/>
  <c r="A671" i="6"/>
  <c r="S670" i="6"/>
  <c r="B670" i="6"/>
  <c r="A670" i="6"/>
  <c r="S669" i="6"/>
  <c r="E669" i="6"/>
  <c r="B669" i="6"/>
  <c r="A669" i="6"/>
  <c r="BA679" i="2"/>
  <c r="AZ679" i="2"/>
  <c r="AV679" i="2"/>
  <c r="AF679" i="2"/>
  <c r="AG679" i="2" s="1"/>
  <c r="AD679" i="2"/>
  <c r="AE679" i="2" s="1"/>
  <c r="Z679" i="2"/>
  <c r="X679" i="2"/>
  <c r="Y679" i="2" s="1"/>
  <c r="F679" i="6" s="1"/>
  <c r="U679" i="2"/>
  <c r="S679" i="2"/>
  <c r="T679" i="2" s="1"/>
  <c r="G679" i="2"/>
  <c r="H679" i="2" s="1"/>
  <c r="E679" i="2"/>
  <c r="F679" i="2" s="1"/>
  <c r="C679" i="2"/>
  <c r="D679" i="2" s="1"/>
  <c r="B679" i="2"/>
  <c r="A679" i="2"/>
  <c r="BA678" i="2"/>
  <c r="AZ678" i="2"/>
  <c r="AV678" i="2"/>
  <c r="AF678" i="2"/>
  <c r="AG678" i="2" s="1"/>
  <c r="AD678" i="2"/>
  <c r="AE678" i="2" s="1"/>
  <c r="X678" i="2"/>
  <c r="Z678" i="2" s="1"/>
  <c r="S678" i="2"/>
  <c r="E678" i="2"/>
  <c r="G678" i="2" s="1"/>
  <c r="C678" i="2"/>
  <c r="D678" i="2" s="1"/>
  <c r="B678" i="2"/>
  <c r="A678" i="2"/>
  <c r="BA677" i="2"/>
  <c r="AZ677" i="2"/>
  <c r="AV677" i="2"/>
  <c r="AD677" i="2"/>
  <c r="AF677" i="2" s="1"/>
  <c r="X677" i="2"/>
  <c r="Z677" i="2" s="1"/>
  <c r="S677" i="2"/>
  <c r="U677" i="2" s="1"/>
  <c r="J677" i="2"/>
  <c r="L677" i="2" s="1"/>
  <c r="M677" i="2" s="1"/>
  <c r="E677" i="2"/>
  <c r="G677" i="2" s="1"/>
  <c r="C677" i="2"/>
  <c r="D677" i="2" s="1"/>
  <c r="B677" i="2"/>
  <c r="A677" i="2"/>
  <c r="BA676" i="2"/>
  <c r="AZ676" i="2"/>
  <c r="AV676" i="2"/>
  <c r="AD676" i="2"/>
  <c r="AF676" i="2" s="1"/>
  <c r="X676" i="2"/>
  <c r="Z676" i="2" s="1"/>
  <c r="S676" i="2"/>
  <c r="J676" i="2"/>
  <c r="L676" i="2" s="1"/>
  <c r="M676" i="2" s="1"/>
  <c r="E676" i="2"/>
  <c r="G676" i="2" s="1"/>
  <c r="C676" i="2"/>
  <c r="D676" i="2" s="1"/>
  <c r="B676" i="2"/>
  <c r="A676" i="2"/>
  <c r="BA675" i="2"/>
  <c r="AZ675" i="2"/>
  <c r="AV675" i="2"/>
  <c r="AF675" i="2"/>
  <c r="AG675" i="2" s="1"/>
  <c r="AD675" i="2"/>
  <c r="AE675" i="2" s="1"/>
  <c r="X675" i="2"/>
  <c r="Y675" i="2" s="1"/>
  <c r="F675" i="6" s="1"/>
  <c r="U675" i="2"/>
  <c r="AJ675" i="2" s="1"/>
  <c r="K675" i="6" s="1"/>
  <c r="S675" i="2"/>
  <c r="T675" i="2" s="1"/>
  <c r="E675" i="2"/>
  <c r="F675" i="2" s="1"/>
  <c r="C675" i="2"/>
  <c r="J675" i="2" s="1"/>
  <c r="B675" i="2"/>
  <c r="A675" i="2"/>
  <c r="BA674" i="2"/>
  <c r="AZ674" i="2"/>
  <c r="AV674" i="2"/>
  <c r="AD674" i="2"/>
  <c r="AE674" i="2" s="1"/>
  <c r="Z674" i="2"/>
  <c r="AA674" i="2" s="1"/>
  <c r="X674" i="2"/>
  <c r="Y674" i="2" s="1"/>
  <c r="S674" i="2"/>
  <c r="T674" i="2" s="1"/>
  <c r="G674" i="2"/>
  <c r="O674" i="2" s="1"/>
  <c r="C674" i="6" s="1"/>
  <c r="E674" i="2"/>
  <c r="F674" i="2" s="1"/>
  <c r="D674" i="2"/>
  <c r="C674" i="2"/>
  <c r="J674" i="2" s="1"/>
  <c r="B674" i="2"/>
  <c r="A674" i="2"/>
  <c r="BA673" i="2"/>
  <c r="AZ673" i="2"/>
  <c r="AV673" i="2"/>
  <c r="AF673" i="2"/>
  <c r="AG673" i="2" s="1"/>
  <c r="AD673" i="2"/>
  <c r="AE673" i="2" s="1"/>
  <c r="X673" i="2"/>
  <c r="Y673" i="2" s="1"/>
  <c r="F673" i="6" s="1"/>
  <c r="U673" i="2"/>
  <c r="S673" i="2"/>
  <c r="T673" i="2" s="1"/>
  <c r="E673" i="2"/>
  <c r="F673" i="2" s="1"/>
  <c r="C673" i="2"/>
  <c r="J673" i="2" s="1"/>
  <c r="B673" i="2"/>
  <c r="A673" i="2"/>
  <c r="BA672" i="2"/>
  <c r="AZ672" i="2"/>
  <c r="AV672" i="2"/>
  <c r="AF672" i="2"/>
  <c r="AG672" i="2" s="1"/>
  <c r="AD672" i="2"/>
  <c r="AE672" i="2" s="1"/>
  <c r="X672" i="2"/>
  <c r="Y672" i="2" s="1"/>
  <c r="F672" i="6" s="1"/>
  <c r="S672" i="2"/>
  <c r="T672" i="2" s="1"/>
  <c r="G672" i="2"/>
  <c r="O672" i="2" s="1"/>
  <c r="C672" i="6" s="1"/>
  <c r="E672" i="2"/>
  <c r="F672" i="2" s="1"/>
  <c r="D672" i="2"/>
  <c r="C672" i="2"/>
  <c r="J672" i="2" s="1"/>
  <c r="B672" i="2"/>
  <c r="A672" i="2"/>
  <c r="BA671" i="2"/>
  <c r="AZ671" i="2"/>
  <c r="AV671" i="2"/>
  <c r="AD671" i="2"/>
  <c r="AE671" i="2" s="1"/>
  <c r="Z671" i="2"/>
  <c r="AA671" i="2" s="1"/>
  <c r="X671" i="2"/>
  <c r="Y671" i="2" s="1"/>
  <c r="F671" i="6" s="1"/>
  <c r="S671" i="2"/>
  <c r="T671" i="2" s="1"/>
  <c r="G671" i="2"/>
  <c r="O671" i="2" s="1"/>
  <c r="C671" i="6" s="1"/>
  <c r="E671" i="2"/>
  <c r="F671" i="2" s="1"/>
  <c r="D671" i="2"/>
  <c r="C671" i="2"/>
  <c r="J671" i="2" s="1"/>
  <c r="B671" i="2"/>
  <c r="A671" i="2"/>
  <c r="BA670" i="2"/>
  <c r="AZ670" i="2"/>
  <c r="AV670" i="2"/>
  <c r="AF670" i="2"/>
  <c r="AG670" i="2" s="1"/>
  <c r="AD670" i="2"/>
  <c r="AE670" i="2" s="1"/>
  <c r="X670" i="2"/>
  <c r="Y670" i="2" s="1"/>
  <c r="F670" i="6" s="1"/>
  <c r="S670" i="2"/>
  <c r="T670" i="2" s="1"/>
  <c r="G670" i="2"/>
  <c r="O670" i="2" s="1"/>
  <c r="C670" i="6" s="1"/>
  <c r="E670" i="2"/>
  <c r="F670" i="2" s="1"/>
  <c r="D670" i="2"/>
  <c r="C670" i="2"/>
  <c r="J670" i="2" s="1"/>
  <c r="B670" i="2"/>
  <c r="A670" i="2"/>
  <c r="BA669" i="2"/>
  <c r="AZ669" i="2"/>
  <c r="AV669" i="2"/>
  <c r="AD669" i="2"/>
  <c r="AE669" i="2" s="1"/>
  <c r="Z669" i="2"/>
  <c r="AA669" i="2" s="1"/>
  <c r="X669" i="2"/>
  <c r="Y669" i="2" s="1"/>
  <c r="F669" i="6" s="1"/>
  <c r="S669" i="2"/>
  <c r="T669" i="2" s="1"/>
  <c r="G669" i="2"/>
  <c r="O669" i="2" s="1"/>
  <c r="C669" i="6" s="1"/>
  <c r="E669" i="2"/>
  <c r="F669" i="2" s="1"/>
  <c r="D669" i="2"/>
  <c r="C669" i="2"/>
  <c r="J669" i="2" s="1"/>
  <c r="B669" i="2"/>
  <c r="A669" i="2"/>
  <c r="AP711" i="2"/>
  <c r="AW707" i="2"/>
  <c r="AW713" i="2"/>
  <c r="AP683" i="2"/>
  <c r="AP713" i="2"/>
  <c r="AP707" i="2"/>
  <c r="AW711" i="2"/>
  <c r="AW709" i="2"/>
  <c r="AP709" i="2"/>
  <c r="U674" i="2" l="1"/>
  <c r="U676" i="2"/>
  <c r="E675" i="6"/>
  <c r="AN681" i="2"/>
  <c r="H669" i="2"/>
  <c r="AF669" i="2"/>
  <c r="AG669" i="2" s="1"/>
  <c r="H670" i="2"/>
  <c r="Z670" i="2"/>
  <c r="AA670" i="2" s="1"/>
  <c r="U671" i="2"/>
  <c r="G673" i="2"/>
  <c r="V673" i="2"/>
  <c r="AK673" i="2" s="1"/>
  <c r="L673" i="6" s="1"/>
  <c r="H674" i="2"/>
  <c r="G675" i="2"/>
  <c r="V675" i="2"/>
  <c r="AK675" i="2" s="1"/>
  <c r="L675" i="6" s="1"/>
  <c r="U678" i="2"/>
  <c r="V678" i="2" s="1"/>
  <c r="E670" i="6"/>
  <c r="E674" i="6"/>
  <c r="E678" i="6"/>
  <c r="AH691" i="2"/>
  <c r="I691" i="6" s="1"/>
  <c r="E673" i="6"/>
  <c r="E677" i="6"/>
  <c r="AS682" i="2"/>
  <c r="U669" i="2"/>
  <c r="H671" i="2"/>
  <c r="AF671" i="2"/>
  <c r="AG671" i="2" s="1"/>
  <c r="H672" i="2"/>
  <c r="Z672" i="2"/>
  <c r="AA672" i="2" s="1"/>
  <c r="D673" i="2"/>
  <c r="Z673" i="2"/>
  <c r="AA673" i="2" s="1"/>
  <c r="AF674" i="2"/>
  <c r="AG674" i="2" s="1"/>
  <c r="D675" i="2"/>
  <c r="Z675" i="2"/>
  <c r="AA675" i="2" s="1"/>
  <c r="E672" i="6"/>
  <c r="E676" i="6"/>
  <c r="Q697" i="2"/>
  <c r="R697" i="2" s="1"/>
  <c r="P700" i="2"/>
  <c r="D700" i="6" s="1"/>
  <c r="BD711" i="2"/>
  <c r="O711" i="6"/>
  <c r="BB711" i="2"/>
  <c r="Q711" i="6" s="1"/>
  <c r="M713" i="6"/>
  <c r="O713" i="6"/>
  <c r="BD713" i="2"/>
  <c r="BB713" i="2"/>
  <c r="Q713" i="6" s="1"/>
  <c r="M711" i="6"/>
  <c r="AT711" i="2"/>
  <c r="AY711" i="2" s="1"/>
  <c r="AO713" i="2"/>
  <c r="G713" i="6"/>
  <c r="AT712" i="2"/>
  <c r="AM711" i="2"/>
  <c r="AT713" i="2"/>
  <c r="AY713" i="2" s="1"/>
  <c r="AN712" i="2"/>
  <c r="AM712" i="2"/>
  <c r="AO711" i="2"/>
  <c r="G711" i="6"/>
  <c r="AM713" i="2"/>
  <c r="O709" i="6"/>
  <c r="M709" i="6"/>
  <c r="M707" i="6"/>
  <c r="O707" i="6"/>
  <c r="BD709" i="2"/>
  <c r="BB709" i="2"/>
  <c r="Q709" i="6" s="1"/>
  <c r="BD707" i="2"/>
  <c r="BB707" i="2"/>
  <c r="Q707" i="6" s="1"/>
  <c r="AT709" i="2"/>
  <c r="AN708" i="2"/>
  <c r="G708" i="6" s="1"/>
  <c r="AM708" i="2"/>
  <c r="AO707" i="2"/>
  <c r="H707" i="6" s="1"/>
  <c r="AM709" i="2"/>
  <c r="AM707" i="2"/>
  <c r="AO709" i="2"/>
  <c r="H709" i="6" s="1"/>
  <c r="AT708" i="2"/>
  <c r="AT707" i="2"/>
  <c r="K690" i="2"/>
  <c r="AI702" i="2"/>
  <c r="J702" i="6" s="1"/>
  <c r="I702" i="6"/>
  <c r="AI705" i="2"/>
  <c r="J705" i="6" s="1"/>
  <c r="I705" i="6"/>
  <c r="AI700" i="2"/>
  <c r="J700" i="6" s="1"/>
  <c r="I700" i="6"/>
  <c r="AI703" i="2"/>
  <c r="J703" i="6" s="1"/>
  <c r="I703" i="6"/>
  <c r="AI695" i="2"/>
  <c r="J695" i="6" s="1"/>
  <c r="I695" i="6"/>
  <c r="V700" i="2"/>
  <c r="AJ700" i="2"/>
  <c r="K700" i="6" s="1"/>
  <c r="Q702" i="2"/>
  <c r="P702" i="2"/>
  <c r="D702" i="6" s="1"/>
  <c r="R699" i="2"/>
  <c r="AS699" i="2"/>
  <c r="Q704" i="2"/>
  <c r="P704" i="2"/>
  <c r="D704" i="6" s="1"/>
  <c r="AK698" i="2"/>
  <c r="L698" i="6" s="1"/>
  <c r="AN699" i="2"/>
  <c r="G699" i="6" s="1"/>
  <c r="AL697" i="2"/>
  <c r="AS697" i="2"/>
  <c r="AK703" i="2"/>
  <c r="L703" i="6" s="1"/>
  <c r="Q703" i="2"/>
  <c r="P703" i="2"/>
  <c r="D703" i="6" s="1"/>
  <c r="V702" i="2"/>
  <c r="AJ702" i="2"/>
  <c r="K702" i="6" s="1"/>
  <c r="AK705" i="2"/>
  <c r="L705" i="6" s="1"/>
  <c r="AI699" i="2"/>
  <c r="J699" i="6" s="1"/>
  <c r="AI704" i="2"/>
  <c r="J704" i="6" s="1"/>
  <c r="R696" i="2"/>
  <c r="AL696" i="2"/>
  <c r="AS696" i="2"/>
  <c r="R698" i="2"/>
  <c r="AS698" i="2"/>
  <c r="AL698" i="2"/>
  <c r="Q701" i="2"/>
  <c r="P701" i="2"/>
  <c r="D701" i="6" s="1"/>
  <c r="Q705" i="2"/>
  <c r="P705" i="2"/>
  <c r="D705" i="6" s="1"/>
  <c r="R695" i="2"/>
  <c r="AS695" i="2"/>
  <c r="AL695" i="2"/>
  <c r="AN695" i="2"/>
  <c r="G695" i="6" s="1"/>
  <c r="AL699" i="2"/>
  <c r="AM699" i="2" s="1"/>
  <c r="AI701" i="2"/>
  <c r="J701" i="6" s="1"/>
  <c r="AK704" i="2"/>
  <c r="L704" i="6" s="1"/>
  <c r="R700" i="2"/>
  <c r="AL700" i="2"/>
  <c r="AK701" i="2"/>
  <c r="L701" i="6" s="1"/>
  <c r="M683" i="6"/>
  <c r="AI690" i="2"/>
  <c r="J690" i="6" s="1"/>
  <c r="I690" i="6"/>
  <c r="AL691" i="2"/>
  <c r="AM691" i="2" s="1"/>
  <c r="AL689" i="2"/>
  <c r="AM689" i="2" s="1"/>
  <c r="AL682" i="2"/>
  <c r="AN682" i="2" s="1"/>
  <c r="G682" i="6" s="1"/>
  <c r="AI693" i="2"/>
  <c r="J693" i="6" s="1"/>
  <c r="I693" i="6"/>
  <c r="AS683" i="2"/>
  <c r="AN691" i="2"/>
  <c r="AO691" i="2" s="1"/>
  <c r="H691" i="6" s="1"/>
  <c r="AN689" i="2"/>
  <c r="AO689" i="2" s="1"/>
  <c r="H689" i="6" s="1"/>
  <c r="AI684" i="2"/>
  <c r="J684" i="6" s="1"/>
  <c r="I684" i="6"/>
  <c r="AI682" i="2"/>
  <c r="J682" i="6" s="1"/>
  <c r="K693" i="2"/>
  <c r="AI688" i="2"/>
  <c r="J688" i="6" s="1"/>
  <c r="I688" i="6"/>
  <c r="AI687" i="2"/>
  <c r="J687" i="6" s="1"/>
  <c r="I687" i="6"/>
  <c r="AH683" i="2"/>
  <c r="I683" i="6" s="1"/>
  <c r="Q692" i="2"/>
  <c r="P692" i="2"/>
  <c r="D692" i="6" s="1"/>
  <c r="V692" i="2"/>
  <c r="AJ692" i="2"/>
  <c r="K692" i="6" s="1"/>
  <c r="AI692" i="2"/>
  <c r="J692" i="6" s="1"/>
  <c r="Q693" i="2"/>
  <c r="P693" i="2"/>
  <c r="D693" i="6" s="1"/>
  <c r="AK693" i="2"/>
  <c r="L693" i="6" s="1"/>
  <c r="AT681" i="2"/>
  <c r="AM688" i="2"/>
  <c r="AJ684" i="2"/>
  <c r="K684" i="6" s="1"/>
  <c r="V684" i="2"/>
  <c r="AJ682" i="2"/>
  <c r="K682" i="6" s="1"/>
  <c r="V682" i="2"/>
  <c r="AO683" i="2"/>
  <c r="AT682" i="2"/>
  <c r="AJ690" i="2"/>
  <c r="K690" i="6" s="1"/>
  <c r="V690" i="2"/>
  <c r="AJ688" i="2"/>
  <c r="K688" i="6" s="1"/>
  <c r="V688" i="2"/>
  <c r="AA685" i="2"/>
  <c r="AA686" i="2"/>
  <c r="H686" i="2"/>
  <c r="O686" i="2"/>
  <c r="C686" i="6" s="1"/>
  <c r="AS689" i="2"/>
  <c r="AJ686" i="2"/>
  <c r="K686" i="6" s="1"/>
  <c r="V686" i="2"/>
  <c r="AJ685" i="2"/>
  <c r="K685" i="6" s="1"/>
  <c r="V685" i="2"/>
  <c r="AH686" i="2"/>
  <c r="AG686" i="2"/>
  <c r="Q684" i="2"/>
  <c r="P684" i="2"/>
  <c r="D684" i="6" s="1"/>
  <c r="AS691" i="2"/>
  <c r="AM690" i="2"/>
  <c r="AI681" i="2"/>
  <c r="J681" i="6" s="1"/>
  <c r="AI689" i="2"/>
  <c r="J689" i="6" s="1"/>
  <c r="O685" i="2"/>
  <c r="C685" i="6" s="1"/>
  <c r="H685" i="2"/>
  <c r="AS688" i="2"/>
  <c r="H687" i="2"/>
  <c r="O687" i="2"/>
  <c r="C687" i="6" s="1"/>
  <c r="AH685" i="2"/>
  <c r="AG685" i="2"/>
  <c r="AS690" i="2"/>
  <c r="AM683" i="2"/>
  <c r="AK681" i="2"/>
  <c r="L681" i="6" s="1"/>
  <c r="AL681" i="2"/>
  <c r="R681" i="2"/>
  <c r="V676" i="2"/>
  <c r="AJ676" i="2"/>
  <c r="K676" i="6" s="1"/>
  <c r="AA677" i="2"/>
  <c r="H678" i="2"/>
  <c r="O678" i="2"/>
  <c r="C678" i="6" s="1"/>
  <c r="AA676" i="2"/>
  <c r="H677" i="2"/>
  <c r="O677" i="2"/>
  <c r="C677" i="6" s="1"/>
  <c r="AG677" i="2"/>
  <c r="AH677" i="2"/>
  <c r="H676" i="2"/>
  <c r="O676" i="2"/>
  <c r="C676" i="6" s="1"/>
  <c r="AG676" i="2"/>
  <c r="AH676" i="2"/>
  <c r="AA678" i="2"/>
  <c r="V677" i="2"/>
  <c r="AJ677" i="2"/>
  <c r="K677" i="6" s="1"/>
  <c r="J678" i="2"/>
  <c r="AH678" i="2"/>
  <c r="J679" i="2"/>
  <c r="O679" i="2"/>
  <c r="C679" i="6" s="1"/>
  <c r="AH679" i="2"/>
  <c r="F676" i="2"/>
  <c r="K676" i="2"/>
  <c r="T676" i="2"/>
  <c r="Y676" i="2"/>
  <c r="F676" i="6" s="1"/>
  <c r="AE676" i="2"/>
  <c r="F677" i="2"/>
  <c r="K677" i="2"/>
  <c r="T677" i="2"/>
  <c r="Y677" i="2"/>
  <c r="F677" i="6" s="1"/>
  <c r="AE677" i="2"/>
  <c r="F678" i="2"/>
  <c r="T678" i="2"/>
  <c r="Y678" i="2"/>
  <c r="F678" i="6" s="1"/>
  <c r="AJ679" i="2"/>
  <c r="K679" i="6" s="1"/>
  <c r="V679" i="2"/>
  <c r="AA679" i="2"/>
  <c r="Q669" i="2"/>
  <c r="AL669" i="2" s="1"/>
  <c r="P669" i="2"/>
  <c r="D669" i="6" s="1"/>
  <c r="Q672" i="2"/>
  <c r="AL672" i="2" s="1"/>
  <c r="P672" i="2"/>
  <c r="D672" i="6" s="1"/>
  <c r="L669" i="2"/>
  <c r="M669" i="2" s="1"/>
  <c r="K669" i="2"/>
  <c r="Q671" i="2"/>
  <c r="AN671" i="2" s="1"/>
  <c r="G671" i="6" s="1"/>
  <c r="P671" i="2"/>
  <c r="D671" i="6" s="1"/>
  <c r="L672" i="2"/>
  <c r="M672" i="2" s="1"/>
  <c r="K672" i="2"/>
  <c r="L673" i="2"/>
  <c r="M673" i="2" s="1"/>
  <c r="K673" i="2"/>
  <c r="L675" i="2"/>
  <c r="M675" i="2" s="1"/>
  <c r="K675" i="2"/>
  <c r="L671" i="2"/>
  <c r="M671" i="2" s="1"/>
  <c r="K671" i="2"/>
  <c r="AL674" i="2"/>
  <c r="AN669" i="2"/>
  <c r="G669" i="6" s="1"/>
  <c r="Q670" i="2"/>
  <c r="AL670" i="2" s="1"/>
  <c r="P670" i="2"/>
  <c r="D670" i="6" s="1"/>
  <c r="AJ674" i="2"/>
  <c r="K674" i="6" s="1"/>
  <c r="V674" i="2"/>
  <c r="Q674" i="2"/>
  <c r="P674" i="2"/>
  <c r="D674" i="6" s="1"/>
  <c r="L670" i="2"/>
  <c r="M670" i="2" s="1"/>
  <c r="K670" i="2"/>
  <c r="L674" i="2"/>
  <c r="M674" i="2" s="1"/>
  <c r="K674" i="2"/>
  <c r="AH671" i="2"/>
  <c r="AL671" i="2"/>
  <c r="AH673" i="2"/>
  <c r="AH674" i="2"/>
  <c r="AH669" i="2"/>
  <c r="AJ671" i="2"/>
  <c r="K671" i="6" s="1"/>
  <c r="AJ673" i="2"/>
  <c r="K673" i="6" s="1"/>
  <c r="S667" i="6"/>
  <c r="E667" i="6"/>
  <c r="B667" i="6"/>
  <c r="A667" i="6"/>
  <c r="S666" i="6"/>
  <c r="B666" i="6"/>
  <c r="A666" i="6"/>
  <c r="S665" i="6"/>
  <c r="E665" i="6"/>
  <c r="C665" i="6"/>
  <c r="B665" i="6"/>
  <c r="A665" i="6"/>
  <c r="S664" i="6"/>
  <c r="E664" i="6"/>
  <c r="B664" i="6"/>
  <c r="A664" i="6"/>
  <c r="S663" i="6"/>
  <c r="B663" i="6"/>
  <c r="A663" i="6"/>
  <c r="S662" i="6"/>
  <c r="C662" i="6"/>
  <c r="B662" i="6"/>
  <c r="A662" i="6"/>
  <c r="S661" i="6"/>
  <c r="C661" i="6"/>
  <c r="B661" i="6"/>
  <c r="A661" i="6"/>
  <c r="BA667" i="2"/>
  <c r="AZ667" i="2"/>
  <c r="AV667" i="2"/>
  <c r="AD667" i="2"/>
  <c r="AF667" i="2" s="1"/>
  <c r="X667" i="2"/>
  <c r="Z667" i="2" s="1"/>
  <c r="S667" i="2"/>
  <c r="U667" i="2" s="1"/>
  <c r="J667" i="2"/>
  <c r="L667" i="2" s="1"/>
  <c r="M667" i="2" s="1"/>
  <c r="E667" i="2"/>
  <c r="G667" i="2" s="1"/>
  <c r="C667" i="2"/>
  <c r="D667" i="2" s="1"/>
  <c r="B667" i="2"/>
  <c r="A667" i="2"/>
  <c r="BA666" i="2"/>
  <c r="AZ666" i="2"/>
  <c r="AV666" i="2"/>
  <c r="AD666" i="2"/>
  <c r="AF666" i="2" s="1"/>
  <c r="X666" i="2"/>
  <c r="Z666" i="2" s="1"/>
  <c r="S666" i="2"/>
  <c r="J666" i="2"/>
  <c r="L666" i="2" s="1"/>
  <c r="M666" i="2" s="1"/>
  <c r="E666" i="2"/>
  <c r="G666" i="2" s="1"/>
  <c r="C666" i="2"/>
  <c r="D666" i="2" s="1"/>
  <c r="B666" i="2"/>
  <c r="A666" i="2"/>
  <c r="BA665" i="2"/>
  <c r="AZ665" i="2"/>
  <c r="AV665" i="2"/>
  <c r="AD665" i="2"/>
  <c r="AF665" i="2" s="1"/>
  <c r="X665" i="2"/>
  <c r="Z665" i="2" s="1"/>
  <c r="S665" i="2"/>
  <c r="U665" i="2" s="1"/>
  <c r="E665" i="2"/>
  <c r="G665" i="2" s="1"/>
  <c r="O665" i="2" s="1"/>
  <c r="C665" i="2"/>
  <c r="J665" i="2" s="1"/>
  <c r="L665" i="2" s="1"/>
  <c r="M665" i="2" s="1"/>
  <c r="B665" i="2"/>
  <c r="A665" i="2"/>
  <c r="BA664" i="2"/>
  <c r="AZ664" i="2"/>
  <c r="AV664" i="2"/>
  <c r="AD664" i="2"/>
  <c r="AF664" i="2" s="1"/>
  <c r="X664" i="2"/>
  <c r="Z664" i="2" s="1"/>
  <c r="S664" i="2"/>
  <c r="E664" i="2"/>
  <c r="G664" i="2" s="1"/>
  <c r="O664" i="2" s="1"/>
  <c r="C664" i="6" s="1"/>
  <c r="D664" i="2"/>
  <c r="C664" i="2"/>
  <c r="J664" i="2" s="1"/>
  <c r="L664" i="2" s="1"/>
  <c r="M664" i="2" s="1"/>
  <c r="B664" i="2"/>
  <c r="A664" i="2"/>
  <c r="BA663" i="2"/>
  <c r="AZ663" i="2"/>
  <c r="AV663" i="2"/>
  <c r="AD663" i="2"/>
  <c r="AF663" i="2" s="1"/>
  <c r="X663" i="2"/>
  <c r="Z663" i="2" s="1"/>
  <c r="S663" i="2"/>
  <c r="U663" i="2" s="1"/>
  <c r="AJ663" i="2" s="1"/>
  <c r="K663" i="6" s="1"/>
  <c r="J663" i="2"/>
  <c r="L663" i="2" s="1"/>
  <c r="M663" i="2" s="1"/>
  <c r="E663" i="2"/>
  <c r="G663" i="2" s="1"/>
  <c r="O663" i="2" s="1"/>
  <c r="C663" i="6" s="1"/>
  <c r="D663" i="2"/>
  <c r="C663" i="2"/>
  <c r="B663" i="2"/>
  <c r="A663" i="2"/>
  <c r="BA662" i="2"/>
  <c r="AZ662" i="2"/>
  <c r="AV662" i="2"/>
  <c r="AD662" i="2"/>
  <c r="AF662" i="2" s="1"/>
  <c r="X662" i="2"/>
  <c r="Z662" i="2" s="1"/>
  <c r="AA662" i="2" s="1"/>
  <c r="S662" i="2"/>
  <c r="J662" i="2"/>
  <c r="L662" i="2" s="1"/>
  <c r="M662" i="2" s="1"/>
  <c r="E662" i="2"/>
  <c r="G662" i="2" s="1"/>
  <c r="O662" i="2" s="1"/>
  <c r="C662" i="2"/>
  <c r="D662" i="2" s="1"/>
  <c r="B662" i="2"/>
  <c r="A662" i="2"/>
  <c r="BA661" i="2"/>
  <c r="AZ661" i="2"/>
  <c r="AV661" i="2"/>
  <c r="AD661" i="2"/>
  <c r="AF661" i="2" s="1"/>
  <c r="X661" i="2"/>
  <c r="Z661" i="2" s="1"/>
  <c r="AA661" i="2" s="1"/>
  <c r="S661" i="2"/>
  <c r="U661" i="2" s="1"/>
  <c r="AJ661" i="2" s="1"/>
  <c r="K661" i="6" s="1"/>
  <c r="E661" i="2"/>
  <c r="G661" i="2" s="1"/>
  <c r="O661" i="2" s="1"/>
  <c r="C661" i="2"/>
  <c r="J661" i="2" s="1"/>
  <c r="L661" i="2" s="1"/>
  <c r="M661" i="2" s="1"/>
  <c r="B661" i="2"/>
  <c r="A661" i="2"/>
  <c r="S659" i="6"/>
  <c r="B659" i="6"/>
  <c r="A659" i="6"/>
  <c r="S658" i="6"/>
  <c r="E658" i="6"/>
  <c r="B658" i="6"/>
  <c r="A658" i="6"/>
  <c r="S657" i="6"/>
  <c r="E657" i="6"/>
  <c r="B657" i="6"/>
  <c r="A657" i="6"/>
  <c r="S656" i="6"/>
  <c r="B656" i="6"/>
  <c r="A656" i="6"/>
  <c r="S655" i="6"/>
  <c r="B655" i="6"/>
  <c r="A655" i="6"/>
  <c r="S654" i="6"/>
  <c r="B654" i="6"/>
  <c r="A654" i="6"/>
  <c r="S653" i="6"/>
  <c r="B653" i="6"/>
  <c r="A653" i="6"/>
  <c r="S652" i="6"/>
  <c r="B652" i="6"/>
  <c r="A652" i="6"/>
  <c r="S651" i="6"/>
  <c r="B651" i="6"/>
  <c r="A651" i="6"/>
  <c r="S650" i="6"/>
  <c r="E650" i="6"/>
  <c r="B650" i="6"/>
  <c r="A650" i="6"/>
  <c r="S649" i="6"/>
  <c r="B649" i="6"/>
  <c r="A649" i="6"/>
  <c r="S648" i="6"/>
  <c r="B648" i="6"/>
  <c r="A648" i="6"/>
  <c r="S647" i="6"/>
  <c r="B647" i="6"/>
  <c r="A647" i="6"/>
  <c r="S646" i="6"/>
  <c r="B646" i="6"/>
  <c r="A646" i="6"/>
  <c r="S645" i="6"/>
  <c r="B645" i="6"/>
  <c r="A645" i="6"/>
  <c r="BA659" i="2"/>
  <c r="AZ659" i="2"/>
  <c r="AV659" i="2"/>
  <c r="AD659" i="2"/>
  <c r="AF659" i="2" s="1"/>
  <c r="X659" i="2"/>
  <c r="Z659" i="2" s="1"/>
  <c r="S659" i="2"/>
  <c r="U659" i="2" s="1"/>
  <c r="E659" i="2"/>
  <c r="G659" i="2" s="1"/>
  <c r="C659" i="2"/>
  <c r="D659" i="2" s="1"/>
  <c r="B659" i="2"/>
  <c r="A659" i="2"/>
  <c r="BA658" i="2"/>
  <c r="AZ658" i="2"/>
  <c r="AV658" i="2"/>
  <c r="AD658" i="2"/>
  <c r="AF658" i="2" s="1"/>
  <c r="X658" i="2"/>
  <c r="Z658" i="2" s="1"/>
  <c r="S658" i="2"/>
  <c r="E658" i="2"/>
  <c r="C658" i="2"/>
  <c r="D658" i="2" s="1"/>
  <c r="B658" i="2"/>
  <c r="A658" i="2"/>
  <c r="BA657" i="2"/>
  <c r="AZ657" i="2"/>
  <c r="AV657" i="2"/>
  <c r="AD657" i="2"/>
  <c r="X657" i="2"/>
  <c r="S657" i="2"/>
  <c r="J657" i="2"/>
  <c r="E657" i="2"/>
  <c r="C657" i="2"/>
  <c r="D657" i="2" s="1"/>
  <c r="B657" i="2"/>
  <c r="A657" i="2"/>
  <c r="BA656" i="2"/>
  <c r="AZ656" i="2"/>
  <c r="AV656" i="2"/>
  <c r="AD656" i="2"/>
  <c r="X656" i="2"/>
  <c r="E656" i="6" s="1"/>
  <c r="S656" i="2"/>
  <c r="J656" i="2"/>
  <c r="E656" i="2"/>
  <c r="C656" i="2"/>
  <c r="D656" i="2" s="1"/>
  <c r="B656" i="2"/>
  <c r="A656" i="2"/>
  <c r="BA655" i="2"/>
  <c r="AZ655" i="2"/>
  <c r="AV655" i="2"/>
  <c r="AD655" i="2"/>
  <c r="X655" i="2"/>
  <c r="E655" i="6" s="1"/>
  <c r="S655" i="2"/>
  <c r="E655" i="2"/>
  <c r="F655" i="2" s="1"/>
  <c r="C655" i="2"/>
  <c r="D655" i="2" s="1"/>
  <c r="B655" i="2"/>
  <c r="A655" i="2"/>
  <c r="BA654" i="2"/>
  <c r="AZ654" i="2"/>
  <c r="AV654" i="2"/>
  <c r="AD654" i="2"/>
  <c r="AE654" i="2" s="1"/>
  <c r="X654" i="2"/>
  <c r="Y654" i="2" s="1"/>
  <c r="F654" i="6" s="1"/>
  <c r="S654" i="2"/>
  <c r="T654" i="2" s="1"/>
  <c r="E654" i="2"/>
  <c r="F654" i="2" s="1"/>
  <c r="C654" i="2"/>
  <c r="D654" i="2" s="1"/>
  <c r="B654" i="2"/>
  <c r="A654" i="2"/>
  <c r="BA653" i="2"/>
  <c r="AZ653" i="2"/>
  <c r="AV653" i="2"/>
  <c r="AD653" i="2"/>
  <c r="AF653" i="2" s="1"/>
  <c r="X653" i="2"/>
  <c r="Z653" i="2" s="1"/>
  <c r="S653" i="2"/>
  <c r="U653" i="2" s="1"/>
  <c r="E653" i="2"/>
  <c r="G653" i="2" s="1"/>
  <c r="C653" i="2"/>
  <c r="D653" i="2" s="1"/>
  <c r="B653" i="2"/>
  <c r="A653" i="2"/>
  <c r="BA652" i="2"/>
  <c r="AZ652" i="2"/>
  <c r="AV652" i="2"/>
  <c r="AD652" i="2"/>
  <c r="AF652" i="2" s="1"/>
  <c r="X652" i="2"/>
  <c r="Z652" i="2" s="1"/>
  <c r="S652" i="2"/>
  <c r="E652" i="2"/>
  <c r="G652" i="2" s="1"/>
  <c r="C652" i="2"/>
  <c r="D652" i="2" s="1"/>
  <c r="B652" i="2"/>
  <c r="A652" i="2"/>
  <c r="BA651" i="2"/>
  <c r="AZ651" i="2"/>
  <c r="AV651" i="2"/>
  <c r="AD651" i="2"/>
  <c r="AF651" i="2" s="1"/>
  <c r="X651" i="2"/>
  <c r="Z651" i="2" s="1"/>
  <c r="S651" i="2"/>
  <c r="U651" i="2" s="1"/>
  <c r="J651" i="2"/>
  <c r="L651" i="2" s="1"/>
  <c r="M651" i="2" s="1"/>
  <c r="E651" i="2"/>
  <c r="G651" i="2" s="1"/>
  <c r="C651" i="2"/>
  <c r="D651" i="2" s="1"/>
  <c r="B651" i="2"/>
  <c r="A651" i="2"/>
  <c r="BA650" i="2"/>
  <c r="AZ650" i="2"/>
  <c r="AV650" i="2"/>
  <c r="AD650" i="2"/>
  <c r="AF650" i="2" s="1"/>
  <c r="X650" i="2"/>
  <c r="Z650" i="2" s="1"/>
  <c r="S650" i="2"/>
  <c r="J650" i="2"/>
  <c r="L650" i="2" s="1"/>
  <c r="M650" i="2" s="1"/>
  <c r="E650" i="2"/>
  <c r="G650" i="2" s="1"/>
  <c r="C650" i="2"/>
  <c r="D650" i="2" s="1"/>
  <c r="B650" i="2"/>
  <c r="A650" i="2"/>
  <c r="BA649" i="2"/>
  <c r="AZ649" i="2"/>
  <c r="AV649" i="2"/>
  <c r="AF649" i="2"/>
  <c r="AG649" i="2" s="1"/>
  <c r="AD649" i="2"/>
  <c r="AE649" i="2" s="1"/>
  <c r="X649" i="2"/>
  <c r="Y649" i="2" s="1"/>
  <c r="F649" i="6" s="1"/>
  <c r="S649" i="2"/>
  <c r="T649" i="2" s="1"/>
  <c r="H649" i="2"/>
  <c r="G649" i="2"/>
  <c r="O649" i="2" s="1"/>
  <c r="C649" i="6" s="1"/>
  <c r="E649" i="2"/>
  <c r="F649" i="2" s="1"/>
  <c r="C649" i="2"/>
  <c r="J649" i="2" s="1"/>
  <c r="B649" i="2"/>
  <c r="A649" i="2"/>
  <c r="BA648" i="2"/>
  <c r="AZ648" i="2"/>
  <c r="AV648" i="2"/>
  <c r="AD648" i="2"/>
  <c r="AE648" i="2" s="1"/>
  <c r="X648" i="2"/>
  <c r="Y648" i="2" s="1"/>
  <c r="F648" i="6" s="1"/>
  <c r="S648" i="2"/>
  <c r="T648" i="2" s="1"/>
  <c r="E648" i="2"/>
  <c r="F648" i="2" s="1"/>
  <c r="D648" i="2"/>
  <c r="C648" i="2"/>
  <c r="J648" i="2" s="1"/>
  <c r="B648" i="2"/>
  <c r="A648" i="2"/>
  <c r="BA647" i="2"/>
  <c r="AZ647" i="2"/>
  <c r="AV647" i="2"/>
  <c r="AD647" i="2"/>
  <c r="AF647" i="2" s="1"/>
  <c r="X647" i="2"/>
  <c r="Z647" i="2" s="1"/>
  <c r="S647" i="2"/>
  <c r="U647" i="2" s="1"/>
  <c r="E647" i="2"/>
  <c r="G647" i="2" s="1"/>
  <c r="D647" i="2"/>
  <c r="C647" i="2"/>
  <c r="J647" i="2" s="1"/>
  <c r="L647" i="2" s="1"/>
  <c r="M647" i="2" s="1"/>
  <c r="B647" i="2"/>
  <c r="A647" i="2"/>
  <c r="BA646" i="2"/>
  <c r="AZ646" i="2"/>
  <c r="AV646" i="2"/>
  <c r="AD646" i="2"/>
  <c r="AF646" i="2" s="1"/>
  <c r="X646" i="2"/>
  <c r="Z646" i="2" s="1"/>
  <c r="S646" i="2"/>
  <c r="E646" i="2"/>
  <c r="G646" i="2" s="1"/>
  <c r="D646" i="2"/>
  <c r="C646" i="2"/>
  <c r="J646" i="2" s="1"/>
  <c r="L646" i="2" s="1"/>
  <c r="M646" i="2" s="1"/>
  <c r="B646" i="2"/>
  <c r="A646" i="2"/>
  <c r="BA645" i="2"/>
  <c r="AZ645" i="2"/>
  <c r="AV645" i="2"/>
  <c r="AD645" i="2"/>
  <c r="AF645" i="2" s="1"/>
  <c r="X645" i="2"/>
  <c r="Z645" i="2" s="1"/>
  <c r="S645" i="2"/>
  <c r="U645" i="2" s="1"/>
  <c r="E645" i="2"/>
  <c r="G645" i="2" s="1"/>
  <c r="D645" i="2"/>
  <c r="C645" i="2"/>
  <c r="J645" i="2" s="1"/>
  <c r="L645" i="2" s="1"/>
  <c r="M645" i="2" s="1"/>
  <c r="B645" i="2"/>
  <c r="A645" i="2"/>
  <c r="S643" i="6"/>
  <c r="B643" i="6"/>
  <c r="A643" i="6"/>
  <c r="S642" i="6"/>
  <c r="B642" i="6"/>
  <c r="A642" i="6"/>
  <c r="S641" i="6"/>
  <c r="E641" i="6"/>
  <c r="B641" i="6"/>
  <c r="A641" i="6"/>
  <c r="S640" i="6"/>
  <c r="B640" i="6"/>
  <c r="A640" i="6"/>
  <c r="S639" i="6"/>
  <c r="B639" i="6"/>
  <c r="A639" i="6"/>
  <c r="BA643" i="2"/>
  <c r="AZ643" i="2"/>
  <c r="AV643" i="2"/>
  <c r="AD643" i="2"/>
  <c r="AF643" i="2" s="1"/>
  <c r="X643" i="2"/>
  <c r="Z643" i="2" s="1"/>
  <c r="S643" i="2"/>
  <c r="U643" i="2" s="1"/>
  <c r="E643" i="2"/>
  <c r="G643" i="2" s="1"/>
  <c r="C643" i="2"/>
  <c r="J643" i="2" s="1"/>
  <c r="L643" i="2" s="1"/>
  <c r="M643" i="2" s="1"/>
  <c r="B643" i="2"/>
  <c r="A643" i="2"/>
  <c r="BA642" i="2"/>
  <c r="AZ642" i="2"/>
  <c r="AV642" i="2"/>
  <c r="AD642" i="2"/>
  <c r="AF642" i="2" s="1"/>
  <c r="X642" i="2"/>
  <c r="Z642" i="2" s="1"/>
  <c r="S642" i="2"/>
  <c r="E642" i="2"/>
  <c r="G642" i="2" s="1"/>
  <c r="C642" i="2"/>
  <c r="J642" i="2" s="1"/>
  <c r="L642" i="2" s="1"/>
  <c r="M642" i="2" s="1"/>
  <c r="B642" i="2"/>
  <c r="A642" i="2"/>
  <c r="BA641" i="2"/>
  <c r="AZ641" i="2"/>
  <c r="AV641" i="2"/>
  <c r="AD641" i="2"/>
  <c r="AF641" i="2" s="1"/>
  <c r="X641" i="2"/>
  <c r="Z641" i="2" s="1"/>
  <c r="S641" i="2"/>
  <c r="U641" i="2" s="1"/>
  <c r="E641" i="2"/>
  <c r="G641" i="2" s="1"/>
  <c r="C641" i="2"/>
  <c r="J641" i="2" s="1"/>
  <c r="L641" i="2" s="1"/>
  <c r="M641" i="2" s="1"/>
  <c r="B641" i="2"/>
  <c r="A641" i="2"/>
  <c r="BA640" i="2"/>
  <c r="AZ640" i="2"/>
  <c r="AV640" i="2"/>
  <c r="AD640" i="2"/>
  <c r="AF640" i="2" s="1"/>
  <c r="X640" i="2"/>
  <c r="Z640" i="2" s="1"/>
  <c r="S640" i="2"/>
  <c r="E640" i="2"/>
  <c r="G640" i="2" s="1"/>
  <c r="C640" i="2"/>
  <c r="J640" i="2" s="1"/>
  <c r="L640" i="2" s="1"/>
  <c r="M640" i="2" s="1"/>
  <c r="B640" i="2"/>
  <c r="A640" i="2"/>
  <c r="BA639" i="2"/>
  <c r="AZ639" i="2"/>
  <c r="AV639" i="2"/>
  <c r="AD639" i="2"/>
  <c r="AF639" i="2" s="1"/>
  <c r="X639" i="2"/>
  <c r="Z639" i="2" s="1"/>
  <c r="S639" i="2"/>
  <c r="U639" i="2" s="1"/>
  <c r="E639" i="2"/>
  <c r="G639" i="2" s="1"/>
  <c r="C639" i="2"/>
  <c r="J639" i="2" s="1"/>
  <c r="L639" i="2" s="1"/>
  <c r="M639" i="2" s="1"/>
  <c r="B639" i="2"/>
  <c r="A639" i="2"/>
  <c r="AP691" i="2"/>
  <c r="AW691" i="2"/>
  <c r="AQ689" i="2"/>
  <c r="AQ713" i="2"/>
  <c r="AX709" i="2"/>
  <c r="AQ709" i="2"/>
  <c r="AW699" i="2"/>
  <c r="AP689" i="2"/>
  <c r="AW682" i="2"/>
  <c r="AX711" i="2"/>
  <c r="AW708" i="2"/>
  <c r="AP699" i="2"/>
  <c r="AP681" i="2"/>
  <c r="AW681" i="2"/>
  <c r="AW689" i="2"/>
  <c r="AQ711" i="2"/>
  <c r="AP671" i="2"/>
  <c r="AP682" i="2"/>
  <c r="AX713" i="2"/>
  <c r="AX707" i="2"/>
  <c r="AQ707" i="2"/>
  <c r="AP695" i="2"/>
  <c r="AQ683" i="2"/>
  <c r="AW712" i="2"/>
  <c r="AW695" i="2"/>
  <c r="AW683" i="2"/>
  <c r="AQ691" i="2"/>
  <c r="AP712" i="2"/>
  <c r="AP669" i="2"/>
  <c r="AP708" i="2"/>
  <c r="M669" i="6" l="1"/>
  <c r="M671" i="6"/>
  <c r="O681" i="6"/>
  <c r="BB681" i="2"/>
  <c r="Q681" i="6" s="1"/>
  <c r="BD681" i="2"/>
  <c r="M681" i="6"/>
  <c r="E646" i="6"/>
  <c r="AI669" i="2"/>
  <c r="J669" i="6" s="1"/>
  <c r="I669" i="6"/>
  <c r="E654" i="6"/>
  <c r="AI671" i="2"/>
  <c r="J671" i="6" s="1"/>
  <c r="I671" i="6"/>
  <c r="AI677" i="2"/>
  <c r="J677" i="6" s="1"/>
  <c r="I677" i="6"/>
  <c r="D640" i="2"/>
  <c r="D642" i="2"/>
  <c r="Z649" i="2"/>
  <c r="AA649" i="2" s="1"/>
  <c r="Z654" i="2"/>
  <c r="E645" i="6"/>
  <c r="E649" i="6"/>
  <c r="E653" i="6"/>
  <c r="D661" i="2"/>
  <c r="D665" i="2"/>
  <c r="U666" i="2"/>
  <c r="AJ666" i="2" s="1"/>
  <c r="K666" i="6" s="1"/>
  <c r="E663" i="6"/>
  <c r="AI673" i="2"/>
  <c r="J673" i="6" s="1"/>
  <c r="I673" i="6"/>
  <c r="AH670" i="2"/>
  <c r="AI678" i="2"/>
  <c r="J678" i="6" s="1"/>
  <c r="I678" i="6"/>
  <c r="U670" i="2"/>
  <c r="V669" i="2"/>
  <c r="AK669" i="2" s="1"/>
  <c r="L669" i="6" s="1"/>
  <c r="E639" i="6"/>
  <c r="E643" i="6"/>
  <c r="G648" i="2"/>
  <c r="Z648" i="2"/>
  <c r="AA648" i="2" s="1"/>
  <c r="U649" i="2"/>
  <c r="J653" i="2"/>
  <c r="L653" i="2" s="1"/>
  <c r="M653" i="2" s="1"/>
  <c r="J654" i="2"/>
  <c r="K654" i="2" s="1"/>
  <c r="J655" i="2"/>
  <c r="L655" i="2" s="1"/>
  <c r="M655" i="2" s="1"/>
  <c r="J659" i="2"/>
  <c r="L659" i="2" s="1"/>
  <c r="M659" i="2" s="1"/>
  <c r="E648" i="6"/>
  <c r="E652" i="6"/>
  <c r="E662" i="6"/>
  <c r="E666" i="6"/>
  <c r="AJ669" i="2"/>
  <c r="K669" i="6" s="1"/>
  <c r="AH675" i="2"/>
  <c r="AH672" i="2"/>
  <c r="AI679" i="2"/>
  <c r="J679" i="6" s="1"/>
  <c r="I679" i="6"/>
  <c r="AI676" i="2"/>
  <c r="J676" i="6" s="1"/>
  <c r="I676" i="6"/>
  <c r="AJ678" i="2"/>
  <c r="K678" i="6" s="1"/>
  <c r="AO681" i="2"/>
  <c r="AM682" i="2"/>
  <c r="AY681" i="2"/>
  <c r="BE681" i="2" s="1"/>
  <c r="AI683" i="2"/>
  <c r="J683" i="6" s="1"/>
  <c r="AN697" i="2"/>
  <c r="AT700" i="2"/>
  <c r="AY707" i="2"/>
  <c r="BF707" i="2" s="1"/>
  <c r="AY709" i="2"/>
  <c r="O673" i="2"/>
  <c r="H673" i="2"/>
  <c r="G681" i="6"/>
  <c r="D639" i="2"/>
  <c r="D641" i="2"/>
  <c r="D643" i="2"/>
  <c r="E640" i="6"/>
  <c r="AF648" i="2"/>
  <c r="AG648" i="2" s="1"/>
  <c r="D649" i="2"/>
  <c r="G654" i="2"/>
  <c r="H654" i="2" s="1"/>
  <c r="E642" i="6"/>
  <c r="J652" i="2"/>
  <c r="L652" i="2" s="1"/>
  <c r="M652" i="2" s="1"/>
  <c r="J658" i="2"/>
  <c r="L658" i="2" s="1"/>
  <c r="M658" i="2" s="1"/>
  <c r="E647" i="6"/>
  <c r="E651" i="6"/>
  <c r="E659" i="6"/>
  <c r="E661" i="6"/>
  <c r="AI674" i="2"/>
  <c r="J674" i="6" s="1"/>
  <c r="I674" i="6"/>
  <c r="AI691" i="2"/>
  <c r="J691" i="6" s="1"/>
  <c r="O675" i="2"/>
  <c r="H675" i="2"/>
  <c r="U672" i="2"/>
  <c r="V671" i="2"/>
  <c r="AK671" i="2" s="1"/>
  <c r="L671" i="6" s="1"/>
  <c r="M712" i="6"/>
  <c r="O712" i="6"/>
  <c r="BD712" i="2"/>
  <c r="BB712" i="2"/>
  <c r="Q712" i="6" s="1"/>
  <c r="P713" i="6"/>
  <c r="BC713" i="2"/>
  <c r="R713" i="6" s="1"/>
  <c r="AR713" i="2"/>
  <c r="N713" i="6"/>
  <c r="N711" i="6"/>
  <c r="AR711" i="2"/>
  <c r="P711" i="6"/>
  <c r="BC711" i="2"/>
  <c r="R711" i="6" s="1"/>
  <c r="BF711" i="2"/>
  <c r="BE711" i="2"/>
  <c r="AO712" i="2"/>
  <c r="G712" i="6"/>
  <c r="H713" i="6"/>
  <c r="BF713" i="2"/>
  <c r="BE713" i="2"/>
  <c r="H711" i="6"/>
  <c r="N709" i="6"/>
  <c r="P709" i="6"/>
  <c r="N707" i="6"/>
  <c r="M708" i="6"/>
  <c r="O708" i="6"/>
  <c r="P707" i="6"/>
  <c r="AR707" i="2"/>
  <c r="AR709" i="2"/>
  <c r="BD708" i="2"/>
  <c r="BB708" i="2"/>
  <c r="Q708" i="6" s="1"/>
  <c r="BC707" i="2"/>
  <c r="R707" i="6" s="1"/>
  <c r="BC709" i="2"/>
  <c r="R709" i="6" s="1"/>
  <c r="BF709" i="2"/>
  <c r="BE709" i="2"/>
  <c r="AO708" i="2"/>
  <c r="H708" i="6" s="1"/>
  <c r="M699" i="6"/>
  <c r="M695" i="6"/>
  <c r="O699" i="6"/>
  <c r="O695" i="6"/>
  <c r="BD699" i="2"/>
  <c r="BB699" i="2"/>
  <c r="Q699" i="6" s="1"/>
  <c r="BD695" i="2"/>
  <c r="BB695" i="2"/>
  <c r="Q695" i="6" s="1"/>
  <c r="AM700" i="2"/>
  <c r="AN700" i="2"/>
  <c r="G700" i="6" s="1"/>
  <c r="R701" i="2"/>
  <c r="AL701" i="2"/>
  <c r="AN701" i="2"/>
  <c r="G701" i="6" s="1"/>
  <c r="AS701" i="2"/>
  <c r="AT696" i="2"/>
  <c r="AT697" i="2"/>
  <c r="AO699" i="2"/>
  <c r="H699" i="6" s="1"/>
  <c r="R704" i="2"/>
  <c r="AL704" i="2"/>
  <c r="AS704" i="2"/>
  <c r="R702" i="2"/>
  <c r="AS702" i="2"/>
  <c r="AL702" i="2"/>
  <c r="AO695" i="2"/>
  <c r="AN698" i="2"/>
  <c r="G698" i="6" s="1"/>
  <c r="AM698" i="2"/>
  <c r="AN696" i="2"/>
  <c r="G696" i="6" s="1"/>
  <c r="AM696" i="2"/>
  <c r="AM697" i="2"/>
  <c r="AT699" i="2"/>
  <c r="AY699" i="2" s="1"/>
  <c r="AM695" i="2"/>
  <c r="R705" i="2"/>
  <c r="AN705" i="2"/>
  <c r="G705" i="6" s="1"/>
  <c r="AL705" i="2"/>
  <c r="AS705" i="2"/>
  <c r="AT698" i="2"/>
  <c r="R703" i="2"/>
  <c r="AL703" i="2"/>
  <c r="AM703" i="2" s="1"/>
  <c r="AS703" i="2"/>
  <c r="AN703" i="2"/>
  <c r="G703" i="6" s="1"/>
  <c r="AO697" i="2"/>
  <c r="H697" i="6" s="1"/>
  <c r="AK700" i="2"/>
  <c r="L700" i="6" s="1"/>
  <c r="AT695" i="2"/>
  <c r="AK702" i="2"/>
  <c r="L702" i="6" s="1"/>
  <c r="N689" i="6"/>
  <c r="N691" i="6"/>
  <c r="O682" i="6"/>
  <c r="M682" i="6"/>
  <c r="O691" i="6"/>
  <c r="O689" i="6"/>
  <c r="N683" i="6"/>
  <c r="M691" i="6"/>
  <c r="O683" i="6"/>
  <c r="BD683" i="2"/>
  <c r="BB683" i="2"/>
  <c r="Q683" i="6" s="1"/>
  <c r="M689" i="6"/>
  <c r="G691" i="6"/>
  <c r="AI686" i="2"/>
  <c r="J686" i="6" s="1"/>
  <c r="I686" i="6"/>
  <c r="AT683" i="2"/>
  <c r="AI685" i="2"/>
  <c r="J685" i="6" s="1"/>
  <c r="I685" i="6"/>
  <c r="AN690" i="2"/>
  <c r="AY683" i="2"/>
  <c r="BF683" i="2" s="1"/>
  <c r="H683" i="6"/>
  <c r="G689" i="6"/>
  <c r="AK692" i="2"/>
  <c r="L692" i="6" s="1"/>
  <c r="R693" i="2"/>
  <c r="AS693" i="2"/>
  <c r="AL693" i="2"/>
  <c r="AN693" i="2"/>
  <c r="G693" i="6" s="1"/>
  <c r="R692" i="2"/>
  <c r="AL692" i="2"/>
  <c r="AS692" i="2"/>
  <c r="AR689" i="2"/>
  <c r="AR691" i="2"/>
  <c r="BD682" i="2"/>
  <c r="BB682" i="2"/>
  <c r="Q682" i="6" s="1"/>
  <c r="BD691" i="2"/>
  <c r="BB691" i="2"/>
  <c r="Q691" i="6" s="1"/>
  <c r="BD689" i="2"/>
  <c r="BB689" i="2"/>
  <c r="Q689" i="6" s="1"/>
  <c r="AR683" i="2"/>
  <c r="BF681" i="2"/>
  <c r="AT690" i="2"/>
  <c r="R684" i="2"/>
  <c r="AS684" i="2"/>
  <c r="AL684" i="2"/>
  <c r="AK685" i="2"/>
  <c r="L685" i="6" s="1"/>
  <c r="AK682" i="2"/>
  <c r="L682" i="6" s="1"/>
  <c r="AM681" i="2"/>
  <c r="Q687" i="2"/>
  <c r="P687" i="2"/>
  <c r="D687" i="6" s="1"/>
  <c r="Q685" i="2"/>
  <c r="P685" i="2"/>
  <c r="D685" i="6" s="1"/>
  <c r="AO682" i="2"/>
  <c r="H682" i="6" s="1"/>
  <c r="AK688" i="2"/>
  <c r="L688" i="6" s="1"/>
  <c r="AK690" i="2"/>
  <c r="L690" i="6" s="1"/>
  <c r="AT691" i="2"/>
  <c r="AY691" i="2" s="1"/>
  <c r="AT689" i="2"/>
  <c r="AK684" i="2"/>
  <c r="L684" i="6" s="1"/>
  <c r="AT688" i="2"/>
  <c r="AO690" i="2"/>
  <c r="H690" i="6" s="1"/>
  <c r="AK686" i="2"/>
  <c r="L686" i="6" s="1"/>
  <c r="Q686" i="2"/>
  <c r="P686" i="2"/>
  <c r="D686" i="6" s="1"/>
  <c r="Q677" i="2"/>
  <c r="P677" i="2"/>
  <c r="D677" i="6" s="1"/>
  <c r="Q679" i="2"/>
  <c r="P679" i="2"/>
  <c r="D679" i="6" s="1"/>
  <c r="L678" i="2"/>
  <c r="M678" i="2" s="1"/>
  <c r="K678" i="2"/>
  <c r="Q678" i="2"/>
  <c r="P678" i="2"/>
  <c r="D678" i="6" s="1"/>
  <c r="L679" i="2"/>
  <c r="M679" i="2" s="1"/>
  <c r="K679" i="2"/>
  <c r="AK678" i="2"/>
  <c r="L678" i="6" s="1"/>
  <c r="AK676" i="2"/>
  <c r="L676" i="6" s="1"/>
  <c r="AK679" i="2"/>
  <c r="L679" i="6" s="1"/>
  <c r="AK677" i="2"/>
  <c r="L677" i="6" s="1"/>
  <c r="Q676" i="2"/>
  <c r="P676" i="2"/>
  <c r="D676" i="6" s="1"/>
  <c r="AN670" i="2"/>
  <c r="G670" i="6" s="1"/>
  <c r="AM670" i="2"/>
  <c r="AS674" i="2"/>
  <c r="R674" i="2"/>
  <c r="R672" i="2"/>
  <c r="AM672" i="2" s="1"/>
  <c r="AS672" i="2"/>
  <c r="AM674" i="2"/>
  <c r="AK674" i="2"/>
  <c r="L674" i="6" s="1"/>
  <c r="R670" i="2"/>
  <c r="AS670" i="2"/>
  <c r="AS671" i="2"/>
  <c r="R671" i="2"/>
  <c r="AO671" i="2" s="1"/>
  <c r="H671" i="6" s="1"/>
  <c r="AS669" i="2"/>
  <c r="R669" i="2"/>
  <c r="AM669" i="2" s="1"/>
  <c r="Q661" i="2"/>
  <c r="R661" i="2" s="1"/>
  <c r="P661" i="2"/>
  <c r="D661" i="6" s="1"/>
  <c r="Q662" i="2"/>
  <c r="R662" i="2" s="1"/>
  <c r="P662" i="2"/>
  <c r="D662" i="6" s="1"/>
  <c r="Q663" i="2"/>
  <c r="R663" i="2" s="1"/>
  <c r="P663" i="2"/>
  <c r="D663" i="6" s="1"/>
  <c r="AA663" i="2"/>
  <c r="Q664" i="2"/>
  <c r="R664" i="2" s="1"/>
  <c r="P664" i="2"/>
  <c r="D664" i="6" s="1"/>
  <c r="AA664" i="2"/>
  <c r="H661" i="2"/>
  <c r="AL661" i="2"/>
  <c r="AH661" i="2"/>
  <c r="AS661" i="2"/>
  <c r="H662" i="2"/>
  <c r="U662" i="2"/>
  <c r="AL662" i="2"/>
  <c r="AH662" i="2"/>
  <c r="I662" i="6" s="1"/>
  <c r="H663" i="2"/>
  <c r="AN663" i="2"/>
  <c r="G663" i="6" s="1"/>
  <c r="AL663" i="2"/>
  <c r="AH663" i="2"/>
  <c r="I663" i="6" s="1"/>
  <c r="H664" i="2"/>
  <c r="U664" i="2"/>
  <c r="AL664" i="2"/>
  <c r="AH664" i="2"/>
  <c r="I664" i="6" s="1"/>
  <c r="H665" i="2"/>
  <c r="AJ665" i="2"/>
  <c r="K665" i="6" s="1"/>
  <c r="AG665" i="2"/>
  <c r="AH665" i="2"/>
  <c r="H666" i="2"/>
  <c r="O666" i="2"/>
  <c r="C666" i="6" s="1"/>
  <c r="AH666" i="2"/>
  <c r="I666" i="6" s="1"/>
  <c r="AG666" i="2"/>
  <c r="H667" i="2"/>
  <c r="O667" i="2"/>
  <c r="C667" i="6" s="1"/>
  <c r="AG667" i="2"/>
  <c r="AH667" i="2"/>
  <c r="V661" i="2"/>
  <c r="AG661" i="2"/>
  <c r="AG662" i="2"/>
  <c r="V663" i="2"/>
  <c r="AG663" i="2"/>
  <c r="AG664" i="2"/>
  <c r="V665" i="2"/>
  <c r="V666" i="2"/>
  <c r="AJ667" i="2"/>
  <c r="K667" i="6" s="1"/>
  <c r="V667" i="2"/>
  <c r="Q665" i="2"/>
  <c r="R665" i="2" s="1"/>
  <c r="P665" i="2"/>
  <c r="D665" i="6" s="1"/>
  <c r="AA665" i="2"/>
  <c r="AA666" i="2"/>
  <c r="AA667" i="2"/>
  <c r="F661" i="2"/>
  <c r="K661" i="2"/>
  <c r="T661" i="2"/>
  <c r="Y661" i="2"/>
  <c r="F661" i="6" s="1"/>
  <c r="AE661" i="2"/>
  <c r="F662" i="2"/>
  <c r="K662" i="2"/>
  <c r="T662" i="2"/>
  <c r="Y662" i="2"/>
  <c r="F662" i="6" s="1"/>
  <c r="AE662" i="2"/>
  <c r="F663" i="2"/>
  <c r="K663" i="2"/>
  <c r="T663" i="2"/>
  <c r="Y663" i="2"/>
  <c r="F663" i="6" s="1"/>
  <c r="AE663" i="2"/>
  <c r="F664" i="2"/>
  <c r="K664" i="2"/>
  <c r="T664" i="2"/>
  <c r="Y664" i="2"/>
  <c r="F664" i="6" s="1"/>
  <c r="AE664" i="2"/>
  <c r="F665" i="2"/>
  <c r="K665" i="2"/>
  <c r="T665" i="2"/>
  <c r="Y665" i="2"/>
  <c r="F665" i="6" s="1"/>
  <c r="AE665" i="2"/>
  <c r="F666" i="2"/>
  <c r="K666" i="2"/>
  <c r="T666" i="2"/>
  <c r="Y666" i="2"/>
  <c r="F666" i="6" s="1"/>
  <c r="AE666" i="2"/>
  <c r="F667" i="2"/>
  <c r="K667" i="2"/>
  <c r="T667" i="2"/>
  <c r="Y667" i="2"/>
  <c r="F667" i="6" s="1"/>
  <c r="AE667" i="2"/>
  <c r="AA654" i="2"/>
  <c r="U655" i="2"/>
  <c r="U656" i="2" s="1"/>
  <c r="T655" i="2"/>
  <c r="U657" i="2"/>
  <c r="T657" i="2"/>
  <c r="G655" i="2"/>
  <c r="Z657" i="2"/>
  <c r="Y657" i="2"/>
  <c r="F657" i="6" s="1"/>
  <c r="L654" i="2"/>
  <c r="M654" i="2" s="1"/>
  <c r="AF654" i="2"/>
  <c r="AF655" i="2"/>
  <c r="AE655" i="2"/>
  <c r="T656" i="2"/>
  <c r="L657" i="2"/>
  <c r="M657" i="2" s="1"/>
  <c r="K657" i="2"/>
  <c r="AF657" i="2"/>
  <c r="AE657" i="2"/>
  <c r="AA658" i="2"/>
  <c r="H659" i="2"/>
  <c r="O659" i="2"/>
  <c r="C659" i="6" s="1"/>
  <c r="AG659" i="2"/>
  <c r="AH659" i="2"/>
  <c r="I659" i="6" s="1"/>
  <c r="O654" i="2"/>
  <c r="C654" i="6" s="1"/>
  <c r="G656" i="2"/>
  <c r="F656" i="2"/>
  <c r="Z656" i="2"/>
  <c r="Y656" i="2"/>
  <c r="F656" i="6" s="1"/>
  <c r="G658" i="2"/>
  <c r="F658" i="2"/>
  <c r="AG658" i="2"/>
  <c r="AH658" i="2"/>
  <c r="I658" i="6" s="1"/>
  <c r="AF656" i="2"/>
  <c r="AE656" i="2"/>
  <c r="V659" i="2"/>
  <c r="AJ659" i="2"/>
  <c r="K659" i="6" s="1"/>
  <c r="L656" i="2"/>
  <c r="M656" i="2" s="1"/>
  <c r="K656" i="2"/>
  <c r="Z655" i="2"/>
  <c r="Y655" i="2"/>
  <c r="F655" i="6" s="1"/>
  <c r="G657" i="2"/>
  <c r="F657" i="2"/>
  <c r="U658" i="2"/>
  <c r="AA659" i="2"/>
  <c r="K658" i="2"/>
  <c r="T658" i="2"/>
  <c r="Y658" i="2"/>
  <c r="F658" i="6" s="1"/>
  <c r="AE658" i="2"/>
  <c r="F659" i="2"/>
  <c r="K659" i="2"/>
  <c r="T659" i="2"/>
  <c r="Y659" i="2"/>
  <c r="F659" i="6" s="1"/>
  <c r="AE659" i="2"/>
  <c r="AA650" i="2"/>
  <c r="H651" i="2"/>
  <c r="O651" i="2"/>
  <c r="C651" i="6" s="1"/>
  <c r="AG651" i="2"/>
  <c r="AH651" i="2"/>
  <c r="I651" i="6" s="1"/>
  <c r="V653" i="2"/>
  <c r="AJ653" i="2"/>
  <c r="K653" i="6" s="1"/>
  <c r="H650" i="2"/>
  <c r="O650" i="2"/>
  <c r="C650" i="6" s="1"/>
  <c r="AG650" i="2"/>
  <c r="AH650" i="2"/>
  <c r="I650" i="6" s="1"/>
  <c r="U652" i="2"/>
  <c r="AA653" i="2"/>
  <c r="V651" i="2"/>
  <c r="AJ651" i="2"/>
  <c r="K651" i="6" s="1"/>
  <c r="AA652" i="2"/>
  <c r="H653" i="2"/>
  <c r="O653" i="2"/>
  <c r="C653" i="6" s="1"/>
  <c r="AG653" i="2"/>
  <c r="AH653" i="2"/>
  <c r="U650" i="2"/>
  <c r="AA651" i="2"/>
  <c r="H652" i="2"/>
  <c r="O652" i="2"/>
  <c r="C652" i="6" s="1"/>
  <c r="AG652" i="2"/>
  <c r="AH652" i="2"/>
  <c r="F650" i="2"/>
  <c r="K650" i="2"/>
  <c r="T650" i="2"/>
  <c r="Y650" i="2"/>
  <c r="F650" i="6" s="1"/>
  <c r="AE650" i="2"/>
  <c r="F651" i="2"/>
  <c r="K651" i="2"/>
  <c r="T651" i="2"/>
  <c r="Y651" i="2"/>
  <c r="F651" i="6" s="1"/>
  <c r="AE651" i="2"/>
  <c r="F652" i="2"/>
  <c r="K652" i="2"/>
  <c r="T652" i="2"/>
  <c r="Y652" i="2"/>
  <c r="F652" i="6" s="1"/>
  <c r="AE652" i="2"/>
  <c r="F653" i="2"/>
  <c r="K653" i="2"/>
  <c r="T653" i="2"/>
  <c r="Y653" i="2"/>
  <c r="F653" i="6" s="1"/>
  <c r="AE653" i="2"/>
  <c r="AJ645" i="2"/>
  <c r="K645" i="6" s="1"/>
  <c r="V645" i="2"/>
  <c r="U646" i="2"/>
  <c r="U648" i="2"/>
  <c r="AJ647" i="2"/>
  <c r="K647" i="6" s="1"/>
  <c r="V647" i="2"/>
  <c r="L648" i="2"/>
  <c r="M648" i="2" s="1"/>
  <c r="K648" i="2"/>
  <c r="Q649" i="2"/>
  <c r="P649" i="2"/>
  <c r="D649" i="6" s="1"/>
  <c r="AA645" i="2"/>
  <c r="AA646" i="2"/>
  <c r="AA647" i="2"/>
  <c r="L649" i="2"/>
  <c r="M649" i="2" s="1"/>
  <c r="K649" i="2"/>
  <c r="AN649" i="2"/>
  <c r="G649" i="6" s="1"/>
  <c r="H645" i="2"/>
  <c r="O645" i="2"/>
  <c r="C645" i="6" s="1"/>
  <c r="AG645" i="2"/>
  <c r="AH645" i="2"/>
  <c r="I645" i="6" s="1"/>
  <c r="H646" i="2"/>
  <c r="O646" i="2"/>
  <c r="C646" i="6" s="1"/>
  <c r="AG646" i="2"/>
  <c r="AH646" i="2"/>
  <c r="I646" i="6" s="1"/>
  <c r="H647" i="2"/>
  <c r="O647" i="2"/>
  <c r="C647" i="6" s="1"/>
  <c r="AG647" i="2"/>
  <c r="AH647" i="2"/>
  <c r="AH649" i="2"/>
  <c r="AL649" i="2"/>
  <c r="F645" i="2"/>
  <c r="K645" i="2"/>
  <c r="T645" i="2"/>
  <c r="Y645" i="2"/>
  <c r="F645" i="6" s="1"/>
  <c r="AE645" i="2"/>
  <c r="F646" i="2"/>
  <c r="K646" i="2"/>
  <c r="T646" i="2"/>
  <c r="Y646" i="2"/>
  <c r="F646" i="6" s="1"/>
  <c r="AE646" i="2"/>
  <c r="F647" i="2"/>
  <c r="K647" i="2"/>
  <c r="T647" i="2"/>
  <c r="Y647" i="2"/>
  <c r="F647" i="6" s="1"/>
  <c r="AE647" i="2"/>
  <c r="AJ639" i="2"/>
  <c r="K639" i="6" s="1"/>
  <c r="V639" i="2"/>
  <c r="U640" i="2"/>
  <c r="AJ641" i="2"/>
  <c r="K641" i="6" s="1"/>
  <c r="V641" i="2"/>
  <c r="U642" i="2"/>
  <c r="AJ643" i="2"/>
  <c r="K643" i="6" s="1"/>
  <c r="V643" i="2"/>
  <c r="AA639" i="2"/>
  <c r="AA640" i="2"/>
  <c r="AA641" i="2"/>
  <c r="AA642" i="2"/>
  <c r="AA643" i="2"/>
  <c r="O639" i="2"/>
  <c r="C639" i="6" s="1"/>
  <c r="H639" i="2"/>
  <c r="AH639" i="2"/>
  <c r="AG639" i="2"/>
  <c r="O640" i="2"/>
  <c r="C640" i="6" s="1"/>
  <c r="H640" i="2"/>
  <c r="AG640" i="2"/>
  <c r="AH640" i="2"/>
  <c r="I640" i="6" s="1"/>
  <c r="O641" i="2"/>
  <c r="C641" i="6" s="1"/>
  <c r="H641" i="2"/>
  <c r="AH641" i="2"/>
  <c r="I641" i="6" s="1"/>
  <c r="AG641" i="2"/>
  <c r="H642" i="2"/>
  <c r="O642" i="2"/>
  <c r="C642" i="6" s="1"/>
  <c r="AH642" i="2"/>
  <c r="AG642" i="2"/>
  <c r="O643" i="2"/>
  <c r="C643" i="6" s="1"/>
  <c r="H643" i="2"/>
  <c r="AG643" i="2"/>
  <c r="AH643" i="2"/>
  <c r="F639" i="2"/>
  <c r="K639" i="2"/>
  <c r="T639" i="2"/>
  <c r="Y639" i="2"/>
  <c r="F639" i="6" s="1"/>
  <c r="AE639" i="2"/>
  <c r="F640" i="2"/>
  <c r="K640" i="2"/>
  <c r="T640" i="2"/>
  <c r="Y640" i="2"/>
  <c r="F640" i="6" s="1"/>
  <c r="AE640" i="2"/>
  <c r="F641" i="2"/>
  <c r="K641" i="2"/>
  <c r="T641" i="2"/>
  <c r="Y641" i="2"/>
  <c r="F641" i="6" s="1"/>
  <c r="AE641" i="2"/>
  <c r="F642" i="2"/>
  <c r="K642" i="2"/>
  <c r="T642" i="2"/>
  <c r="Y642" i="2"/>
  <c r="F642" i="6" s="1"/>
  <c r="AE642" i="2"/>
  <c r="F643" i="2"/>
  <c r="K643" i="2"/>
  <c r="T643" i="2"/>
  <c r="Y643" i="2"/>
  <c r="F643" i="6" s="1"/>
  <c r="AE643" i="2"/>
  <c r="AW693" i="2"/>
  <c r="AX682" i="2"/>
  <c r="AX708" i="2"/>
  <c r="AQ690" i="2"/>
  <c r="AW698" i="2"/>
  <c r="AX697" i="2"/>
  <c r="AW700" i="2"/>
  <c r="AP696" i="2"/>
  <c r="AX683" i="2"/>
  <c r="AQ699" i="2"/>
  <c r="AX695" i="2"/>
  <c r="AQ681" i="2"/>
  <c r="AX681" i="2"/>
  <c r="AW697" i="2"/>
  <c r="AP697" i="2"/>
  <c r="AP663" i="2"/>
  <c r="AW669" i="2"/>
  <c r="AQ671" i="2"/>
  <c r="AP693" i="2"/>
  <c r="AX689" i="2"/>
  <c r="AQ708" i="2"/>
  <c r="AX690" i="2"/>
  <c r="AP698" i="2"/>
  <c r="AQ695" i="2"/>
  <c r="AW701" i="2"/>
  <c r="AW705" i="2"/>
  <c r="AQ682" i="2"/>
  <c r="AP690" i="2"/>
  <c r="AP700" i="2"/>
  <c r="AP649" i="2"/>
  <c r="AP670" i="2"/>
  <c r="AW670" i="2"/>
  <c r="AX691" i="2"/>
  <c r="AX712" i="2"/>
  <c r="AW690" i="2"/>
  <c r="AP701" i="2"/>
  <c r="AP705" i="2"/>
  <c r="AP703" i="2"/>
  <c r="AX699" i="2"/>
  <c r="AW703" i="2"/>
  <c r="AW671" i="2"/>
  <c r="AQ712" i="2"/>
  <c r="AQ697" i="2"/>
  <c r="AW696" i="2"/>
  <c r="O671" i="6" l="1"/>
  <c r="O670" i="6"/>
  <c r="M670" i="6"/>
  <c r="M649" i="6"/>
  <c r="N671" i="6"/>
  <c r="O669" i="6"/>
  <c r="M663" i="6"/>
  <c r="M697" i="6"/>
  <c r="BD697" i="2"/>
  <c r="BB697" i="2"/>
  <c r="Q697" i="6" s="1"/>
  <c r="O697" i="6"/>
  <c r="BC681" i="2"/>
  <c r="R681" i="6" s="1"/>
  <c r="P681" i="6"/>
  <c r="N681" i="6"/>
  <c r="AR681" i="2"/>
  <c r="AI639" i="2"/>
  <c r="J639" i="6" s="1"/>
  <c r="I639" i="6"/>
  <c r="AI649" i="2"/>
  <c r="J649" i="6" s="1"/>
  <c r="I649" i="6"/>
  <c r="U654" i="2"/>
  <c r="AJ654" i="2" s="1"/>
  <c r="K654" i="6" s="1"/>
  <c r="V672" i="2"/>
  <c r="AK672" i="2" s="1"/>
  <c r="L672" i="6" s="1"/>
  <c r="AJ672" i="2"/>
  <c r="K672" i="6" s="1"/>
  <c r="AH648" i="2"/>
  <c r="K655" i="2"/>
  <c r="AI667" i="2"/>
  <c r="J667" i="6" s="1"/>
  <c r="I667" i="6"/>
  <c r="AI665" i="2"/>
  <c r="J665" i="6" s="1"/>
  <c r="I665" i="6"/>
  <c r="AM671" i="2"/>
  <c r="BE707" i="2"/>
  <c r="AI675" i="2"/>
  <c r="J675" i="6" s="1"/>
  <c r="I675" i="6"/>
  <c r="O648" i="2"/>
  <c r="H648" i="2"/>
  <c r="AJ670" i="2"/>
  <c r="K670" i="6" s="1"/>
  <c r="V670" i="2"/>
  <c r="AK670" i="2" s="1"/>
  <c r="L670" i="6" s="1"/>
  <c r="AI647" i="2"/>
  <c r="J647" i="6" s="1"/>
  <c r="I647" i="6"/>
  <c r="AI661" i="2"/>
  <c r="J661" i="6" s="1"/>
  <c r="I661" i="6"/>
  <c r="AI672" i="2"/>
  <c r="J672" i="6" s="1"/>
  <c r="I672" i="6"/>
  <c r="AI653" i="2"/>
  <c r="J653" i="6" s="1"/>
  <c r="I653" i="6"/>
  <c r="AL665" i="2"/>
  <c r="AM665" i="2" s="1"/>
  <c r="AS662" i="2"/>
  <c r="AN661" i="2"/>
  <c r="AS663" i="2"/>
  <c r="BE683" i="2"/>
  <c r="AM701" i="2"/>
  <c r="C675" i="6"/>
  <c r="Q675" i="2"/>
  <c r="P675" i="2"/>
  <c r="D675" i="6" s="1"/>
  <c r="C673" i="6"/>
  <c r="P673" i="2"/>
  <c r="D673" i="6" s="1"/>
  <c r="Q673" i="2"/>
  <c r="G697" i="6"/>
  <c r="H681" i="6"/>
  <c r="AI642" i="2"/>
  <c r="J642" i="6" s="1"/>
  <c r="I642" i="6"/>
  <c r="AI652" i="2"/>
  <c r="J652" i="6" s="1"/>
  <c r="I652" i="6"/>
  <c r="AI670" i="2"/>
  <c r="J670" i="6" s="1"/>
  <c r="I670" i="6"/>
  <c r="AI643" i="2"/>
  <c r="J643" i="6" s="1"/>
  <c r="I643" i="6"/>
  <c r="AJ649" i="2"/>
  <c r="K649" i="6" s="1"/>
  <c r="V649" i="2"/>
  <c r="AK649" i="2" s="1"/>
  <c r="L649" i="6" s="1"/>
  <c r="N712" i="6"/>
  <c r="AR712" i="2"/>
  <c r="P712" i="6"/>
  <c r="BC712" i="2"/>
  <c r="R712" i="6" s="1"/>
  <c r="H712" i="6"/>
  <c r="AY712" i="2"/>
  <c r="N708" i="6"/>
  <c r="P708" i="6"/>
  <c r="AR708" i="2"/>
  <c r="BC708" i="2"/>
  <c r="R708" i="6" s="1"/>
  <c r="AY708" i="2"/>
  <c r="P695" i="6"/>
  <c r="O703" i="6"/>
  <c r="O705" i="6"/>
  <c r="M696" i="6"/>
  <c r="O696" i="6"/>
  <c r="P699" i="6"/>
  <c r="O701" i="6"/>
  <c r="O700" i="6"/>
  <c r="M700" i="6"/>
  <c r="M703" i="6"/>
  <c r="N695" i="6"/>
  <c r="P697" i="6"/>
  <c r="N697" i="6"/>
  <c r="M705" i="6"/>
  <c r="M698" i="6"/>
  <c r="O698" i="6"/>
  <c r="N699" i="6"/>
  <c r="M701" i="6"/>
  <c r="AY695" i="2"/>
  <c r="BE695" i="2" s="1"/>
  <c r="H695" i="6"/>
  <c r="AY697" i="2"/>
  <c r="BF697" i="2" s="1"/>
  <c r="BC695" i="2"/>
  <c r="R695" i="6" s="1"/>
  <c r="BD703" i="2"/>
  <c r="BB703" i="2"/>
  <c r="Q703" i="6" s="1"/>
  <c r="BD705" i="2"/>
  <c r="BB705" i="2"/>
  <c r="Q705" i="6" s="1"/>
  <c r="BD696" i="2"/>
  <c r="BB696" i="2"/>
  <c r="Q696" i="6" s="1"/>
  <c r="BC699" i="2"/>
  <c r="R699" i="6" s="1"/>
  <c r="BD701" i="2"/>
  <c r="BB701" i="2"/>
  <c r="Q701" i="6" s="1"/>
  <c r="BD700" i="2"/>
  <c r="BB700" i="2"/>
  <c r="Q700" i="6" s="1"/>
  <c r="AR695" i="2"/>
  <c r="BC697" i="2"/>
  <c r="R697" i="6" s="1"/>
  <c r="AR697" i="2"/>
  <c r="BD698" i="2"/>
  <c r="BB698" i="2"/>
  <c r="Q698" i="6" s="1"/>
  <c r="AR699" i="2"/>
  <c r="BF695" i="2"/>
  <c r="BF699" i="2"/>
  <c r="BE699" i="2"/>
  <c r="AT703" i="2"/>
  <c r="AT705" i="2"/>
  <c r="AO696" i="2"/>
  <c r="H696" i="6" s="1"/>
  <c r="AN702" i="2"/>
  <c r="G702" i="6" s="1"/>
  <c r="AM702" i="2"/>
  <c r="AN704" i="2"/>
  <c r="G704" i="6" s="1"/>
  <c r="AM704" i="2"/>
  <c r="AM705" i="2"/>
  <c r="AT702" i="2"/>
  <c r="AT701" i="2"/>
  <c r="AO700" i="2"/>
  <c r="H700" i="6" s="1"/>
  <c r="AO703" i="2"/>
  <c r="AT704" i="2"/>
  <c r="AO705" i="2"/>
  <c r="H705" i="6" s="1"/>
  <c r="AO698" i="2"/>
  <c r="H698" i="6" s="1"/>
  <c r="AO701" i="2"/>
  <c r="H701" i="6" s="1"/>
  <c r="P690" i="6"/>
  <c r="P689" i="6"/>
  <c r="P682" i="6"/>
  <c r="N682" i="6"/>
  <c r="N690" i="6"/>
  <c r="P691" i="6"/>
  <c r="M693" i="6"/>
  <c r="O693" i="6"/>
  <c r="P683" i="6"/>
  <c r="BC683" i="2"/>
  <c r="R683" i="6" s="1"/>
  <c r="M690" i="6"/>
  <c r="O690" i="6"/>
  <c r="BD690" i="2"/>
  <c r="AY690" i="2"/>
  <c r="BE690" i="2" s="1"/>
  <c r="BB690" i="2"/>
  <c r="Q690" i="6" s="1"/>
  <c r="G690" i="6"/>
  <c r="BD693" i="2"/>
  <c r="BB693" i="2"/>
  <c r="Q693" i="6" s="1"/>
  <c r="AO693" i="2"/>
  <c r="H693" i="6" s="1"/>
  <c r="AT692" i="2"/>
  <c r="AM693" i="2"/>
  <c r="AN692" i="2"/>
  <c r="G692" i="6" s="1"/>
  <c r="AM692" i="2"/>
  <c r="AT693" i="2"/>
  <c r="BC690" i="2"/>
  <c r="R690" i="6" s="1"/>
  <c r="BC689" i="2"/>
  <c r="R689" i="6" s="1"/>
  <c r="BC682" i="2"/>
  <c r="R682" i="6" s="1"/>
  <c r="AR682" i="2"/>
  <c r="AR690" i="2"/>
  <c r="BC691" i="2"/>
  <c r="R691" i="6" s="1"/>
  <c r="BE691" i="2"/>
  <c r="BF691" i="2"/>
  <c r="R686" i="2"/>
  <c r="AS686" i="2"/>
  <c r="AL686" i="2"/>
  <c r="R685" i="2"/>
  <c r="AL685" i="2"/>
  <c r="AS685" i="2"/>
  <c r="AN685" i="2"/>
  <c r="G685" i="6" s="1"/>
  <c r="R687" i="2"/>
  <c r="AS687" i="2"/>
  <c r="AL687" i="2"/>
  <c r="AN687" i="2"/>
  <c r="G687" i="6" s="1"/>
  <c r="AM684" i="2"/>
  <c r="AY689" i="2"/>
  <c r="AY682" i="2"/>
  <c r="AT684" i="2"/>
  <c r="R677" i="2"/>
  <c r="AN677" i="2"/>
  <c r="G677" i="6" s="1"/>
  <c r="AL677" i="2"/>
  <c r="AS677" i="2"/>
  <c r="R676" i="2"/>
  <c r="AS676" i="2"/>
  <c r="AL676" i="2"/>
  <c r="R678" i="2"/>
  <c r="AS678" i="2"/>
  <c r="AL678" i="2"/>
  <c r="R679" i="2"/>
  <c r="AL679" i="2"/>
  <c r="AS679" i="2"/>
  <c r="AN679" i="2"/>
  <c r="G679" i="6" s="1"/>
  <c r="AR671" i="2"/>
  <c r="BD671" i="2"/>
  <c r="BB671" i="2"/>
  <c r="Q671" i="6" s="1"/>
  <c r="BD670" i="2"/>
  <c r="BB670" i="2"/>
  <c r="Q670" i="6" s="1"/>
  <c r="BD669" i="2"/>
  <c r="BB669" i="2"/>
  <c r="Q669" i="6" s="1"/>
  <c r="AT671" i="2"/>
  <c r="AY671" i="2" s="1"/>
  <c r="AT670" i="2"/>
  <c r="AT674" i="2"/>
  <c r="AO670" i="2"/>
  <c r="H670" i="6" s="1"/>
  <c r="AT669" i="2"/>
  <c r="AO669" i="2"/>
  <c r="H669" i="6" s="1"/>
  <c r="AT672" i="2"/>
  <c r="AK667" i="2"/>
  <c r="L667" i="6" s="1"/>
  <c r="AO663" i="2"/>
  <c r="H663" i="6" s="1"/>
  <c r="Q666" i="2"/>
  <c r="P666" i="2"/>
  <c r="D666" i="6" s="1"/>
  <c r="AJ662" i="2"/>
  <c r="K662" i="6" s="1"/>
  <c r="V662" i="2"/>
  <c r="AM661" i="2"/>
  <c r="AJ664" i="2"/>
  <c r="K664" i="6" s="1"/>
  <c r="V664" i="2"/>
  <c r="AS665" i="2"/>
  <c r="AN665" i="2"/>
  <c r="G665" i="6" s="1"/>
  <c r="AI664" i="2"/>
  <c r="J664" i="6" s="1"/>
  <c r="AI663" i="2"/>
  <c r="J663" i="6" s="1"/>
  <c r="AT662" i="2"/>
  <c r="AO661" i="2"/>
  <c r="H661" i="6" s="1"/>
  <c r="Q667" i="2"/>
  <c r="P667" i="2"/>
  <c r="D667" i="6" s="1"/>
  <c r="AN662" i="2"/>
  <c r="G662" i="6" s="1"/>
  <c r="AM662" i="2"/>
  <c r="AK666" i="2"/>
  <c r="L666" i="6" s="1"/>
  <c r="AK665" i="2"/>
  <c r="L665" i="6" s="1"/>
  <c r="AK663" i="2"/>
  <c r="L663" i="6" s="1"/>
  <c r="AK661" i="2"/>
  <c r="L661" i="6" s="1"/>
  <c r="AI666" i="2"/>
  <c r="J666" i="6" s="1"/>
  <c r="AM664" i="2"/>
  <c r="AM663" i="2"/>
  <c r="AI662" i="2"/>
  <c r="J662" i="6" s="1"/>
  <c r="AT661" i="2"/>
  <c r="AS664" i="2"/>
  <c r="H657" i="2"/>
  <c r="O657" i="2"/>
  <c r="C657" i="6" s="1"/>
  <c r="Q659" i="2"/>
  <c r="P659" i="2"/>
  <c r="D659" i="6" s="1"/>
  <c r="V658" i="2"/>
  <c r="AJ658" i="2"/>
  <c r="K658" i="6" s="1"/>
  <c r="AA655" i="2"/>
  <c r="AK659" i="2"/>
  <c r="L659" i="6" s="1"/>
  <c r="AI658" i="2"/>
  <c r="J658" i="6" s="1"/>
  <c r="H658" i="2"/>
  <c r="O658" i="2"/>
  <c r="C658" i="6" s="1"/>
  <c r="H656" i="2"/>
  <c r="O656" i="2"/>
  <c r="C656" i="6" s="1"/>
  <c r="AG654" i="2"/>
  <c r="AH654" i="2"/>
  <c r="AA657" i="2"/>
  <c r="P654" i="2"/>
  <c r="D654" i="6" s="1"/>
  <c r="Q654" i="2"/>
  <c r="AG655" i="2"/>
  <c r="AH655" i="2"/>
  <c r="V654" i="2"/>
  <c r="H655" i="2"/>
  <c r="O655" i="2"/>
  <c r="C655" i="6" s="1"/>
  <c r="V655" i="2"/>
  <c r="AJ655" i="2"/>
  <c r="K655" i="6" s="1"/>
  <c r="AI659" i="2"/>
  <c r="J659" i="6" s="1"/>
  <c r="AA656" i="2"/>
  <c r="AG656" i="2"/>
  <c r="AH656" i="2"/>
  <c r="I656" i="6" s="1"/>
  <c r="AG657" i="2"/>
  <c r="AH657" i="2"/>
  <c r="I657" i="6" s="1"/>
  <c r="V656" i="2"/>
  <c r="AJ656" i="2"/>
  <c r="K656" i="6" s="1"/>
  <c r="V657" i="2"/>
  <c r="AJ657" i="2"/>
  <c r="K657" i="6" s="1"/>
  <c r="AK651" i="2"/>
  <c r="L651" i="6" s="1"/>
  <c r="Q650" i="2"/>
  <c r="P650" i="2"/>
  <c r="D650" i="6" s="1"/>
  <c r="Q651" i="2"/>
  <c r="P651" i="2"/>
  <c r="D651" i="6" s="1"/>
  <c r="Q652" i="2"/>
  <c r="P652" i="2"/>
  <c r="D652" i="6" s="1"/>
  <c r="V650" i="2"/>
  <c r="AJ650" i="2"/>
  <c r="K650" i="6" s="1"/>
  <c r="AI650" i="2"/>
  <c r="J650" i="6" s="1"/>
  <c r="AI651" i="2"/>
  <c r="J651" i="6" s="1"/>
  <c r="Q653" i="2"/>
  <c r="P653" i="2"/>
  <c r="D653" i="6" s="1"/>
  <c r="AK653" i="2"/>
  <c r="L653" i="6" s="1"/>
  <c r="V652" i="2"/>
  <c r="AJ652" i="2"/>
  <c r="K652" i="6" s="1"/>
  <c r="AI646" i="2"/>
  <c r="J646" i="6" s="1"/>
  <c r="AK647" i="2"/>
  <c r="L647" i="6" s="1"/>
  <c r="AJ646" i="2"/>
  <c r="K646" i="6" s="1"/>
  <c r="V646" i="2"/>
  <c r="AI645" i="2"/>
  <c r="J645" i="6" s="1"/>
  <c r="Q645" i="2"/>
  <c r="P645" i="2"/>
  <c r="D645" i="6" s="1"/>
  <c r="R649" i="2"/>
  <c r="AO649" i="2" s="1"/>
  <c r="H649" i="6" s="1"/>
  <c r="AS649" i="2"/>
  <c r="AK645" i="2"/>
  <c r="L645" i="6" s="1"/>
  <c r="Q647" i="2"/>
  <c r="P647" i="2"/>
  <c r="D647" i="6" s="1"/>
  <c r="Q646" i="2"/>
  <c r="P646" i="2"/>
  <c r="D646" i="6" s="1"/>
  <c r="AJ648" i="2"/>
  <c r="K648" i="6" s="1"/>
  <c r="V648" i="2"/>
  <c r="Q639" i="2"/>
  <c r="P639" i="2"/>
  <c r="D639" i="6" s="1"/>
  <c r="AI641" i="2"/>
  <c r="J641" i="6" s="1"/>
  <c r="Q641" i="2"/>
  <c r="P641" i="2"/>
  <c r="D641" i="6" s="1"/>
  <c r="Q643" i="2"/>
  <c r="P643" i="2"/>
  <c r="D643" i="6" s="1"/>
  <c r="Q642" i="2"/>
  <c r="P642" i="2"/>
  <c r="D642" i="6" s="1"/>
  <c r="AI640" i="2"/>
  <c r="J640" i="6" s="1"/>
  <c r="Q640" i="2"/>
  <c r="P640" i="2"/>
  <c r="D640" i="6" s="1"/>
  <c r="AJ642" i="2"/>
  <c r="K642" i="6" s="1"/>
  <c r="V642" i="2"/>
  <c r="AJ640" i="2"/>
  <c r="K640" i="6" s="1"/>
  <c r="V640" i="2"/>
  <c r="AK641" i="2"/>
  <c r="L641" i="6" s="1"/>
  <c r="AK639" i="2"/>
  <c r="L639" i="6" s="1"/>
  <c r="AK643" i="2"/>
  <c r="L643" i="6" s="1"/>
  <c r="AQ661" i="2"/>
  <c r="AW679" i="2"/>
  <c r="AP692" i="2"/>
  <c r="AP687" i="2"/>
  <c r="AW685" i="2"/>
  <c r="AQ703" i="2"/>
  <c r="AX701" i="2"/>
  <c r="AQ696" i="2"/>
  <c r="AQ698" i="2"/>
  <c r="AX705" i="2"/>
  <c r="AQ705" i="2"/>
  <c r="AX700" i="2"/>
  <c r="AW704" i="2"/>
  <c r="AQ663" i="2"/>
  <c r="AX671" i="2"/>
  <c r="AP685" i="2"/>
  <c r="AP704" i="2"/>
  <c r="AW665" i="2"/>
  <c r="AP662" i="2"/>
  <c r="AW649" i="2"/>
  <c r="AP677" i="2"/>
  <c r="AQ669" i="2"/>
  <c r="AQ693" i="2"/>
  <c r="AX703" i="2"/>
  <c r="AW702" i="2"/>
  <c r="AQ700" i="2"/>
  <c r="AP665" i="2"/>
  <c r="AQ670" i="2"/>
  <c r="AW687" i="2"/>
  <c r="AX696" i="2"/>
  <c r="AW661" i="2"/>
  <c r="AP661" i="2"/>
  <c r="AX661" i="2"/>
  <c r="AW662" i="2"/>
  <c r="AQ649" i="2"/>
  <c r="AP679" i="2"/>
  <c r="AX669" i="2"/>
  <c r="AX670" i="2"/>
  <c r="AX693" i="2"/>
  <c r="AQ701" i="2"/>
  <c r="AW663" i="2"/>
  <c r="AW677" i="2"/>
  <c r="AW692" i="2"/>
  <c r="AP702" i="2"/>
  <c r="AX698" i="2"/>
  <c r="O677" i="6" l="1"/>
  <c r="O663" i="6"/>
  <c r="BD663" i="2"/>
  <c r="BB663" i="2"/>
  <c r="Q663" i="6" s="1"/>
  <c r="P670" i="6"/>
  <c r="P669" i="6"/>
  <c r="M679" i="6"/>
  <c r="N649" i="6"/>
  <c r="O662" i="6"/>
  <c r="P661" i="6"/>
  <c r="M661" i="6"/>
  <c r="O661" i="6"/>
  <c r="BB661" i="2"/>
  <c r="Q661" i="6" s="1"/>
  <c r="BD661" i="2"/>
  <c r="N670" i="6"/>
  <c r="M665" i="6"/>
  <c r="N669" i="6"/>
  <c r="M677" i="6"/>
  <c r="O649" i="6"/>
  <c r="M662" i="6"/>
  <c r="O665" i="6"/>
  <c r="P671" i="6"/>
  <c r="N663" i="6"/>
  <c r="O679" i="6"/>
  <c r="N661" i="6"/>
  <c r="AL673" i="2"/>
  <c r="AM673" i="2" s="1"/>
  <c r="AN673" i="2"/>
  <c r="AS673" i="2"/>
  <c r="R673" i="2"/>
  <c r="AO673" i="2" s="1"/>
  <c r="AI655" i="2"/>
  <c r="J655" i="6" s="1"/>
  <c r="I655" i="6"/>
  <c r="AY705" i="2"/>
  <c r="BF705" i="2" s="1"/>
  <c r="BE697" i="2"/>
  <c r="AY696" i="2"/>
  <c r="BF696" i="2" s="1"/>
  <c r="G661" i="6"/>
  <c r="AI648" i="2"/>
  <c r="J648" i="6" s="1"/>
  <c r="I648" i="6"/>
  <c r="AI654" i="2"/>
  <c r="J654" i="6" s="1"/>
  <c r="I654" i="6"/>
  <c r="AN675" i="2"/>
  <c r="AN676" i="2" s="1"/>
  <c r="G676" i="6" s="1"/>
  <c r="AL675" i="2"/>
  <c r="AS675" i="2"/>
  <c r="R675" i="2"/>
  <c r="AT663" i="2"/>
  <c r="AY663" i="2" s="1"/>
  <c r="AM679" i="2"/>
  <c r="AN684" i="2"/>
  <c r="C648" i="6"/>
  <c r="Q648" i="2"/>
  <c r="P648" i="2"/>
  <c r="D648" i="6" s="1"/>
  <c r="BF712" i="2"/>
  <c r="BE712" i="2"/>
  <c r="BF708" i="2"/>
  <c r="BE708" i="2"/>
  <c r="BF690" i="2"/>
  <c r="N698" i="6"/>
  <c r="P698" i="6"/>
  <c r="N700" i="6"/>
  <c r="P700" i="6"/>
  <c r="N696" i="6"/>
  <c r="P696" i="6"/>
  <c r="N701" i="6"/>
  <c r="N705" i="6"/>
  <c r="P701" i="6"/>
  <c r="M704" i="6"/>
  <c r="O704" i="6"/>
  <c r="P705" i="6"/>
  <c r="N703" i="6"/>
  <c r="M702" i="6"/>
  <c r="O702" i="6"/>
  <c r="P703" i="6"/>
  <c r="AY700" i="2"/>
  <c r="AY703" i="2"/>
  <c r="BE703" i="2" s="1"/>
  <c r="H703" i="6"/>
  <c r="AR698" i="2"/>
  <c r="BC698" i="2"/>
  <c r="R698" i="6" s="1"/>
  <c r="AR700" i="2"/>
  <c r="BC700" i="2"/>
  <c r="R700" i="6" s="1"/>
  <c r="AR696" i="2"/>
  <c r="BC696" i="2"/>
  <c r="R696" i="6" s="1"/>
  <c r="AR701" i="2"/>
  <c r="AR705" i="2"/>
  <c r="BC701" i="2"/>
  <c r="R701" i="6" s="1"/>
  <c r="BD704" i="2"/>
  <c r="BB704" i="2"/>
  <c r="Q704" i="6" s="1"/>
  <c r="BC705" i="2"/>
  <c r="R705" i="6" s="1"/>
  <c r="AR703" i="2"/>
  <c r="BD702" i="2"/>
  <c r="BB702" i="2"/>
  <c r="Q702" i="6" s="1"/>
  <c r="BC703" i="2"/>
  <c r="R703" i="6" s="1"/>
  <c r="BE696" i="2"/>
  <c r="AY698" i="2"/>
  <c r="BF700" i="2"/>
  <c r="BE700" i="2"/>
  <c r="AO704" i="2"/>
  <c r="H704" i="6" s="1"/>
  <c r="AO702" i="2"/>
  <c r="H702" i="6" s="1"/>
  <c r="AY701" i="2"/>
  <c r="O685" i="6"/>
  <c r="O687" i="6"/>
  <c r="M687" i="6"/>
  <c r="M685" i="6"/>
  <c r="P693" i="6"/>
  <c r="N693" i="6"/>
  <c r="M692" i="6"/>
  <c r="O692" i="6"/>
  <c r="BC693" i="2"/>
  <c r="R693" i="6" s="1"/>
  <c r="AR693" i="2"/>
  <c r="BD692" i="2"/>
  <c r="BB692" i="2"/>
  <c r="Q692" i="6" s="1"/>
  <c r="AO692" i="2"/>
  <c r="H692" i="6" s="1"/>
  <c r="AY693" i="2"/>
  <c r="BD685" i="2"/>
  <c r="BB685" i="2"/>
  <c r="Q685" i="6" s="1"/>
  <c r="BD687" i="2"/>
  <c r="BB687" i="2"/>
  <c r="Q687" i="6" s="1"/>
  <c r="BE689" i="2"/>
  <c r="BF689" i="2"/>
  <c r="AM687" i="2"/>
  <c r="AT685" i="2"/>
  <c r="AT686" i="2"/>
  <c r="AT687" i="2"/>
  <c r="AM685" i="2"/>
  <c r="AO684" i="2"/>
  <c r="H684" i="6" s="1"/>
  <c r="BE682" i="2"/>
  <c r="BF682" i="2"/>
  <c r="AO687" i="2"/>
  <c r="H687" i="6" s="1"/>
  <c r="AN688" i="2"/>
  <c r="G688" i="6" s="1"/>
  <c r="AO685" i="2"/>
  <c r="H685" i="6" s="1"/>
  <c r="AN686" i="2"/>
  <c r="G686" i="6" s="1"/>
  <c r="AM686" i="2"/>
  <c r="BD679" i="2"/>
  <c r="BB679" i="2"/>
  <c r="Q679" i="6" s="1"/>
  <c r="BD677" i="2"/>
  <c r="BB677" i="2"/>
  <c r="Q677" i="6" s="1"/>
  <c r="AO679" i="2"/>
  <c r="H679" i="6" s="1"/>
  <c r="AN678" i="2"/>
  <c r="G678" i="6" s="1"/>
  <c r="AM678" i="2"/>
  <c r="AT676" i="2"/>
  <c r="AO677" i="2"/>
  <c r="H677" i="6" s="1"/>
  <c r="AT679" i="2"/>
  <c r="AT678" i="2"/>
  <c r="AT677" i="2"/>
  <c r="AM676" i="2"/>
  <c r="AM677" i="2"/>
  <c r="BC670" i="2"/>
  <c r="R670" i="6" s="1"/>
  <c r="AR669" i="2"/>
  <c r="BC671" i="2"/>
  <c r="R671" i="6" s="1"/>
  <c r="BC669" i="2"/>
  <c r="R669" i="6" s="1"/>
  <c r="AR670" i="2"/>
  <c r="AY670" i="2"/>
  <c r="AY669" i="2"/>
  <c r="BE671" i="2"/>
  <c r="BF671" i="2"/>
  <c r="AR663" i="2"/>
  <c r="BD662" i="2"/>
  <c r="BB662" i="2"/>
  <c r="Q662" i="6" s="1"/>
  <c r="AR661" i="2"/>
  <c r="BC661" i="2"/>
  <c r="R661" i="6" s="1"/>
  <c r="BD665" i="2"/>
  <c r="BB665" i="2"/>
  <c r="Q665" i="6" s="1"/>
  <c r="AT664" i="2"/>
  <c r="AO662" i="2"/>
  <c r="H662" i="6" s="1"/>
  <c r="AO665" i="2"/>
  <c r="H665" i="6" s="1"/>
  <c r="AN664" i="2"/>
  <c r="G664" i="6" s="1"/>
  <c r="AT665" i="2"/>
  <c r="AY665" i="2" s="1"/>
  <c r="R667" i="2"/>
  <c r="AN667" i="2"/>
  <c r="G667" i="6" s="1"/>
  <c r="AS667" i="2"/>
  <c r="AL667" i="2"/>
  <c r="AM667" i="2" s="1"/>
  <c r="AK664" i="2"/>
  <c r="L664" i="6" s="1"/>
  <c r="AK662" i="2"/>
  <c r="L662" i="6" s="1"/>
  <c r="R666" i="2"/>
  <c r="AL666" i="2"/>
  <c r="AS666" i="2"/>
  <c r="AY661" i="2"/>
  <c r="R654" i="2"/>
  <c r="AS654" i="2"/>
  <c r="AK658" i="2"/>
  <c r="L658" i="6" s="1"/>
  <c r="AK657" i="2"/>
  <c r="L657" i="6" s="1"/>
  <c r="AI657" i="2"/>
  <c r="J657" i="6" s="1"/>
  <c r="AI656" i="2"/>
  <c r="J656" i="6" s="1"/>
  <c r="AK654" i="2"/>
  <c r="L654" i="6" s="1"/>
  <c r="Q655" i="2"/>
  <c r="P655" i="2"/>
  <c r="D655" i="6" s="1"/>
  <c r="Q656" i="2"/>
  <c r="P656" i="2"/>
  <c r="D656" i="6" s="1"/>
  <c r="R659" i="2"/>
  <c r="AL659" i="2"/>
  <c r="AM659" i="2" s="1"/>
  <c r="AS659" i="2"/>
  <c r="AN659" i="2"/>
  <c r="G659" i="6" s="1"/>
  <c r="Q657" i="2"/>
  <c r="P657" i="2"/>
  <c r="D657" i="6" s="1"/>
  <c r="AK656" i="2"/>
  <c r="L656" i="6" s="1"/>
  <c r="AL654" i="2"/>
  <c r="AK655" i="2"/>
  <c r="L655" i="6" s="1"/>
  <c r="Q658" i="2"/>
  <c r="P658" i="2"/>
  <c r="D658" i="6" s="1"/>
  <c r="R652" i="2"/>
  <c r="AL652" i="2"/>
  <c r="AS652" i="2"/>
  <c r="R650" i="2"/>
  <c r="AS650" i="2"/>
  <c r="AL650" i="2"/>
  <c r="AK652" i="2"/>
  <c r="L652" i="6" s="1"/>
  <c r="R653" i="2"/>
  <c r="AS653" i="2"/>
  <c r="AN653" i="2"/>
  <c r="G653" i="6" s="1"/>
  <c r="AL653" i="2"/>
  <c r="AK650" i="2"/>
  <c r="L650" i="6" s="1"/>
  <c r="R651" i="2"/>
  <c r="AN651" i="2"/>
  <c r="G651" i="6" s="1"/>
  <c r="AL651" i="2"/>
  <c r="AS651" i="2"/>
  <c r="AR649" i="2"/>
  <c r="BB649" i="2"/>
  <c r="Q649" i="6" s="1"/>
  <c r="BD649" i="2"/>
  <c r="R646" i="2"/>
  <c r="AS646" i="2"/>
  <c r="AL646" i="2"/>
  <c r="AT649" i="2"/>
  <c r="AM649" i="2"/>
  <c r="R647" i="2"/>
  <c r="AS647" i="2"/>
  <c r="AL647" i="2"/>
  <c r="AN647" i="2"/>
  <c r="G647" i="6" s="1"/>
  <c r="AK646" i="2"/>
  <c r="L646" i="6" s="1"/>
  <c r="AK648" i="2"/>
  <c r="L648" i="6" s="1"/>
  <c r="R645" i="2"/>
  <c r="AS645" i="2"/>
  <c r="AL645" i="2"/>
  <c r="AM645" i="2" s="1"/>
  <c r="AN645" i="2"/>
  <c r="G645" i="6" s="1"/>
  <c r="AK642" i="2"/>
  <c r="L642" i="6" s="1"/>
  <c r="R643" i="2"/>
  <c r="AN643" i="2"/>
  <c r="G643" i="6" s="1"/>
  <c r="AS643" i="2"/>
  <c r="AL643" i="2"/>
  <c r="AK640" i="2"/>
  <c r="L640" i="6" s="1"/>
  <c r="R639" i="2"/>
  <c r="AN639" i="2"/>
  <c r="G639" i="6" s="1"/>
  <c r="AS639" i="2"/>
  <c r="AL639" i="2"/>
  <c r="AM639" i="2" s="1"/>
  <c r="R642" i="2"/>
  <c r="AL642" i="2"/>
  <c r="AS642" i="2"/>
  <c r="R641" i="2"/>
  <c r="AN641" i="2"/>
  <c r="G641" i="6" s="1"/>
  <c r="AS641" i="2"/>
  <c r="AL641" i="2"/>
  <c r="R640" i="2"/>
  <c r="AL640" i="2"/>
  <c r="AS640" i="2"/>
  <c r="AQ673" i="2"/>
  <c r="AW664" i="2"/>
  <c r="AQ665" i="2"/>
  <c r="AW651" i="2"/>
  <c r="AP647" i="2"/>
  <c r="AP641" i="2"/>
  <c r="AW639" i="2"/>
  <c r="AW676" i="2"/>
  <c r="AX679" i="2"/>
  <c r="AW686" i="2"/>
  <c r="AX684" i="2"/>
  <c r="AQ685" i="2"/>
  <c r="AQ704" i="2"/>
  <c r="AP676" i="2"/>
  <c r="AP686" i="2"/>
  <c r="AQ684" i="2"/>
  <c r="AQ662" i="2"/>
  <c r="AP659" i="2"/>
  <c r="AP651" i="2"/>
  <c r="AP643" i="2"/>
  <c r="AW641" i="2"/>
  <c r="AP678" i="2"/>
  <c r="AX685" i="2"/>
  <c r="AP688" i="2"/>
  <c r="AW675" i="2"/>
  <c r="AP684" i="2"/>
  <c r="AW684" i="2"/>
  <c r="AP664" i="2"/>
  <c r="AP667" i="2"/>
  <c r="AW653" i="2"/>
  <c r="AW645" i="2"/>
  <c r="AW647" i="2"/>
  <c r="AW643" i="2"/>
  <c r="AX677" i="2"/>
  <c r="AX692" i="2"/>
  <c r="AX702" i="2"/>
  <c r="AW673" i="2"/>
  <c r="AP675" i="2"/>
  <c r="AX663" i="2"/>
  <c r="AX665" i="2"/>
  <c r="AQ677" i="2"/>
  <c r="AX687" i="2"/>
  <c r="AX704" i="2"/>
  <c r="AP673" i="2"/>
  <c r="AX662" i="2"/>
  <c r="AW667" i="2"/>
  <c r="AW659" i="2"/>
  <c r="AP653" i="2"/>
  <c r="AX649" i="2"/>
  <c r="AP645" i="2"/>
  <c r="AP639" i="2"/>
  <c r="AQ679" i="2"/>
  <c r="AW678" i="2"/>
  <c r="AQ692" i="2"/>
  <c r="AQ687" i="2"/>
  <c r="AW688" i="2"/>
  <c r="AQ702" i="2"/>
  <c r="O678" i="6" l="1"/>
  <c r="N679" i="6"/>
  <c r="M639" i="6"/>
  <c r="M645" i="6"/>
  <c r="P649" i="6"/>
  <c r="M653" i="6"/>
  <c r="O659" i="6"/>
  <c r="O667" i="6"/>
  <c r="P662" i="6"/>
  <c r="M673" i="6"/>
  <c r="N677" i="6"/>
  <c r="P665" i="6"/>
  <c r="P663" i="6"/>
  <c r="BC663" i="2"/>
  <c r="R663" i="6" s="1"/>
  <c r="M675" i="6"/>
  <c r="O673" i="6"/>
  <c r="BD673" i="2"/>
  <c r="BB673" i="2"/>
  <c r="Q673" i="6" s="1"/>
  <c r="P677" i="6"/>
  <c r="O643" i="6"/>
  <c r="O647" i="6"/>
  <c r="O645" i="6"/>
  <c r="O653" i="6"/>
  <c r="M667" i="6"/>
  <c r="M664" i="6"/>
  <c r="BD684" i="2"/>
  <c r="AY684" i="2"/>
  <c r="O684" i="6"/>
  <c r="BB684" i="2"/>
  <c r="Q684" i="6" s="1"/>
  <c r="M684" i="6"/>
  <c r="O675" i="6"/>
  <c r="BD675" i="2"/>
  <c r="BB675" i="2"/>
  <c r="Q675" i="6" s="1"/>
  <c r="M678" i="6"/>
  <c r="O641" i="6"/>
  <c r="M643" i="6"/>
  <c r="M651" i="6"/>
  <c r="M659" i="6"/>
  <c r="N662" i="6"/>
  <c r="M676" i="6"/>
  <c r="P679" i="6"/>
  <c r="O676" i="6"/>
  <c r="O639" i="6"/>
  <c r="M641" i="6"/>
  <c r="M647" i="6"/>
  <c r="O651" i="6"/>
  <c r="N665" i="6"/>
  <c r="O664" i="6"/>
  <c r="N673" i="6"/>
  <c r="AR673" i="2"/>
  <c r="AS648" i="2"/>
  <c r="AL648" i="2"/>
  <c r="R648" i="2"/>
  <c r="AY685" i="2"/>
  <c r="BE705" i="2"/>
  <c r="AM675" i="2"/>
  <c r="G673" i="6"/>
  <c r="AN674" i="2"/>
  <c r="AN672" i="2"/>
  <c r="G675" i="6"/>
  <c r="AO675" i="2"/>
  <c r="AT673" i="2"/>
  <c r="AY673" i="2" s="1"/>
  <c r="AY662" i="2"/>
  <c r="BF703" i="2"/>
  <c r="G684" i="6"/>
  <c r="AT675" i="2"/>
  <c r="H673" i="6"/>
  <c r="N704" i="6"/>
  <c r="P704" i="6"/>
  <c r="N702" i="6"/>
  <c r="P702" i="6"/>
  <c r="AR704" i="2"/>
  <c r="BC704" i="2"/>
  <c r="R704" i="6" s="1"/>
  <c r="AR702" i="2"/>
  <c r="BC702" i="2"/>
  <c r="R702" i="6" s="1"/>
  <c r="BF701" i="2"/>
  <c r="BE701" i="2"/>
  <c r="AY704" i="2"/>
  <c r="BF698" i="2"/>
  <c r="BE698" i="2"/>
  <c r="AY702" i="2"/>
  <c r="N685" i="6"/>
  <c r="M688" i="6"/>
  <c r="O688" i="6"/>
  <c r="N684" i="6"/>
  <c r="P684" i="6"/>
  <c r="P685" i="6"/>
  <c r="N687" i="6"/>
  <c r="M686" i="6"/>
  <c r="O686" i="6"/>
  <c r="P687" i="6"/>
  <c r="N692" i="6"/>
  <c r="P692" i="6"/>
  <c r="AY687" i="2"/>
  <c r="BF687" i="2" s="1"/>
  <c r="AY692" i="2"/>
  <c r="BF692" i="2" s="1"/>
  <c r="AR692" i="2"/>
  <c r="BC692" i="2"/>
  <c r="R692" i="6" s="1"/>
  <c r="BF693" i="2"/>
  <c r="BE693" i="2"/>
  <c r="BE692" i="2"/>
  <c r="AR685" i="2"/>
  <c r="BD688" i="2"/>
  <c r="BB688" i="2"/>
  <c r="Q688" i="6" s="1"/>
  <c r="AR684" i="2"/>
  <c r="BC684" i="2"/>
  <c r="R684" i="6" s="1"/>
  <c r="BC685" i="2"/>
  <c r="R685" i="6" s="1"/>
  <c r="AR687" i="2"/>
  <c r="BD686" i="2"/>
  <c r="BB686" i="2"/>
  <c r="Q686" i="6" s="1"/>
  <c r="BC687" i="2"/>
  <c r="R687" i="6" s="1"/>
  <c r="BE684" i="2"/>
  <c r="BF684" i="2"/>
  <c r="AO688" i="2"/>
  <c r="H688" i="6" s="1"/>
  <c r="BE685" i="2"/>
  <c r="BF685" i="2"/>
  <c r="AO686" i="2"/>
  <c r="H686" i="6" s="1"/>
  <c r="BC679" i="2"/>
  <c r="R679" i="6" s="1"/>
  <c r="BD678" i="2"/>
  <c r="BB678" i="2"/>
  <c r="Q678" i="6" s="1"/>
  <c r="BD676" i="2"/>
  <c r="BB676" i="2"/>
  <c r="Q676" i="6" s="1"/>
  <c r="AR677" i="2"/>
  <c r="AR679" i="2"/>
  <c r="BC677" i="2"/>
  <c r="R677" i="6" s="1"/>
  <c r="AO678" i="2"/>
  <c r="H678" i="6" s="1"/>
  <c r="AO676" i="2"/>
  <c r="H676" i="6" s="1"/>
  <c r="AY677" i="2"/>
  <c r="AY679" i="2"/>
  <c r="BE669" i="2"/>
  <c r="BF669" i="2"/>
  <c r="BE670" i="2"/>
  <c r="BF670" i="2"/>
  <c r="AR665" i="2"/>
  <c r="BC665" i="2"/>
  <c r="R665" i="6" s="1"/>
  <c r="BD667" i="2"/>
  <c r="BB667" i="2"/>
  <c r="Q667" i="6" s="1"/>
  <c r="BD664" i="2"/>
  <c r="BB664" i="2"/>
  <c r="Q664" i="6" s="1"/>
  <c r="AR662" i="2"/>
  <c r="BC662" i="2"/>
  <c r="R662" i="6" s="1"/>
  <c r="BE665" i="2"/>
  <c r="BF665" i="2"/>
  <c r="BE663" i="2"/>
  <c r="BF663" i="2"/>
  <c r="BE661" i="2"/>
  <c r="BF661" i="2"/>
  <c r="AO667" i="2"/>
  <c r="H667" i="6" s="1"/>
  <c r="AT667" i="2"/>
  <c r="AY667" i="2" s="1"/>
  <c r="AO664" i="2"/>
  <c r="H664" i="6" s="1"/>
  <c r="AT666" i="2"/>
  <c r="AN666" i="2"/>
  <c r="G666" i="6" s="1"/>
  <c r="AM666" i="2"/>
  <c r="BE662" i="2"/>
  <c r="BF662" i="2"/>
  <c r="BD659" i="2"/>
  <c r="BB659" i="2"/>
  <c r="Q659" i="6" s="1"/>
  <c r="R658" i="2"/>
  <c r="AS658" i="2"/>
  <c r="AL658" i="2"/>
  <c r="R657" i="2"/>
  <c r="AS657" i="2"/>
  <c r="AL657" i="2"/>
  <c r="AN657" i="2"/>
  <c r="G657" i="6" s="1"/>
  <c r="R655" i="2"/>
  <c r="AL655" i="2"/>
  <c r="AS655" i="2"/>
  <c r="AN655" i="2"/>
  <c r="G655" i="6" s="1"/>
  <c r="AM654" i="2"/>
  <c r="AN654" i="2"/>
  <c r="G654" i="6" s="1"/>
  <c r="AO659" i="2"/>
  <c r="H659" i="6" s="1"/>
  <c r="AT659" i="2"/>
  <c r="R656" i="2"/>
  <c r="AL656" i="2"/>
  <c r="AS656" i="2"/>
  <c r="AT654" i="2"/>
  <c r="BD653" i="2"/>
  <c r="BB653" i="2"/>
  <c r="Q653" i="6" s="1"/>
  <c r="BD651" i="2"/>
  <c r="BB651" i="2"/>
  <c r="Q651" i="6" s="1"/>
  <c r="AO651" i="2"/>
  <c r="H651" i="6" s="1"/>
  <c r="AO653" i="2"/>
  <c r="H653" i="6" s="1"/>
  <c r="AN650" i="2"/>
  <c r="G650" i="6" s="1"/>
  <c r="AM650" i="2"/>
  <c r="AN652" i="2"/>
  <c r="G652" i="6" s="1"/>
  <c r="AM652" i="2"/>
  <c r="AT653" i="2"/>
  <c r="AT650" i="2"/>
  <c r="AT651" i="2"/>
  <c r="AM651" i="2"/>
  <c r="AM653" i="2"/>
  <c r="AT652" i="2"/>
  <c r="BD647" i="2"/>
  <c r="BB647" i="2"/>
  <c r="Q647" i="6" s="1"/>
  <c r="BC649" i="2"/>
  <c r="R649" i="6" s="1"/>
  <c r="BD645" i="2"/>
  <c r="BB645" i="2"/>
  <c r="Q645" i="6" s="1"/>
  <c r="AO645" i="2"/>
  <c r="H645" i="6" s="1"/>
  <c r="AT647" i="2"/>
  <c r="AY649" i="2"/>
  <c r="AT645" i="2"/>
  <c r="AY645" i="2" s="1"/>
  <c r="AO647" i="2"/>
  <c r="H647" i="6" s="1"/>
  <c r="AN646" i="2"/>
  <c r="G646" i="6" s="1"/>
  <c r="AM646" i="2"/>
  <c r="AM647" i="2"/>
  <c r="AT646" i="2"/>
  <c r="BD639" i="2"/>
  <c r="BB639" i="2"/>
  <c r="Q639" i="6" s="1"/>
  <c r="BD641" i="2"/>
  <c r="BB641" i="2"/>
  <c r="Q641" i="6" s="1"/>
  <c r="BD643" i="2"/>
  <c r="BB643" i="2"/>
  <c r="Q643" i="6" s="1"/>
  <c r="AM641" i="2"/>
  <c r="AT642" i="2"/>
  <c r="AT639" i="2"/>
  <c r="AM643" i="2"/>
  <c r="AT640" i="2"/>
  <c r="AT641" i="2"/>
  <c r="AY641" i="2" s="1"/>
  <c r="AN642" i="2"/>
  <c r="G642" i="6" s="1"/>
  <c r="AM642" i="2"/>
  <c r="AO639" i="2"/>
  <c r="H639" i="6" s="1"/>
  <c r="AT643" i="2"/>
  <c r="AN640" i="2"/>
  <c r="G640" i="6" s="1"/>
  <c r="AM640" i="2"/>
  <c r="AO641" i="2"/>
  <c r="H641" i="6" s="1"/>
  <c r="AO643" i="2"/>
  <c r="H643" i="6" s="1"/>
  <c r="AQ675" i="2"/>
  <c r="AP666" i="2"/>
  <c r="AW655" i="2"/>
  <c r="AX659" i="2"/>
  <c r="AW650" i="2"/>
  <c r="AW652" i="2"/>
  <c r="AX645" i="2"/>
  <c r="AX641" i="2"/>
  <c r="AW640" i="2"/>
  <c r="AX643" i="2"/>
  <c r="AX676" i="2"/>
  <c r="AX688" i="2"/>
  <c r="AQ664" i="2"/>
  <c r="AP654" i="2"/>
  <c r="AQ653" i="2"/>
  <c r="AP646" i="2"/>
  <c r="AQ641" i="2"/>
  <c r="AQ686" i="2"/>
  <c r="AW674" i="2"/>
  <c r="AP674" i="2"/>
  <c r="AX673" i="2"/>
  <c r="AX675" i="2"/>
  <c r="AX667" i="2"/>
  <c r="AQ659" i="2"/>
  <c r="AW657" i="2"/>
  <c r="AP650" i="2"/>
  <c r="AP652" i="2"/>
  <c r="AQ645" i="2"/>
  <c r="AX639" i="2"/>
  <c r="AP640" i="2"/>
  <c r="AQ643" i="2"/>
  <c r="AQ676" i="2"/>
  <c r="AQ688" i="2"/>
  <c r="AW666" i="2"/>
  <c r="AP655" i="2"/>
  <c r="AQ651" i="2"/>
  <c r="AQ647" i="2"/>
  <c r="AP642" i="2"/>
  <c r="AQ678" i="2"/>
  <c r="AP672" i="2"/>
  <c r="AW672" i="2"/>
  <c r="AQ667" i="2"/>
  <c r="AX664" i="2"/>
  <c r="AP657" i="2"/>
  <c r="AW654" i="2"/>
  <c r="AX653" i="2"/>
  <c r="AX651" i="2"/>
  <c r="AX647" i="2"/>
  <c r="AW646" i="2"/>
  <c r="AW642" i="2"/>
  <c r="AQ639" i="2"/>
  <c r="AX678" i="2"/>
  <c r="AX686" i="2"/>
  <c r="P678" i="6" l="1"/>
  <c r="N639" i="6"/>
  <c r="O642" i="6"/>
  <c r="O646" i="6"/>
  <c r="P647" i="6"/>
  <c r="P651" i="6"/>
  <c r="P653" i="6"/>
  <c r="O654" i="6"/>
  <c r="M657" i="6"/>
  <c r="P664" i="6"/>
  <c r="N667" i="6"/>
  <c r="O672" i="6"/>
  <c r="BB672" i="2"/>
  <c r="Q672" i="6" s="1"/>
  <c r="BD672" i="2"/>
  <c r="M672" i="6"/>
  <c r="N678" i="6"/>
  <c r="M642" i="6"/>
  <c r="N647" i="6"/>
  <c r="N651" i="6"/>
  <c r="M655" i="6"/>
  <c r="O666" i="6"/>
  <c r="N676" i="6"/>
  <c r="N643" i="6"/>
  <c r="M640" i="6"/>
  <c r="P639" i="6"/>
  <c r="N645" i="6"/>
  <c r="M652" i="6"/>
  <c r="M650" i="6"/>
  <c r="O657" i="6"/>
  <c r="N659" i="6"/>
  <c r="P667" i="6"/>
  <c r="P675" i="6"/>
  <c r="BC675" i="2"/>
  <c r="R675" i="6" s="1"/>
  <c r="P673" i="6"/>
  <c r="BC673" i="2"/>
  <c r="R673" i="6" s="1"/>
  <c r="M674" i="6"/>
  <c r="O674" i="6"/>
  <c r="BB674" i="2"/>
  <c r="Q674" i="6" s="1"/>
  <c r="BD674" i="2"/>
  <c r="N641" i="6"/>
  <c r="M646" i="6"/>
  <c r="N653" i="6"/>
  <c r="M654" i="6"/>
  <c r="N664" i="6"/>
  <c r="P676" i="6"/>
  <c r="P643" i="6"/>
  <c r="O640" i="6"/>
  <c r="P641" i="6"/>
  <c r="P645" i="6"/>
  <c r="O652" i="6"/>
  <c r="O650" i="6"/>
  <c r="P659" i="6"/>
  <c r="O655" i="6"/>
  <c r="M666" i="6"/>
  <c r="N675" i="6"/>
  <c r="AR675" i="2"/>
  <c r="BE673" i="2"/>
  <c r="BF673" i="2"/>
  <c r="AY678" i="2"/>
  <c r="AN648" i="2"/>
  <c r="AM648" i="2"/>
  <c r="AM655" i="2"/>
  <c r="AY676" i="2"/>
  <c r="BE687" i="2"/>
  <c r="G672" i="6"/>
  <c r="AO672" i="2"/>
  <c r="AY672" i="2" s="1"/>
  <c r="AT648" i="2"/>
  <c r="G674" i="6"/>
  <c r="AO674" i="2"/>
  <c r="AY674" i="2" s="1"/>
  <c r="H675" i="6"/>
  <c r="AY675" i="2"/>
  <c r="BF702" i="2"/>
  <c r="BE702" i="2"/>
  <c r="BF704" i="2"/>
  <c r="BE704" i="2"/>
  <c r="N688" i="6"/>
  <c r="P688" i="6"/>
  <c r="N686" i="6"/>
  <c r="P686" i="6"/>
  <c r="AY688" i="2"/>
  <c r="BE688" i="2" s="1"/>
  <c r="AY686" i="2"/>
  <c r="BE686" i="2" s="1"/>
  <c r="AR688" i="2"/>
  <c r="BC688" i="2"/>
  <c r="R688" i="6" s="1"/>
  <c r="AR686" i="2"/>
  <c r="BC686" i="2"/>
  <c r="R686" i="6" s="1"/>
  <c r="AR676" i="2"/>
  <c r="BC676" i="2"/>
  <c r="R676" i="6" s="1"/>
  <c r="AR678" i="2"/>
  <c r="BC678" i="2"/>
  <c r="R678" i="6" s="1"/>
  <c r="BF678" i="2"/>
  <c r="BE678" i="2"/>
  <c r="BF677" i="2"/>
  <c r="BE677" i="2"/>
  <c r="BF676" i="2"/>
  <c r="BE676" i="2"/>
  <c r="BF679" i="2"/>
  <c r="BE679" i="2"/>
  <c r="AR664" i="2"/>
  <c r="BC664" i="2"/>
  <c r="R664" i="6" s="1"/>
  <c r="BC667" i="2"/>
  <c r="R667" i="6" s="1"/>
  <c r="BD666" i="2"/>
  <c r="BB666" i="2"/>
  <c r="Q666" i="6" s="1"/>
  <c r="AR667" i="2"/>
  <c r="AY664" i="2"/>
  <c r="AO666" i="2"/>
  <c r="H666" i="6" s="1"/>
  <c r="BE667" i="2"/>
  <c r="BF667" i="2"/>
  <c r="BD654" i="2"/>
  <c r="BB654" i="2"/>
  <c r="Q654" i="6" s="1"/>
  <c r="BD657" i="2"/>
  <c r="BB657" i="2"/>
  <c r="Q657" i="6" s="1"/>
  <c r="BC659" i="2"/>
  <c r="R659" i="6" s="1"/>
  <c r="AR659" i="2"/>
  <c r="BD655" i="2"/>
  <c r="BB655" i="2"/>
  <c r="Q655" i="6" s="1"/>
  <c r="AN656" i="2"/>
  <c r="G656" i="6" s="1"/>
  <c r="AM656" i="2"/>
  <c r="AO654" i="2"/>
  <c r="AT657" i="2"/>
  <c r="AY657" i="2" s="1"/>
  <c r="AO655" i="2"/>
  <c r="H655" i="6" s="1"/>
  <c r="AO657" i="2"/>
  <c r="H657" i="6" s="1"/>
  <c r="AN658" i="2"/>
  <c r="G658" i="6" s="1"/>
  <c r="AM658" i="2"/>
  <c r="AY659" i="2"/>
  <c r="AT656" i="2"/>
  <c r="AT655" i="2"/>
  <c r="AM657" i="2"/>
  <c r="AT658" i="2"/>
  <c r="AR653" i="2"/>
  <c r="BC651" i="2"/>
  <c r="R651" i="6" s="1"/>
  <c r="BD652" i="2"/>
  <c r="BB652" i="2"/>
  <c r="Q652" i="6" s="1"/>
  <c r="AR651" i="2"/>
  <c r="BC653" i="2"/>
  <c r="R653" i="6" s="1"/>
  <c r="BD650" i="2"/>
  <c r="BB650" i="2"/>
  <c r="Q650" i="6" s="1"/>
  <c r="AO652" i="2"/>
  <c r="H652" i="6" s="1"/>
  <c r="AO650" i="2"/>
  <c r="H650" i="6" s="1"/>
  <c r="AY651" i="2"/>
  <c r="AY653" i="2"/>
  <c r="BD646" i="2"/>
  <c r="BB646" i="2"/>
  <c r="Q646" i="6" s="1"/>
  <c r="AR647" i="2"/>
  <c r="BC647" i="2"/>
  <c r="R647" i="6" s="1"/>
  <c r="AR645" i="2"/>
  <c r="BC645" i="2"/>
  <c r="R645" i="6" s="1"/>
  <c r="BE645" i="2"/>
  <c r="BF645" i="2"/>
  <c r="BE649" i="2"/>
  <c r="BF649" i="2"/>
  <c r="AO646" i="2"/>
  <c r="H646" i="6" s="1"/>
  <c r="AY647" i="2"/>
  <c r="AR643" i="2"/>
  <c r="BC643" i="2"/>
  <c r="R643" i="6" s="1"/>
  <c r="AR641" i="2"/>
  <c r="AR639" i="2"/>
  <c r="BD640" i="2"/>
  <c r="BB640" i="2"/>
  <c r="Q640" i="6" s="1"/>
  <c r="BD642" i="2"/>
  <c r="BB642" i="2"/>
  <c r="Q642" i="6" s="1"/>
  <c r="BC639" i="2"/>
  <c r="R639" i="6" s="1"/>
  <c r="BC641" i="2"/>
  <c r="R641" i="6" s="1"/>
  <c r="BE641" i="2"/>
  <c r="BF641" i="2"/>
  <c r="AO640" i="2"/>
  <c r="AO642" i="2"/>
  <c r="AY643" i="2"/>
  <c r="AY639" i="2"/>
  <c r="AX674" i="2"/>
  <c r="AQ674" i="2"/>
  <c r="AX666" i="2"/>
  <c r="AW658" i="2"/>
  <c r="AW656" i="2"/>
  <c r="AX652" i="2"/>
  <c r="AX646" i="2"/>
  <c r="AX642" i="2"/>
  <c r="AQ672" i="2"/>
  <c r="AX672" i="2"/>
  <c r="AQ666" i="2"/>
  <c r="AP658" i="2"/>
  <c r="AP656" i="2"/>
  <c r="AQ652" i="2"/>
  <c r="AQ646" i="2"/>
  <c r="AQ642" i="2"/>
  <c r="AQ654" i="2"/>
  <c r="AX657" i="2"/>
  <c r="AQ657" i="2"/>
  <c r="AQ650" i="2"/>
  <c r="AQ640" i="2"/>
  <c r="AX654" i="2"/>
  <c r="AX655" i="2"/>
  <c r="AQ655" i="2"/>
  <c r="AX650" i="2"/>
  <c r="AX640" i="2"/>
  <c r="AW648" i="2"/>
  <c r="AP648" i="2"/>
  <c r="M648" i="6" l="1"/>
  <c r="O648" i="6"/>
  <c r="BB648" i="2"/>
  <c r="Q648" i="6" s="1"/>
  <c r="BD648" i="2"/>
  <c r="P640" i="6"/>
  <c r="P650" i="6"/>
  <c r="N655" i="6"/>
  <c r="P655" i="6"/>
  <c r="P654" i="6"/>
  <c r="N640" i="6"/>
  <c r="N650" i="6"/>
  <c r="N657" i="6"/>
  <c r="P657" i="6"/>
  <c r="N654" i="6"/>
  <c r="N642" i="6"/>
  <c r="N646" i="6"/>
  <c r="N652" i="6"/>
  <c r="M656" i="6"/>
  <c r="M658" i="6"/>
  <c r="N666" i="6"/>
  <c r="P672" i="6"/>
  <c r="BC672" i="2"/>
  <c r="R672" i="6" s="1"/>
  <c r="N672" i="6"/>
  <c r="AR672" i="2"/>
  <c r="P642" i="6"/>
  <c r="P646" i="6"/>
  <c r="P652" i="6"/>
  <c r="O656" i="6"/>
  <c r="O658" i="6"/>
  <c r="P666" i="6"/>
  <c r="N674" i="6"/>
  <c r="AR674" i="2"/>
  <c r="P674" i="6"/>
  <c r="BC674" i="2"/>
  <c r="R674" i="6" s="1"/>
  <c r="BF672" i="2"/>
  <c r="BE672" i="2"/>
  <c r="BE674" i="2"/>
  <c r="BF674" i="2"/>
  <c r="G648" i="6"/>
  <c r="AO648" i="2"/>
  <c r="AY654" i="2"/>
  <c r="H654" i="6"/>
  <c r="BE675" i="2"/>
  <c r="BF675" i="2"/>
  <c r="AY642" i="2"/>
  <c r="H642" i="6"/>
  <c r="BF688" i="2"/>
  <c r="H672" i="6"/>
  <c r="AY640" i="2"/>
  <c r="H640" i="6"/>
  <c r="H674" i="6"/>
  <c r="BF686" i="2"/>
  <c r="AR666" i="2"/>
  <c r="BC666" i="2"/>
  <c r="R666" i="6" s="1"/>
  <c r="BE664" i="2"/>
  <c r="BF664" i="2"/>
  <c r="AY666" i="2"/>
  <c r="AR657" i="2"/>
  <c r="AR655" i="2"/>
  <c r="BD656" i="2"/>
  <c r="BB656" i="2"/>
  <c r="Q656" i="6" s="1"/>
  <c r="BC657" i="2"/>
  <c r="R657" i="6" s="1"/>
  <c r="BC655" i="2"/>
  <c r="R655" i="6" s="1"/>
  <c r="BD658" i="2"/>
  <c r="BB658" i="2"/>
  <c r="Q658" i="6" s="1"/>
  <c r="AR654" i="2"/>
  <c r="BC654" i="2"/>
  <c r="R654" i="6" s="1"/>
  <c r="BF657" i="2"/>
  <c r="BE657" i="2"/>
  <c r="BF654" i="2"/>
  <c r="BE654" i="2"/>
  <c r="BF659" i="2"/>
  <c r="BE659" i="2"/>
  <c r="AO656" i="2"/>
  <c r="H656" i="6" s="1"/>
  <c r="AO658" i="2"/>
  <c r="AY655" i="2"/>
  <c r="AR650" i="2"/>
  <c r="BC650" i="2"/>
  <c r="R650" i="6" s="1"/>
  <c r="AR652" i="2"/>
  <c r="BC652" i="2"/>
  <c r="R652" i="6" s="1"/>
  <c r="BF653" i="2"/>
  <c r="BE653" i="2"/>
  <c r="BF651" i="2"/>
  <c r="BE651" i="2"/>
  <c r="AY650" i="2"/>
  <c r="AY652" i="2"/>
  <c r="AR646" i="2"/>
  <c r="BC646" i="2"/>
  <c r="R646" i="6" s="1"/>
  <c r="AY646" i="2"/>
  <c r="BE647" i="2"/>
  <c r="BF647" i="2"/>
  <c r="AR642" i="2"/>
  <c r="BC642" i="2"/>
  <c r="R642" i="6" s="1"/>
  <c r="AR640" i="2"/>
  <c r="BC640" i="2"/>
  <c r="R640" i="6" s="1"/>
  <c r="BE642" i="2"/>
  <c r="BF642" i="2"/>
  <c r="BE640" i="2"/>
  <c r="BF640" i="2"/>
  <c r="BE639" i="2"/>
  <c r="BF639" i="2"/>
  <c r="BE643" i="2"/>
  <c r="BF643" i="2"/>
  <c r="AX656" i="2"/>
  <c r="AQ656" i="2"/>
  <c r="AX658" i="2"/>
  <c r="AX648" i="2"/>
  <c r="AQ648" i="2"/>
  <c r="AQ658" i="2"/>
  <c r="N658" i="6" l="1"/>
  <c r="N648" i="6"/>
  <c r="AR648" i="2"/>
  <c r="P648" i="6"/>
  <c r="BC648" i="2"/>
  <c r="R648" i="6" s="1"/>
  <c r="P658" i="6"/>
  <c r="N656" i="6"/>
  <c r="P656" i="6"/>
  <c r="AY656" i="2"/>
  <c r="BF656" i="2" s="1"/>
  <c r="AY658" i="2"/>
  <c r="BF658" i="2" s="1"/>
  <c r="H658" i="6"/>
  <c r="H648" i="6"/>
  <c r="AY648" i="2"/>
  <c r="BE666" i="2"/>
  <c r="BF666" i="2"/>
  <c r="AR658" i="2"/>
  <c r="BC658" i="2"/>
  <c r="R658" i="6" s="1"/>
  <c r="AR656" i="2"/>
  <c r="BC656" i="2"/>
  <c r="R656" i="6" s="1"/>
  <c r="BE658" i="2"/>
  <c r="BF655" i="2"/>
  <c r="BE655" i="2"/>
  <c r="BF652" i="2"/>
  <c r="BE652" i="2"/>
  <c r="BF650" i="2"/>
  <c r="BE650" i="2"/>
  <c r="BE646" i="2"/>
  <c r="BF646" i="2"/>
  <c r="BF648" i="2" l="1"/>
  <c r="BE648" i="2"/>
  <c r="BE656" i="2"/>
  <c r="S637" i="6"/>
  <c r="B637" i="6"/>
  <c r="A637" i="6"/>
  <c r="S636" i="6"/>
  <c r="F636" i="6"/>
  <c r="B636" i="6"/>
  <c r="A636" i="6"/>
  <c r="S635" i="6"/>
  <c r="E635" i="6"/>
  <c r="B635" i="6"/>
  <c r="A635" i="6"/>
  <c r="S634" i="6"/>
  <c r="B634" i="6"/>
  <c r="A634" i="6"/>
  <c r="S633" i="6"/>
  <c r="B633" i="6"/>
  <c r="A633" i="6"/>
  <c r="S632" i="6"/>
  <c r="F632" i="6"/>
  <c r="B632" i="6"/>
  <c r="A632" i="6"/>
  <c r="S631" i="6"/>
  <c r="E631" i="6"/>
  <c r="B631" i="6"/>
  <c r="A631" i="6"/>
  <c r="S630" i="6"/>
  <c r="B630" i="6"/>
  <c r="A630" i="6"/>
  <c r="S629" i="6"/>
  <c r="B629" i="6"/>
  <c r="A629" i="6"/>
  <c r="S628" i="6"/>
  <c r="B628" i="6"/>
  <c r="A628" i="6"/>
  <c r="S627" i="6"/>
  <c r="E627" i="6"/>
  <c r="B627" i="6"/>
  <c r="A627" i="6"/>
  <c r="S626" i="6"/>
  <c r="B626" i="6"/>
  <c r="A626" i="6"/>
  <c r="S625" i="6"/>
  <c r="B625" i="6"/>
  <c r="A625" i="6"/>
  <c r="S624" i="6"/>
  <c r="B624" i="6"/>
  <c r="A624" i="6"/>
  <c r="S623" i="6"/>
  <c r="E623" i="6"/>
  <c r="B623" i="6"/>
  <c r="A623" i="6"/>
  <c r="S622" i="6"/>
  <c r="B622" i="6"/>
  <c r="A622" i="6"/>
  <c r="S621" i="6"/>
  <c r="B621" i="6"/>
  <c r="A621" i="6"/>
  <c r="BA637" i="2"/>
  <c r="AZ637" i="2"/>
  <c r="AV637" i="2"/>
  <c r="AD637" i="2"/>
  <c r="X637" i="2"/>
  <c r="E637" i="6" s="1"/>
  <c r="S637" i="2"/>
  <c r="J637" i="2"/>
  <c r="E637" i="2"/>
  <c r="C637" i="2"/>
  <c r="D637" i="2" s="1"/>
  <c r="B637" i="2"/>
  <c r="A637" i="2"/>
  <c r="BA636" i="2"/>
  <c r="AZ636" i="2"/>
  <c r="AV636" i="2"/>
  <c r="AD636" i="2"/>
  <c r="AE636" i="2" s="1"/>
  <c r="X636" i="2"/>
  <c r="Y636" i="2" s="1"/>
  <c r="S636" i="2"/>
  <c r="T636" i="2" s="1"/>
  <c r="J636" i="2"/>
  <c r="K636" i="2" s="1"/>
  <c r="E636" i="2"/>
  <c r="F636" i="2" s="1"/>
  <c r="C636" i="2"/>
  <c r="D636" i="2" s="1"/>
  <c r="B636" i="2"/>
  <c r="A636" i="2"/>
  <c r="BA635" i="2"/>
  <c r="AZ635" i="2"/>
  <c r="AV635" i="2"/>
  <c r="AD635" i="2"/>
  <c r="AE635" i="2" s="1"/>
  <c r="X635" i="2"/>
  <c r="Y635" i="2" s="1"/>
  <c r="F635" i="6" s="1"/>
  <c r="S635" i="2"/>
  <c r="T635" i="2" s="1"/>
  <c r="J635" i="2"/>
  <c r="K635" i="2" s="1"/>
  <c r="E635" i="2"/>
  <c r="F635" i="2" s="1"/>
  <c r="C635" i="2"/>
  <c r="D635" i="2" s="1"/>
  <c r="B635" i="2"/>
  <c r="A635" i="2"/>
  <c r="BA634" i="2"/>
  <c r="AZ634" i="2"/>
  <c r="AV634" i="2"/>
  <c r="AD634" i="2"/>
  <c r="AE634" i="2" s="1"/>
  <c r="X634" i="2"/>
  <c r="Y634" i="2" s="1"/>
  <c r="F634" i="6" s="1"/>
  <c r="S634" i="2"/>
  <c r="T634" i="2" s="1"/>
  <c r="J634" i="2"/>
  <c r="K634" i="2" s="1"/>
  <c r="E634" i="2"/>
  <c r="F634" i="2" s="1"/>
  <c r="C634" i="2"/>
  <c r="D634" i="2" s="1"/>
  <c r="B634" i="2"/>
  <c r="A634" i="2"/>
  <c r="BA633" i="2"/>
  <c r="AZ633" i="2"/>
  <c r="AV633" i="2"/>
  <c r="AF633" i="2"/>
  <c r="AG633" i="2" s="1"/>
  <c r="AD633" i="2"/>
  <c r="AE633" i="2" s="1"/>
  <c r="X633" i="2"/>
  <c r="Y633" i="2" s="1"/>
  <c r="F633" i="6" s="1"/>
  <c r="S633" i="2"/>
  <c r="T633" i="2" s="1"/>
  <c r="E633" i="2"/>
  <c r="F633" i="2" s="1"/>
  <c r="C633" i="2"/>
  <c r="D633" i="2" s="1"/>
  <c r="B633" i="2"/>
  <c r="A633" i="2"/>
  <c r="BA632" i="2"/>
  <c r="AZ632" i="2"/>
  <c r="AV632" i="2"/>
  <c r="AD632" i="2"/>
  <c r="AE632" i="2" s="1"/>
  <c r="X632" i="2"/>
  <c r="Y632" i="2" s="1"/>
  <c r="S632" i="2"/>
  <c r="T632" i="2" s="1"/>
  <c r="E632" i="2"/>
  <c r="F632" i="2" s="1"/>
  <c r="C632" i="2"/>
  <c r="D632" i="2" s="1"/>
  <c r="B632" i="2"/>
  <c r="A632" i="2"/>
  <c r="BA631" i="2"/>
  <c r="AZ631" i="2"/>
  <c r="AV631" i="2"/>
  <c r="AD631" i="2"/>
  <c r="AE631" i="2" s="1"/>
  <c r="Z631" i="2"/>
  <c r="X631" i="2"/>
  <c r="Y631" i="2" s="1"/>
  <c r="F631" i="6" s="1"/>
  <c r="S631" i="2"/>
  <c r="T631" i="2" s="1"/>
  <c r="E631" i="2"/>
  <c r="C631" i="2"/>
  <c r="J631" i="2" s="1"/>
  <c r="K631" i="2" s="1"/>
  <c r="B631" i="2"/>
  <c r="A631" i="2"/>
  <c r="BA630" i="2"/>
  <c r="AZ630" i="2"/>
  <c r="AV630" i="2"/>
  <c r="AD630" i="2"/>
  <c r="AE630" i="2" s="1"/>
  <c r="X630" i="2"/>
  <c r="Y630" i="2" s="1"/>
  <c r="F630" i="6" s="1"/>
  <c r="S630" i="2"/>
  <c r="T630" i="2" s="1"/>
  <c r="E630" i="2"/>
  <c r="F630" i="2" s="1"/>
  <c r="C630" i="2"/>
  <c r="B630" i="2"/>
  <c r="A630" i="2"/>
  <c r="BA629" i="2"/>
  <c r="AZ629" i="2"/>
  <c r="AV629" i="2"/>
  <c r="AD629" i="2"/>
  <c r="X629" i="2"/>
  <c r="E629" i="6" s="1"/>
  <c r="S629" i="2"/>
  <c r="J629" i="2"/>
  <c r="E629" i="2"/>
  <c r="D629" i="2"/>
  <c r="C629" i="2"/>
  <c r="B629" i="2"/>
  <c r="A629" i="2"/>
  <c r="BA628" i="2"/>
  <c r="AZ628" i="2"/>
  <c r="AV628" i="2"/>
  <c r="AD628" i="2"/>
  <c r="X628" i="2"/>
  <c r="E628" i="6" s="1"/>
  <c r="S628" i="2"/>
  <c r="J628" i="2"/>
  <c r="E628" i="2"/>
  <c r="D628" i="2"/>
  <c r="C628" i="2"/>
  <c r="B628" i="2"/>
  <c r="A628" i="2"/>
  <c r="BA627" i="2"/>
  <c r="AZ627" i="2"/>
  <c r="AV627" i="2"/>
  <c r="AD627" i="2"/>
  <c r="X627" i="2"/>
  <c r="S627" i="2"/>
  <c r="J627" i="2"/>
  <c r="E627" i="2"/>
  <c r="D627" i="2"/>
  <c r="C627" i="2"/>
  <c r="B627" i="2"/>
  <c r="A627" i="2"/>
  <c r="BA626" i="2"/>
  <c r="AZ626" i="2"/>
  <c r="AV626" i="2"/>
  <c r="AD626" i="2"/>
  <c r="X626" i="2"/>
  <c r="E626" i="6" s="1"/>
  <c r="S626" i="2"/>
  <c r="J626" i="2"/>
  <c r="E626" i="2"/>
  <c r="D626" i="2"/>
  <c r="C626" i="2"/>
  <c r="B626" i="2"/>
  <c r="A626" i="2"/>
  <c r="BA625" i="2"/>
  <c r="AZ625" i="2"/>
  <c r="AV625" i="2"/>
  <c r="AD625" i="2"/>
  <c r="X625" i="2"/>
  <c r="E625" i="6" s="1"/>
  <c r="S625" i="2"/>
  <c r="J625" i="2"/>
  <c r="E625" i="2"/>
  <c r="D625" i="2"/>
  <c r="C625" i="2"/>
  <c r="B625" i="2"/>
  <c r="A625" i="2"/>
  <c r="BA624" i="2"/>
  <c r="AZ624" i="2"/>
  <c r="AV624" i="2"/>
  <c r="AD624" i="2"/>
  <c r="X624" i="2"/>
  <c r="E624" i="6" s="1"/>
  <c r="S624" i="2"/>
  <c r="J624" i="2"/>
  <c r="E624" i="2"/>
  <c r="D624" i="2"/>
  <c r="C624" i="2"/>
  <c r="B624" i="2"/>
  <c r="A624" i="2"/>
  <c r="BA623" i="2"/>
  <c r="AZ623" i="2"/>
  <c r="AV623" i="2"/>
  <c r="AD623" i="2"/>
  <c r="X623" i="2"/>
  <c r="S623" i="2"/>
  <c r="J623" i="2"/>
  <c r="E623" i="2"/>
  <c r="D623" i="2"/>
  <c r="C623" i="2"/>
  <c r="B623" i="2"/>
  <c r="A623" i="2"/>
  <c r="BA622" i="2"/>
  <c r="AZ622" i="2"/>
  <c r="AV622" i="2"/>
  <c r="AD622" i="2"/>
  <c r="X622" i="2"/>
  <c r="E622" i="6" s="1"/>
  <c r="S622" i="2"/>
  <c r="E622" i="2"/>
  <c r="C622" i="2"/>
  <c r="D622" i="2" s="1"/>
  <c r="B622" i="2"/>
  <c r="A622" i="2"/>
  <c r="BA621" i="2"/>
  <c r="AZ621" i="2"/>
  <c r="AV621" i="2"/>
  <c r="AD621" i="2"/>
  <c r="AF621" i="2" s="1"/>
  <c r="Y621" i="2"/>
  <c r="F621" i="6" s="1"/>
  <c r="X621" i="2"/>
  <c r="Z621" i="2" s="1"/>
  <c r="S621" i="2"/>
  <c r="U621" i="2" s="1"/>
  <c r="E621" i="2"/>
  <c r="G621" i="2" s="1"/>
  <c r="C621" i="2"/>
  <c r="D621" i="2" s="1"/>
  <c r="B621" i="2"/>
  <c r="A621" i="2"/>
  <c r="F621" i="2" l="1"/>
  <c r="T621" i="2"/>
  <c r="AE621" i="2"/>
  <c r="L631" i="2"/>
  <c r="M631" i="2" s="1"/>
  <c r="J632" i="2"/>
  <c r="K632" i="2" s="1"/>
  <c r="U633" i="2"/>
  <c r="AJ633" i="2" s="1"/>
  <c r="K633" i="6" s="1"/>
  <c r="E630" i="6"/>
  <c r="E634" i="6"/>
  <c r="J621" i="2"/>
  <c r="E621" i="6"/>
  <c r="E633" i="6"/>
  <c r="G635" i="2"/>
  <c r="H635" i="2" s="1"/>
  <c r="Z635" i="2"/>
  <c r="AA635" i="2" s="1"/>
  <c r="E632" i="6"/>
  <c r="E636" i="6"/>
  <c r="J630" i="2"/>
  <c r="D630" i="2"/>
  <c r="F631" i="2"/>
  <c r="G631" i="2"/>
  <c r="AF630" i="2"/>
  <c r="U631" i="2"/>
  <c r="AF631" i="2"/>
  <c r="G633" i="2"/>
  <c r="Z633" i="2"/>
  <c r="L635" i="2"/>
  <c r="M635" i="2" s="1"/>
  <c r="U635" i="2"/>
  <c r="U636" i="2" s="1"/>
  <c r="AF635" i="2"/>
  <c r="U637" i="2"/>
  <c r="T637" i="2"/>
  <c r="G630" i="2"/>
  <c r="Z630" i="2"/>
  <c r="D631" i="2"/>
  <c r="L632" i="2"/>
  <c r="M632" i="2" s="1"/>
  <c r="U632" i="2"/>
  <c r="AF632" i="2"/>
  <c r="J633" i="2"/>
  <c r="G634" i="2"/>
  <c r="Z634" i="2"/>
  <c r="L636" i="2"/>
  <c r="M636" i="2" s="1"/>
  <c r="AF636" i="2"/>
  <c r="G637" i="2"/>
  <c r="F637" i="2"/>
  <c r="Z637" i="2"/>
  <c r="Y637" i="2"/>
  <c r="F637" i="6" s="1"/>
  <c r="L637" i="2"/>
  <c r="M637" i="2" s="1"/>
  <c r="K637" i="2"/>
  <c r="AF637" i="2"/>
  <c r="AE637" i="2"/>
  <c r="AA631" i="2"/>
  <c r="G632" i="2"/>
  <c r="Z632" i="2"/>
  <c r="AH633" i="2"/>
  <c r="I633" i="6" s="1"/>
  <c r="L634" i="2"/>
  <c r="M634" i="2" s="1"/>
  <c r="U634" i="2"/>
  <c r="AF634" i="2"/>
  <c r="G636" i="2"/>
  <c r="Z636" i="2"/>
  <c r="AA621" i="2"/>
  <c r="O621" i="2"/>
  <c r="C621" i="6" s="1"/>
  <c r="H621" i="2"/>
  <c r="V621" i="2"/>
  <c r="AJ621" i="2"/>
  <c r="K621" i="6" s="1"/>
  <c r="AH621" i="2"/>
  <c r="AG621" i="2"/>
  <c r="AF623" i="2"/>
  <c r="AE623" i="2"/>
  <c r="Z625" i="2"/>
  <c r="Y625" i="2"/>
  <c r="F625" i="6" s="1"/>
  <c r="L627" i="2"/>
  <c r="M627" i="2" s="1"/>
  <c r="K627" i="2"/>
  <c r="U627" i="2"/>
  <c r="T627" i="2"/>
  <c r="J622" i="2"/>
  <c r="U622" i="2"/>
  <c r="T622" i="2"/>
  <c r="AF622" i="2"/>
  <c r="AE622" i="2"/>
  <c r="G624" i="2"/>
  <c r="F624" i="2"/>
  <c r="Z624" i="2"/>
  <c r="Y624" i="2"/>
  <c r="F624" i="6" s="1"/>
  <c r="L626" i="2"/>
  <c r="M626" i="2" s="1"/>
  <c r="K626" i="2"/>
  <c r="T626" i="2"/>
  <c r="AF626" i="2"/>
  <c r="AE626" i="2"/>
  <c r="G628" i="2"/>
  <c r="F628" i="2"/>
  <c r="Z628" i="2"/>
  <c r="Y628" i="2"/>
  <c r="F628" i="6" s="1"/>
  <c r="U623" i="2"/>
  <c r="T623" i="2"/>
  <c r="AF627" i="2"/>
  <c r="AE627" i="2"/>
  <c r="G629" i="2"/>
  <c r="F629" i="2"/>
  <c r="Z629" i="2"/>
  <c r="Y629" i="2"/>
  <c r="F629" i="6" s="1"/>
  <c r="G623" i="2"/>
  <c r="F623" i="2"/>
  <c r="Z623" i="2"/>
  <c r="Y623" i="2"/>
  <c r="F623" i="6" s="1"/>
  <c r="L625" i="2"/>
  <c r="M625" i="2" s="1"/>
  <c r="K625" i="2"/>
  <c r="U625" i="2"/>
  <c r="T625" i="2"/>
  <c r="AF625" i="2"/>
  <c r="AE625" i="2"/>
  <c r="G627" i="2"/>
  <c r="F627" i="2"/>
  <c r="Z627" i="2"/>
  <c r="Y627" i="2"/>
  <c r="F627" i="6" s="1"/>
  <c r="L629" i="2"/>
  <c r="M629" i="2" s="1"/>
  <c r="K629" i="2"/>
  <c r="U629" i="2"/>
  <c r="T629" i="2"/>
  <c r="AF629" i="2"/>
  <c r="AE629" i="2"/>
  <c r="L623" i="2"/>
  <c r="M623" i="2" s="1"/>
  <c r="K623" i="2"/>
  <c r="G625" i="2"/>
  <c r="F625" i="2"/>
  <c r="G622" i="2"/>
  <c r="F622" i="2"/>
  <c r="Z622" i="2"/>
  <c r="Y622" i="2"/>
  <c r="F622" i="6" s="1"/>
  <c r="L624" i="2"/>
  <c r="M624" i="2" s="1"/>
  <c r="K624" i="2"/>
  <c r="U624" i="2"/>
  <c r="T624" i="2"/>
  <c r="AF624" i="2"/>
  <c r="AE624" i="2"/>
  <c r="G626" i="2"/>
  <c r="F626" i="2"/>
  <c r="Z626" i="2"/>
  <c r="Y626" i="2"/>
  <c r="F626" i="6" s="1"/>
  <c r="L628" i="2"/>
  <c r="M628" i="2" s="1"/>
  <c r="K628" i="2"/>
  <c r="T628" i="2"/>
  <c r="AF628" i="2"/>
  <c r="AE628" i="2"/>
  <c r="V633" i="2" l="1"/>
  <c r="AK633" i="2" s="1"/>
  <c r="L633" i="6" s="1"/>
  <c r="L621" i="2"/>
  <c r="M621" i="2" s="1"/>
  <c r="K621" i="2"/>
  <c r="U628" i="2"/>
  <c r="AI621" i="2"/>
  <c r="J621" i="6" s="1"/>
  <c r="I621" i="6"/>
  <c r="O635" i="2"/>
  <c r="C635" i="6" s="1"/>
  <c r="V634" i="2"/>
  <c r="AJ634" i="2"/>
  <c r="K634" i="6" s="1"/>
  <c r="H632" i="2"/>
  <c r="O632" i="2"/>
  <c r="C632" i="6" s="1"/>
  <c r="AA637" i="2"/>
  <c r="V636" i="2"/>
  <c r="AJ636" i="2"/>
  <c r="K636" i="6" s="1"/>
  <c r="H634" i="2"/>
  <c r="O634" i="2"/>
  <c r="C634" i="6" s="1"/>
  <c r="V632" i="2"/>
  <c r="AJ632" i="2"/>
  <c r="K632" i="6" s="1"/>
  <c r="O630" i="2"/>
  <c r="C630" i="6" s="1"/>
  <c r="H630" i="2"/>
  <c r="V635" i="2"/>
  <c r="AJ635" i="2"/>
  <c r="K635" i="6" s="1"/>
  <c r="AG631" i="2"/>
  <c r="AH631" i="2"/>
  <c r="I631" i="6" s="1"/>
  <c r="O631" i="2"/>
  <c r="C631" i="6" s="1"/>
  <c r="H631" i="2"/>
  <c r="AA636" i="2"/>
  <c r="V631" i="2"/>
  <c r="AJ631" i="2"/>
  <c r="K631" i="6" s="1"/>
  <c r="U630" i="2"/>
  <c r="H636" i="2"/>
  <c r="O636" i="2"/>
  <c r="C636" i="6" s="1"/>
  <c r="AI633" i="2"/>
  <c r="J633" i="6" s="1"/>
  <c r="AG637" i="2"/>
  <c r="AH637" i="2"/>
  <c r="I637" i="6" s="1"/>
  <c r="H637" i="2"/>
  <c r="O637" i="2"/>
  <c r="C637" i="6" s="1"/>
  <c r="P635" i="2"/>
  <c r="D635" i="6" s="1"/>
  <c r="Q635" i="2"/>
  <c r="AN635" i="2" s="1"/>
  <c r="G635" i="6" s="1"/>
  <c r="K633" i="2"/>
  <c r="L633" i="2"/>
  <c r="M633" i="2" s="1"/>
  <c r="V637" i="2"/>
  <c r="AJ637" i="2"/>
  <c r="K637" i="6" s="1"/>
  <c r="AA633" i="2"/>
  <c r="AG630" i="2"/>
  <c r="AH630" i="2"/>
  <c r="AG634" i="2"/>
  <c r="AH634" i="2"/>
  <c r="I634" i="6" s="1"/>
  <c r="AA632" i="2"/>
  <c r="AG636" i="2"/>
  <c r="AH636" i="2"/>
  <c r="AA634" i="2"/>
  <c r="AG632" i="2"/>
  <c r="AH632" i="2"/>
  <c r="I632" i="6" s="1"/>
  <c r="AA630" i="2"/>
  <c r="AG635" i="2"/>
  <c r="AH635" i="2"/>
  <c r="I635" i="6" s="1"/>
  <c r="H633" i="2"/>
  <c r="O633" i="2"/>
  <c r="C633" i="6" s="1"/>
  <c r="K630" i="2"/>
  <c r="L630" i="2"/>
  <c r="M630" i="2" s="1"/>
  <c r="AJ628" i="2"/>
  <c r="K628" i="6" s="1"/>
  <c r="V628" i="2"/>
  <c r="O626" i="2"/>
  <c r="C626" i="6" s="1"/>
  <c r="H626" i="2"/>
  <c r="O625" i="2"/>
  <c r="C625" i="6" s="1"/>
  <c r="H625" i="2"/>
  <c r="AJ625" i="2"/>
  <c r="K625" i="6" s="1"/>
  <c r="V625" i="2"/>
  <c r="AA628" i="2"/>
  <c r="L622" i="2"/>
  <c r="M622" i="2" s="1"/>
  <c r="K622" i="2"/>
  <c r="AH623" i="2"/>
  <c r="I623" i="6" s="1"/>
  <c r="AG623" i="2"/>
  <c r="AA626" i="2"/>
  <c r="AG624" i="2"/>
  <c r="AH624" i="2"/>
  <c r="I624" i="6" s="1"/>
  <c r="O622" i="2"/>
  <c r="C622" i="6" s="1"/>
  <c r="H622" i="2"/>
  <c r="AJ629" i="2"/>
  <c r="K629" i="6" s="1"/>
  <c r="V629" i="2"/>
  <c r="AA627" i="2"/>
  <c r="AG625" i="2"/>
  <c r="AH625" i="2"/>
  <c r="H623" i="2"/>
  <c r="O623" i="2"/>
  <c r="C623" i="6" s="1"/>
  <c r="O629" i="2"/>
  <c r="C629" i="6" s="1"/>
  <c r="H629" i="2"/>
  <c r="AJ623" i="2"/>
  <c r="K623" i="6" s="1"/>
  <c r="V623" i="2"/>
  <c r="H628" i="2"/>
  <c r="O628" i="2"/>
  <c r="C628" i="6" s="1"/>
  <c r="U626" i="2"/>
  <c r="AA624" i="2"/>
  <c r="AH622" i="2"/>
  <c r="I622" i="6" s="1"/>
  <c r="AG622" i="2"/>
  <c r="Q621" i="2"/>
  <c r="P621" i="2"/>
  <c r="D621" i="6" s="1"/>
  <c r="AJ624" i="2"/>
  <c r="K624" i="6" s="1"/>
  <c r="V624" i="2"/>
  <c r="H627" i="2"/>
  <c r="O627" i="2"/>
  <c r="C627" i="6" s="1"/>
  <c r="AJ627" i="2"/>
  <c r="K627" i="6" s="1"/>
  <c r="V627" i="2"/>
  <c r="AA625" i="2"/>
  <c r="AK621" i="2"/>
  <c r="L621" i="6" s="1"/>
  <c r="AG628" i="2"/>
  <c r="AH628" i="2"/>
  <c r="AA622" i="2"/>
  <c r="AG629" i="2"/>
  <c r="AH629" i="2"/>
  <c r="I629" i="6" s="1"/>
  <c r="AA623" i="2"/>
  <c r="AA629" i="2"/>
  <c r="AH627" i="2"/>
  <c r="I627" i="6" s="1"/>
  <c r="AG627" i="2"/>
  <c r="AH626" i="2"/>
  <c r="I626" i="6" s="1"/>
  <c r="AG626" i="2"/>
  <c r="H624" i="2"/>
  <c r="O624" i="2"/>
  <c r="C624" i="6" s="1"/>
  <c r="AJ622" i="2"/>
  <c r="K622" i="6" s="1"/>
  <c r="V622" i="2"/>
  <c r="AP635" i="2"/>
  <c r="M635" i="6" l="1"/>
  <c r="AI636" i="2"/>
  <c r="J636" i="6" s="1"/>
  <c r="I636" i="6"/>
  <c r="AI630" i="2"/>
  <c r="J630" i="6" s="1"/>
  <c r="I630" i="6"/>
  <c r="AI628" i="2"/>
  <c r="J628" i="6" s="1"/>
  <c r="I628" i="6"/>
  <c r="AI625" i="2"/>
  <c r="J625" i="6" s="1"/>
  <c r="I625" i="6"/>
  <c r="Q637" i="2"/>
  <c r="P637" i="2"/>
  <c r="D637" i="6" s="1"/>
  <c r="AK632" i="2"/>
  <c r="L632" i="6" s="1"/>
  <c r="AK634" i="2"/>
  <c r="L634" i="6" s="1"/>
  <c r="AJ630" i="2"/>
  <c r="K630" i="6" s="1"/>
  <c r="V630" i="2"/>
  <c r="P631" i="2"/>
  <c r="D631" i="6" s="1"/>
  <c r="Q631" i="2"/>
  <c r="AK636" i="2"/>
  <c r="L636" i="6" s="1"/>
  <c r="P632" i="2"/>
  <c r="D632" i="6" s="1"/>
  <c r="Q632" i="2"/>
  <c r="AI635" i="2"/>
  <c r="J635" i="6" s="1"/>
  <c r="AI634" i="2"/>
  <c r="J634" i="6" s="1"/>
  <c r="AK637" i="2"/>
  <c r="L637" i="6" s="1"/>
  <c r="R635" i="2"/>
  <c r="AO635" i="2" s="1"/>
  <c r="H635" i="6" s="1"/>
  <c r="AS635" i="2"/>
  <c r="P630" i="2"/>
  <c r="D630" i="6" s="1"/>
  <c r="Q630" i="2"/>
  <c r="P634" i="2"/>
  <c r="D634" i="6" s="1"/>
  <c r="Q634" i="2"/>
  <c r="P633" i="2"/>
  <c r="D633" i="6" s="1"/>
  <c r="Q633" i="2"/>
  <c r="AL635" i="2"/>
  <c r="AM635" i="2" s="1"/>
  <c r="AI632" i="2"/>
  <c r="J632" i="6" s="1"/>
  <c r="AI637" i="2"/>
  <c r="J637" i="6" s="1"/>
  <c r="P636" i="2"/>
  <c r="D636" i="6" s="1"/>
  <c r="Q636" i="2"/>
  <c r="AK631" i="2"/>
  <c r="L631" i="6" s="1"/>
  <c r="AI631" i="2"/>
  <c r="J631" i="6" s="1"/>
  <c r="AK635" i="2"/>
  <c r="L635" i="6" s="1"/>
  <c r="AK624" i="2"/>
  <c r="L624" i="6" s="1"/>
  <c r="R621" i="2"/>
  <c r="AS621" i="2"/>
  <c r="AN621" i="2"/>
  <c r="G621" i="6" s="1"/>
  <c r="AL621" i="2"/>
  <c r="Q625" i="2"/>
  <c r="P625" i="2"/>
  <c r="D625" i="6" s="1"/>
  <c r="AK628" i="2"/>
  <c r="L628" i="6" s="1"/>
  <c r="AI627" i="2"/>
  <c r="J627" i="6" s="1"/>
  <c r="AK623" i="2"/>
  <c r="L623" i="6" s="1"/>
  <c r="Q629" i="2"/>
  <c r="P629" i="2"/>
  <c r="D629" i="6" s="1"/>
  <c r="AI623" i="2"/>
  <c r="J623" i="6" s="1"/>
  <c r="AK625" i="2"/>
  <c r="L625" i="6" s="1"/>
  <c r="Q624" i="2"/>
  <c r="P624" i="2"/>
  <c r="D624" i="6" s="1"/>
  <c r="AI626" i="2"/>
  <c r="J626" i="6" s="1"/>
  <c r="Q627" i="2"/>
  <c r="P627" i="2"/>
  <c r="D627" i="6" s="1"/>
  <c r="AJ626" i="2"/>
  <c r="K626" i="6" s="1"/>
  <c r="V626" i="2"/>
  <c r="Q623" i="2"/>
  <c r="P623" i="2"/>
  <c r="D623" i="6" s="1"/>
  <c r="AK629" i="2"/>
  <c r="L629" i="6" s="1"/>
  <c r="Q622" i="2"/>
  <c r="P622" i="2"/>
  <c r="D622" i="6" s="1"/>
  <c r="Q626" i="2"/>
  <c r="P626" i="2"/>
  <c r="D626" i="6" s="1"/>
  <c r="AK622" i="2"/>
  <c r="L622" i="6" s="1"/>
  <c r="AI629" i="2"/>
  <c r="J629" i="6" s="1"/>
  <c r="AK627" i="2"/>
  <c r="L627" i="6" s="1"/>
  <c r="AI622" i="2"/>
  <c r="J622" i="6" s="1"/>
  <c r="Q628" i="2"/>
  <c r="P628" i="2"/>
  <c r="D628" i="6" s="1"/>
  <c r="AI624" i="2"/>
  <c r="J624" i="6" s="1"/>
  <c r="AW621" i="2"/>
  <c r="AP621" i="2"/>
  <c r="AW635" i="2"/>
  <c r="AQ635" i="2"/>
  <c r="N635" i="6" l="1"/>
  <c r="O635" i="6"/>
  <c r="M621" i="6"/>
  <c r="O621" i="6"/>
  <c r="AR635" i="2"/>
  <c r="BD635" i="2"/>
  <c r="BB635" i="2"/>
  <c r="Q635" i="6" s="1"/>
  <c r="R634" i="2"/>
  <c r="AS634" i="2"/>
  <c r="AL634" i="2"/>
  <c r="AT635" i="2"/>
  <c r="R631" i="2"/>
  <c r="AS631" i="2"/>
  <c r="AN631" i="2"/>
  <c r="G631" i="6" s="1"/>
  <c r="AL631" i="2"/>
  <c r="R636" i="2"/>
  <c r="AS636" i="2"/>
  <c r="AL636" i="2"/>
  <c r="R632" i="2"/>
  <c r="AS632" i="2"/>
  <c r="AL632" i="2"/>
  <c r="R637" i="2"/>
  <c r="AL637" i="2"/>
  <c r="AM637" i="2" s="1"/>
  <c r="AS637" i="2"/>
  <c r="AN637" i="2"/>
  <c r="G637" i="6" s="1"/>
  <c r="R633" i="2"/>
  <c r="AN633" i="2"/>
  <c r="G633" i="6" s="1"/>
  <c r="AL633" i="2"/>
  <c r="AM633" i="2" s="1"/>
  <c r="AS633" i="2"/>
  <c r="R630" i="2"/>
  <c r="AL630" i="2"/>
  <c r="AS630" i="2"/>
  <c r="AK630" i="2"/>
  <c r="L630" i="6" s="1"/>
  <c r="BD621" i="2"/>
  <c r="BB621" i="2"/>
  <c r="Q621" i="6" s="1"/>
  <c r="R628" i="2"/>
  <c r="AS628" i="2"/>
  <c r="AL628" i="2"/>
  <c r="R622" i="2"/>
  <c r="AL622" i="2"/>
  <c r="AS622" i="2"/>
  <c r="AK626" i="2"/>
  <c r="L626" i="6" s="1"/>
  <c r="R627" i="2"/>
  <c r="AN627" i="2"/>
  <c r="G627" i="6" s="1"/>
  <c r="AS627" i="2"/>
  <c r="AL627" i="2"/>
  <c r="R625" i="2"/>
  <c r="AN625" i="2"/>
  <c r="G625" i="6" s="1"/>
  <c r="AS625" i="2"/>
  <c r="AL625" i="2"/>
  <c r="AM621" i="2"/>
  <c r="R626" i="2"/>
  <c r="AS626" i="2"/>
  <c r="AL626" i="2"/>
  <c r="AO621" i="2"/>
  <c r="H621" i="6" s="1"/>
  <c r="R623" i="2"/>
  <c r="AN623" i="2"/>
  <c r="G623" i="6" s="1"/>
  <c r="AL623" i="2"/>
  <c r="AS623" i="2"/>
  <c r="R624" i="2"/>
  <c r="AL624" i="2"/>
  <c r="AS624" i="2"/>
  <c r="R629" i="2"/>
  <c r="AN629" i="2"/>
  <c r="G629" i="6" s="1"/>
  <c r="AL629" i="2"/>
  <c r="AS629" i="2"/>
  <c r="AT621" i="2"/>
  <c r="AY621" i="2" s="1"/>
  <c r="AW631" i="2"/>
  <c r="AP637" i="2"/>
  <c r="AP633" i="2"/>
  <c r="AW623" i="2"/>
  <c r="AP629" i="2"/>
  <c r="AX621" i="2"/>
  <c r="AP631" i="2"/>
  <c r="AP627" i="2"/>
  <c r="AX635" i="2"/>
  <c r="AP623" i="2"/>
  <c r="AW633" i="2"/>
  <c r="AW637" i="2"/>
  <c r="AW627" i="2"/>
  <c r="AW629" i="2"/>
  <c r="AW625" i="2"/>
  <c r="AQ621" i="2"/>
  <c r="AP625" i="2"/>
  <c r="M625" i="6" l="1"/>
  <c r="N621" i="6"/>
  <c r="O625" i="6"/>
  <c r="O629" i="6"/>
  <c r="O627" i="6"/>
  <c r="O637" i="6"/>
  <c r="O633" i="6"/>
  <c r="M623" i="6"/>
  <c r="P635" i="6"/>
  <c r="M627" i="6"/>
  <c r="M631" i="6"/>
  <c r="P621" i="6"/>
  <c r="M629" i="6"/>
  <c r="O623" i="6"/>
  <c r="M633" i="6"/>
  <c r="M637" i="6"/>
  <c r="O631" i="6"/>
  <c r="AM629" i="2"/>
  <c r="BD637" i="2"/>
  <c r="BB637" i="2"/>
  <c r="Q637" i="6" s="1"/>
  <c r="BC635" i="2"/>
  <c r="R635" i="6" s="1"/>
  <c r="BD633" i="2"/>
  <c r="BB633" i="2"/>
  <c r="Q633" i="6" s="1"/>
  <c r="BD631" i="2"/>
  <c r="BB631" i="2"/>
  <c r="Q631" i="6" s="1"/>
  <c r="AT630" i="2"/>
  <c r="AT637" i="2"/>
  <c r="AT632" i="2"/>
  <c r="AM630" i="2"/>
  <c r="AN630" i="2"/>
  <c r="G630" i="6" s="1"/>
  <c r="AO633" i="2"/>
  <c r="H633" i="6" s="1"/>
  <c r="AM631" i="2"/>
  <c r="AM636" i="2"/>
  <c r="AN636" i="2"/>
  <c r="G636" i="6" s="1"/>
  <c r="AO631" i="2"/>
  <c r="H631" i="6" s="1"/>
  <c r="AM634" i="2"/>
  <c r="AN634" i="2"/>
  <c r="G634" i="6" s="1"/>
  <c r="AT633" i="2"/>
  <c r="AO637" i="2"/>
  <c r="H637" i="6" s="1"/>
  <c r="AM632" i="2"/>
  <c r="AN632" i="2"/>
  <c r="G632" i="6" s="1"/>
  <c r="AT636" i="2"/>
  <c r="AT631" i="2"/>
  <c r="AY631" i="2" s="1"/>
  <c r="AT634" i="2"/>
  <c r="AY635" i="2"/>
  <c r="BD625" i="2"/>
  <c r="BB625" i="2"/>
  <c r="Q625" i="6" s="1"/>
  <c r="BD627" i="2"/>
  <c r="BB627" i="2"/>
  <c r="Q627" i="6" s="1"/>
  <c r="BC621" i="2"/>
  <c r="R621" i="6" s="1"/>
  <c r="BD623" i="2"/>
  <c r="BB623" i="2"/>
  <c r="Q623" i="6" s="1"/>
  <c r="AR621" i="2"/>
  <c r="BD629" i="2"/>
  <c r="BB629" i="2"/>
  <c r="Q629" i="6" s="1"/>
  <c r="AN624" i="2"/>
  <c r="G624" i="6" s="1"/>
  <c r="AM624" i="2"/>
  <c r="AO623" i="2"/>
  <c r="H623" i="6" s="1"/>
  <c r="AT626" i="2"/>
  <c r="AT625" i="2"/>
  <c r="AT627" i="2"/>
  <c r="AT622" i="2"/>
  <c r="AT628" i="2"/>
  <c r="BF621" i="2"/>
  <c r="BE621" i="2"/>
  <c r="AO629" i="2"/>
  <c r="H629" i="6" s="1"/>
  <c r="AO625" i="2"/>
  <c r="H625" i="6" s="1"/>
  <c r="AO627" i="2"/>
  <c r="H627" i="6" s="1"/>
  <c r="AN622" i="2"/>
  <c r="G622" i="6" s="1"/>
  <c r="AM622" i="2"/>
  <c r="AT623" i="2"/>
  <c r="AY623" i="2" s="1"/>
  <c r="AT629" i="2"/>
  <c r="AT624" i="2"/>
  <c r="AM623" i="2"/>
  <c r="AN626" i="2"/>
  <c r="G626" i="6" s="1"/>
  <c r="AM626" i="2"/>
  <c r="AM625" i="2"/>
  <c r="AM627" i="2"/>
  <c r="AN628" i="2"/>
  <c r="G628" i="6" s="1"/>
  <c r="AM628" i="2"/>
  <c r="AP630" i="2"/>
  <c r="AX637" i="2"/>
  <c r="AX631" i="2"/>
  <c r="AQ629" i="2"/>
  <c r="AW628" i="2"/>
  <c r="AX627" i="2"/>
  <c r="AW626" i="2"/>
  <c r="AW634" i="2"/>
  <c r="AX633" i="2"/>
  <c r="AW632" i="2"/>
  <c r="AQ625" i="2"/>
  <c r="AP628" i="2"/>
  <c r="AP622" i="2"/>
  <c r="AW624" i="2"/>
  <c r="AP636" i="2"/>
  <c r="AQ623" i="2"/>
  <c r="AX629" i="2"/>
  <c r="AQ633" i="2"/>
  <c r="AW630" i="2"/>
  <c r="AQ637" i="2"/>
  <c r="AP626" i="2"/>
  <c r="AQ627" i="2"/>
  <c r="AP634" i="2"/>
  <c r="AW636" i="2"/>
  <c r="AQ631" i="2"/>
  <c r="AP632" i="2"/>
  <c r="AX623" i="2"/>
  <c r="AP624" i="2"/>
  <c r="AX625" i="2"/>
  <c r="AW622" i="2"/>
  <c r="P625" i="6" l="1"/>
  <c r="M624" i="6"/>
  <c r="P623" i="6"/>
  <c r="M632" i="6"/>
  <c r="N631" i="6"/>
  <c r="O636" i="6"/>
  <c r="M634" i="6"/>
  <c r="N627" i="6"/>
  <c r="M626" i="6"/>
  <c r="N637" i="6"/>
  <c r="O630" i="6"/>
  <c r="N633" i="6"/>
  <c r="P629" i="6"/>
  <c r="N623" i="6"/>
  <c r="M636" i="6"/>
  <c r="M622" i="6"/>
  <c r="M628" i="6"/>
  <c r="N625" i="6"/>
  <c r="O632" i="6"/>
  <c r="P633" i="6"/>
  <c r="O634" i="6"/>
  <c r="P627" i="6"/>
  <c r="O628" i="6"/>
  <c r="N629" i="6"/>
  <c r="P631" i="6"/>
  <c r="P637" i="6"/>
  <c r="M630" i="6"/>
  <c r="AY633" i="2"/>
  <c r="BE633" i="2" s="1"/>
  <c r="O624" i="6"/>
  <c r="O626" i="6"/>
  <c r="O622" i="6"/>
  <c r="BD632" i="2"/>
  <c r="BB632" i="2"/>
  <c r="Q632" i="6" s="1"/>
  <c r="BC631" i="2"/>
  <c r="R631" i="6" s="1"/>
  <c r="AR637" i="2"/>
  <c r="AR631" i="2"/>
  <c r="AR633" i="2"/>
  <c r="BC637" i="2"/>
  <c r="R637" i="6" s="1"/>
  <c r="BD636" i="2"/>
  <c r="BB636" i="2"/>
  <c r="Q636" i="6" s="1"/>
  <c r="BC633" i="2"/>
  <c r="R633" i="6" s="1"/>
  <c r="BD630" i="2"/>
  <c r="AY630" i="2"/>
  <c r="BB630" i="2"/>
  <c r="Q630" i="6" s="1"/>
  <c r="BD634" i="2"/>
  <c r="BB634" i="2"/>
  <c r="Q634" i="6" s="1"/>
  <c r="BF635" i="2"/>
  <c r="BE635" i="2"/>
  <c r="AO632" i="2"/>
  <c r="H632" i="6" s="1"/>
  <c r="BF631" i="2"/>
  <c r="BE631" i="2"/>
  <c r="AY637" i="2"/>
  <c r="AO636" i="2"/>
  <c r="H636" i="6" s="1"/>
  <c r="AO630" i="2"/>
  <c r="H630" i="6" s="1"/>
  <c r="AO634" i="2"/>
  <c r="H634" i="6" s="1"/>
  <c r="AR627" i="2"/>
  <c r="BC625" i="2"/>
  <c r="R625" i="6" s="1"/>
  <c r="BD622" i="2"/>
  <c r="BB622" i="2"/>
  <c r="Q622" i="6" s="1"/>
  <c r="BC627" i="2"/>
  <c r="R627" i="6" s="1"/>
  <c r="BC629" i="2"/>
  <c r="R629" i="6" s="1"/>
  <c r="BD624" i="2"/>
  <c r="BB624" i="2"/>
  <c r="Q624" i="6" s="1"/>
  <c r="BD628" i="2"/>
  <c r="BB628" i="2"/>
  <c r="Q628" i="6" s="1"/>
  <c r="BD626" i="2"/>
  <c r="BB626" i="2"/>
  <c r="Q626" i="6" s="1"/>
  <c r="BC623" i="2"/>
  <c r="R623" i="6" s="1"/>
  <c r="AR625" i="2"/>
  <c r="AR629" i="2"/>
  <c r="AR623" i="2"/>
  <c r="BE623" i="2"/>
  <c r="BF623" i="2"/>
  <c r="AO622" i="2"/>
  <c r="H622" i="6" s="1"/>
  <c r="AY627" i="2"/>
  <c r="AY625" i="2"/>
  <c r="AO624" i="2"/>
  <c r="AO628" i="2"/>
  <c r="H628" i="6" s="1"/>
  <c r="AO626" i="2"/>
  <c r="H626" i="6" s="1"/>
  <c r="AY629" i="2"/>
  <c r="S619" i="6"/>
  <c r="B619" i="6"/>
  <c r="A619" i="6"/>
  <c r="S618" i="6"/>
  <c r="B618" i="6"/>
  <c r="A618" i="6"/>
  <c r="S617" i="6"/>
  <c r="B617" i="6"/>
  <c r="A617" i="6"/>
  <c r="S616" i="6"/>
  <c r="B616" i="6"/>
  <c r="A616" i="6"/>
  <c r="S615" i="6"/>
  <c r="B615" i="6"/>
  <c r="A615" i="6"/>
  <c r="S614" i="6"/>
  <c r="B614" i="6"/>
  <c r="A614" i="6"/>
  <c r="S613" i="6"/>
  <c r="B613" i="6"/>
  <c r="A613" i="6"/>
  <c r="S612" i="6"/>
  <c r="B612" i="6"/>
  <c r="A612" i="6"/>
  <c r="S611" i="6"/>
  <c r="B611" i="6"/>
  <c r="A611" i="6"/>
  <c r="BA619" i="2"/>
  <c r="AZ619" i="2"/>
  <c r="AV619" i="2"/>
  <c r="AD619" i="2"/>
  <c r="AE619" i="2" s="1"/>
  <c r="X619" i="2"/>
  <c r="Y619" i="2" s="1"/>
  <c r="F619" i="6" s="1"/>
  <c r="S619" i="2"/>
  <c r="E619" i="2"/>
  <c r="F619" i="2" s="1"/>
  <c r="C619" i="2"/>
  <c r="J619" i="2" s="1"/>
  <c r="B619" i="2"/>
  <c r="A619" i="2"/>
  <c r="BA618" i="2"/>
  <c r="AZ618" i="2"/>
  <c r="AV618" i="2"/>
  <c r="AD618" i="2"/>
  <c r="AE618" i="2" s="1"/>
  <c r="X618" i="2"/>
  <c r="S618" i="2"/>
  <c r="T618" i="2" s="1"/>
  <c r="E618" i="2"/>
  <c r="C618" i="2"/>
  <c r="B618" i="2"/>
  <c r="A618" i="2"/>
  <c r="BA617" i="2"/>
  <c r="AZ617" i="2"/>
  <c r="AV617" i="2"/>
  <c r="AD617" i="2"/>
  <c r="AE617" i="2" s="1"/>
  <c r="X617" i="2"/>
  <c r="U617" i="2"/>
  <c r="S617" i="2"/>
  <c r="T617" i="2" s="1"/>
  <c r="E617" i="2"/>
  <c r="C617" i="2"/>
  <c r="B617" i="2"/>
  <c r="A617" i="2"/>
  <c r="BA616" i="2"/>
  <c r="AZ616" i="2"/>
  <c r="AV616" i="2"/>
  <c r="AD616" i="2"/>
  <c r="X616" i="2"/>
  <c r="Y616" i="2" s="1"/>
  <c r="F616" i="6" s="1"/>
  <c r="S616" i="2"/>
  <c r="T616" i="2" s="1"/>
  <c r="E616" i="2"/>
  <c r="F616" i="2" s="1"/>
  <c r="C616" i="2"/>
  <c r="J616" i="2" s="1"/>
  <c r="B616" i="2"/>
  <c r="A616" i="2"/>
  <c r="BA615" i="2"/>
  <c r="AZ615" i="2"/>
  <c r="AV615" i="2"/>
  <c r="AD615" i="2"/>
  <c r="AE615" i="2" s="1"/>
  <c r="Z615" i="2"/>
  <c r="AA615" i="2" s="1"/>
  <c r="X615" i="2"/>
  <c r="Y615" i="2" s="1"/>
  <c r="F615" i="6" s="1"/>
  <c r="S615" i="2"/>
  <c r="E615" i="2"/>
  <c r="C615" i="2"/>
  <c r="J615" i="2" s="1"/>
  <c r="K615" i="2" s="1"/>
  <c r="B615" i="2"/>
  <c r="A615" i="2"/>
  <c r="BA614" i="2"/>
  <c r="AZ614" i="2"/>
  <c r="AV614" i="2"/>
  <c r="AD614" i="2"/>
  <c r="AE614" i="2" s="1"/>
  <c r="Z614" i="2"/>
  <c r="X614" i="2"/>
  <c r="Y614" i="2" s="1"/>
  <c r="F614" i="6" s="1"/>
  <c r="S614" i="2"/>
  <c r="T614" i="2" s="1"/>
  <c r="E614" i="2"/>
  <c r="C614" i="2"/>
  <c r="B614" i="2"/>
  <c r="A614" i="2"/>
  <c r="BA613" i="2"/>
  <c r="AZ613" i="2"/>
  <c r="AV613" i="2"/>
  <c r="AD613" i="2"/>
  <c r="AE613" i="2" s="1"/>
  <c r="Z613" i="2"/>
  <c r="AA613" i="2" s="1"/>
  <c r="X613" i="2"/>
  <c r="Y613" i="2" s="1"/>
  <c r="F613" i="6" s="1"/>
  <c r="S613" i="2"/>
  <c r="E613" i="2"/>
  <c r="C613" i="2"/>
  <c r="J613" i="2" s="1"/>
  <c r="K613" i="2" s="1"/>
  <c r="B613" i="2"/>
  <c r="A613" i="2"/>
  <c r="BA612" i="2"/>
  <c r="AZ612" i="2"/>
  <c r="AV612" i="2"/>
  <c r="AD612" i="2"/>
  <c r="AE612" i="2" s="1"/>
  <c r="X612" i="2"/>
  <c r="S612" i="2"/>
  <c r="T612" i="2" s="1"/>
  <c r="E612" i="2"/>
  <c r="F612" i="2" s="1"/>
  <c r="C612" i="2"/>
  <c r="J612" i="2" s="1"/>
  <c r="K612" i="2" s="1"/>
  <c r="B612" i="2"/>
  <c r="A612" i="2"/>
  <c r="BA611" i="2"/>
  <c r="AZ611" i="2"/>
  <c r="AV611" i="2"/>
  <c r="AD611" i="2"/>
  <c r="AE611" i="2" s="1"/>
  <c r="X611" i="2"/>
  <c r="Y611" i="2" s="1"/>
  <c r="F611" i="6" s="1"/>
  <c r="S611" i="2"/>
  <c r="T611" i="2" s="1"/>
  <c r="E611" i="2"/>
  <c r="G611" i="2" s="1"/>
  <c r="C611" i="2"/>
  <c r="D611" i="2" s="1"/>
  <c r="B611" i="2"/>
  <c r="A611" i="2"/>
  <c r="AX636" i="2"/>
  <c r="AX634" i="2"/>
  <c r="AX628" i="2"/>
  <c r="AX626" i="2"/>
  <c r="AQ630" i="2"/>
  <c r="AQ636" i="2"/>
  <c r="AQ634" i="2"/>
  <c r="AQ628" i="2"/>
  <c r="AX622" i="2"/>
  <c r="AQ624" i="2"/>
  <c r="AX624" i="2"/>
  <c r="AX632" i="2"/>
  <c r="AX630" i="2"/>
  <c r="AQ626" i="2"/>
  <c r="AQ632" i="2"/>
  <c r="AQ622" i="2"/>
  <c r="N622" i="6" l="1"/>
  <c r="N632" i="6"/>
  <c r="N626" i="6"/>
  <c r="P630" i="6"/>
  <c r="P632" i="6"/>
  <c r="N624" i="6"/>
  <c r="N628" i="6"/>
  <c r="N634" i="6"/>
  <c r="N636" i="6"/>
  <c r="N630" i="6"/>
  <c r="P628" i="6"/>
  <c r="P634" i="6"/>
  <c r="P636" i="6"/>
  <c r="Z611" i="2"/>
  <c r="D612" i="2"/>
  <c r="D616" i="2"/>
  <c r="D619" i="2"/>
  <c r="E616" i="6"/>
  <c r="J611" i="2"/>
  <c r="L611" i="2" s="1"/>
  <c r="M611" i="2" s="1"/>
  <c r="AF613" i="2"/>
  <c r="AL613" i="2" s="1"/>
  <c r="AF614" i="2"/>
  <c r="AG614" i="2" s="1"/>
  <c r="AF615" i="2"/>
  <c r="AG615" i="2" s="1"/>
  <c r="Z616" i="2"/>
  <c r="AA616" i="2" s="1"/>
  <c r="AF618" i="2"/>
  <c r="AG618" i="2" s="1"/>
  <c r="Z619" i="2"/>
  <c r="AA619" i="2" s="1"/>
  <c r="AY622" i="2"/>
  <c r="BF633" i="2"/>
  <c r="G616" i="2"/>
  <c r="H616" i="2" s="1"/>
  <c r="AF617" i="2"/>
  <c r="AG617" i="2" s="1"/>
  <c r="G619" i="2"/>
  <c r="AY624" i="2"/>
  <c r="H624" i="6"/>
  <c r="AY632" i="2"/>
  <c r="P626" i="6"/>
  <c r="P624" i="6"/>
  <c r="P622" i="6"/>
  <c r="AR634" i="2"/>
  <c r="BC634" i="2"/>
  <c r="R634" i="6" s="1"/>
  <c r="AR630" i="2"/>
  <c r="BC630" i="2"/>
  <c r="R630" i="6" s="1"/>
  <c r="AR636" i="2"/>
  <c r="BC636" i="2"/>
  <c r="R636" i="6" s="1"/>
  <c r="AR632" i="2"/>
  <c r="BC632" i="2"/>
  <c r="R632" i="6" s="1"/>
  <c r="AY634" i="2"/>
  <c r="AY636" i="2"/>
  <c r="BF637" i="2"/>
  <c r="BE637" i="2"/>
  <c r="BF632" i="2"/>
  <c r="BE632" i="2"/>
  <c r="BF630" i="2"/>
  <c r="BE630" i="2"/>
  <c r="AR626" i="2"/>
  <c r="BC626" i="2"/>
  <c r="R626" i="6" s="1"/>
  <c r="AR628" i="2"/>
  <c r="BC628" i="2"/>
  <c r="R628" i="6" s="1"/>
  <c r="AR622" i="2"/>
  <c r="BC622" i="2"/>
  <c r="R622" i="6" s="1"/>
  <c r="AR624" i="2"/>
  <c r="BC624" i="2"/>
  <c r="R624" i="6" s="1"/>
  <c r="BE624" i="2"/>
  <c r="BF624" i="2"/>
  <c r="BE627" i="2"/>
  <c r="BF627" i="2"/>
  <c r="BE622" i="2"/>
  <c r="BF622" i="2"/>
  <c r="AY626" i="2"/>
  <c r="AY628" i="2"/>
  <c r="BE629" i="2"/>
  <c r="BF629" i="2"/>
  <c r="BE625" i="2"/>
  <c r="BF625" i="2"/>
  <c r="T613" i="2"/>
  <c r="U613" i="2"/>
  <c r="F614" i="2"/>
  <c r="G614" i="2"/>
  <c r="O614" i="2" s="1"/>
  <c r="Q614" i="2" s="1"/>
  <c r="J617" i="2"/>
  <c r="D617" i="2"/>
  <c r="V617" i="2"/>
  <c r="AK617" i="2" s="1"/>
  <c r="L617" i="6" s="1"/>
  <c r="F618" i="2"/>
  <c r="G618" i="2"/>
  <c r="T619" i="2"/>
  <c r="U619" i="2"/>
  <c r="O616" i="2"/>
  <c r="C616" i="6" s="1"/>
  <c r="AE616" i="2"/>
  <c r="AF616" i="2"/>
  <c r="AG616" i="2" s="1"/>
  <c r="F617" i="2"/>
  <c r="G617" i="2"/>
  <c r="Y617" i="2"/>
  <c r="F617" i="6" s="1"/>
  <c r="E617" i="6"/>
  <c r="Z617" i="2"/>
  <c r="AA617" i="2" s="1"/>
  <c r="F615" i="2"/>
  <c r="G615" i="2"/>
  <c r="O615" i="2" s="1"/>
  <c r="Y612" i="2"/>
  <c r="F612" i="6" s="1"/>
  <c r="E612" i="6"/>
  <c r="F613" i="2"/>
  <c r="G613" i="2"/>
  <c r="O613" i="2" s="1"/>
  <c r="J614" i="2"/>
  <c r="D614" i="2"/>
  <c r="T615" i="2"/>
  <c r="U615" i="2"/>
  <c r="V615" i="2" s="1"/>
  <c r="AK615" i="2" s="1"/>
  <c r="L615" i="6" s="1"/>
  <c r="J618" i="2"/>
  <c r="D618" i="2"/>
  <c r="Y618" i="2"/>
  <c r="F618" i="6" s="1"/>
  <c r="E618" i="6"/>
  <c r="Z618" i="2"/>
  <c r="AA618" i="2" s="1"/>
  <c r="O619" i="2"/>
  <c r="C619" i="6" s="1"/>
  <c r="H619" i="2"/>
  <c r="E611" i="6"/>
  <c r="E615" i="6"/>
  <c r="E619" i="6"/>
  <c r="E614" i="6"/>
  <c r="AF619" i="2"/>
  <c r="AG619" i="2" s="1"/>
  <c r="E613" i="6"/>
  <c r="H611" i="2"/>
  <c r="O611" i="2"/>
  <c r="C611" i="6" s="1"/>
  <c r="Q613" i="2"/>
  <c r="AA611" i="2"/>
  <c r="L612" i="2"/>
  <c r="M612" i="2" s="1"/>
  <c r="AF612" i="2"/>
  <c r="AN613" i="2"/>
  <c r="G613" i="6" s="1"/>
  <c r="AA614" i="2"/>
  <c r="F611" i="2"/>
  <c r="K611" i="2"/>
  <c r="G612" i="2"/>
  <c r="Z612" i="2"/>
  <c r="D613" i="2"/>
  <c r="L613" i="2"/>
  <c r="M613" i="2" s="1"/>
  <c r="AG613" i="2"/>
  <c r="D615" i="2"/>
  <c r="L615" i="2"/>
  <c r="M615" i="2" s="1"/>
  <c r="L616" i="2"/>
  <c r="M616" i="2" s="1"/>
  <c r="K616" i="2"/>
  <c r="AF611" i="2"/>
  <c r="AH614" i="2"/>
  <c r="I614" i="6" s="1"/>
  <c r="U616" i="2"/>
  <c r="L618" i="2"/>
  <c r="M618" i="2" s="1"/>
  <c r="K618" i="2"/>
  <c r="Q615" i="2"/>
  <c r="L617" i="2"/>
  <c r="M617" i="2" s="1"/>
  <c r="K617" i="2"/>
  <c r="U611" i="2"/>
  <c r="U612" i="2" s="1"/>
  <c r="H615" i="2"/>
  <c r="L619" i="2"/>
  <c r="M619" i="2" s="1"/>
  <c r="K619" i="2"/>
  <c r="AH615" i="2"/>
  <c r="AH616" i="2"/>
  <c r="AJ617" i="2"/>
  <c r="K617" i="6" s="1"/>
  <c r="S609" i="6"/>
  <c r="E609" i="6"/>
  <c r="B609" i="6"/>
  <c r="A609" i="6"/>
  <c r="S608" i="6"/>
  <c r="B608" i="6"/>
  <c r="A608" i="6"/>
  <c r="S607" i="6"/>
  <c r="B607" i="6"/>
  <c r="A607" i="6"/>
  <c r="S606" i="6"/>
  <c r="B606" i="6"/>
  <c r="A606" i="6"/>
  <c r="S605" i="6"/>
  <c r="B605" i="6"/>
  <c r="A605" i="6"/>
  <c r="S604" i="6"/>
  <c r="B604" i="6"/>
  <c r="A604" i="6"/>
  <c r="S603" i="6"/>
  <c r="C603" i="6"/>
  <c r="B603" i="6"/>
  <c r="A603" i="6"/>
  <c r="S602" i="6"/>
  <c r="B602" i="6"/>
  <c r="A602" i="6"/>
  <c r="S601" i="6"/>
  <c r="B601" i="6"/>
  <c r="A601" i="6"/>
  <c r="S600" i="6"/>
  <c r="B600" i="6"/>
  <c r="A600" i="6"/>
  <c r="S599" i="6"/>
  <c r="B599" i="6"/>
  <c r="A599" i="6"/>
  <c r="S598" i="6"/>
  <c r="B598" i="6"/>
  <c r="A598" i="6"/>
  <c r="S597" i="6"/>
  <c r="E597" i="6"/>
  <c r="B597" i="6"/>
  <c r="A597" i="6"/>
  <c r="BA609" i="2"/>
  <c r="AZ609" i="2"/>
  <c r="AV609" i="2"/>
  <c r="AF609" i="2"/>
  <c r="AG609" i="2" s="1"/>
  <c r="AD609" i="2"/>
  <c r="AE609" i="2" s="1"/>
  <c r="Z609" i="2"/>
  <c r="X609" i="2"/>
  <c r="Y609" i="2" s="1"/>
  <c r="F609" i="6" s="1"/>
  <c r="U609" i="2"/>
  <c r="S609" i="2"/>
  <c r="T609" i="2" s="1"/>
  <c r="G609" i="2"/>
  <c r="H609" i="2" s="1"/>
  <c r="E609" i="2"/>
  <c r="F609" i="2" s="1"/>
  <c r="C609" i="2"/>
  <c r="D609" i="2" s="1"/>
  <c r="B609" i="2"/>
  <c r="A609" i="2"/>
  <c r="BA608" i="2"/>
  <c r="AZ608" i="2"/>
  <c r="AV608" i="2"/>
  <c r="AF608" i="2"/>
  <c r="AG608" i="2" s="1"/>
  <c r="AD608" i="2"/>
  <c r="AE608" i="2" s="1"/>
  <c r="Z608" i="2"/>
  <c r="X608" i="2"/>
  <c r="Y608" i="2" s="1"/>
  <c r="F608" i="6" s="1"/>
  <c r="S608" i="2"/>
  <c r="T608" i="2" s="1"/>
  <c r="E608" i="2"/>
  <c r="F608" i="2" s="1"/>
  <c r="C608" i="2"/>
  <c r="D608" i="2" s="1"/>
  <c r="B608" i="2"/>
  <c r="A608" i="2"/>
  <c r="BA607" i="2"/>
  <c r="AZ607" i="2"/>
  <c r="AV607" i="2"/>
  <c r="AD607" i="2"/>
  <c r="AF607" i="2" s="1"/>
  <c r="X607" i="2"/>
  <c r="Z607" i="2" s="1"/>
  <c r="AA607" i="2" s="1"/>
  <c r="S607" i="2"/>
  <c r="U607" i="2" s="1"/>
  <c r="AJ607" i="2" s="1"/>
  <c r="K607" i="6" s="1"/>
  <c r="K607" i="2"/>
  <c r="E607" i="2"/>
  <c r="C607" i="2"/>
  <c r="J607" i="2" s="1"/>
  <c r="L607" i="2" s="1"/>
  <c r="M607" i="2" s="1"/>
  <c r="B607" i="2"/>
  <c r="A607" i="2"/>
  <c r="BA606" i="2"/>
  <c r="AZ606" i="2"/>
  <c r="AV606" i="2"/>
  <c r="AD606" i="2"/>
  <c r="AF606" i="2" s="1"/>
  <c r="AG606" i="2" s="1"/>
  <c r="X606" i="2"/>
  <c r="S606" i="2"/>
  <c r="T606" i="2" s="1"/>
  <c r="H606" i="2"/>
  <c r="E606" i="2"/>
  <c r="G606" i="2" s="1"/>
  <c r="O606" i="2" s="1"/>
  <c r="C606" i="6" s="1"/>
  <c r="C606" i="2"/>
  <c r="J606" i="2" s="1"/>
  <c r="B606" i="2"/>
  <c r="A606" i="2"/>
  <c r="BA605" i="2"/>
  <c r="AZ605" i="2"/>
  <c r="AV605" i="2"/>
  <c r="AE605" i="2"/>
  <c r="AD605" i="2"/>
  <c r="AF605" i="2" s="1"/>
  <c r="AG605" i="2" s="1"/>
  <c r="X605" i="2"/>
  <c r="S605" i="2"/>
  <c r="U605" i="2" s="1"/>
  <c r="AJ605" i="2" s="1"/>
  <c r="K605" i="6" s="1"/>
  <c r="E605" i="2"/>
  <c r="G605" i="2" s="1"/>
  <c r="O605" i="2" s="1"/>
  <c r="C605" i="6" s="1"/>
  <c r="C605" i="2"/>
  <c r="D605" i="2" s="1"/>
  <c r="B605" i="2"/>
  <c r="A605" i="2"/>
  <c r="BA604" i="2"/>
  <c r="AZ604" i="2"/>
  <c r="AV604" i="2"/>
  <c r="AD604" i="2"/>
  <c r="AF604" i="2" s="1"/>
  <c r="X604" i="2"/>
  <c r="Z604" i="2" s="1"/>
  <c r="AA604" i="2" s="1"/>
  <c r="S604" i="2"/>
  <c r="T604" i="2" s="1"/>
  <c r="H604" i="2"/>
  <c r="E604" i="2"/>
  <c r="G604" i="2" s="1"/>
  <c r="O604" i="2" s="1"/>
  <c r="C604" i="6" s="1"/>
  <c r="D604" i="2"/>
  <c r="C604" i="2"/>
  <c r="J604" i="2" s="1"/>
  <c r="L604" i="2" s="1"/>
  <c r="M604" i="2" s="1"/>
  <c r="B604" i="2"/>
  <c r="A604" i="2"/>
  <c r="BA603" i="2"/>
  <c r="AZ603" i="2"/>
  <c r="AV603" i="2"/>
  <c r="AD603" i="2"/>
  <c r="AF603" i="2" s="1"/>
  <c r="X603" i="2"/>
  <c r="T603" i="2"/>
  <c r="S603" i="2"/>
  <c r="U603" i="2" s="1"/>
  <c r="AJ603" i="2" s="1"/>
  <c r="K603" i="6" s="1"/>
  <c r="J603" i="2"/>
  <c r="L603" i="2" s="1"/>
  <c r="M603" i="2" s="1"/>
  <c r="E603" i="2"/>
  <c r="G603" i="2" s="1"/>
  <c r="O603" i="2" s="1"/>
  <c r="D603" i="2"/>
  <c r="C603" i="2"/>
  <c r="B603" i="2"/>
  <c r="A603" i="2"/>
  <c r="BA602" i="2"/>
  <c r="AZ602" i="2"/>
  <c r="AV602" i="2"/>
  <c r="AE602" i="2"/>
  <c r="AD602" i="2"/>
  <c r="AF602" i="2" s="1"/>
  <c r="AG602" i="2" s="1"/>
  <c r="X602" i="2"/>
  <c r="S602" i="2"/>
  <c r="J602" i="2"/>
  <c r="E602" i="2"/>
  <c r="G602" i="2" s="1"/>
  <c r="O602" i="2" s="1"/>
  <c r="C602" i="6" s="1"/>
  <c r="D602" i="2"/>
  <c r="C602" i="2"/>
  <c r="B602" i="2"/>
  <c r="A602" i="2"/>
  <c r="BA601" i="2"/>
  <c r="AZ601" i="2"/>
  <c r="AV601" i="2"/>
  <c r="AD601" i="2"/>
  <c r="AF601" i="2" s="1"/>
  <c r="X601" i="2"/>
  <c r="E601" i="6" s="1"/>
  <c r="S601" i="2"/>
  <c r="U601" i="2" s="1"/>
  <c r="AJ601" i="2" s="1"/>
  <c r="K601" i="6" s="1"/>
  <c r="E601" i="2"/>
  <c r="C601" i="2"/>
  <c r="J601" i="2" s="1"/>
  <c r="L601" i="2" s="1"/>
  <c r="M601" i="2" s="1"/>
  <c r="B601" i="2"/>
  <c r="A601" i="2"/>
  <c r="BA600" i="2"/>
  <c r="AZ600" i="2"/>
  <c r="AV600" i="2"/>
  <c r="AD600" i="2"/>
  <c r="AF600" i="2" s="1"/>
  <c r="X600" i="2"/>
  <c r="S600" i="2"/>
  <c r="T600" i="2" s="1"/>
  <c r="H600" i="2"/>
  <c r="E600" i="2"/>
  <c r="G600" i="2" s="1"/>
  <c r="O600" i="2" s="1"/>
  <c r="C600" i="2"/>
  <c r="J600" i="2" s="1"/>
  <c r="B600" i="2"/>
  <c r="A600" i="2"/>
  <c r="BA599" i="2"/>
  <c r="AZ599" i="2"/>
  <c r="AV599" i="2"/>
  <c r="AD599" i="2"/>
  <c r="AF599" i="2" s="1"/>
  <c r="X599" i="2"/>
  <c r="Y599" i="2" s="1"/>
  <c r="F599" i="6" s="1"/>
  <c r="S599" i="2"/>
  <c r="U599" i="2" s="1"/>
  <c r="E599" i="2"/>
  <c r="F599" i="2" s="1"/>
  <c r="C599" i="2"/>
  <c r="J599" i="2" s="1"/>
  <c r="B599" i="2"/>
  <c r="A599" i="2"/>
  <c r="BA598" i="2"/>
  <c r="AZ598" i="2"/>
  <c r="AV598" i="2"/>
  <c r="AE598" i="2"/>
  <c r="AD598" i="2"/>
  <c r="AF598" i="2" s="1"/>
  <c r="X598" i="2"/>
  <c r="S598" i="2"/>
  <c r="T598" i="2" s="1"/>
  <c r="E598" i="2"/>
  <c r="G598" i="2" s="1"/>
  <c r="H598" i="2" s="1"/>
  <c r="C598" i="2"/>
  <c r="J598" i="2" s="1"/>
  <c r="B598" i="2"/>
  <c r="A598" i="2"/>
  <c r="BA597" i="2"/>
  <c r="AZ597" i="2"/>
  <c r="AV597" i="2"/>
  <c r="AE597" i="2"/>
  <c r="AD597" i="2"/>
  <c r="AF597" i="2" s="1"/>
  <c r="X597" i="2"/>
  <c r="Z597" i="2" s="1"/>
  <c r="S597" i="2"/>
  <c r="U597" i="2" s="1"/>
  <c r="AJ597" i="2" s="1"/>
  <c r="K597" i="6" s="1"/>
  <c r="E597" i="2"/>
  <c r="F597" i="2" s="1"/>
  <c r="C597" i="2"/>
  <c r="B597" i="2"/>
  <c r="A597" i="2"/>
  <c r="AP613" i="2"/>
  <c r="R614" i="2" l="1"/>
  <c r="AL614" i="2"/>
  <c r="AN614" i="2" s="1"/>
  <c r="G614" i="6" s="1"/>
  <c r="T597" i="2"/>
  <c r="T599" i="2"/>
  <c r="AE599" i="2"/>
  <c r="K601" i="2"/>
  <c r="AE601" i="2"/>
  <c r="D606" i="2"/>
  <c r="Y607" i="2"/>
  <c r="F607" i="6" s="1"/>
  <c r="AH619" i="2"/>
  <c r="AI619" i="2" s="1"/>
  <c r="J619" i="6" s="1"/>
  <c r="H613" i="2"/>
  <c r="AJ615" i="2"/>
  <c r="K615" i="6" s="1"/>
  <c r="H614" i="2"/>
  <c r="AH613" i="2"/>
  <c r="I613" i="6" s="1"/>
  <c r="E607" i="6"/>
  <c r="AH617" i="2"/>
  <c r="I617" i="6" s="1"/>
  <c r="Z599" i="2"/>
  <c r="V603" i="2"/>
  <c r="AK603" i="2" s="1"/>
  <c r="L603" i="6" s="1"/>
  <c r="AE604" i="2"/>
  <c r="F606" i="2"/>
  <c r="V607" i="2"/>
  <c r="AK607" i="2" s="1"/>
  <c r="L607" i="6" s="1"/>
  <c r="AE607" i="2"/>
  <c r="G608" i="2"/>
  <c r="H608" i="2" s="1"/>
  <c r="P616" i="2"/>
  <c r="D616" i="6" s="1"/>
  <c r="Q619" i="2"/>
  <c r="AN619" i="2" s="1"/>
  <c r="G619" i="6" s="1"/>
  <c r="BF636" i="2"/>
  <c r="BE636" i="2"/>
  <c r="BF634" i="2"/>
  <c r="BE634" i="2"/>
  <c r="BE626" i="2"/>
  <c r="BF626" i="2"/>
  <c r="BE628" i="2"/>
  <c r="BF628" i="2"/>
  <c r="M613" i="6"/>
  <c r="AI616" i="2"/>
  <c r="J616" i="6" s="1"/>
  <c r="I616" i="6"/>
  <c r="K614" i="2"/>
  <c r="L614" i="2"/>
  <c r="M614" i="2" s="1"/>
  <c r="AJ619" i="2"/>
  <c r="K619" i="6" s="1"/>
  <c r="V619" i="2"/>
  <c r="AK619" i="2" s="1"/>
  <c r="L619" i="6" s="1"/>
  <c r="P614" i="2"/>
  <c r="D614" i="6" s="1"/>
  <c r="C614" i="6"/>
  <c r="AH618" i="2"/>
  <c r="AI615" i="2"/>
  <c r="J615" i="6" s="1"/>
  <c r="I615" i="6"/>
  <c r="Q616" i="2"/>
  <c r="R616" i="2" s="1"/>
  <c r="P619" i="2"/>
  <c r="D619" i="6" s="1"/>
  <c r="P613" i="2"/>
  <c r="D613" i="6" s="1"/>
  <c r="C613" i="6"/>
  <c r="P615" i="2"/>
  <c r="D615" i="6" s="1"/>
  <c r="C615" i="6"/>
  <c r="U618" i="2"/>
  <c r="O617" i="2"/>
  <c r="H617" i="2"/>
  <c r="O618" i="2"/>
  <c r="H618" i="2"/>
  <c r="AJ613" i="2"/>
  <c r="K613" i="6" s="1"/>
  <c r="U614" i="2"/>
  <c r="V613" i="2"/>
  <c r="AK613" i="2" s="1"/>
  <c r="L613" i="6" s="1"/>
  <c r="AI617" i="2"/>
  <c r="J617" i="6" s="1"/>
  <c r="AH612" i="2"/>
  <c r="I612" i="6" s="1"/>
  <c r="AG612" i="2"/>
  <c r="AJ611" i="2"/>
  <c r="K611" i="6" s="1"/>
  <c r="V611" i="2"/>
  <c r="AI614" i="2"/>
  <c r="J614" i="6" s="1"/>
  <c r="AH611" i="2"/>
  <c r="AG611" i="2"/>
  <c r="AS619" i="2"/>
  <c r="R619" i="2"/>
  <c r="AS615" i="2"/>
  <c r="R615" i="2"/>
  <c r="O612" i="2"/>
  <c r="C612" i="6" s="1"/>
  <c r="H612" i="2"/>
  <c r="AL615" i="2"/>
  <c r="AJ616" i="2"/>
  <c r="K616" i="6" s="1"/>
  <c r="V616" i="2"/>
  <c r="AJ612" i="2"/>
  <c r="K612" i="6" s="1"/>
  <c r="V612" i="2"/>
  <c r="P611" i="2"/>
  <c r="D611" i="6" s="1"/>
  <c r="Q611" i="2"/>
  <c r="AL619" i="2"/>
  <c r="AS616" i="2"/>
  <c r="AL616" i="2"/>
  <c r="AM614" i="2"/>
  <c r="AA612" i="2"/>
  <c r="AN615" i="2"/>
  <c r="G615" i="6" s="1"/>
  <c r="R613" i="2"/>
  <c r="AO613" i="2" s="1"/>
  <c r="H613" i="6" s="1"/>
  <c r="AS613" i="2"/>
  <c r="AS614" i="2"/>
  <c r="Z605" i="2"/>
  <c r="AA605" i="2" s="1"/>
  <c r="Y605" i="2"/>
  <c r="F605" i="6" s="1"/>
  <c r="G607" i="2"/>
  <c r="F607" i="2"/>
  <c r="E605" i="6"/>
  <c r="G599" i="2"/>
  <c r="O599" i="2" s="1"/>
  <c r="C599" i="6" s="1"/>
  <c r="L602" i="2"/>
  <c r="M602" i="2" s="1"/>
  <c r="K602" i="2"/>
  <c r="L606" i="2"/>
  <c r="M606" i="2" s="1"/>
  <c r="K606" i="2"/>
  <c r="G597" i="2"/>
  <c r="Y597" i="2"/>
  <c r="F597" i="6" s="1"/>
  <c r="E598" i="6"/>
  <c r="Y598" i="2"/>
  <c r="F598" i="6" s="1"/>
  <c r="Z600" i="2"/>
  <c r="E600" i="6"/>
  <c r="Y600" i="2"/>
  <c r="F600" i="6" s="1"/>
  <c r="Z601" i="2"/>
  <c r="Y601" i="2"/>
  <c r="F601" i="6" s="1"/>
  <c r="J605" i="2"/>
  <c r="F598" i="2"/>
  <c r="Z598" i="2"/>
  <c r="AA598" i="2" s="1"/>
  <c r="Q600" i="2"/>
  <c r="R600" i="2" s="1"/>
  <c r="C600" i="6"/>
  <c r="G601" i="2"/>
  <c r="F601" i="2"/>
  <c r="Z602" i="2"/>
  <c r="E602" i="6"/>
  <c r="Z603" i="2"/>
  <c r="AH603" i="2" s="1"/>
  <c r="E603" i="6"/>
  <c r="Z606" i="2"/>
  <c r="AA606" i="2" s="1"/>
  <c r="E606" i="6"/>
  <c r="Y606" i="2"/>
  <c r="F606" i="6" s="1"/>
  <c r="AG601" i="2"/>
  <c r="AH602" i="2"/>
  <c r="I602" i="6" s="1"/>
  <c r="E604" i="6"/>
  <c r="E608" i="6"/>
  <c r="U608" i="2"/>
  <c r="V608" i="2" s="1"/>
  <c r="E599" i="6"/>
  <c r="F600" i="2"/>
  <c r="AL600" i="2"/>
  <c r="AM600" i="2" s="1"/>
  <c r="D601" i="2"/>
  <c r="Y604" i="2"/>
  <c r="F604" i="6" s="1"/>
  <c r="F605" i="2"/>
  <c r="T605" i="2"/>
  <c r="AE606" i="2"/>
  <c r="D607" i="2"/>
  <c r="T607" i="2"/>
  <c r="J608" i="2"/>
  <c r="O608" i="2"/>
  <c r="C608" i="6" s="1"/>
  <c r="AH608" i="2"/>
  <c r="I608" i="6" s="1"/>
  <c r="J609" i="2"/>
  <c r="O609" i="2"/>
  <c r="C609" i="6" s="1"/>
  <c r="AH609" i="2"/>
  <c r="I609" i="6" s="1"/>
  <c r="AJ609" i="2"/>
  <c r="K609" i="6" s="1"/>
  <c r="AA608" i="2"/>
  <c r="V609" i="2"/>
  <c r="AA609" i="2"/>
  <c r="O597" i="2"/>
  <c r="C597" i="6" s="1"/>
  <c r="H597" i="2"/>
  <c r="AA597" i="2"/>
  <c r="K599" i="2"/>
  <c r="L599" i="2"/>
  <c r="M599" i="2" s="1"/>
  <c r="Q602" i="2"/>
  <c r="P602" i="2"/>
  <c r="D602" i="6" s="1"/>
  <c r="Q603" i="2"/>
  <c r="R603" i="2" s="1"/>
  <c r="P603" i="2"/>
  <c r="D603" i="6" s="1"/>
  <c r="D597" i="2"/>
  <c r="J597" i="2"/>
  <c r="V597" i="2"/>
  <c r="U598" i="2"/>
  <c r="L600" i="2"/>
  <c r="M600" i="2" s="1"/>
  <c r="K600" i="2"/>
  <c r="AG597" i="2"/>
  <c r="AH597" i="2"/>
  <c r="I597" i="6" s="1"/>
  <c r="K598" i="2"/>
  <c r="L598" i="2"/>
  <c r="M598" i="2" s="1"/>
  <c r="AJ599" i="2"/>
  <c r="K599" i="6" s="1"/>
  <c r="AS600" i="2"/>
  <c r="AH607" i="2"/>
  <c r="I607" i="6" s="1"/>
  <c r="D598" i="2"/>
  <c r="AG598" i="2"/>
  <c r="D599" i="2"/>
  <c r="V599" i="2"/>
  <c r="AA599" i="2"/>
  <c r="AG599" i="2"/>
  <c r="D600" i="2"/>
  <c r="P600" i="2"/>
  <c r="D600" i="6" s="1"/>
  <c r="T601" i="2"/>
  <c r="F602" i="2"/>
  <c r="U602" i="2"/>
  <c r="Y602" i="2"/>
  <c r="F602" i="6" s="1"/>
  <c r="K603" i="2"/>
  <c r="AE603" i="2"/>
  <c r="AH604" i="2"/>
  <c r="I604" i="6" s="1"/>
  <c r="Q605" i="2"/>
  <c r="R605" i="2" s="1"/>
  <c r="P605" i="2"/>
  <c r="D605" i="6" s="1"/>
  <c r="U606" i="2"/>
  <c r="O598" i="2"/>
  <c r="C598" i="6" s="1"/>
  <c r="AH599" i="2"/>
  <c r="AE600" i="2"/>
  <c r="V601" i="2"/>
  <c r="H602" i="2"/>
  <c r="T602" i="2"/>
  <c r="AA602" i="2"/>
  <c r="AI602" i="2" s="1"/>
  <c r="J602" i="6" s="1"/>
  <c r="F603" i="2"/>
  <c r="Y603" i="2"/>
  <c r="F603" i="6" s="1"/>
  <c r="AG603" i="2"/>
  <c r="Q604" i="2"/>
  <c r="R604" i="2" s="1"/>
  <c r="P604" i="2"/>
  <c r="D604" i="6" s="1"/>
  <c r="V605" i="2"/>
  <c r="AL605" i="2"/>
  <c r="AM605" i="2" s="1"/>
  <c r="AH605" i="2"/>
  <c r="Q606" i="2"/>
  <c r="R606" i="2" s="1"/>
  <c r="P606" i="2"/>
  <c r="D606" i="6" s="1"/>
  <c r="AG607" i="2"/>
  <c r="AN603" i="2"/>
  <c r="G603" i="6" s="1"/>
  <c r="U600" i="2"/>
  <c r="AG600" i="2"/>
  <c r="H603" i="2"/>
  <c r="AA603" i="2"/>
  <c r="U604" i="2"/>
  <c r="AG604" i="2"/>
  <c r="H605" i="2"/>
  <c r="AH606" i="2"/>
  <c r="F604" i="2"/>
  <c r="K604" i="2"/>
  <c r="AP614" i="2"/>
  <c r="AW615" i="2"/>
  <c r="AW619" i="2"/>
  <c r="AW613" i="2"/>
  <c r="AP619" i="2"/>
  <c r="AQ613" i="2"/>
  <c r="AP615" i="2"/>
  <c r="AP603" i="2"/>
  <c r="AW614" i="2"/>
  <c r="AL606" i="2" l="1"/>
  <c r="Q599" i="2"/>
  <c r="R599" i="2" s="1"/>
  <c r="I619" i="6"/>
  <c r="AS606" i="2"/>
  <c r="AT606" i="2" s="1"/>
  <c r="AJ608" i="2"/>
  <c r="K608" i="6" s="1"/>
  <c r="AI613" i="2"/>
  <c r="J613" i="6" s="1"/>
  <c r="N613" i="6"/>
  <c r="O613" i="6"/>
  <c r="O615" i="6"/>
  <c r="M614" i="6"/>
  <c r="M619" i="6"/>
  <c r="O619" i="6"/>
  <c r="O614" i="6"/>
  <c r="M615" i="6"/>
  <c r="AI611" i="2"/>
  <c r="J611" i="6" s="1"/>
  <c r="I611" i="6"/>
  <c r="C617" i="6"/>
  <c r="Q617" i="2"/>
  <c r="P617" i="2"/>
  <c r="D617" i="6" s="1"/>
  <c r="AJ618" i="2"/>
  <c r="K618" i="6" s="1"/>
  <c r="V618" i="2"/>
  <c r="AK618" i="2" s="1"/>
  <c r="L618" i="6" s="1"/>
  <c r="AM615" i="2"/>
  <c r="C618" i="6"/>
  <c r="Q618" i="2"/>
  <c r="P618" i="2"/>
  <c r="D618" i="6" s="1"/>
  <c r="AI618" i="2"/>
  <c r="J618" i="6" s="1"/>
  <c r="I618" i="6"/>
  <c r="AJ614" i="2"/>
  <c r="K614" i="6" s="1"/>
  <c r="V614" i="2"/>
  <c r="AK614" i="2" s="1"/>
  <c r="L614" i="6" s="1"/>
  <c r="AR613" i="2"/>
  <c r="BD613" i="2"/>
  <c r="BB613" i="2"/>
  <c r="Q613" i="6" s="1"/>
  <c r="BD615" i="2"/>
  <c r="BB615" i="2"/>
  <c r="Q615" i="6" s="1"/>
  <c r="BD619" i="2"/>
  <c r="BB619" i="2"/>
  <c r="Q619" i="6" s="1"/>
  <c r="BD614" i="2"/>
  <c r="BB614" i="2"/>
  <c r="Q614" i="6" s="1"/>
  <c r="AT613" i="2"/>
  <c r="AY613" i="2" s="1"/>
  <c r="AM616" i="2"/>
  <c r="R611" i="2"/>
  <c r="AS611" i="2"/>
  <c r="AK616" i="2"/>
  <c r="L616" i="6" s="1"/>
  <c r="AT615" i="2"/>
  <c r="AT616" i="2"/>
  <c r="AK612" i="2"/>
  <c r="L612" i="6" s="1"/>
  <c r="AM613" i="2"/>
  <c r="AO614" i="2"/>
  <c r="H614" i="6" s="1"/>
  <c r="AO619" i="2"/>
  <c r="H619" i="6" s="1"/>
  <c r="P612" i="2"/>
  <c r="D612" i="6" s="1"/>
  <c r="Q612" i="2"/>
  <c r="AT619" i="2"/>
  <c r="AN611" i="2"/>
  <c r="G611" i="6" s="1"/>
  <c r="AK611" i="2"/>
  <c r="L611" i="6" s="1"/>
  <c r="AT614" i="2"/>
  <c r="AO615" i="2"/>
  <c r="H615" i="6" s="1"/>
  <c r="AM619" i="2"/>
  <c r="AI612" i="2"/>
  <c r="J612" i="6" s="1"/>
  <c r="AL611" i="2"/>
  <c r="M603" i="6"/>
  <c r="AI603" i="2"/>
  <c r="J603" i="6" s="1"/>
  <c r="I603" i="6"/>
  <c r="AI605" i="2"/>
  <c r="J605" i="6" s="1"/>
  <c r="I605" i="6"/>
  <c r="AI599" i="2"/>
  <c r="J599" i="6" s="1"/>
  <c r="I599" i="6"/>
  <c r="AH601" i="2"/>
  <c r="AA601" i="2"/>
  <c r="AH598" i="2"/>
  <c r="I598" i="6" s="1"/>
  <c r="P599" i="2"/>
  <c r="D599" i="6" s="1"/>
  <c r="AS603" i="2"/>
  <c r="O601" i="2"/>
  <c r="H601" i="2"/>
  <c r="AI606" i="2"/>
  <c r="J606" i="6" s="1"/>
  <c r="I606" i="6"/>
  <c r="AN605" i="2"/>
  <c r="AO605" i="2" s="1"/>
  <c r="H605" i="6" s="1"/>
  <c r="AL603" i="2"/>
  <c r="AM603" i="2" s="1"/>
  <c r="L605" i="2"/>
  <c r="M605" i="2" s="1"/>
  <c r="K605" i="2"/>
  <c r="H599" i="2"/>
  <c r="AA600" i="2"/>
  <c r="AH600" i="2"/>
  <c r="O607" i="2"/>
  <c r="H607" i="2"/>
  <c r="AK608" i="2"/>
  <c r="L608" i="6" s="1"/>
  <c r="AI609" i="2"/>
  <c r="J609" i="6" s="1"/>
  <c r="AI608" i="2"/>
  <c r="J608" i="6" s="1"/>
  <c r="AK609" i="2"/>
  <c r="L609" i="6" s="1"/>
  <c r="Q609" i="2"/>
  <c r="P609" i="2"/>
  <c r="D609" i="6" s="1"/>
  <c r="Q608" i="2"/>
  <c r="P608" i="2"/>
  <c r="D608" i="6" s="1"/>
  <c r="L609" i="2"/>
  <c r="M609" i="2" s="1"/>
  <c r="K609" i="2"/>
  <c r="L608" i="2"/>
  <c r="M608" i="2" s="1"/>
  <c r="K608" i="2"/>
  <c r="AK601" i="2"/>
  <c r="L601" i="6" s="1"/>
  <c r="AJ606" i="2"/>
  <c r="K606" i="6" s="1"/>
  <c r="V606" i="2"/>
  <c r="AT603" i="2"/>
  <c r="R602" i="2"/>
  <c r="AL602" i="2"/>
  <c r="AO603" i="2"/>
  <c r="H603" i="6" s="1"/>
  <c r="AK605" i="2"/>
  <c r="L605" i="6" s="1"/>
  <c r="P598" i="2"/>
  <c r="D598" i="6" s="1"/>
  <c r="Q598" i="2"/>
  <c r="AI607" i="2"/>
  <c r="J607" i="6" s="1"/>
  <c r="AI597" i="2"/>
  <c r="J597" i="6" s="1"/>
  <c r="AK597" i="2"/>
  <c r="L597" i="6" s="1"/>
  <c r="AJ604" i="2"/>
  <c r="K604" i="6" s="1"/>
  <c r="V604" i="2"/>
  <c r="AL599" i="2"/>
  <c r="AM599" i="2" s="1"/>
  <c r="AI604" i="2"/>
  <c r="J604" i="6" s="1"/>
  <c r="AT600" i="2"/>
  <c r="AS605" i="2"/>
  <c r="AS599" i="2"/>
  <c r="K597" i="2"/>
  <c r="L597" i="2"/>
  <c r="M597" i="2" s="1"/>
  <c r="AN599" i="2"/>
  <c r="G599" i="6" s="1"/>
  <c r="AM606" i="2"/>
  <c r="AL604" i="2"/>
  <c r="AJ598" i="2"/>
  <c r="K598" i="6" s="1"/>
  <c r="V598" i="2"/>
  <c r="AJ600" i="2"/>
  <c r="K600" i="6" s="1"/>
  <c r="V600" i="2"/>
  <c r="AJ602" i="2"/>
  <c r="K602" i="6" s="1"/>
  <c r="V602" i="2"/>
  <c r="AK599" i="2"/>
  <c r="L599" i="6" s="1"/>
  <c r="AS604" i="2"/>
  <c r="AS602" i="2"/>
  <c r="P597" i="2"/>
  <c r="D597" i="6" s="1"/>
  <c r="Q597" i="2"/>
  <c r="AW611" i="2"/>
  <c r="AX614" i="2"/>
  <c r="AP605" i="2"/>
  <c r="AP599" i="2"/>
  <c r="AX613" i="2"/>
  <c r="AX615" i="2"/>
  <c r="AW603" i="2"/>
  <c r="AQ619" i="2"/>
  <c r="AX619" i="2"/>
  <c r="AQ605" i="2"/>
  <c r="AW599" i="2"/>
  <c r="AQ614" i="2"/>
  <c r="AP611" i="2"/>
  <c r="AQ615" i="2"/>
  <c r="AQ603" i="2"/>
  <c r="AX603" i="2"/>
  <c r="AW605" i="2"/>
  <c r="N615" i="6" l="1"/>
  <c r="P619" i="6"/>
  <c r="P614" i="6"/>
  <c r="P615" i="6"/>
  <c r="M611" i="6"/>
  <c r="N619" i="6"/>
  <c r="O611" i="6"/>
  <c r="P613" i="6"/>
  <c r="N614" i="6"/>
  <c r="R618" i="2"/>
  <c r="AS618" i="2"/>
  <c r="AL618" i="2"/>
  <c r="AL617" i="2"/>
  <c r="AN617" i="2"/>
  <c r="AS617" i="2"/>
  <c r="R617" i="2"/>
  <c r="AO617" i="2" s="1"/>
  <c r="AR615" i="2"/>
  <c r="BC619" i="2"/>
  <c r="R619" i="6" s="1"/>
  <c r="BC614" i="2"/>
  <c r="R614" i="6" s="1"/>
  <c r="BC615" i="2"/>
  <c r="R615" i="6" s="1"/>
  <c r="AR619" i="2"/>
  <c r="BD611" i="2"/>
  <c r="BB611" i="2"/>
  <c r="Q611" i="6" s="1"/>
  <c r="BC613" i="2"/>
  <c r="R613" i="6" s="1"/>
  <c r="AR614" i="2"/>
  <c r="R612" i="2"/>
  <c r="AS612" i="2"/>
  <c r="AL612" i="2"/>
  <c r="AY614" i="2"/>
  <c r="AY619" i="2"/>
  <c r="AY615" i="2"/>
  <c r="AM611" i="2"/>
  <c r="AO611" i="2"/>
  <c r="H611" i="6" s="1"/>
  <c r="AT611" i="2"/>
  <c r="BF613" i="2"/>
  <c r="BE613" i="2"/>
  <c r="P603" i="6"/>
  <c r="O599" i="6"/>
  <c r="M599" i="6"/>
  <c r="O605" i="6"/>
  <c r="N603" i="6"/>
  <c r="N605" i="6"/>
  <c r="M605" i="6"/>
  <c r="O603" i="6"/>
  <c r="BB603" i="2"/>
  <c r="Q603" i="6" s="1"/>
  <c r="BD603" i="2"/>
  <c r="AI598" i="2"/>
  <c r="J598" i="6" s="1"/>
  <c r="G605" i="6"/>
  <c r="Q601" i="2"/>
  <c r="C601" i="6"/>
  <c r="P601" i="2"/>
  <c r="D601" i="6" s="1"/>
  <c r="C607" i="6"/>
  <c r="Q607" i="2"/>
  <c r="P607" i="2"/>
  <c r="D607" i="6" s="1"/>
  <c r="AI601" i="2"/>
  <c r="J601" i="6" s="1"/>
  <c r="I601" i="6"/>
  <c r="I600" i="6"/>
  <c r="AI600" i="2"/>
  <c r="J600" i="6" s="1"/>
  <c r="R609" i="2"/>
  <c r="AS609" i="2"/>
  <c r="AN609" i="2"/>
  <c r="G609" i="6" s="1"/>
  <c r="AL609" i="2"/>
  <c r="R608" i="2"/>
  <c r="AS608" i="2"/>
  <c r="AL608" i="2"/>
  <c r="BC603" i="2"/>
  <c r="R603" i="6" s="1"/>
  <c r="BD599" i="2"/>
  <c r="BB599" i="2"/>
  <c r="Q599" i="6" s="1"/>
  <c r="BD605" i="2"/>
  <c r="BB605" i="2"/>
  <c r="Q605" i="6" s="1"/>
  <c r="AR603" i="2"/>
  <c r="AR605" i="2"/>
  <c r="AK602" i="2"/>
  <c r="L602" i="6" s="1"/>
  <c r="AN604" i="2"/>
  <c r="G604" i="6" s="1"/>
  <c r="AM604" i="2"/>
  <c r="AK598" i="2"/>
  <c r="L598" i="6" s="1"/>
  <c r="AK600" i="2"/>
  <c r="L600" i="6" s="1"/>
  <c r="AT599" i="2"/>
  <c r="AK604" i="2"/>
  <c r="L604" i="6" s="1"/>
  <c r="AM602" i="2"/>
  <c r="R597" i="2"/>
  <c r="AN597" i="2"/>
  <c r="G597" i="6" s="1"/>
  <c r="AS597" i="2"/>
  <c r="AL597" i="2"/>
  <c r="AM597" i="2" s="1"/>
  <c r="AT604" i="2"/>
  <c r="AO599" i="2"/>
  <c r="H599" i="6" s="1"/>
  <c r="AT605" i="2"/>
  <c r="AK606" i="2"/>
  <c r="L606" i="6" s="1"/>
  <c r="AY603" i="2"/>
  <c r="AT602" i="2"/>
  <c r="R598" i="2"/>
  <c r="AS598" i="2"/>
  <c r="AL598" i="2"/>
  <c r="AX611" i="2"/>
  <c r="AX599" i="2"/>
  <c r="AW604" i="2"/>
  <c r="AQ611" i="2"/>
  <c r="AP597" i="2"/>
  <c r="AP604" i="2"/>
  <c r="AP617" i="2"/>
  <c r="AQ617" i="2"/>
  <c r="AP609" i="2"/>
  <c r="AQ599" i="2"/>
  <c r="AX605" i="2"/>
  <c r="AW617" i="2"/>
  <c r="AW609" i="2"/>
  <c r="AW597" i="2"/>
  <c r="N611" i="6" l="1"/>
  <c r="P611" i="6"/>
  <c r="O617" i="6"/>
  <c r="BD617" i="2"/>
  <c r="BB617" i="2"/>
  <c r="Q617" i="6" s="1"/>
  <c r="N617" i="6"/>
  <c r="AR617" i="2"/>
  <c r="M617" i="6"/>
  <c r="AM618" i="2"/>
  <c r="AN618" i="2"/>
  <c r="AT617" i="2"/>
  <c r="AY617" i="2" s="1"/>
  <c r="AT618" i="2"/>
  <c r="H617" i="6"/>
  <c r="G617" i="6"/>
  <c r="AN616" i="2"/>
  <c r="AM617" i="2"/>
  <c r="AR611" i="2"/>
  <c r="BC611" i="2"/>
  <c r="R611" i="6" s="1"/>
  <c r="BE615" i="2"/>
  <c r="BF615" i="2"/>
  <c r="AM612" i="2"/>
  <c r="AN612" i="2"/>
  <c r="G612" i="6" s="1"/>
  <c r="BE619" i="2"/>
  <c r="BF619" i="2"/>
  <c r="AT612" i="2"/>
  <c r="BF614" i="2"/>
  <c r="BE614" i="2"/>
  <c r="AY611" i="2"/>
  <c r="P605" i="6"/>
  <c r="M604" i="6"/>
  <c r="O604" i="6"/>
  <c r="O597" i="6"/>
  <c r="N599" i="6"/>
  <c r="M597" i="6"/>
  <c r="P599" i="6"/>
  <c r="O609" i="6"/>
  <c r="M609" i="6"/>
  <c r="R607" i="2"/>
  <c r="AN607" i="2"/>
  <c r="AL607" i="2"/>
  <c r="AM607" i="2" s="1"/>
  <c r="AS607" i="2"/>
  <c r="R601" i="2"/>
  <c r="AL601" i="2"/>
  <c r="AS601" i="2"/>
  <c r="AN601" i="2"/>
  <c r="BD609" i="2"/>
  <c r="BB609" i="2"/>
  <c r="Q609" i="6" s="1"/>
  <c r="AT608" i="2"/>
  <c r="AT609" i="2"/>
  <c r="AM609" i="2"/>
  <c r="AN608" i="2"/>
  <c r="G608" i="6" s="1"/>
  <c r="AM608" i="2"/>
  <c r="AO609" i="2"/>
  <c r="H609" i="6" s="1"/>
  <c r="BC605" i="2"/>
  <c r="R605" i="6" s="1"/>
  <c r="BD604" i="2"/>
  <c r="BB604" i="2"/>
  <c r="Q604" i="6" s="1"/>
  <c r="BD597" i="2"/>
  <c r="BB597" i="2"/>
  <c r="Q597" i="6" s="1"/>
  <c r="AR599" i="2"/>
  <c r="BC599" i="2"/>
  <c r="R599" i="6" s="1"/>
  <c r="BE603" i="2"/>
  <c r="BF603" i="2"/>
  <c r="AO604" i="2"/>
  <c r="AT598" i="2"/>
  <c r="AT597" i="2"/>
  <c r="AO597" i="2"/>
  <c r="H597" i="6" s="1"/>
  <c r="AM598" i="2"/>
  <c r="AN598" i="2"/>
  <c r="G598" i="6" s="1"/>
  <c r="AY605" i="2"/>
  <c r="AY599" i="2"/>
  <c r="AW616" i="2"/>
  <c r="AP612" i="2"/>
  <c r="AW601" i="2"/>
  <c r="AQ609" i="2"/>
  <c r="AW598" i="2"/>
  <c r="AW618" i="2"/>
  <c r="AW607" i="2"/>
  <c r="AW608" i="2"/>
  <c r="AX604" i="2"/>
  <c r="AP598" i="2"/>
  <c r="AP607" i="2"/>
  <c r="AX597" i="2"/>
  <c r="AX617" i="2"/>
  <c r="AP618" i="2"/>
  <c r="AP601" i="2"/>
  <c r="AP608" i="2"/>
  <c r="AQ604" i="2"/>
  <c r="AQ597" i="2"/>
  <c r="AP616" i="2"/>
  <c r="AW612" i="2"/>
  <c r="AX609" i="2"/>
  <c r="M612" i="6" l="1"/>
  <c r="O612" i="6"/>
  <c r="M618" i="6"/>
  <c r="O618" i="6"/>
  <c r="BD618" i="2"/>
  <c r="BB618" i="2"/>
  <c r="Q618" i="6" s="1"/>
  <c r="O616" i="6"/>
  <c r="BB616" i="2"/>
  <c r="Q616" i="6" s="1"/>
  <c r="BD616" i="2"/>
  <c r="M616" i="6"/>
  <c r="P617" i="6"/>
  <c r="BC617" i="2"/>
  <c r="R617" i="6" s="1"/>
  <c r="BE617" i="2"/>
  <c r="BF617" i="2"/>
  <c r="G618" i="6"/>
  <c r="AO618" i="2"/>
  <c r="G616" i="6"/>
  <c r="AO616" i="2"/>
  <c r="BD612" i="2"/>
  <c r="BB612" i="2"/>
  <c r="Q612" i="6" s="1"/>
  <c r="BF611" i="2"/>
  <c r="BE611" i="2"/>
  <c r="AO612" i="2"/>
  <c r="H612" i="6" s="1"/>
  <c r="N597" i="6"/>
  <c r="M598" i="6"/>
  <c r="O598" i="6"/>
  <c r="P597" i="6"/>
  <c r="N604" i="6"/>
  <c r="P604" i="6"/>
  <c r="N609" i="6"/>
  <c r="P609" i="6"/>
  <c r="M608" i="6"/>
  <c r="O608" i="6"/>
  <c r="O601" i="6"/>
  <c r="BD601" i="2"/>
  <c r="BB601" i="2"/>
  <c r="Q601" i="6" s="1"/>
  <c r="M607" i="6"/>
  <c r="M601" i="6"/>
  <c r="O607" i="6"/>
  <c r="BD607" i="2"/>
  <c r="BB607" i="2"/>
  <c r="Q607" i="6" s="1"/>
  <c r="AT601" i="2"/>
  <c r="AY601" i="2" s="1"/>
  <c r="AY604" i="2"/>
  <c r="H604" i="6"/>
  <c r="AM601" i="2"/>
  <c r="G607" i="6"/>
  <c r="AO607" i="2"/>
  <c r="AN606" i="2"/>
  <c r="G601" i="6"/>
  <c r="AO601" i="2"/>
  <c r="AN602" i="2"/>
  <c r="AN600" i="2"/>
  <c r="AT607" i="2"/>
  <c r="AR609" i="2"/>
  <c r="BC609" i="2"/>
  <c r="R609" i="6" s="1"/>
  <c r="BD608" i="2"/>
  <c r="BB608" i="2"/>
  <c r="Q608" i="6" s="1"/>
  <c r="AO608" i="2"/>
  <c r="H608" i="6" s="1"/>
  <c r="AY609" i="2"/>
  <c r="AR597" i="2"/>
  <c r="BD598" i="2"/>
  <c r="BB598" i="2"/>
  <c r="Q598" i="6" s="1"/>
  <c r="BC597" i="2"/>
  <c r="R597" i="6" s="1"/>
  <c r="AR604" i="2"/>
  <c r="BC604" i="2"/>
  <c r="R604" i="6" s="1"/>
  <c r="BE604" i="2"/>
  <c r="BF604" i="2"/>
  <c r="BE605" i="2"/>
  <c r="BF605" i="2"/>
  <c r="AO598" i="2"/>
  <c r="AY597" i="2"/>
  <c r="BF599" i="2"/>
  <c r="BE599" i="2"/>
  <c r="AX618" i="2"/>
  <c r="AX612" i="2"/>
  <c r="AP600" i="2"/>
  <c r="AQ601" i="2"/>
  <c r="AX608" i="2"/>
  <c r="AQ618" i="2"/>
  <c r="AQ612" i="2"/>
  <c r="AW600" i="2"/>
  <c r="AQ607" i="2"/>
  <c r="AQ608" i="2"/>
  <c r="AX616" i="2"/>
  <c r="AP606" i="2"/>
  <c r="AW602" i="2"/>
  <c r="AQ598" i="2"/>
  <c r="AQ616" i="2"/>
  <c r="AW606" i="2"/>
  <c r="AX607" i="2"/>
  <c r="AP602" i="2"/>
  <c r="AX598" i="2"/>
  <c r="AX601" i="2"/>
  <c r="AY612" i="2" l="1"/>
  <c r="BE612" i="2" s="1"/>
  <c r="AY608" i="2"/>
  <c r="N612" i="6"/>
  <c r="P612" i="6"/>
  <c r="P616" i="6"/>
  <c r="BC616" i="2"/>
  <c r="R616" i="6" s="1"/>
  <c r="N616" i="6"/>
  <c r="AR616" i="2"/>
  <c r="N618" i="6"/>
  <c r="AR618" i="2"/>
  <c r="P618" i="6"/>
  <c r="BC618" i="2"/>
  <c r="R618" i="6" s="1"/>
  <c r="AY616" i="2"/>
  <c r="H616" i="6"/>
  <c r="AY618" i="2"/>
  <c r="H618" i="6"/>
  <c r="AR612" i="2"/>
  <c r="BC612" i="2"/>
  <c r="R612" i="6" s="1"/>
  <c r="BF612" i="2"/>
  <c r="N598" i="6"/>
  <c r="P598" i="6"/>
  <c r="N608" i="6"/>
  <c r="P608" i="6"/>
  <c r="O602" i="6"/>
  <c r="BB602" i="2"/>
  <c r="Q602" i="6" s="1"/>
  <c r="BD602" i="2"/>
  <c r="M602" i="6"/>
  <c r="N607" i="6"/>
  <c r="AR607" i="2"/>
  <c r="N601" i="6"/>
  <c r="AR601" i="2"/>
  <c r="P601" i="6"/>
  <c r="BC601" i="2"/>
  <c r="R601" i="6" s="1"/>
  <c r="P607" i="6"/>
  <c r="BC607" i="2"/>
  <c r="R607" i="6" s="1"/>
  <c r="O600" i="6"/>
  <c r="BD600" i="2"/>
  <c r="BB600" i="2"/>
  <c r="Q600" i="6" s="1"/>
  <c r="M600" i="6"/>
  <c r="M606" i="6"/>
  <c r="O606" i="6"/>
  <c r="BD606" i="2"/>
  <c r="BB606" i="2"/>
  <c r="Q606" i="6" s="1"/>
  <c r="AY598" i="2"/>
  <c r="BF598" i="2" s="1"/>
  <c r="H598" i="6"/>
  <c r="G602" i="6"/>
  <c r="AO602" i="2"/>
  <c r="AY602" i="2" s="1"/>
  <c r="H607" i="6"/>
  <c r="H601" i="6"/>
  <c r="BE601" i="2"/>
  <c r="BF601" i="2"/>
  <c r="G600" i="6"/>
  <c r="AO600" i="2"/>
  <c r="AY600" i="2" s="1"/>
  <c r="G606" i="6"/>
  <c r="AO606" i="2"/>
  <c r="AY607" i="2"/>
  <c r="AR608" i="2"/>
  <c r="BC608" i="2"/>
  <c r="R608" i="6" s="1"/>
  <c r="BF608" i="2"/>
  <c r="BE608" i="2"/>
  <c r="BF609" i="2"/>
  <c r="BE609" i="2"/>
  <c r="AR598" i="2"/>
  <c r="BC598" i="2"/>
  <c r="R598" i="6" s="1"/>
  <c r="BE598" i="2"/>
  <c r="BF597" i="2"/>
  <c r="BE597" i="2"/>
  <c r="AQ606" i="2"/>
  <c r="AQ602" i="2"/>
  <c r="AX602" i="2"/>
  <c r="AX600" i="2"/>
  <c r="AX606" i="2"/>
  <c r="AQ600" i="2"/>
  <c r="BE618" i="2" l="1"/>
  <c r="BF618" i="2"/>
  <c r="BE616" i="2"/>
  <c r="BF616" i="2"/>
  <c r="P600" i="6"/>
  <c r="BC600" i="2"/>
  <c r="R600" i="6" s="1"/>
  <c r="N600" i="6"/>
  <c r="AR600" i="2"/>
  <c r="N606" i="6"/>
  <c r="AR606" i="2"/>
  <c r="P606" i="6"/>
  <c r="BC606" i="2"/>
  <c r="R606" i="6" s="1"/>
  <c r="P602" i="6"/>
  <c r="BC602" i="2"/>
  <c r="R602" i="6" s="1"/>
  <c r="N602" i="6"/>
  <c r="AR602" i="2"/>
  <c r="BE602" i="2"/>
  <c r="BF602" i="2"/>
  <c r="BF600" i="2"/>
  <c r="BE600" i="2"/>
  <c r="BF607" i="2"/>
  <c r="BE607" i="2"/>
  <c r="H600" i="6"/>
  <c r="H606" i="6"/>
  <c r="H602" i="6"/>
  <c r="AY606" i="2"/>
  <c r="BF606" i="2" l="1"/>
  <c r="BE606" i="2"/>
  <c r="S595" i="6"/>
  <c r="F595" i="6"/>
  <c r="B595" i="6"/>
  <c r="A595" i="6"/>
  <c r="S594" i="6"/>
  <c r="E594" i="6"/>
  <c r="B594" i="6"/>
  <c r="A594" i="6"/>
  <c r="S593" i="6"/>
  <c r="B593" i="6"/>
  <c r="A593" i="6"/>
  <c r="S592" i="6"/>
  <c r="B592" i="6"/>
  <c r="A592" i="6"/>
  <c r="S591" i="6"/>
  <c r="B591" i="6"/>
  <c r="A591" i="6"/>
  <c r="S590" i="6"/>
  <c r="I590" i="6"/>
  <c r="E590" i="6"/>
  <c r="B590" i="6"/>
  <c r="A590" i="6"/>
  <c r="S589" i="6"/>
  <c r="B589" i="6"/>
  <c r="A589" i="6"/>
  <c r="S588" i="6"/>
  <c r="B588" i="6"/>
  <c r="A588" i="6"/>
  <c r="S587" i="6"/>
  <c r="F587" i="6"/>
  <c r="B587" i="6"/>
  <c r="A587" i="6"/>
  <c r="S586" i="6"/>
  <c r="E586" i="6"/>
  <c r="B586" i="6"/>
  <c r="A586" i="6"/>
  <c r="S585" i="6"/>
  <c r="B585" i="6"/>
  <c r="A585" i="6"/>
  <c r="S583" i="6"/>
  <c r="B583" i="6"/>
  <c r="A583" i="6"/>
  <c r="S582" i="6"/>
  <c r="B582" i="6"/>
  <c r="A582" i="6"/>
  <c r="S581" i="6"/>
  <c r="B581" i="6"/>
  <c r="A581" i="6"/>
  <c r="S580" i="6"/>
  <c r="B580" i="6"/>
  <c r="A580" i="6"/>
  <c r="S579" i="6"/>
  <c r="B579" i="6"/>
  <c r="A579" i="6"/>
  <c r="S578" i="6"/>
  <c r="B578" i="6"/>
  <c r="A578" i="6"/>
  <c r="S577" i="6"/>
  <c r="B577" i="6"/>
  <c r="A577" i="6"/>
  <c r="S576" i="6"/>
  <c r="B576" i="6"/>
  <c r="A576" i="6"/>
  <c r="S575" i="6"/>
  <c r="B575" i="6"/>
  <c r="A575" i="6"/>
  <c r="S574" i="6"/>
  <c r="B574" i="6"/>
  <c r="A574" i="6"/>
  <c r="S573" i="6"/>
  <c r="B573" i="6"/>
  <c r="A573" i="6"/>
  <c r="BA595" i="2"/>
  <c r="AZ595" i="2"/>
  <c r="AV595" i="2"/>
  <c r="AE595" i="2"/>
  <c r="AD595" i="2"/>
  <c r="AF595" i="2" s="1"/>
  <c r="Y595" i="2"/>
  <c r="X595" i="2"/>
  <c r="Z595" i="2" s="1"/>
  <c r="T595" i="2"/>
  <c r="S595" i="2"/>
  <c r="U595" i="2" s="1"/>
  <c r="F595" i="2"/>
  <c r="E595" i="2"/>
  <c r="G595" i="2" s="1"/>
  <c r="H595" i="2" s="1"/>
  <c r="D595" i="2"/>
  <c r="C595" i="2"/>
  <c r="J595" i="2" s="1"/>
  <c r="B595" i="2"/>
  <c r="A595" i="2"/>
  <c r="BA594" i="2"/>
  <c r="AZ594" i="2"/>
  <c r="AV594" i="2"/>
  <c r="AD594" i="2"/>
  <c r="AF594" i="2" s="1"/>
  <c r="AH594" i="2" s="1"/>
  <c r="I594" i="6" s="1"/>
  <c r="AA594" i="2"/>
  <c r="Y594" i="2"/>
  <c r="F594" i="6" s="1"/>
  <c r="X594" i="2"/>
  <c r="Z594" i="2" s="1"/>
  <c r="T594" i="2"/>
  <c r="S594" i="2"/>
  <c r="E594" i="2"/>
  <c r="G594" i="2" s="1"/>
  <c r="O594" i="2" s="1"/>
  <c r="C594" i="6" s="1"/>
  <c r="C594" i="2"/>
  <c r="J594" i="2" s="1"/>
  <c r="B594" i="2"/>
  <c r="A594" i="2"/>
  <c r="BA593" i="2"/>
  <c r="AZ593" i="2"/>
  <c r="AV593" i="2"/>
  <c r="AD593" i="2"/>
  <c r="AA593" i="2"/>
  <c r="Y593" i="2"/>
  <c r="F593" i="6" s="1"/>
  <c r="X593" i="2"/>
  <c r="Z593" i="2" s="1"/>
  <c r="V593" i="2"/>
  <c r="AK593" i="2" s="1"/>
  <c r="L593" i="6" s="1"/>
  <c r="S593" i="2"/>
  <c r="U593" i="2" s="1"/>
  <c r="AJ593" i="2" s="1"/>
  <c r="K593" i="6" s="1"/>
  <c r="E593" i="2"/>
  <c r="G593" i="2" s="1"/>
  <c r="O593" i="2" s="1"/>
  <c r="C593" i="2"/>
  <c r="J593" i="2" s="1"/>
  <c r="B593" i="2"/>
  <c r="A593" i="2"/>
  <c r="BA592" i="2"/>
  <c r="AZ592" i="2"/>
  <c r="AV592" i="2"/>
  <c r="AE592" i="2"/>
  <c r="AD592" i="2"/>
  <c r="AF592" i="2" s="1"/>
  <c r="X592" i="2"/>
  <c r="E592" i="6" s="1"/>
  <c r="S592" i="2"/>
  <c r="T592" i="2" s="1"/>
  <c r="J592" i="2"/>
  <c r="L592" i="2" s="1"/>
  <c r="M592" i="2" s="1"/>
  <c r="E592" i="2"/>
  <c r="D592" i="2"/>
  <c r="C592" i="2"/>
  <c r="B592" i="2"/>
  <c r="A592" i="2"/>
  <c r="BA591" i="2"/>
  <c r="AZ591" i="2"/>
  <c r="AV591" i="2"/>
  <c r="AE591" i="2"/>
  <c r="AD591" i="2"/>
  <c r="AF591" i="2" s="1"/>
  <c r="AG591" i="2" s="1"/>
  <c r="X591" i="2"/>
  <c r="Z591" i="2" s="1"/>
  <c r="S591" i="2"/>
  <c r="J591" i="2"/>
  <c r="L591" i="2" s="1"/>
  <c r="M591" i="2" s="1"/>
  <c r="E591" i="2"/>
  <c r="G591" i="2" s="1"/>
  <c r="C591" i="2"/>
  <c r="D591" i="2" s="1"/>
  <c r="B591" i="2"/>
  <c r="A591" i="2"/>
  <c r="BA590" i="2"/>
  <c r="AZ590" i="2"/>
  <c r="AV590" i="2"/>
  <c r="AH590" i="2"/>
  <c r="AE590" i="2"/>
  <c r="AD590" i="2"/>
  <c r="AF590" i="2" s="1"/>
  <c r="AG590" i="2" s="1"/>
  <c r="AA590" i="2"/>
  <c r="X590" i="2"/>
  <c r="Z590" i="2" s="1"/>
  <c r="S590" i="2"/>
  <c r="T590" i="2" s="1"/>
  <c r="E590" i="2"/>
  <c r="G590" i="2" s="1"/>
  <c r="O590" i="2" s="1"/>
  <c r="C590" i="6" s="1"/>
  <c r="C590" i="2"/>
  <c r="D590" i="2" s="1"/>
  <c r="B590" i="2"/>
  <c r="A590" i="2"/>
  <c r="BA589" i="2"/>
  <c r="AZ589" i="2"/>
  <c r="AV589" i="2"/>
  <c r="AD589" i="2"/>
  <c r="AA589" i="2"/>
  <c r="Y589" i="2"/>
  <c r="F589" i="6" s="1"/>
  <c r="X589" i="2"/>
  <c r="Z589" i="2" s="1"/>
  <c r="S589" i="2"/>
  <c r="U589" i="2" s="1"/>
  <c r="AJ589" i="2" s="1"/>
  <c r="K589" i="6" s="1"/>
  <c r="J589" i="2"/>
  <c r="F589" i="2"/>
  <c r="E589" i="2"/>
  <c r="G589" i="2" s="1"/>
  <c r="O589" i="2" s="1"/>
  <c r="D589" i="2"/>
  <c r="C589" i="2"/>
  <c r="B589" i="2"/>
  <c r="A589" i="2"/>
  <c r="BA588" i="2"/>
  <c r="AZ588" i="2"/>
  <c r="AV588" i="2"/>
  <c r="AD588" i="2"/>
  <c r="AF588" i="2" s="1"/>
  <c r="X588" i="2"/>
  <c r="E588" i="6" s="1"/>
  <c r="S588" i="2"/>
  <c r="T588" i="2" s="1"/>
  <c r="E588" i="2"/>
  <c r="C588" i="2"/>
  <c r="D588" i="2" s="1"/>
  <c r="B588" i="2"/>
  <c r="A588" i="2"/>
  <c r="BA587" i="2"/>
  <c r="AZ587" i="2"/>
  <c r="AV587" i="2"/>
  <c r="AD587" i="2"/>
  <c r="AE587" i="2" s="1"/>
  <c r="X587" i="2"/>
  <c r="Y587" i="2" s="1"/>
  <c r="U587" i="2"/>
  <c r="AJ587" i="2" s="1"/>
  <c r="K587" i="6" s="1"/>
  <c r="S587" i="2"/>
  <c r="T587" i="2" s="1"/>
  <c r="E587" i="2"/>
  <c r="F587" i="2" s="1"/>
  <c r="C587" i="2"/>
  <c r="J587" i="2" s="1"/>
  <c r="B587" i="2"/>
  <c r="A587" i="2"/>
  <c r="BA586" i="2"/>
  <c r="AZ586" i="2"/>
  <c r="AV586" i="2"/>
  <c r="AD586" i="2"/>
  <c r="AE586" i="2" s="1"/>
  <c r="X586" i="2"/>
  <c r="Y586" i="2" s="1"/>
  <c r="F586" i="6" s="1"/>
  <c r="S586" i="2"/>
  <c r="T586" i="2" s="1"/>
  <c r="E586" i="2"/>
  <c r="F586" i="2" s="1"/>
  <c r="C586" i="2"/>
  <c r="J586" i="2" s="1"/>
  <c r="B586" i="2"/>
  <c r="A586" i="2"/>
  <c r="BA585" i="2"/>
  <c r="AZ585" i="2"/>
  <c r="AV585" i="2"/>
  <c r="AD585" i="2"/>
  <c r="AE585" i="2" s="1"/>
  <c r="X585" i="2"/>
  <c r="Y585" i="2" s="1"/>
  <c r="F585" i="6" s="1"/>
  <c r="U585" i="2"/>
  <c r="V585" i="2" s="1"/>
  <c r="AK585" i="2" s="1"/>
  <c r="L585" i="6" s="1"/>
  <c r="S585" i="2"/>
  <c r="T585" i="2" s="1"/>
  <c r="E585" i="2"/>
  <c r="F585" i="2" s="1"/>
  <c r="C585" i="2"/>
  <c r="J585" i="2" s="1"/>
  <c r="B585" i="2"/>
  <c r="A585" i="2"/>
  <c r="BA583" i="2"/>
  <c r="AZ583" i="2"/>
  <c r="AV583" i="2"/>
  <c r="AD583" i="2"/>
  <c r="X583" i="2"/>
  <c r="E583" i="6" s="1"/>
  <c r="S583" i="2"/>
  <c r="J583" i="2"/>
  <c r="E583" i="2"/>
  <c r="C583" i="2"/>
  <c r="D583" i="2" s="1"/>
  <c r="B583" i="2"/>
  <c r="A583" i="2"/>
  <c r="BA582" i="2"/>
  <c r="AZ582" i="2"/>
  <c r="AV582" i="2"/>
  <c r="AD582" i="2"/>
  <c r="X582" i="2"/>
  <c r="E582" i="6" s="1"/>
  <c r="S582" i="2"/>
  <c r="E582" i="2"/>
  <c r="C582" i="2"/>
  <c r="D582" i="2" s="1"/>
  <c r="B582" i="2"/>
  <c r="A582" i="2"/>
  <c r="BA581" i="2"/>
  <c r="AZ581" i="2"/>
  <c r="AV581" i="2"/>
  <c r="AD581" i="2"/>
  <c r="X581" i="2"/>
  <c r="E581" i="6" s="1"/>
  <c r="S581" i="2"/>
  <c r="E581" i="2"/>
  <c r="C581" i="2"/>
  <c r="D581" i="2" s="1"/>
  <c r="B581" i="2"/>
  <c r="A581" i="2"/>
  <c r="BA580" i="2"/>
  <c r="AZ580" i="2"/>
  <c r="AV580" i="2"/>
  <c r="AD580" i="2"/>
  <c r="X580" i="2"/>
  <c r="E580" i="6" s="1"/>
  <c r="S580" i="2"/>
  <c r="J580" i="2"/>
  <c r="E580" i="2"/>
  <c r="C580" i="2"/>
  <c r="D580" i="2" s="1"/>
  <c r="B580" i="2"/>
  <c r="A580" i="2"/>
  <c r="BA579" i="2"/>
  <c r="AZ579" i="2"/>
  <c r="AV579" i="2"/>
  <c r="AD579" i="2"/>
  <c r="X579" i="2"/>
  <c r="E579" i="6" s="1"/>
  <c r="S579" i="2"/>
  <c r="J579" i="2"/>
  <c r="E579" i="2"/>
  <c r="C579" i="2"/>
  <c r="D579" i="2" s="1"/>
  <c r="B579" i="2"/>
  <c r="A579" i="2"/>
  <c r="BA578" i="2"/>
  <c r="AZ578" i="2"/>
  <c r="AV578" i="2"/>
  <c r="AE578" i="2"/>
  <c r="AD578" i="2"/>
  <c r="AF578" i="2" s="1"/>
  <c r="AG578" i="2" s="1"/>
  <c r="X578" i="2"/>
  <c r="Z578" i="2" s="1"/>
  <c r="S578" i="2"/>
  <c r="T578" i="2" s="1"/>
  <c r="E578" i="2"/>
  <c r="G578" i="2" s="1"/>
  <c r="H578" i="2" s="1"/>
  <c r="C578" i="2"/>
  <c r="D578" i="2" s="1"/>
  <c r="B578" i="2"/>
  <c r="A578" i="2"/>
  <c r="BA577" i="2"/>
  <c r="AZ577" i="2"/>
  <c r="AV577" i="2"/>
  <c r="AE577" i="2"/>
  <c r="AD577" i="2"/>
  <c r="AF577" i="2" s="1"/>
  <c r="X577" i="2"/>
  <c r="Z577" i="2" s="1"/>
  <c r="S577" i="2"/>
  <c r="U577" i="2" s="1"/>
  <c r="G577" i="2"/>
  <c r="O577" i="2" s="1"/>
  <c r="Q577" i="2" s="1"/>
  <c r="R577" i="2" s="1"/>
  <c r="E577" i="2"/>
  <c r="F577" i="2" s="1"/>
  <c r="C577" i="2"/>
  <c r="J577" i="2" s="1"/>
  <c r="L577" i="2" s="1"/>
  <c r="M577" i="2" s="1"/>
  <c r="B577" i="2"/>
  <c r="A577" i="2"/>
  <c r="BA576" i="2"/>
  <c r="AZ576" i="2"/>
  <c r="AV576" i="2"/>
  <c r="AF576" i="2"/>
  <c r="AE576" i="2"/>
  <c r="AD576" i="2"/>
  <c r="Z576" i="2"/>
  <c r="X576" i="2"/>
  <c r="Y576" i="2" s="1"/>
  <c r="F576" i="6" s="1"/>
  <c r="S576" i="2"/>
  <c r="T576" i="2" s="1"/>
  <c r="G576" i="2"/>
  <c r="O576" i="2" s="1"/>
  <c r="Q576" i="2" s="1"/>
  <c r="R576" i="2" s="1"/>
  <c r="F576" i="2"/>
  <c r="E576" i="2"/>
  <c r="C576" i="2"/>
  <c r="J576" i="2" s="1"/>
  <c r="L576" i="2" s="1"/>
  <c r="M576" i="2" s="1"/>
  <c r="B576" i="2"/>
  <c r="A576" i="2"/>
  <c r="BA575" i="2"/>
  <c r="AZ575" i="2"/>
  <c r="AV575" i="2"/>
  <c r="AD575" i="2"/>
  <c r="AF575" i="2" s="1"/>
  <c r="Z575" i="2"/>
  <c r="Y575" i="2"/>
  <c r="F575" i="6" s="1"/>
  <c r="X575" i="2"/>
  <c r="E575" i="6" s="1"/>
  <c r="U575" i="2"/>
  <c r="S575" i="2"/>
  <c r="T575" i="2" s="1"/>
  <c r="F575" i="2"/>
  <c r="E575" i="2"/>
  <c r="G575" i="2" s="1"/>
  <c r="O575" i="2" s="1"/>
  <c r="C575" i="2"/>
  <c r="J575" i="2" s="1"/>
  <c r="L575" i="2" s="1"/>
  <c r="M575" i="2" s="1"/>
  <c r="B575" i="2"/>
  <c r="A575" i="2"/>
  <c r="BA574" i="2"/>
  <c r="AZ574" i="2"/>
  <c r="AV574" i="2"/>
  <c r="AF574" i="2"/>
  <c r="AD574" i="2"/>
  <c r="AE574" i="2" s="1"/>
  <c r="Y574" i="2"/>
  <c r="F574" i="6" s="1"/>
  <c r="X574" i="2"/>
  <c r="E574" i="6" s="1"/>
  <c r="T574" i="2"/>
  <c r="S574" i="2"/>
  <c r="G574" i="2"/>
  <c r="E574" i="2"/>
  <c r="F574" i="2" s="1"/>
  <c r="C574" i="2"/>
  <c r="B574" i="2"/>
  <c r="A574" i="2"/>
  <c r="BA573" i="2"/>
  <c r="AZ573" i="2"/>
  <c r="AV573" i="2"/>
  <c r="AF573" i="2"/>
  <c r="AE573" i="2"/>
  <c r="AD573" i="2"/>
  <c r="X573" i="2"/>
  <c r="Z573" i="2" s="1"/>
  <c r="S573" i="2"/>
  <c r="T573" i="2" s="1"/>
  <c r="E573" i="2"/>
  <c r="G573" i="2" s="1"/>
  <c r="C573" i="2"/>
  <c r="D573" i="2" s="1"/>
  <c r="B573" i="2"/>
  <c r="A573" i="2"/>
  <c r="Q575" i="2" l="1"/>
  <c r="R575" i="2" s="1"/>
  <c r="C575" i="6"/>
  <c r="Q589" i="2"/>
  <c r="R589" i="2" s="1"/>
  <c r="C589" i="6"/>
  <c r="Q593" i="2"/>
  <c r="AS593" i="2" s="1"/>
  <c r="AT593" i="2" s="1"/>
  <c r="C593" i="6"/>
  <c r="P593" i="2"/>
  <c r="D593" i="6" s="1"/>
  <c r="L594" i="2"/>
  <c r="M594" i="2" s="1"/>
  <c r="K594" i="2"/>
  <c r="L595" i="2"/>
  <c r="M595" i="2" s="1"/>
  <c r="K595" i="2"/>
  <c r="Z574" i="2"/>
  <c r="AE575" i="2"/>
  <c r="P577" i="2"/>
  <c r="D577" i="6" s="1"/>
  <c r="J582" i="2"/>
  <c r="AF586" i="2"/>
  <c r="AG586" i="2" s="1"/>
  <c r="H589" i="2"/>
  <c r="J590" i="2"/>
  <c r="F593" i="2"/>
  <c r="F594" i="2"/>
  <c r="AE594" i="2"/>
  <c r="E576" i="6"/>
  <c r="E585" i="6"/>
  <c r="E589" i="6"/>
  <c r="E593" i="6"/>
  <c r="E577" i="6"/>
  <c r="J578" i="2"/>
  <c r="J581" i="2"/>
  <c r="H593" i="2"/>
  <c r="H594" i="2"/>
  <c r="AG594" i="2"/>
  <c r="C577" i="6"/>
  <c r="E573" i="6"/>
  <c r="U573" i="2"/>
  <c r="AJ573" i="2" s="1"/>
  <c r="K573" i="6" s="1"/>
  <c r="T577" i="2"/>
  <c r="F591" i="2"/>
  <c r="K592" i="2"/>
  <c r="D593" i="2"/>
  <c r="T593" i="2"/>
  <c r="D594" i="2"/>
  <c r="C576" i="6"/>
  <c r="E578" i="6"/>
  <c r="E587" i="6"/>
  <c r="E591" i="6"/>
  <c r="E595" i="6"/>
  <c r="K587" i="2"/>
  <c r="L587" i="2"/>
  <c r="M587" i="2" s="1"/>
  <c r="K586" i="2"/>
  <c r="L586" i="2"/>
  <c r="M586" i="2" s="1"/>
  <c r="Q590" i="2"/>
  <c r="P590" i="2"/>
  <c r="D590" i="6" s="1"/>
  <c r="K585" i="2"/>
  <c r="L585" i="2"/>
  <c r="M585" i="2" s="1"/>
  <c r="AS590" i="2"/>
  <c r="G588" i="2"/>
  <c r="F588" i="2"/>
  <c r="AJ585" i="2"/>
  <c r="K585" i="6" s="1"/>
  <c r="Z586" i="2"/>
  <c r="D587" i="2"/>
  <c r="AE588" i="2"/>
  <c r="T589" i="2"/>
  <c r="F590" i="2"/>
  <c r="Y591" i="2"/>
  <c r="F591" i="6" s="1"/>
  <c r="AF585" i="2"/>
  <c r="U586" i="2"/>
  <c r="AF587" i="2"/>
  <c r="J588" i="2"/>
  <c r="Z588" i="2"/>
  <c r="Y588" i="2"/>
  <c r="F588" i="6" s="1"/>
  <c r="V589" i="2"/>
  <c r="AF589" i="2"/>
  <c r="AE589" i="2"/>
  <c r="AS589" i="2"/>
  <c r="H590" i="2"/>
  <c r="K591" i="2"/>
  <c r="U591" i="2"/>
  <c r="T591" i="2"/>
  <c r="AH591" i="2"/>
  <c r="I591" i="6" s="1"/>
  <c r="Q594" i="2"/>
  <c r="P594" i="2"/>
  <c r="D594" i="6" s="1"/>
  <c r="G585" i="2"/>
  <c r="Z585" i="2"/>
  <c r="D586" i="2"/>
  <c r="G587" i="2"/>
  <c r="Z587" i="2"/>
  <c r="P589" i="2"/>
  <c r="D589" i="6" s="1"/>
  <c r="Y590" i="2"/>
  <c r="F590" i="6" s="1"/>
  <c r="O591" i="2"/>
  <c r="C591" i="6" s="1"/>
  <c r="H591" i="2"/>
  <c r="G592" i="2"/>
  <c r="F592" i="2"/>
  <c r="Z592" i="2"/>
  <c r="AH592" i="2" s="1"/>
  <c r="I592" i="6" s="1"/>
  <c r="Y592" i="2"/>
  <c r="F592" i="6" s="1"/>
  <c r="L593" i="2"/>
  <c r="M593" i="2" s="1"/>
  <c r="K593" i="2"/>
  <c r="AI594" i="2"/>
  <c r="J594" i="6" s="1"/>
  <c r="AG588" i="2"/>
  <c r="L589" i="2"/>
  <c r="M589" i="2" s="1"/>
  <c r="K589" i="2"/>
  <c r="AI590" i="2"/>
  <c r="J590" i="6" s="1"/>
  <c r="AA591" i="2"/>
  <c r="AF593" i="2"/>
  <c r="AE593" i="2"/>
  <c r="D585" i="2"/>
  <c r="G586" i="2"/>
  <c r="V587" i="2"/>
  <c r="U588" i="2"/>
  <c r="AG592" i="2"/>
  <c r="R593" i="2"/>
  <c r="V595" i="2"/>
  <c r="AJ595" i="2"/>
  <c r="K595" i="6" s="1"/>
  <c r="AG595" i="2"/>
  <c r="U594" i="2"/>
  <c r="O595" i="2"/>
  <c r="C595" i="6" s="1"/>
  <c r="AA595" i="2"/>
  <c r="AH595" i="2"/>
  <c r="H573" i="2"/>
  <c r="O573" i="2"/>
  <c r="C573" i="6" s="1"/>
  <c r="AA573" i="2"/>
  <c r="J573" i="2"/>
  <c r="V573" i="2"/>
  <c r="U574" i="2"/>
  <c r="O574" i="2"/>
  <c r="C574" i="6" s="1"/>
  <c r="H574" i="2"/>
  <c r="AS575" i="2"/>
  <c r="K577" i="2"/>
  <c r="U579" i="2"/>
  <c r="T579" i="2"/>
  <c r="L580" i="2"/>
  <c r="M580" i="2" s="1"/>
  <c r="K580" i="2"/>
  <c r="AF582" i="2"/>
  <c r="AE582" i="2"/>
  <c r="J574" i="2"/>
  <c r="D574" i="2"/>
  <c r="K575" i="2"/>
  <c r="K576" i="2"/>
  <c r="U581" i="2"/>
  <c r="U582" i="2" s="1"/>
  <c r="T581" i="2"/>
  <c r="L582" i="2"/>
  <c r="M582" i="2" s="1"/>
  <c r="K582" i="2"/>
  <c r="F573" i="2"/>
  <c r="Y573" i="2"/>
  <c r="F573" i="6" s="1"/>
  <c r="AH573" i="2"/>
  <c r="I573" i="6" s="1"/>
  <c r="AG573" i="2"/>
  <c r="P575" i="2"/>
  <c r="D575" i="6" s="1"/>
  <c r="P576" i="2"/>
  <c r="D576" i="6" s="1"/>
  <c r="AL576" i="2"/>
  <c r="U583" i="2"/>
  <c r="T583" i="2"/>
  <c r="AS576" i="2"/>
  <c r="AF580" i="2"/>
  <c r="AE580" i="2"/>
  <c r="AJ575" i="2"/>
  <c r="K575" i="6" s="1"/>
  <c r="U576" i="2"/>
  <c r="AS577" i="2"/>
  <c r="AA577" i="2"/>
  <c r="AH577" i="2"/>
  <c r="O578" i="2"/>
  <c r="C578" i="6" s="1"/>
  <c r="AA578" i="2"/>
  <c r="AH578" i="2"/>
  <c r="G579" i="2"/>
  <c r="F579" i="2"/>
  <c r="Z579" i="2"/>
  <c r="Y579" i="2"/>
  <c r="F579" i="6" s="1"/>
  <c r="G581" i="2"/>
  <c r="F581" i="2"/>
  <c r="Z581" i="2"/>
  <c r="Y581" i="2"/>
  <c r="F581" i="6" s="1"/>
  <c r="G583" i="2"/>
  <c r="F583" i="2"/>
  <c r="Z583" i="2"/>
  <c r="Y583" i="2"/>
  <c r="F583" i="6" s="1"/>
  <c r="AA574" i="2"/>
  <c r="AG574" i="2"/>
  <c r="D575" i="2"/>
  <c r="H575" i="2"/>
  <c r="V575" i="2"/>
  <c r="AA575" i="2"/>
  <c r="AG575" i="2"/>
  <c r="D576" i="2"/>
  <c r="H576" i="2"/>
  <c r="AA576" i="2"/>
  <c r="AG576" i="2"/>
  <c r="D577" i="2"/>
  <c r="H577" i="2"/>
  <c r="Y577" i="2"/>
  <c r="F577" i="6" s="1"/>
  <c r="F578" i="2"/>
  <c r="Y578" i="2"/>
  <c r="F578" i="6" s="1"/>
  <c r="L579" i="2"/>
  <c r="M579" i="2" s="1"/>
  <c r="K579" i="2"/>
  <c r="AF579" i="2"/>
  <c r="AE579" i="2"/>
  <c r="T580" i="2"/>
  <c r="L581" i="2"/>
  <c r="M581" i="2" s="1"/>
  <c r="K581" i="2"/>
  <c r="AF581" i="2"/>
  <c r="AE581" i="2"/>
  <c r="T582" i="2"/>
  <c r="L583" i="2"/>
  <c r="M583" i="2" s="1"/>
  <c r="K583" i="2"/>
  <c r="AF583" i="2"/>
  <c r="AE583" i="2"/>
  <c r="AH574" i="2"/>
  <c r="AH575" i="2"/>
  <c r="AH576" i="2"/>
  <c r="I576" i="6" s="1"/>
  <c r="V577" i="2"/>
  <c r="AJ577" i="2"/>
  <c r="K577" i="6" s="1"/>
  <c r="AG577" i="2"/>
  <c r="AN577" i="2"/>
  <c r="G577" i="6" s="1"/>
  <c r="AL577" i="2"/>
  <c r="AM577" i="2" s="1"/>
  <c r="U578" i="2"/>
  <c r="G580" i="2"/>
  <c r="F580" i="2"/>
  <c r="Z580" i="2"/>
  <c r="Y580" i="2"/>
  <c r="F580" i="6" s="1"/>
  <c r="G582" i="2"/>
  <c r="F582" i="2"/>
  <c r="Z582" i="2"/>
  <c r="Y582" i="2"/>
  <c r="F582" i="6" s="1"/>
  <c r="AP577" i="2"/>
  <c r="AW577" i="2"/>
  <c r="O577" i="6" l="1"/>
  <c r="M577" i="6"/>
  <c r="AI595" i="2"/>
  <c r="J595" i="6" s="1"/>
  <c r="I595" i="6"/>
  <c r="AI575" i="2"/>
  <c r="J575" i="6" s="1"/>
  <c r="I575" i="6"/>
  <c r="AN575" i="2"/>
  <c r="AI577" i="2"/>
  <c r="J577" i="6" s="1"/>
  <c r="I577" i="6"/>
  <c r="AL575" i="2"/>
  <c r="L578" i="2"/>
  <c r="M578" i="2" s="1"/>
  <c r="K578" i="2"/>
  <c r="AI578" i="2"/>
  <c r="J578" i="6" s="1"/>
  <c r="I578" i="6"/>
  <c r="L590" i="2"/>
  <c r="M590" i="2" s="1"/>
  <c r="K590" i="2"/>
  <c r="AI574" i="2"/>
  <c r="J574" i="6" s="1"/>
  <c r="I574" i="6"/>
  <c r="AK595" i="2"/>
  <c r="L595" i="6" s="1"/>
  <c r="AK587" i="2"/>
  <c r="L587" i="6" s="1"/>
  <c r="AN593" i="2"/>
  <c r="G593" i="6" s="1"/>
  <c r="AH593" i="2"/>
  <c r="AL593" i="2"/>
  <c r="AM593" i="2" s="1"/>
  <c r="AG593" i="2"/>
  <c r="O592" i="2"/>
  <c r="C592" i="6" s="1"/>
  <c r="H592" i="2"/>
  <c r="AA585" i="2"/>
  <c r="AJ591" i="2"/>
  <c r="K591" i="6" s="1"/>
  <c r="V591" i="2"/>
  <c r="AA588" i="2"/>
  <c r="AJ586" i="2"/>
  <c r="K586" i="6" s="1"/>
  <c r="V586" i="2"/>
  <c r="AA586" i="2"/>
  <c r="Q595" i="2"/>
  <c r="P595" i="2"/>
  <c r="D595" i="6" s="1"/>
  <c r="U592" i="2"/>
  <c r="O586" i="2"/>
  <c r="C586" i="6" s="1"/>
  <c r="H586" i="2"/>
  <c r="U590" i="2"/>
  <c r="AA587" i="2"/>
  <c r="O585" i="2"/>
  <c r="C585" i="6" s="1"/>
  <c r="H585" i="2"/>
  <c r="AI591" i="2"/>
  <c r="J591" i="6" s="1"/>
  <c r="AN589" i="2"/>
  <c r="G589" i="6" s="1"/>
  <c r="AH589" i="2"/>
  <c r="AG589" i="2"/>
  <c r="AL589" i="2"/>
  <c r="AM589" i="2" s="1"/>
  <c r="L588" i="2"/>
  <c r="M588" i="2" s="1"/>
  <c r="K588" i="2"/>
  <c r="AG585" i="2"/>
  <c r="AH585" i="2"/>
  <c r="AH588" i="2"/>
  <c r="I588" i="6" s="1"/>
  <c r="AJ588" i="2"/>
  <c r="K588" i="6" s="1"/>
  <c r="V588" i="2"/>
  <c r="AA592" i="2"/>
  <c r="AI592" i="2" s="1"/>
  <c r="J592" i="6" s="1"/>
  <c r="Q591" i="2"/>
  <c r="P591" i="2"/>
  <c r="D591" i="6" s="1"/>
  <c r="O587" i="2"/>
  <c r="C587" i="6" s="1"/>
  <c r="H587" i="2"/>
  <c r="AK589" i="2"/>
  <c r="L589" i="6" s="1"/>
  <c r="AG587" i="2"/>
  <c r="AH587" i="2"/>
  <c r="AT590" i="2"/>
  <c r="R590" i="2"/>
  <c r="AL590" i="2"/>
  <c r="AJ594" i="2"/>
  <c r="K594" i="6" s="1"/>
  <c r="V594" i="2"/>
  <c r="AL594" i="2"/>
  <c r="R594" i="2"/>
  <c r="AS594" i="2"/>
  <c r="AT589" i="2"/>
  <c r="AH586" i="2"/>
  <c r="I586" i="6" s="1"/>
  <c r="O588" i="2"/>
  <c r="C588" i="6" s="1"/>
  <c r="H588" i="2"/>
  <c r="BD577" i="2"/>
  <c r="BB577" i="2"/>
  <c r="Q577" i="6" s="1"/>
  <c r="V582" i="2"/>
  <c r="AJ582" i="2"/>
  <c r="K582" i="6" s="1"/>
  <c r="AA582" i="2"/>
  <c r="AA580" i="2"/>
  <c r="AG581" i="2"/>
  <c r="AH581" i="2"/>
  <c r="I581" i="6" s="1"/>
  <c r="AA581" i="2"/>
  <c r="AO577" i="2"/>
  <c r="H577" i="6" s="1"/>
  <c r="AK575" i="2"/>
  <c r="L575" i="6" s="1"/>
  <c r="AT577" i="2"/>
  <c r="AG580" i="2"/>
  <c r="AH580" i="2"/>
  <c r="V574" i="2"/>
  <c r="AJ574" i="2"/>
  <c r="K574" i="6" s="1"/>
  <c r="H582" i="2"/>
  <c r="O582" i="2"/>
  <c r="C582" i="6" s="1"/>
  <c r="H580" i="2"/>
  <c r="O580" i="2"/>
  <c r="C580" i="6" s="1"/>
  <c r="AI576" i="2"/>
  <c r="J576" i="6" s="1"/>
  <c r="AG583" i="2"/>
  <c r="AH583" i="2"/>
  <c r="I583" i="6" s="1"/>
  <c r="AG579" i="2"/>
  <c r="AH579" i="2"/>
  <c r="I579" i="6" s="1"/>
  <c r="AO575" i="2"/>
  <c r="H575" i="6" s="1"/>
  <c r="H583" i="2"/>
  <c r="O583" i="2"/>
  <c r="C583" i="6" s="1"/>
  <c r="H581" i="2"/>
  <c r="O581" i="2"/>
  <c r="C581" i="6" s="1"/>
  <c r="H579" i="2"/>
  <c r="O579" i="2"/>
  <c r="C579" i="6" s="1"/>
  <c r="Q578" i="2"/>
  <c r="P578" i="2"/>
  <c r="D578" i="6" s="1"/>
  <c r="V576" i="2"/>
  <c r="AJ576" i="2"/>
  <c r="K576" i="6" s="1"/>
  <c r="AT576" i="2"/>
  <c r="V583" i="2"/>
  <c r="AJ583" i="2"/>
  <c r="K583" i="6" s="1"/>
  <c r="AG582" i="2"/>
  <c r="AH582" i="2"/>
  <c r="I582" i="6" s="1"/>
  <c r="V579" i="2"/>
  <c r="AJ579" i="2"/>
  <c r="K579" i="6" s="1"/>
  <c r="AK573" i="2"/>
  <c r="L573" i="6" s="1"/>
  <c r="AM575" i="2"/>
  <c r="Q574" i="2"/>
  <c r="P574" i="2"/>
  <c r="D574" i="6" s="1"/>
  <c r="Q573" i="2"/>
  <c r="P573" i="2"/>
  <c r="D573" i="6" s="1"/>
  <c r="V578" i="2"/>
  <c r="AJ578" i="2"/>
  <c r="K578" i="6" s="1"/>
  <c r="AM576" i="2"/>
  <c r="V581" i="2"/>
  <c r="AJ581" i="2"/>
  <c r="K581" i="6" s="1"/>
  <c r="AK577" i="2"/>
  <c r="L577" i="6" s="1"/>
  <c r="U580" i="2"/>
  <c r="AA583" i="2"/>
  <c r="AA579" i="2"/>
  <c r="AI573" i="2"/>
  <c r="J573" i="6" s="1"/>
  <c r="L574" i="2"/>
  <c r="M574" i="2" s="1"/>
  <c r="K574" i="2"/>
  <c r="AT575" i="2"/>
  <c r="L573" i="2"/>
  <c r="M573" i="2" s="1"/>
  <c r="K573" i="2"/>
  <c r="AW589" i="2"/>
  <c r="AQ575" i="2"/>
  <c r="AP589" i="2"/>
  <c r="AP575" i="2"/>
  <c r="AW575" i="2"/>
  <c r="AP593" i="2"/>
  <c r="AX575" i="2"/>
  <c r="AW593" i="2"/>
  <c r="AQ577" i="2"/>
  <c r="AX577" i="2"/>
  <c r="P577" i="6" l="1"/>
  <c r="N577" i="6"/>
  <c r="O593" i="6"/>
  <c r="P575" i="6"/>
  <c r="M593" i="6"/>
  <c r="O575" i="6"/>
  <c r="BD575" i="2"/>
  <c r="BB575" i="2"/>
  <c r="Q575" i="6" s="1"/>
  <c r="M575" i="6"/>
  <c r="M589" i="6"/>
  <c r="N575" i="6"/>
  <c r="O589" i="6"/>
  <c r="AI585" i="2"/>
  <c r="J585" i="6" s="1"/>
  <c r="I585" i="6"/>
  <c r="AI580" i="2"/>
  <c r="J580" i="6" s="1"/>
  <c r="I580" i="6"/>
  <c r="AI587" i="2"/>
  <c r="J587" i="6" s="1"/>
  <c r="I587" i="6"/>
  <c r="AI593" i="2"/>
  <c r="J593" i="6" s="1"/>
  <c r="I593" i="6"/>
  <c r="G575" i="6"/>
  <c r="AI589" i="2"/>
  <c r="J589" i="6" s="1"/>
  <c r="I589" i="6"/>
  <c r="AN576" i="2"/>
  <c r="BD589" i="2"/>
  <c r="BB589" i="2"/>
  <c r="Q589" i="6" s="1"/>
  <c r="BD593" i="2"/>
  <c r="BB593" i="2"/>
  <c r="Q593" i="6" s="1"/>
  <c r="AT594" i="2"/>
  <c r="AK588" i="2"/>
  <c r="L588" i="6" s="1"/>
  <c r="P585" i="2"/>
  <c r="D585" i="6" s="1"/>
  <c r="Q585" i="2"/>
  <c r="R595" i="2"/>
  <c r="AS595" i="2"/>
  <c r="AN595" i="2"/>
  <c r="G595" i="6" s="1"/>
  <c r="AL595" i="2"/>
  <c r="AK586" i="2"/>
  <c r="L586" i="6" s="1"/>
  <c r="Q588" i="2"/>
  <c r="P588" i="2"/>
  <c r="D588" i="6" s="1"/>
  <c r="R591" i="2"/>
  <c r="AS591" i="2"/>
  <c r="AN591" i="2"/>
  <c r="G591" i="6" s="1"/>
  <c r="AL591" i="2"/>
  <c r="AO589" i="2"/>
  <c r="H589" i="6" s="1"/>
  <c r="P586" i="2"/>
  <c r="D586" i="6" s="1"/>
  <c r="Q586" i="2"/>
  <c r="AK591" i="2"/>
  <c r="L591" i="6" s="1"/>
  <c r="AI586" i="2"/>
  <c r="J586" i="6" s="1"/>
  <c r="AN594" i="2"/>
  <c r="G594" i="6" s="1"/>
  <c r="AM594" i="2"/>
  <c r="AM590" i="2"/>
  <c r="AJ592" i="2"/>
  <c r="K592" i="6" s="1"/>
  <c r="V592" i="2"/>
  <c r="Q592" i="2"/>
  <c r="P592" i="2"/>
  <c r="D592" i="6" s="1"/>
  <c r="AO593" i="2"/>
  <c r="AK594" i="2"/>
  <c r="L594" i="6" s="1"/>
  <c r="P587" i="2"/>
  <c r="D587" i="6" s="1"/>
  <c r="Q587" i="2"/>
  <c r="AI588" i="2"/>
  <c r="J588" i="6" s="1"/>
  <c r="AJ590" i="2"/>
  <c r="K590" i="6" s="1"/>
  <c r="V590" i="2"/>
  <c r="BC577" i="2"/>
  <c r="R577" i="6" s="1"/>
  <c r="AR575" i="2"/>
  <c r="AR577" i="2"/>
  <c r="BC575" i="2"/>
  <c r="R575" i="6" s="1"/>
  <c r="R574" i="2"/>
  <c r="AL574" i="2"/>
  <c r="AS574" i="2"/>
  <c r="Q581" i="2"/>
  <c r="P581" i="2"/>
  <c r="D581" i="6" s="1"/>
  <c r="R578" i="2"/>
  <c r="AS578" i="2"/>
  <c r="AL578" i="2"/>
  <c r="Q582" i="2"/>
  <c r="P582" i="2"/>
  <c r="D582" i="6" s="1"/>
  <c r="AK581" i="2"/>
  <c r="L581" i="6" s="1"/>
  <c r="Q579" i="2"/>
  <c r="P579" i="2"/>
  <c r="D579" i="6" s="1"/>
  <c r="AI579" i="2"/>
  <c r="J579" i="6" s="1"/>
  <c r="AI583" i="2"/>
  <c r="J583" i="6" s="1"/>
  <c r="AK582" i="2"/>
  <c r="L582" i="6" s="1"/>
  <c r="AY577" i="2"/>
  <c r="AK579" i="2"/>
  <c r="L579" i="6" s="1"/>
  <c r="R573" i="2"/>
  <c r="AS573" i="2"/>
  <c r="AN573" i="2"/>
  <c r="G573" i="6" s="1"/>
  <c r="AL573" i="2"/>
  <c r="AI582" i="2"/>
  <c r="J582" i="6" s="1"/>
  <c r="AK583" i="2"/>
  <c r="L583" i="6" s="1"/>
  <c r="AK576" i="2"/>
  <c r="L576" i="6" s="1"/>
  <c r="Q583" i="2"/>
  <c r="P583" i="2"/>
  <c r="D583" i="6" s="1"/>
  <c r="Q580" i="2"/>
  <c r="P580" i="2"/>
  <c r="D580" i="6" s="1"/>
  <c r="AI581" i="2"/>
  <c r="J581" i="6" s="1"/>
  <c r="AY575" i="2"/>
  <c r="V580" i="2"/>
  <c r="AJ580" i="2"/>
  <c r="K580" i="6" s="1"/>
  <c r="AK578" i="2"/>
  <c r="L578" i="6" s="1"/>
  <c r="AK574" i="2"/>
  <c r="L574" i="6" s="1"/>
  <c r="AW595" i="2"/>
  <c r="AX589" i="2"/>
  <c r="AP594" i="2"/>
  <c r="AQ589" i="2"/>
  <c r="AP591" i="2"/>
  <c r="AP573" i="2"/>
  <c r="AQ593" i="2"/>
  <c r="AW576" i="2"/>
  <c r="AP576" i="2"/>
  <c r="AP595" i="2"/>
  <c r="AX593" i="2"/>
  <c r="AW591" i="2"/>
  <c r="AW573" i="2"/>
  <c r="AW594" i="2"/>
  <c r="O594" i="6" l="1"/>
  <c r="O573" i="6"/>
  <c r="O591" i="6"/>
  <c r="P593" i="6"/>
  <c r="M595" i="6"/>
  <c r="M576" i="6"/>
  <c r="O576" i="6"/>
  <c r="BB576" i="2"/>
  <c r="Q576" i="6" s="1"/>
  <c r="BD576" i="2"/>
  <c r="N593" i="6"/>
  <c r="M573" i="6"/>
  <c r="M591" i="6"/>
  <c r="N589" i="6"/>
  <c r="M594" i="6"/>
  <c r="P589" i="6"/>
  <c r="O595" i="6"/>
  <c r="AY593" i="2"/>
  <c r="BE593" i="2" s="1"/>
  <c r="H593" i="6"/>
  <c r="G576" i="6"/>
  <c r="AO576" i="2"/>
  <c r="BD594" i="2"/>
  <c r="BB594" i="2"/>
  <c r="Q594" i="6" s="1"/>
  <c r="BD591" i="2"/>
  <c r="BB591" i="2"/>
  <c r="Q591" i="6" s="1"/>
  <c r="AR589" i="2"/>
  <c r="BC589" i="2"/>
  <c r="R589" i="6" s="1"/>
  <c r="BC593" i="2"/>
  <c r="R593" i="6" s="1"/>
  <c r="AR593" i="2"/>
  <c r="BD595" i="2"/>
  <c r="BB595" i="2"/>
  <c r="Q595" i="6" s="1"/>
  <c r="BF593" i="2"/>
  <c r="AO591" i="2"/>
  <c r="H591" i="6" s="1"/>
  <c r="R587" i="2"/>
  <c r="AS587" i="2"/>
  <c r="AN587" i="2"/>
  <c r="G587" i="6" s="1"/>
  <c r="AL587" i="2"/>
  <c r="AO594" i="2"/>
  <c r="H594" i="6" s="1"/>
  <c r="AT591" i="2"/>
  <c r="AK590" i="2"/>
  <c r="L590" i="6" s="1"/>
  <c r="R592" i="2"/>
  <c r="AL592" i="2"/>
  <c r="AS592" i="2"/>
  <c r="AM595" i="2"/>
  <c r="R585" i="2"/>
  <c r="AL585" i="2"/>
  <c r="AM585" i="2" s="1"/>
  <c r="AN585" i="2"/>
  <c r="G585" i="6" s="1"/>
  <c r="AS585" i="2"/>
  <c r="AK592" i="2"/>
  <c r="L592" i="6" s="1"/>
  <c r="AN590" i="2"/>
  <c r="G590" i="6" s="1"/>
  <c r="AM591" i="2"/>
  <c r="AO595" i="2"/>
  <c r="H595" i="6" s="1"/>
  <c r="AY589" i="2"/>
  <c r="R586" i="2"/>
  <c r="AL586" i="2"/>
  <c r="AS586" i="2"/>
  <c r="R588" i="2"/>
  <c r="AL588" i="2"/>
  <c r="AS588" i="2"/>
  <c r="AT595" i="2"/>
  <c r="BD573" i="2"/>
  <c r="BB573" i="2"/>
  <c r="Q573" i="6" s="1"/>
  <c r="BF575" i="2"/>
  <c r="BE575" i="2"/>
  <c r="AT578" i="2"/>
  <c r="R581" i="2"/>
  <c r="AN581" i="2"/>
  <c r="G581" i="6" s="1"/>
  <c r="AS581" i="2"/>
  <c r="AL581" i="2"/>
  <c r="R583" i="2"/>
  <c r="AN583" i="2"/>
  <c r="G583" i="6" s="1"/>
  <c r="AS583" i="2"/>
  <c r="AL583" i="2"/>
  <c r="AM573" i="2"/>
  <c r="AT574" i="2"/>
  <c r="BF577" i="2"/>
  <c r="BE577" i="2"/>
  <c r="AK580" i="2"/>
  <c r="L580" i="6" s="1"/>
  <c r="AO573" i="2"/>
  <c r="H573" i="6" s="1"/>
  <c r="R582" i="2"/>
  <c r="AL582" i="2"/>
  <c r="AS582" i="2"/>
  <c r="AN574" i="2"/>
  <c r="G574" i="6" s="1"/>
  <c r="AM574" i="2"/>
  <c r="R580" i="2"/>
  <c r="AS580" i="2"/>
  <c r="AL580" i="2"/>
  <c r="AT573" i="2"/>
  <c r="R579" i="2"/>
  <c r="AN579" i="2"/>
  <c r="G579" i="6" s="1"/>
  <c r="AL579" i="2"/>
  <c r="AS579" i="2"/>
  <c r="AM578" i="2"/>
  <c r="AP587" i="2"/>
  <c r="AP590" i="2"/>
  <c r="AQ594" i="2"/>
  <c r="AP579" i="2"/>
  <c r="AW581" i="2"/>
  <c r="AP581" i="2"/>
  <c r="AW583" i="2"/>
  <c r="AP585" i="2"/>
  <c r="AW579" i="2"/>
  <c r="AP574" i="2"/>
  <c r="AW587" i="2"/>
  <c r="AW585" i="2"/>
  <c r="AW590" i="2"/>
  <c r="AP583" i="2"/>
  <c r="AX594" i="2"/>
  <c r="AX591" i="2"/>
  <c r="AQ595" i="2"/>
  <c r="AQ591" i="2"/>
  <c r="AQ573" i="2"/>
  <c r="AW574" i="2"/>
  <c r="AX573" i="2"/>
  <c r="AX576" i="2"/>
  <c r="AQ576" i="2"/>
  <c r="AX595" i="2"/>
  <c r="P595" i="6" l="1"/>
  <c r="N576" i="6"/>
  <c r="AR576" i="2"/>
  <c r="P576" i="6"/>
  <c r="BC576" i="2"/>
  <c r="R576" i="6" s="1"/>
  <c r="P573" i="6"/>
  <c r="O574" i="6"/>
  <c r="N573" i="6"/>
  <c r="N591" i="6"/>
  <c r="N595" i="6"/>
  <c r="P591" i="6"/>
  <c r="P594" i="6"/>
  <c r="M583" i="6"/>
  <c r="O590" i="6"/>
  <c r="O585" i="6"/>
  <c r="O587" i="6"/>
  <c r="M574" i="6"/>
  <c r="O579" i="6"/>
  <c r="M585" i="6"/>
  <c r="O583" i="6"/>
  <c r="M581" i="6"/>
  <c r="O581" i="6"/>
  <c r="M579" i="6"/>
  <c r="N594" i="6"/>
  <c r="M590" i="6"/>
  <c r="M587" i="6"/>
  <c r="AY576" i="2"/>
  <c r="H576" i="6"/>
  <c r="AM579" i="2"/>
  <c r="AY591" i="2"/>
  <c r="BE591" i="2" s="1"/>
  <c r="AR594" i="2"/>
  <c r="BC594" i="2"/>
  <c r="R594" i="6" s="1"/>
  <c r="AR591" i="2"/>
  <c r="BD590" i="2"/>
  <c r="BB590" i="2"/>
  <c r="Q590" i="6" s="1"/>
  <c r="BC595" i="2"/>
  <c r="R595" i="6" s="1"/>
  <c r="AR595" i="2"/>
  <c r="BD585" i="2"/>
  <c r="BB585" i="2"/>
  <c r="Q585" i="6" s="1"/>
  <c r="BC591" i="2"/>
  <c r="R591" i="6" s="1"/>
  <c r="BD587" i="2"/>
  <c r="BB587" i="2"/>
  <c r="Q587" i="6" s="1"/>
  <c r="BF591" i="2"/>
  <c r="AT588" i="2"/>
  <c r="AN588" i="2"/>
  <c r="G588" i="6" s="1"/>
  <c r="AM588" i="2"/>
  <c r="BE589" i="2"/>
  <c r="BF589" i="2"/>
  <c r="AM587" i="2"/>
  <c r="AY594" i="2"/>
  <c r="AO590" i="2"/>
  <c r="H590" i="6" s="1"/>
  <c r="AN592" i="2"/>
  <c r="G592" i="6" s="1"/>
  <c r="AM592" i="2"/>
  <c r="AT586" i="2"/>
  <c r="AT585" i="2"/>
  <c r="AO587" i="2"/>
  <c r="AY595" i="2"/>
  <c r="AM586" i="2"/>
  <c r="AN586" i="2"/>
  <c r="G586" i="6" s="1"/>
  <c r="AO585" i="2"/>
  <c r="H585" i="6" s="1"/>
  <c r="AT592" i="2"/>
  <c r="AT587" i="2"/>
  <c r="BC573" i="2"/>
  <c r="R573" i="6" s="1"/>
  <c r="BD583" i="2"/>
  <c r="AY583" i="2"/>
  <c r="BB583" i="2"/>
  <c r="Q583" i="6" s="1"/>
  <c r="BD581" i="2"/>
  <c r="BB581" i="2"/>
  <c r="Q581" i="6" s="1"/>
  <c r="BD574" i="2"/>
  <c r="BB574" i="2"/>
  <c r="Q574" i="6" s="1"/>
  <c r="BD579" i="2"/>
  <c r="BB579" i="2"/>
  <c r="Q579" i="6" s="1"/>
  <c r="AR573" i="2"/>
  <c r="AT583" i="2"/>
  <c r="AT581" i="2"/>
  <c r="AN580" i="2"/>
  <c r="G580" i="6" s="1"/>
  <c r="AM580" i="2"/>
  <c r="AO574" i="2"/>
  <c r="H574" i="6" s="1"/>
  <c r="AO581" i="2"/>
  <c r="H581" i="6" s="1"/>
  <c r="AO579" i="2"/>
  <c r="H579" i="6" s="1"/>
  <c r="AT580" i="2"/>
  <c r="AT582" i="2"/>
  <c r="AY573" i="2"/>
  <c r="AN578" i="2"/>
  <c r="G578" i="6" s="1"/>
  <c r="AN582" i="2"/>
  <c r="G582" i="6" s="1"/>
  <c r="AM582" i="2"/>
  <c r="AM583" i="2"/>
  <c r="AM581" i="2"/>
  <c r="AT579" i="2"/>
  <c r="AY579" i="2" s="1"/>
  <c r="AO583" i="2"/>
  <c r="H583" i="6" s="1"/>
  <c r="AP588" i="2"/>
  <c r="AX587" i="2"/>
  <c r="AW586" i="2"/>
  <c r="AP580" i="2"/>
  <c r="AW582" i="2"/>
  <c r="AX574" i="2"/>
  <c r="AQ581" i="2"/>
  <c r="AX585" i="2"/>
  <c r="AX583" i="2"/>
  <c r="AW592" i="2"/>
  <c r="AQ590" i="2"/>
  <c r="AP586" i="2"/>
  <c r="AQ579" i="2"/>
  <c r="AP582" i="2"/>
  <c r="AQ574" i="2"/>
  <c r="AW588" i="2"/>
  <c r="AQ587" i="2"/>
  <c r="AW580" i="2"/>
  <c r="AP578" i="2"/>
  <c r="AX581" i="2"/>
  <c r="AP592" i="2"/>
  <c r="AX590" i="2"/>
  <c r="AQ585" i="2"/>
  <c r="AW578" i="2"/>
  <c r="AX579" i="2"/>
  <c r="AQ583" i="2"/>
  <c r="N583" i="6" l="1"/>
  <c r="P579" i="6"/>
  <c r="O578" i="6"/>
  <c r="N585" i="6"/>
  <c r="P590" i="6"/>
  <c r="M592" i="6"/>
  <c r="P581" i="6"/>
  <c r="M578" i="6"/>
  <c r="O580" i="6"/>
  <c r="N587" i="6"/>
  <c r="O588" i="6"/>
  <c r="N574" i="6"/>
  <c r="M582" i="6"/>
  <c r="N579" i="6"/>
  <c r="M586" i="6"/>
  <c r="N590" i="6"/>
  <c r="O592" i="6"/>
  <c r="P583" i="6"/>
  <c r="P585" i="6"/>
  <c r="N581" i="6"/>
  <c r="P574" i="6"/>
  <c r="O582" i="6"/>
  <c r="M580" i="6"/>
  <c r="O586" i="6"/>
  <c r="P587" i="6"/>
  <c r="M588" i="6"/>
  <c r="BF576" i="2"/>
  <c r="BE576" i="2"/>
  <c r="AY587" i="2"/>
  <c r="BF587" i="2" s="1"/>
  <c r="H587" i="6"/>
  <c r="AR585" i="2"/>
  <c r="BD586" i="2"/>
  <c r="BB586" i="2"/>
  <c r="Q586" i="6" s="1"/>
  <c r="BC585" i="2"/>
  <c r="R585" i="6" s="1"/>
  <c r="BC590" i="2"/>
  <c r="R590" i="6" s="1"/>
  <c r="AR590" i="2"/>
  <c r="BC587" i="2"/>
  <c r="R587" i="6" s="1"/>
  <c r="AR587" i="2"/>
  <c r="BD592" i="2"/>
  <c r="BB592" i="2"/>
  <c r="Q592" i="6" s="1"/>
  <c r="BD588" i="2"/>
  <c r="BB588" i="2"/>
  <c r="Q588" i="6" s="1"/>
  <c r="BE587" i="2"/>
  <c r="AO586" i="2"/>
  <c r="BE594" i="2"/>
  <c r="BF594" i="2"/>
  <c r="AY585" i="2"/>
  <c r="AO592" i="2"/>
  <c r="H592" i="6" s="1"/>
  <c r="BF595" i="2"/>
  <c r="BE595" i="2"/>
  <c r="AO588" i="2"/>
  <c r="H588" i="6" s="1"/>
  <c r="AY590" i="2"/>
  <c r="AR581" i="2"/>
  <c r="BC581" i="2"/>
  <c r="R581" i="6" s="1"/>
  <c r="AR583" i="2"/>
  <c r="AR574" i="2"/>
  <c r="BC574" i="2"/>
  <c r="R574" i="6" s="1"/>
  <c r="BC583" i="2"/>
  <c r="R583" i="6" s="1"/>
  <c r="BC579" i="2"/>
  <c r="R579" i="6" s="1"/>
  <c r="BD582" i="2"/>
  <c r="BB582" i="2"/>
  <c r="Q582" i="6" s="1"/>
  <c r="BD578" i="2"/>
  <c r="BB578" i="2"/>
  <c r="Q578" i="6" s="1"/>
  <c r="AR579" i="2"/>
  <c r="BD580" i="2"/>
  <c r="BB580" i="2"/>
  <c r="Q580" i="6" s="1"/>
  <c r="BF579" i="2"/>
  <c r="BE579" i="2"/>
  <c r="BF573" i="2"/>
  <c r="BE573" i="2"/>
  <c r="AY581" i="2"/>
  <c r="BF583" i="2"/>
  <c r="BE583" i="2"/>
  <c r="AY574" i="2"/>
  <c r="AO582" i="2"/>
  <c r="H582" i="6" s="1"/>
  <c r="AO578" i="2"/>
  <c r="H578" i="6" s="1"/>
  <c r="AO580" i="2"/>
  <c r="H580" i="6" s="1"/>
  <c r="AQ588" i="2"/>
  <c r="AX592" i="2"/>
  <c r="AX578" i="2"/>
  <c r="AX582" i="2"/>
  <c r="AX586" i="2"/>
  <c r="AX588" i="2"/>
  <c r="AX580" i="2"/>
  <c r="AQ586" i="2"/>
  <c r="AQ580" i="2"/>
  <c r="AQ592" i="2"/>
  <c r="AQ578" i="2"/>
  <c r="AQ582" i="2"/>
  <c r="N582" i="6" l="1"/>
  <c r="N578" i="6"/>
  <c r="N592" i="6"/>
  <c r="N580" i="6"/>
  <c r="N586" i="6"/>
  <c r="P580" i="6"/>
  <c r="P588" i="6"/>
  <c r="P586" i="6"/>
  <c r="P582" i="6"/>
  <c r="P578" i="6"/>
  <c r="P592" i="6"/>
  <c r="N588" i="6"/>
  <c r="AY580" i="2"/>
  <c r="AY586" i="2"/>
  <c r="BF586" i="2" s="1"/>
  <c r="H586" i="6"/>
  <c r="AR588" i="2"/>
  <c r="BC588" i="2"/>
  <c r="R588" i="6" s="1"/>
  <c r="AR592" i="2"/>
  <c r="BC592" i="2"/>
  <c r="R592" i="6" s="1"/>
  <c r="AR586" i="2"/>
  <c r="BC586" i="2"/>
  <c r="R586" i="6" s="1"/>
  <c r="BF585" i="2"/>
  <c r="BE585" i="2"/>
  <c r="AY588" i="2"/>
  <c r="BE590" i="2"/>
  <c r="BF590" i="2"/>
  <c r="AY592" i="2"/>
  <c r="AR582" i="2"/>
  <c r="BC582" i="2"/>
  <c r="R582" i="6" s="1"/>
  <c r="AR580" i="2"/>
  <c r="BC580" i="2"/>
  <c r="R580" i="6" s="1"/>
  <c r="AR578" i="2"/>
  <c r="BC578" i="2"/>
  <c r="R578" i="6" s="1"/>
  <c r="BF580" i="2"/>
  <c r="BE580" i="2"/>
  <c r="BF574" i="2"/>
  <c r="BE574" i="2"/>
  <c r="BF581" i="2"/>
  <c r="BE581" i="2"/>
  <c r="AY578" i="2"/>
  <c r="AY582" i="2"/>
  <c r="BE586" i="2" l="1"/>
  <c r="BE592" i="2"/>
  <c r="BF592" i="2"/>
  <c r="BE588" i="2"/>
  <c r="BF588" i="2"/>
  <c r="BF582" i="2"/>
  <c r="BE582" i="2"/>
  <c r="BF578" i="2"/>
  <c r="BE578" i="2"/>
  <c r="S571" i="6"/>
  <c r="B571" i="6"/>
  <c r="A571" i="6"/>
  <c r="S570" i="6"/>
  <c r="F570" i="6"/>
  <c r="B570" i="6"/>
  <c r="A570" i="6"/>
  <c r="BA571" i="2"/>
  <c r="AZ571" i="2"/>
  <c r="AV571" i="2"/>
  <c r="AD571" i="2"/>
  <c r="AE571" i="2" s="1"/>
  <c r="X571" i="2"/>
  <c r="Y571" i="2" s="1"/>
  <c r="F571" i="6" s="1"/>
  <c r="S571" i="2"/>
  <c r="T571" i="2" s="1"/>
  <c r="E571" i="2"/>
  <c r="F571" i="2" s="1"/>
  <c r="C571" i="2"/>
  <c r="D571" i="2" s="1"/>
  <c r="B571" i="2"/>
  <c r="A571" i="2"/>
  <c r="BA570" i="2"/>
  <c r="AZ570" i="2"/>
  <c r="AV570" i="2"/>
  <c r="AD570" i="2"/>
  <c r="AE570" i="2" s="1"/>
  <c r="X570" i="2"/>
  <c r="Y570" i="2" s="1"/>
  <c r="S570" i="2"/>
  <c r="T570" i="2" s="1"/>
  <c r="E570" i="2"/>
  <c r="F570" i="2" s="1"/>
  <c r="C570" i="2"/>
  <c r="D570" i="2" s="1"/>
  <c r="B570" i="2"/>
  <c r="A570" i="2"/>
  <c r="BA569" i="2"/>
  <c r="AZ569" i="2"/>
  <c r="AV569" i="2"/>
  <c r="AF569" i="2"/>
  <c r="AG569" i="2" s="1"/>
  <c r="AD569" i="2"/>
  <c r="AE569" i="2" s="1"/>
  <c r="Z569" i="2"/>
  <c r="X569" i="2"/>
  <c r="Y569" i="2" s="1"/>
  <c r="U569" i="2"/>
  <c r="AJ569" i="2" s="1"/>
  <c r="K569" i="6" s="1"/>
  <c r="S569" i="2"/>
  <c r="T569" i="2" s="1"/>
  <c r="G569" i="2"/>
  <c r="H569" i="2" s="1"/>
  <c r="E569" i="2"/>
  <c r="F569" i="2" s="1"/>
  <c r="C569" i="2"/>
  <c r="D569" i="2" s="1"/>
  <c r="B569" i="2"/>
  <c r="A569" i="2"/>
  <c r="BA568" i="2"/>
  <c r="AZ568" i="2"/>
  <c r="AV568" i="2"/>
  <c r="AD568" i="2"/>
  <c r="AE568" i="2" s="1"/>
  <c r="X568" i="2"/>
  <c r="Y568" i="2" s="1"/>
  <c r="S568" i="2"/>
  <c r="T568" i="2" s="1"/>
  <c r="E568" i="2"/>
  <c r="F568" i="2" s="1"/>
  <c r="C568" i="2"/>
  <c r="D568" i="2" s="1"/>
  <c r="B568" i="2"/>
  <c r="A568" i="2"/>
  <c r="BA567" i="2"/>
  <c r="AZ567" i="2"/>
  <c r="AV567" i="2"/>
  <c r="AD567" i="2"/>
  <c r="AE567" i="2" s="1"/>
  <c r="X567" i="2"/>
  <c r="Y567" i="2" s="1"/>
  <c r="S567" i="2"/>
  <c r="T567" i="2" s="1"/>
  <c r="E567" i="2"/>
  <c r="F567" i="2" s="1"/>
  <c r="C567" i="2"/>
  <c r="D567" i="2" s="1"/>
  <c r="B567" i="2"/>
  <c r="A567" i="2"/>
  <c r="BA566" i="2"/>
  <c r="AZ566" i="2"/>
  <c r="AV566" i="2"/>
  <c r="AD566" i="2"/>
  <c r="AE566" i="2" s="1"/>
  <c r="X566" i="2"/>
  <c r="Y566" i="2" s="1"/>
  <c r="F566" i="6" s="1"/>
  <c r="S566" i="2"/>
  <c r="T566" i="2" s="1"/>
  <c r="G566" i="2"/>
  <c r="O566" i="2" s="1"/>
  <c r="E566" i="2"/>
  <c r="F566" i="2" s="1"/>
  <c r="D566" i="2"/>
  <c r="C566" i="2"/>
  <c r="J566" i="2" s="1"/>
  <c r="K566" i="2" s="1"/>
  <c r="B566" i="2"/>
  <c r="A566" i="2"/>
  <c r="BA565" i="2"/>
  <c r="AZ565" i="2"/>
  <c r="AV565" i="2"/>
  <c r="AD565" i="2"/>
  <c r="AE565" i="2" s="1"/>
  <c r="Z565" i="2"/>
  <c r="X565" i="2"/>
  <c r="Y565" i="2" s="1"/>
  <c r="S565" i="2"/>
  <c r="T565" i="2" s="1"/>
  <c r="E565" i="2"/>
  <c r="F565" i="2" s="1"/>
  <c r="D565" i="2"/>
  <c r="C565" i="2"/>
  <c r="J565" i="2" s="1"/>
  <c r="K565" i="2" s="1"/>
  <c r="B565" i="2"/>
  <c r="A565" i="2"/>
  <c r="BA564" i="2"/>
  <c r="AZ564" i="2"/>
  <c r="AV564" i="2"/>
  <c r="AD564" i="2"/>
  <c r="AE564" i="2" s="1"/>
  <c r="X564" i="2"/>
  <c r="Y564" i="2" s="1"/>
  <c r="S564" i="2"/>
  <c r="T564" i="2" s="1"/>
  <c r="G564" i="2"/>
  <c r="O564" i="2" s="1"/>
  <c r="C564" i="6" s="1"/>
  <c r="E564" i="2"/>
  <c r="F564" i="2" s="1"/>
  <c r="D564" i="2"/>
  <c r="C564" i="2"/>
  <c r="J564" i="2" s="1"/>
  <c r="K564" i="2" s="1"/>
  <c r="B564" i="2"/>
  <c r="A564" i="2"/>
  <c r="BA563" i="2"/>
  <c r="AZ563" i="2"/>
  <c r="AV563" i="2"/>
  <c r="AD563" i="2"/>
  <c r="Z563" i="2"/>
  <c r="X563" i="2"/>
  <c r="Y563" i="2" s="1"/>
  <c r="S563" i="2"/>
  <c r="T563" i="2" s="1"/>
  <c r="E563" i="2"/>
  <c r="F563" i="2" s="1"/>
  <c r="C563" i="2"/>
  <c r="J563" i="2" s="1"/>
  <c r="B563" i="2"/>
  <c r="A563" i="2"/>
  <c r="BA562" i="2"/>
  <c r="AZ562" i="2"/>
  <c r="AV562" i="2"/>
  <c r="AD562" i="2"/>
  <c r="AE562" i="2" s="1"/>
  <c r="X562" i="2"/>
  <c r="Y562" i="2" s="1"/>
  <c r="F562" i="6" s="1"/>
  <c r="S562" i="2"/>
  <c r="G562" i="2"/>
  <c r="E562" i="2"/>
  <c r="F562" i="2" s="1"/>
  <c r="D562" i="2"/>
  <c r="C562" i="2"/>
  <c r="J562" i="2" s="1"/>
  <c r="K562" i="2" s="1"/>
  <c r="B562" i="2"/>
  <c r="A562" i="2"/>
  <c r="BA561" i="2"/>
  <c r="AZ561" i="2"/>
  <c r="AV561" i="2"/>
  <c r="AD561" i="2"/>
  <c r="Z561" i="2"/>
  <c r="X561" i="2"/>
  <c r="Y561" i="2" s="1"/>
  <c r="S561" i="2"/>
  <c r="T561" i="2" s="1"/>
  <c r="E561" i="2"/>
  <c r="G561" i="2" s="1"/>
  <c r="C561" i="2"/>
  <c r="J561" i="2" s="1"/>
  <c r="B561" i="2"/>
  <c r="A561" i="2"/>
  <c r="BA560" i="2"/>
  <c r="AZ560" i="2"/>
  <c r="AV560" i="2"/>
  <c r="AD560" i="2"/>
  <c r="AF560" i="2" s="1"/>
  <c r="Y560" i="2"/>
  <c r="F560" i="6" s="1"/>
  <c r="X560" i="2"/>
  <c r="Z560" i="2" s="1"/>
  <c r="S560" i="2"/>
  <c r="T560" i="2" s="1"/>
  <c r="E560" i="2"/>
  <c r="G560" i="2" s="1"/>
  <c r="D560" i="2"/>
  <c r="C560" i="2"/>
  <c r="J560" i="2" s="1"/>
  <c r="B560" i="2"/>
  <c r="A560" i="2"/>
  <c r="BA559" i="2"/>
  <c r="AZ559" i="2"/>
  <c r="AV559" i="2"/>
  <c r="AD559" i="2"/>
  <c r="AF559" i="2" s="1"/>
  <c r="AG559" i="2" s="1"/>
  <c r="X559" i="2"/>
  <c r="Z559" i="2" s="1"/>
  <c r="T559" i="2"/>
  <c r="S559" i="2"/>
  <c r="U559" i="2" s="1"/>
  <c r="F559" i="2"/>
  <c r="E559" i="2"/>
  <c r="G559" i="2" s="1"/>
  <c r="O559" i="2" s="1"/>
  <c r="Q559" i="2" s="1"/>
  <c r="R559" i="2" s="1"/>
  <c r="C559" i="2"/>
  <c r="J559" i="2" s="1"/>
  <c r="B559" i="2"/>
  <c r="A559" i="2"/>
  <c r="BA558" i="2"/>
  <c r="AZ558" i="2"/>
  <c r="AV558" i="2"/>
  <c r="AD558" i="2"/>
  <c r="AF558" i="2" s="1"/>
  <c r="AG558" i="2" s="1"/>
  <c r="X558" i="2"/>
  <c r="Z558" i="2" s="1"/>
  <c r="S558" i="2"/>
  <c r="T558" i="2" s="1"/>
  <c r="E558" i="2"/>
  <c r="G558" i="2" s="1"/>
  <c r="O558" i="2" s="1"/>
  <c r="C558" i="2"/>
  <c r="J558" i="2" s="1"/>
  <c r="B558" i="2"/>
  <c r="A558" i="2"/>
  <c r="BA557" i="2"/>
  <c r="AZ557" i="2"/>
  <c r="AV557" i="2"/>
  <c r="AG557" i="2"/>
  <c r="AD557" i="2"/>
  <c r="AF557" i="2" s="1"/>
  <c r="X557" i="2"/>
  <c r="Z557" i="2" s="1"/>
  <c r="AA557" i="2" s="1"/>
  <c r="S557" i="2"/>
  <c r="U557" i="2" s="1"/>
  <c r="AJ557" i="2" s="1"/>
  <c r="H557" i="2"/>
  <c r="F557" i="2"/>
  <c r="E557" i="2"/>
  <c r="G557" i="2" s="1"/>
  <c r="O557" i="2" s="1"/>
  <c r="Q557" i="2" s="1"/>
  <c r="R557" i="2" s="1"/>
  <c r="C557" i="2"/>
  <c r="J557" i="2" s="1"/>
  <c r="L557" i="2" s="1"/>
  <c r="M557" i="2" s="1"/>
  <c r="B557" i="2"/>
  <c r="A557" i="2"/>
  <c r="S569" i="6"/>
  <c r="F569" i="6"/>
  <c r="E569" i="6"/>
  <c r="B569" i="6"/>
  <c r="A569" i="6"/>
  <c r="S568" i="6"/>
  <c r="F568" i="6"/>
  <c r="B568" i="6"/>
  <c r="A568" i="6"/>
  <c r="S567" i="6"/>
  <c r="F567" i="6"/>
  <c r="E567" i="6"/>
  <c r="B567" i="6"/>
  <c r="A567" i="6"/>
  <c r="S566" i="6"/>
  <c r="B566" i="6"/>
  <c r="A566" i="6"/>
  <c r="S565" i="6"/>
  <c r="F565" i="6"/>
  <c r="E565" i="6"/>
  <c r="B565" i="6"/>
  <c r="A565" i="6"/>
  <c r="S564" i="6"/>
  <c r="F564" i="6"/>
  <c r="B564" i="6"/>
  <c r="A564" i="6"/>
  <c r="S563" i="6"/>
  <c r="F563" i="6"/>
  <c r="E563" i="6"/>
  <c r="B563" i="6"/>
  <c r="A563" i="6"/>
  <c r="S562" i="6"/>
  <c r="B562" i="6"/>
  <c r="A562" i="6"/>
  <c r="S561" i="6"/>
  <c r="F561" i="6"/>
  <c r="E561" i="6"/>
  <c r="B561" i="6"/>
  <c r="A561" i="6"/>
  <c r="S560" i="6"/>
  <c r="B560" i="6"/>
  <c r="A560" i="6"/>
  <c r="S559" i="6"/>
  <c r="C559" i="6"/>
  <c r="B559" i="6"/>
  <c r="A559" i="6"/>
  <c r="S558" i="6"/>
  <c r="B558" i="6"/>
  <c r="A558" i="6"/>
  <c r="S557" i="6"/>
  <c r="B557" i="6"/>
  <c r="A557" i="6"/>
  <c r="E559" i="6" l="1"/>
  <c r="E562" i="6"/>
  <c r="E566" i="6"/>
  <c r="D557" i="2"/>
  <c r="AL557" i="2"/>
  <c r="AE559" i="2"/>
  <c r="F561" i="2"/>
  <c r="Z562" i="2"/>
  <c r="AA562" i="2" s="1"/>
  <c r="D563" i="2"/>
  <c r="G565" i="2"/>
  <c r="O565" i="2" s="1"/>
  <c r="C565" i="6" s="1"/>
  <c r="Z566" i="2"/>
  <c r="AS559" i="2"/>
  <c r="G563" i="2"/>
  <c r="O563" i="2" s="1"/>
  <c r="P563" i="2" s="1"/>
  <c r="D563" i="6" s="1"/>
  <c r="Z564" i="2"/>
  <c r="L559" i="2"/>
  <c r="M559" i="2" s="1"/>
  <c r="K559" i="2"/>
  <c r="L560" i="2"/>
  <c r="M560" i="2" s="1"/>
  <c r="K560" i="2"/>
  <c r="L561" i="2"/>
  <c r="M561" i="2" s="1"/>
  <c r="K561" i="2"/>
  <c r="L558" i="2"/>
  <c r="M558" i="2" s="1"/>
  <c r="K558" i="2"/>
  <c r="Y557" i="2"/>
  <c r="F557" i="6" s="1"/>
  <c r="AH557" i="2"/>
  <c r="AI557" i="2" s="1"/>
  <c r="D558" i="2"/>
  <c r="AE558" i="2"/>
  <c r="D559" i="2"/>
  <c r="D561" i="2"/>
  <c r="U567" i="2"/>
  <c r="V567" i="2" s="1"/>
  <c r="AF567" i="2"/>
  <c r="AG567" i="2" s="1"/>
  <c r="J568" i="2"/>
  <c r="K568" i="2" s="1"/>
  <c r="AF570" i="2"/>
  <c r="AG570" i="2" s="1"/>
  <c r="G571" i="2"/>
  <c r="H571" i="2" s="1"/>
  <c r="Z571" i="2"/>
  <c r="AA571" i="2" s="1"/>
  <c r="Y559" i="2"/>
  <c r="F559" i="6" s="1"/>
  <c r="F560" i="2"/>
  <c r="AE560" i="2"/>
  <c r="E571" i="6"/>
  <c r="G567" i="2"/>
  <c r="H567" i="2" s="1"/>
  <c r="Z567" i="2"/>
  <c r="AA567" i="2" s="1"/>
  <c r="G570" i="2"/>
  <c r="H570" i="2" s="1"/>
  <c r="Z570" i="2"/>
  <c r="AA570" i="2" s="1"/>
  <c r="U571" i="2"/>
  <c r="U570" i="2" s="1"/>
  <c r="AF571" i="2"/>
  <c r="AG571" i="2" s="1"/>
  <c r="E570" i="6"/>
  <c r="J570" i="2"/>
  <c r="J571" i="2"/>
  <c r="O571" i="2"/>
  <c r="C571" i="6" s="1"/>
  <c r="AM557" i="2"/>
  <c r="Q558" i="2"/>
  <c r="C558" i="6"/>
  <c r="P558" i="2"/>
  <c r="D558" i="6" s="1"/>
  <c r="AS558" i="2"/>
  <c r="O560" i="2"/>
  <c r="H560" i="2"/>
  <c r="T557" i="2"/>
  <c r="AS557" i="2"/>
  <c r="F558" i="2"/>
  <c r="Y558" i="2"/>
  <c r="F558" i="6" s="1"/>
  <c r="AJ559" i="2"/>
  <c r="K559" i="6" s="1"/>
  <c r="AH560" i="2"/>
  <c r="AG560" i="2"/>
  <c r="O562" i="2"/>
  <c r="H562" i="2"/>
  <c r="P564" i="2"/>
  <c r="D564" i="6" s="1"/>
  <c r="Q564" i="2"/>
  <c r="R564" i="2" s="1"/>
  <c r="AS564" i="2"/>
  <c r="P557" i="2"/>
  <c r="V557" i="2"/>
  <c r="AN557" i="2"/>
  <c r="H558" i="2"/>
  <c r="AA558" i="2"/>
  <c r="AH558" i="2"/>
  <c r="AA559" i="2"/>
  <c r="O561" i="2"/>
  <c r="H561" i="2"/>
  <c r="K563" i="2"/>
  <c r="L563" i="2"/>
  <c r="M563" i="2" s="1"/>
  <c r="E558" i="6"/>
  <c r="K557" i="2"/>
  <c r="AE557" i="2"/>
  <c r="H559" i="2"/>
  <c r="P559" i="2"/>
  <c r="D559" i="6" s="1"/>
  <c r="V559" i="2"/>
  <c r="AL559" i="2"/>
  <c r="AM559" i="2" s="1"/>
  <c r="AH559" i="2"/>
  <c r="AN559" i="2"/>
  <c r="AA560" i="2"/>
  <c r="AE561" i="2"/>
  <c r="AF561" i="2"/>
  <c r="Q563" i="2"/>
  <c r="R563" i="2" s="1"/>
  <c r="P565" i="2"/>
  <c r="D565" i="6" s="1"/>
  <c r="Q565" i="2"/>
  <c r="R565" i="2" s="1"/>
  <c r="AE563" i="2"/>
  <c r="AF563" i="2"/>
  <c r="T562" i="2"/>
  <c r="U558" i="2"/>
  <c r="P566" i="2"/>
  <c r="D566" i="6" s="1"/>
  <c r="Q566" i="2"/>
  <c r="R566" i="2" s="1"/>
  <c r="C566" i="6"/>
  <c r="AA569" i="2"/>
  <c r="E560" i="6"/>
  <c r="E564" i="6"/>
  <c r="E568" i="6"/>
  <c r="H564" i="2"/>
  <c r="AA564" i="2"/>
  <c r="L565" i="2"/>
  <c r="M565" i="2" s="1"/>
  <c r="AF565" i="2"/>
  <c r="H566" i="2"/>
  <c r="AA566" i="2"/>
  <c r="O567" i="2"/>
  <c r="U568" i="2"/>
  <c r="AF568" i="2"/>
  <c r="J569" i="2"/>
  <c r="AJ567" i="2"/>
  <c r="K567" i="6" s="1"/>
  <c r="V569" i="2"/>
  <c r="U561" i="2"/>
  <c r="AA561" i="2"/>
  <c r="L562" i="2"/>
  <c r="M562" i="2" s="1"/>
  <c r="AF562" i="2"/>
  <c r="H563" i="2"/>
  <c r="U563" i="2"/>
  <c r="AA563" i="2"/>
  <c r="L564" i="2"/>
  <c r="M564" i="2" s="1"/>
  <c r="AF564" i="2"/>
  <c r="U565" i="2"/>
  <c r="AA565" i="2"/>
  <c r="L566" i="2"/>
  <c r="M566" i="2" s="1"/>
  <c r="AF566" i="2"/>
  <c r="J567" i="2"/>
  <c r="G568" i="2"/>
  <c r="Z568" i="2"/>
  <c r="O569" i="2"/>
  <c r="AH569" i="2"/>
  <c r="K557" i="6"/>
  <c r="E557" i="6"/>
  <c r="S555" i="6"/>
  <c r="B555" i="6"/>
  <c r="A555" i="6"/>
  <c r="S554" i="6"/>
  <c r="E554" i="6"/>
  <c r="B554" i="6"/>
  <c r="A554" i="6"/>
  <c r="S553" i="6"/>
  <c r="B553" i="6"/>
  <c r="A553" i="6"/>
  <c r="S552" i="6"/>
  <c r="B552" i="6"/>
  <c r="A552" i="6"/>
  <c r="S551" i="6"/>
  <c r="B551" i="6"/>
  <c r="A551" i="6"/>
  <c r="S550" i="6"/>
  <c r="E550" i="6"/>
  <c r="B550" i="6"/>
  <c r="A550" i="6"/>
  <c r="S549" i="6"/>
  <c r="B549" i="6"/>
  <c r="A549" i="6"/>
  <c r="S548" i="6"/>
  <c r="B548" i="6"/>
  <c r="A548" i="6"/>
  <c r="S547" i="6"/>
  <c r="B547" i="6"/>
  <c r="A547" i="6"/>
  <c r="S546" i="6"/>
  <c r="E546" i="6"/>
  <c r="B546" i="6"/>
  <c r="A546" i="6"/>
  <c r="S545" i="6"/>
  <c r="B545" i="6"/>
  <c r="A545" i="6"/>
  <c r="S544" i="6"/>
  <c r="B544" i="6"/>
  <c r="A544" i="6"/>
  <c r="S543" i="6"/>
  <c r="B543" i="6"/>
  <c r="A543" i="6"/>
  <c r="BA555" i="2"/>
  <c r="AZ555" i="2"/>
  <c r="AV555" i="2"/>
  <c r="AD555" i="2"/>
  <c r="X555" i="2"/>
  <c r="E555" i="6" s="1"/>
  <c r="S555" i="2"/>
  <c r="J555" i="2"/>
  <c r="E555" i="2"/>
  <c r="D555" i="2"/>
  <c r="C555" i="2"/>
  <c r="B555" i="2"/>
  <c r="A555" i="2"/>
  <c r="BA554" i="2"/>
  <c r="AZ554" i="2"/>
  <c r="AV554" i="2"/>
  <c r="AD554" i="2"/>
  <c r="X554" i="2"/>
  <c r="S554" i="2"/>
  <c r="J554" i="2"/>
  <c r="E554" i="2"/>
  <c r="D554" i="2"/>
  <c r="C554" i="2"/>
  <c r="B554" i="2"/>
  <c r="A554" i="2"/>
  <c r="BA553" i="2"/>
  <c r="AZ553" i="2"/>
  <c r="AV553" i="2"/>
  <c r="AD553" i="2"/>
  <c r="X553" i="2"/>
  <c r="E553" i="6" s="1"/>
  <c r="S553" i="2"/>
  <c r="J553" i="2"/>
  <c r="E553" i="2"/>
  <c r="D553" i="2"/>
  <c r="C553" i="2"/>
  <c r="B553" i="2"/>
  <c r="A553" i="2"/>
  <c r="BA552" i="2"/>
  <c r="AZ552" i="2"/>
  <c r="AV552" i="2"/>
  <c r="AD552" i="2"/>
  <c r="X552" i="2"/>
  <c r="E552" i="6" s="1"/>
  <c r="S552" i="2"/>
  <c r="J552" i="2"/>
  <c r="E552" i="2"/>
  <c r="D552" i="2"/>
  <c r="C552" i="2"/>
  <c r="B552" i="2"/>
  <c r="A552" i="2"/>
  <c r="BA551" i="2"/>
  <c r="AZ551" i="2"/>
  <c r="AV551" i="2"/>
  <c r="AD551" i="2"/>
  <c r="X551" i="2"/>
  <c r="E551" i="6" s="1"/>
  <c r="S551" i="2"/>
  <c r="J551" i="2"/>
  <c r="E551" i="2"/>
  <c r="D551" i="2"/>
  <c r="C551" i="2"/>
  <c r="B551" i="2"/>
  <c r="A551" i="2"/>
  <c r="BA550" i="2"/>
  <c r="AZ550" i="2"/>
  <c r="AV550" i="2"/>
  <c r="AD550" i="2"/>
  <c r="X550" i="2"/>
  <c r="S550" i="2"/>
  <c r="J550" i="2"/>
  <c r="E550" i="2"/>
  <c r="D550" i="2"/>
  <c r="C550" i="2"/>
  <c r="B550" i="2"/>
  <c r="A550" i="2"/>
  <c r="BA549" i="2"/>
  <c r="AZ549" i="2"/>
  <c r="AV549" i="2"/>
  <c r="AG549" i="2"/>
  <c r="AD549" i="2"/>
  <c r="AF549" i="2" s="1"/>
  <c r="AL549" i="2" s="1"/>
  <c r="X549" i="2"/>
  <c r="Z549" i="2" s="1"/>
  <c r="AS549" i="2" s="1"/>
  <c r="S549" i="2"/>
  <c r="O549" i="2"/>
  <c r="Q549" i="2" s="1"/>
  <c r="R549" i="2" s="1"/>
  <c r="J549" i="2"/>
  <c r="L549" i="2" s="1"/>
  <c r="M549" i="2" s="1"/>
  <c r="H549" i="2"/>
  <c r="F549" i="2"/>
  <c r="E549" i="2"/>
  <c r="G549" i="2" s="1"/>
  <c r="D549" i="2"/>
  <c r="C549" i="2"/>
  <c r="B549" i="2"/>
  <c r="A549" i="2"/>
  <c r="BA548" i="2"/>
  <c r="AZ548" i="2"/>
  <c r="AV548" i="2"/>
  <c r="AD548" i="2"/>
  <c r="AF548" i="2" s="1"/>
  <c r="AH548" i="2" s="1"/>
  <c r="I548" i="6" s="1"/>
  <c r="X548" i="2"/>
  <c r="Z548" i="2" s="1"/>
  <c r="AA548" i="2" s="1"/>
  <c r="S548" i="2"/>
  <c r="T548" i="2" s="1"/>
  <c r="E548" i="2"/>
  <c r="G548" i="2" s="1"/>
  <c r="O548" i="2" s="1"/>
  <c r="C548" i="6" s="1"/>
  <c r="C548" i="2"/>
  <c r="B548" i="2"/>
  <c r="A548" i="2"/>
  <c r="BA547" i="2"/>
  <c r="AZ547" i="2"/>
  <c r="AV547" i="2"/>
  <c r="AF547" i="2"/>
  <c r="AD547" i="2"/>
  <c r="AE547" i="2" s="1"/>
  <c r="Y547" i="2"/>
  <c r="F547" i="6" s="1"/>
  <c r="X547" i="2"/>
  <c r="E547" i="6" s="1"/>
  <c r="S547" i="2"/>
  <c r="U547" i="2" s="1"/>
  <c r="AJ547" i="2" s="1"/>
  <c r="K547" i="6" s="1"/>
  <c r="G547" i="2"/>
  <c r="F547" i="2"/>
  <c r="E547" i="2"/>
  <c r="C547" i="2"/>
  <c r="B547" i="2"/>
  <c r="A547" i="2"/>
  <c r="BA546" i="2"/>
  <c r="AZ546" i="2"/>
  <c r="AV546" i="2"/>
  <c r="AD546" i="2"/>
  <c r="AF546" i="2" s="1"/>
  <c r="Z546" i="2"/>
  <c r="Y546" i="2"/>
  <c r="F546" i="6" s="1"/>
  <c r="X546" i="2"/>
  <c r="S546" i="2"/>
  <c r="T546" i="2" s="1"/>
  <c r="F546" i="2"/>
  <c r="E546" i="2"/>
  <c r="G546" i="2" s="1"/>
  <c r="C546" i="2"/>
  <c r="B546" i="2"/>
  <c r="A546" i="2"/>
  <c r="BA545" i="2"/>
  <c r="AZ545" i="2"/>
  <c r="AV545" i="2"/>
  <c r="AF545" i="2"/>
  <c r="AD545" i="2"/>
  <c r="AE545" i="2" s="1"/>
  <c r="Y545" i="2"/>
  <c r="F545" i="6" s="1"/>
  <c r="X545" i="2"/>
  <c r="E545" i="6" s="1"/>
  <c r="S545" i="2"/>
  <c r="U545" i="2" s="1"/>
  <c r="G545" i="2"/>
  <c r="F545" i="2"/>
  <c r="E545" i="2"/>
  <c r="C545" i="2"/>
  <c r="B545" i="2"/>
  <c r="A545" i="2"/>
  <c r="BA544" i="2"/>
  <c r="AZ544" i="2"/>
  <c r="AV544" i="2"/>
  <c r="AD544" i="2"/>
  <c r="AF544" i="2" s="1"/>
  <c r="Z544" i="2"/>
  <c r="Y544" i="2"/>
  <c r="F544" i="6" s="1"/>
  <c r="X544" i="2"/>
  <c r="E544" i="6" s="1"/>
  <c r="T544" i="2"/>
  <c r="S544" i="2"/>
  <c r="E544" i="2"/>
  <c r="G544" i="2" s="1"/>
  <c r="C544" i="2"/>
  <c r="B544" i="2"/>
  <c r="A544" i="2"/>
  <c r="BA543" i="2"/>
  <c r="AZ543" i="2"/>
  <c r="AV543" i="2"/>
  <c r="AE543" i="2"/>
  <c r="AD543" i="2"/>
  <c r="AF543" i="2" s="1"/>
  <c r="X543" i="2"/>
  <c r="E543" i="6" s="1"/>
  <c r="U543" i="2"/>
  <c r="T543" i="2"/>
  <c r="S543" i="2"/>
  <c r="Q543" i="2"/>
  <c r="R543" i="2" s="1"/>
  <c r="H543" i="2"/>
  <c r="G543" i="2"/>
  <c r="O543" i="2" s="1"/>
  <c r="P543" i="2" s="1"/>
  <c r="D543" i="6" s="1"/>
  <c r="F543" i="2"/>
  <c r="E543" i="2"/>
  <c r="D543" i="2"/>
  <c r="C543" i="2"/>
  <c r="J543" i="2" s="1"/>
  <c r="L543" i="2" s="1"/>
  <c r="M543" i="2" s="1"/>
  <c r="B543" i="2"/>
  <c r="A543" i="2"/>
  <c r="AP557" i="2"/>
  <c r="AW559" i="2"/>
  <c r="AW557" i="2"/>
  <c r="AP559" i="2"/>
  <c r="U546" i="2" l="1"/>
  <c r="K543" i="2"/>
  <c r="Y543" i="2"/>
  <c r="F543" i="6" s="1"/>
  <c r="F544" i="2"/>
  <c r="AE544" i="2"/>
  <c r="T545" i="2"/>
  <c r="Z545" i="2"/>
  <c r="AA545" i="2" s="1"/>
  <c r="AE546" i="2"/>
  <c r="T547" i="2"/>
  <c r="Z547" i="2"/>
  <c r="F548" i="2"/>
  <c r="Y549" i="2"/>
  <c r="F549" i="6" s="1"/>
  <c r="AH549" i="2"/>
  <c r="I549" i="6" s="1"/>
  <c r="C543" i="6"/>
  <c r="E549" i="6"/>
  <c r="H565" i="2"/>
  <c r="AH567" i="2"/>
  <c r="AS565" i="2"/>
  <c r="C563" i="6"/>
  <c r="O570" i="2"/>
  <c r="C570" i="6" s="1"/>
  <c r="Z543" i="2"/>
  <c r="H548" i="2"/>
  <c r="AA549" i="2"/>
  <c r="E548" i="6"/>
  <c r="AH571" i="2"/>
  <c r="I571" i="6" s="1"/>
  <c r="AH570" i="2"/>
  <c r="C549" i="6"/>
  <c r="V570" i="2"/>
  <c r="AK570" i="2" s="1"/>
  <c r="L570" i="6" s="1"/>
  <c r="AJ570" i="2"/>
  <c r="K570" i="6" s="1"/>
  <c r="AI570" i="2"/>
  <c r="J570" i="6" s="1"/>
  <c r="I570" i="6"/>
  <c r="AJ571" i="2"/>
  <c r="K571" i="6" s="1"/>
  <c r="U564" i="2"/>
  <c r="AJ564" i="2" s="1"/>
  <c r="K564" i="6" s="1"/>
  <c r="L568" i="2"/>
  <c r="M568" i="2" s="1"/>
  <c r="AS563" i="2"/>
  <c r="AT563" i="2" s="1"/>
  <c r="V571" i="2"/>
  <c r="AK571" i="2" s="1"/>
  <c r="L571" i="6" s="1"/>
  <c r="AT559" i="2"/>
  <c r="Q571" i="2"/>
  <c r="P571" i="2"/>
  <c r="D571" i="6" s="1"/>
  <c r="L571" i="2"/>
  <c r="M571" i="2" s="1"/>
  <c r="K571" i="2"/>
  <c r="L570" i="2"/>
  <c r="M570" i="2" s="1"/>
  <c r="K570" i="2"/>
  <c r="M559" i="6"/>
  <c r="BD559" i="2"/>
  <c r="O559" i="6"/>
  <c r="BB559" i="2"/>
  <c r="Q559" i="6" s="1"/>
  <c r="BD557" i="2"/>
  <c r="BB557" i="2"/>
  <c r="AA568" i="2"/>
  <c r="H568" i="2"/>
  <c r="O568" i="2"/>
  <c r="AH564" i="2"/>
  <c r="AL564" i="2"/>
  <c r="AG564" i="2"/>
  <c r="AJ561" i="2"/>
  <c r="K561" i="6" s="1"/>
  <c r="V561" i="2"/>
  <c r="K569" i="2"/>
  <c r="L569" i="2"/>
  <c r="M569" i="2" s="1"/>
  <c r="AI567" i="2"/>
  <c r="J567" i="6" s="1"/>
  <c r="I567" i="6"/>
  <c r="AK567" i="2"/>
  <c r="L567" i="6" s="1"/>
  <c r="AT565" i="2"/>
  <c r="AK559" i="2"/>
  <c r="L559" i="6" s="1"/>
  <c r="P561" i="2"/>
  <c r="D561" i="6" s="1"/>
  <c r="C561" i="6"/>
  <c r="Q561" i="2"/>
  <c r="AN561" i="2" s="1"/>
  <c r="I560" i="6"/>
  <c r="AI560" i="2"/>
  <c r="J560" i="6" s="1"/>
  <c r="AH566" i="2"/>
  <c r="AL566" i="2"/>
  <c r="AG566" i="2"/>
  <c r="AJ563" i="2"/>
  <c r="K563" i="6" s="1"/>
  <c r="V563" i="2"/>
  <c r="AI569" i="2"/>
  <c r="J569" i="6" s="1"/>
  <c r="I569" i="6"/>
  <c r="AH562" i="2"/>
  <c r="AG562" i="2"/>
  <c r="AG568" i="2"/>
  <c r="AH568" i="2"/>
  <c r="P567" i="2"/>
  <c r="D567" i="6" s="1"/>
  <c r="Q567" i="2"/>
  <c r="C567" i="6"/>
  <c r="AN565" i="2"/>
  <c r="AH565" i="2"/>
  <c r="AL565" i="2"/>
  <c r="AG565" i="2"/>
  <c r="U560" i="2"/>
  <c r="AH561" i="2"/>
  <c r="AG561" i="2"/>
  <c r="AO559" i="2"/>
  <c r="G559" i="6"/>
  <c r="AO557" i="2"/>
  <c r="AS566" i="2"/>
  <c r="Q560" i="2"/>
  <c r="P560" i="2"/>
  <c r="D560" i="6" s="1"/>
  <c r="C560" i="6"/>
  <c r="R558" i="2"/>
  <c r="AL558" i="2"/>
  <c r="P569" i="2"/>
  <c r="D569" i="6" s="1"/>
  <c r="Q569" i="2"/>
  <c r="C569" i="6"/>
  <c r="K567" i="2"/>
  <c r="L567" i="2"/>
  <c r="M567" i="2" s="1"/>
  <c r="AJ565" i="2"/>
  <c r="K565" i="6" s="1"/>
  <c r="V565" i="2"/>
  <c r="AK569" i="2"/>
  <c r="L569" i="6" s="1"/>
  <c r="V568" i="2"/>
  <c r="AJ568" i="2"/>
  <c r="K568" i="6" s="1"/>
  <c r="AJ558" i="2"/>
  <c r="K558" i="6" s="1"/>
  <c r="V558" i="2"/>
  <c r="AN563" i="2"/>
  <c r="AH563" i="2"/>
  <c r="AL563" i="2"/>
  <c r="AG563" i="2"/>
  <c r="I559" i="6"/>
  <c r="AI559" i="2"/>
  <c r="J559" i="6" s="1"/>
  <c r="AI558" i="2"/>
  <c r="J558" i="6" s="1"/>
  <c r="I558" i="6"/>
  <c r="AK557" i="2"/>
  <c r="L557" i="6" s="1"/>
  <c r="AT564" i="2"/>
  <c r="P562" i="2"/>
  <c r="D562" i="6" s="1"/>
  <c r="Q562" i="2"/>
  <c r="C562" i="6"/>
  <c r="AT557" i="2"/>
  <c r="AT558" i="2"/>
  <c r="U566" i="2"/>
  <c r="U562" i="2"/>
  <c r="J557" i="6"/>
  <c r="I557" i="6"/>
  <c r="C557" i="6"/>
  <c r="D557" i="6"/>
  <c r="V543" i="2"/>
  <c r="AJ543" i="2"/>
  <c r="K543" i="6" s="1"/>
  <c r="O544" i="2"/>
  <c r="C544" i="6" s="1"/>
  <c r="H544" i="2"/>
  <c r="J545" i="2"/>
  <c r="D545" i="2"/>
  <c r="AA546" i="2"/>
  <c r="AH547" i="2"/>
  <c r="I547" i="6" s="1"/>
  <c r="AG547" i="2"/>
  <c r="G552" i="2"/>
  <c r="F552" i="2"/>
  <c r="Z552" i="2"/>
  <c r="Y552" i="2"/>
  <c r="F552" i="6" s="1"/>
  <c r="AF554" i="2"/>
  <c r="AE554" i="2"/>
  <c r="J544" i="2"/>
  <c r="D544" i="2"/>
  <c r="AH544" i="2"/>
  <c r="I544" i="6" s="1"/>
  <c r="AG544" i="2"/>
  <c r="AA547" i="2"/>
  <c r="AI549" i="2"/>
  <c r="J549" i="6" s="1"/>
  <c r="L554" i="2"/>
  <c r="M554" i="2" s="1"/>
  <c r="K554" i="2"/>
  <c r="AL543" i="2"/>
  <c r="AM543" i="2" s="1"/>
  <c r="AH543" i="2"/>
  <c r="I543" i="6" s="1"/>
  <c r="AG543" i="2"/>
  <c r="AN543" i="2"/>
  <c r="G543" i="6" s="1"/>
  <c r="AA544" i="2"/>
  <c r="V545" i="2"/>
  <c r="AJ545" i="2"/>
  <c r="K545" i="6" s="1"/>
  <c r="O546" i="2"/>
  <c r="C546" i="6" s="1"/>
  <c r="H546" i="2"/>
  <c r="J547" i="2"/>
  <c r="D547" i="2"/>
  <c r="V547" i="2"/>
  <c r="AM549" i="2"/>
  <c r="L550" i="2"/>
  <c r="M550" i="2" s="1"/>
  <c r="K550" i="2"/>
  <c r="T554" i="2"/>
  <c r="AH545" i="2"/>
  <c r="I545" i="6" s="1"/>
  <c r="AG545" i="2"/>
  <c r="V546" i="2"/>
  <c r="AJ546" i="2"/>
  <c r="K546" i="6" s="1"/>
  <c r="O547" i="2"/>
  <c r="C547" i="6" s="1"/>
  <c r="H547" i="2"/>
  <c r="AF550" i="2"/>
  <c r="AE550" i="2"/>
  <c r="U555" i="2"/>
  <c r="T555" i="2"/>
  <c r="AS543" i="2"/>
  <c r="AA543" i="2"/>
  <c r="U544" i="2"/>
  <c r="O545" i="2"/>
  <c r="C545" i="6" s="1"/>
  <c r="H545" i="2"/>
  <c r="J546" i="2"/>
  <c r="D546" i="2"/>
  <c r="AH546" i="2"/>
  <c r="I546" i="6" s="1"/>
  <c r="AG546" i="2"/>
  <c r="J548" i="2"/>
  <c r="D548" i="2"/>
  <c r="Q548" i="2"/>
  <c r="AL548" i="2" s="1"/>
  <c r="P548" i="2"/>
  <c r="D548" i="6" s="1"/>
  <c r="U549" i="2"/>
  <c r="T549" i="2"/>
  <c r="T550" i="2"/>
  <c r="G551" i="2"/>
  <c r="F551" i="2"/>
  <c r="Z551" i="2"/>
  <c r="Y551" i="2"/>
  <c r="F551" i="6" s="1"/>
  <c r="L553" i="2"/>
  <c r="M553" i="2" s="1"/>
  <c r="K553" i="2"/>
  <c r="U553" i="2"/>
  <c r="T553" i="2"/>
  <c r="AF553" i="2"/>
  <c r="AE553" i="2"/>
  <c r="G555" i="2"/>
  <c r="F555" i="2"/>
  <c r="Z555" i="2"/>
  <c r="Y555" i="2"/>
  <c r="F555" i="6" s="1"/>
  <c r="AE548" i="2"/>
  <c r="P549" i="2"/>
  <c r="AN549" i="2"/>
  <c r="G550" i="2"/>
  <c r="F550" i="2"/>
  <c r="Z550" i="2"/>
  <c r="Y550" i="2"/>
  <c r="F550" i="6" s="1"/>
  <c r="L552" i="2"/>
  <c r="M552" i="2" s="1"/>
  <c r="K552" i="2"/>
  <c r="T552" i="2"/>
  <c r="AF552" i="2"/>
  <c r="AE552" i="2"/>
  <c r="G554" i="2"/>
  <c r="F554" i="2"/>
  <c r="Z554" i="2"/>
  <c r="Y554" i="2"/>
  <c r="F554" i="6" s="1"/>
  <c r="L555" i="2"/>
  <c r="M555" i="2" s="1"/>
  <c r="K555" i="2"/>
  <c r="AF555" i="2"/>
  <c r="AE555" i="2"/>
  <c r="Y548" i="2"/>
  <c r="F548" i="6" s="1"/>
  <c r="AG548" i="2"/>
  <c r="AI548" i="2" s="1"/>
  <c r="J548" i="6" s="1"/>
  <c r="K549" i="2"/>
  <c r="AE549" i="2"/>
  <c r="L551" i="2"/>
  <c r="M551" i="2" s="1"/>
  <c r="K551" i="2"/>
  <c r="U551" i="2"/>
  <c r="U552" i="2" s="1"/>
  <c r="T551" i="2"/>
  <c r="AF551" i="2"/>
  <c r="AE551" i="2"/>
  <c r="G553" i="2"/>
  <c r="F553" i="2"/>
  <c r="Z553" i="2"/>
  <c r="Y553" i="2"/>
  <c r="F553" i="6" s="1"/>
  <c r="AW549" i="2"/>
  <c r="AW565" i="2"/>
  <c r="AP563" i="2"/>
  <c r="AP543" i="2"/>
  <c r="AX557" i="2"/>
  <c r="AQ557" i="2"/>
  <c r="AP561" i="2"/>
  <c r="AW543" i="2"/>
  <c r="AP565" i="2"/>
  <c r="AW563" i="2"/>
  <c r="AQ559" i="2"/>
  <c r="AP549" i="2"/>
  <c r="AX559" i="2"/>
  <c r="M549" i="6" l="1"/>
  <c r="O543" i="6"/>
  <c r="M543" i="6"/>
  <c r="O549" i="6"/>
  <c r="U550" i="2"/>
  <c r="AO549" i="2"/>
  <c r="H549" i="6" s="1"/>
  <c r="G549" i="6"/>
  <c r="AL561" i="2"/>
  <c r="P570" i="2"/>
  <c r="D570" i="6" s="1"/>
  <c r="AI571" i="2"/>
  <c r="J571" i="6" s="1"/>
  <c r="U548" i="2"/>
  <c r="AT549" i="2"/>
  <c r="D549" i="6"/>
  <c r="Q570" i="2"/>
  <c r="R570" i="2" s="1"/>
  <c r="V564" i="2"/>
  <c r="AM565" i="2"/>
  <c r="R571" i="2"/>
  <c r="AN571" i="2"/>
  <c r="G571" i="6" s="1"/>
  <c r="AS571" i="2"/>
  <c r="AL571" i="2"/>
  <c r="AM571" i="2" s="1"/>
  <c r="AL570" i="2"/>
  <c r="M561" i="6"/>
  <c r="BC557" i="2"/>
  <c r="BD563" i="2"/>
  <c r="O563" i="6"/>
  <c r="BB563" i="2"/>
  <c r="Q563" i="6" s="1"/>
  <c r="M563" i="6"/>
  <c r="P559" i="6"/>
  <c r="BC559" i="2"/>
  <c r="R559" i="6" s="1"/>
  <c r="AR559" i="2"/>
  <c r="N559" i="6"/>
  <c r="M565" i="6"/>
  <c r="BD565" i="2"/>
  <c r="O565" i="6"/>
  <c r="BB565" i="2"/>
  <c r="Q565" i="6" s="1"/>
  <c r="AR557" i="2"/>
  <c r="G561" i="6"/>
  <c r="AI563" i="2"/>
  <c r="J563" i="6" s="1"/>
  <c r="I563" i="6"/>
  <c r="AI561" i="2"/>
  <c r="J561" i="6" s="1"/>
  <c r="I561" i="6"/>
  <c r="R567" i="2"/>
  <c r="AN567" i="2"/>
  <c r="AS567" i="2"/>
  <c r="AL567" i="2"/>
  <c r="AI566" i="2"/>
  <c r="J566" i="6" s="1"/>
  <c r="I566" i="6"/>
  <c r="AK564" i="2"/>
  <c r="L564" i="6" s="1"/>
  <c r="AJ562" i="2"/>
  <c r="K562" i="6" s="1"/>
  <c r="V562" i="2"/>
  <c r="AO563" i="2"/>
  <c r="G563" i="6"/>
  <c r="AK565" i="2"/>
  <c r="L565" i="6" s="1"/>
  <c r="AN558" i="2"/>
  <c r="AM558" i="2"/>
  <c r="R560" i="2"/>
  <c r="AL560" i="2"/>
  <c r="AS560" i="2"/>
  <c r="H559" i="6"/>
  <c r="AI565" i="2"/>
  <c r="J565" i="6" s="1"/>
  <c r="I565" i="6"/>
  <c r="AK561" i="2"/>
  <c r="L561" i="6" s="1"/>
  <c r="AM564" i="2"/>
  <c r="AN564" i="2"/>
  <c r="AY559" i="2"/>
  <c r="AJ566" i="2"/>
  <c r="K566" i="6" s="1"/>
  <c r="V566" i="2"/>
  <c r="AK568" i="2"/>
  <c r="L568" i="6" s="1"/>
  <c r="V560" i="2"/>
  <c r="AJ560" i="2"/>
  <c r="K560" i="6" s="1"/>
  <c r="AI564" i="2"/>
  <c r="J564" i="6" s="1"/>
  <c r="I564" i="6"/>
  <c r="R562" i="2"/>
  <c r="AS562" i="2"/>
  <c r="AT566" i="2"/>
  <c r="AO565" i="2"/>
  <c r="AY565" i="2" s="1"/>
  <c r="G565" i="6"/>
  <c r="AL562" i="2"/>
  <c r="AM563" i="2"/>
  <c r="AK558" i="2"/>
  <c r="L558" i="6" s="1"/>
  <c r="R569" i="2"/>
  <c r="AL569" i="2"/>
  <c r="AS569" i="2"/>
  <c r="AN569" i="2"/>
  <c r="AI568" i="2"/>
  <c r="J568" i="6" s="1"/>
  <c r="I568" i="6"/>
  <c r="AI562" i="2"/>
  <c r="J562" i="6" s="1"/>
  <c r="I562" i="6"/>
  <c r="AK563" i="2"/>
  <c r="L563" i="6" s="1"/>
  <c r="AM566" i="2"/>
  <c r="AN566" i="2"/>
  <c r="R561" i="2"/>
  <c r="AO561" i="2" s="1"/>
  <c r="AS561" i="2"/>
  <c r="P568" i="2"/>
  <c r="D568" i="6" s="1"/>
  <c r="Q568" i="2"/>
  <c r="C568" i="6"/>
  <c r="AY557" i="2"/>
  <c r="BD543" i="2"/>
  <c r="BB543" i="2"/>
  <c r="Q543" i="6" s="1"/>
  <c r="BD549" i="2"/>
  <c r="AJ550" i="2"/>
  <c r="K550" i="6" s="1"/>
  <c r="V550" i="2"/>
  <c r="AH551" i="2"/>
  <c r="I551" i="6" s="1"/>
  <c r="AG551" i="2"/>
  <c r="O553" i="2"/>
  <c r="C553" i="6" s="1"/>
  <c r="H553" i="2"/>
  <c r="AJ551" i="2"/>
  <c r="K551" i="6" s="1"/>
  <c r="V551" i="2"/>
  <c r="H555" i="2"/>
  <c r="O555" i="2"/>
  <c r="C555" i="6" s="1"/>
  <c r="AJ553" i="2"/>
  <c r="K553" i="6" s="1"/>
  <c r="V553" i="2"/>
  <c r="AA551" i="2"/>
  <c r="K546" i="2"/>
  <c r="L546" i="2"/>
  <c r="M546" i="2" s="1"/>
  <c r="P547" i="2"/>
  <c r="D547" i="6" s="1"/>
  <c r="Q547" i="2"/>
  <c r="U554" i="2"/>
  <c r="K547" i="2"/>
  <c r="L547" i="2"/>
  <c r="M547" i="2" s="1"/>
  <c r="AK545" i="2"/>
  <c r="L545" i="6" s="1"/>
  <c r="AO543" i="2"/>
  <c r="H543" i="6" s="1"/>
  <c r="AI544" i="2"/>
  <c r="J544" i="6" s="1"/>
  <c r="AI547" i="2"/>
  <c r="J547" i="6" s="1"/>
  <c r="AG555" i="2"/>
  <c r="AH555" i="2"/>
  <c r="AA554" i="2"/>
  <c r="AG552" i="2"/>
  <c r="AH552" i="2"/>
  <c r="I552" i="6" s="1"/>
  <c r="H550" i="2"/>
  <c r="O550" i="2"/>
  <c r="C550" i="6" s="1"/>
  <c r="R548" i="2"/>
  <c r="AS548" i="2"/>
  <c r="AI546" i="2"/>
  <c r="J546" i="6" s="1"/>
  <c r="AT543" i="2"/>
  <c r="AH550" i="2"/>
  <c r="I550" i="6" s="1"/>
  <c r="AG550" i="2"/>
  <c r="AI545" i="2"/>
  <c r="J545" i="6" s="1"/>
  <c r="AK547" i="2"/>
  <c r="L547" i="6" s="1"/>
  <c r="AH554" i="2"/>
  <c r="I554" i="6" s="1"/>
  <c r="AG554" i="2"/>
  <c r="H552" i="2"/>
  <c r="O552" i="2"/>
  <c r="C552" i="6" s="1"/>
  <c r="L545" i="2"/>
  <c r="M545" i="2" s="1"/>
  <c r="K545" i="2"/>
  <c r="AK543" i="2"/>
  <c r="L543" i="6" s="1"/>
  <c r="AA555" i="2"/>
  <c r="AH553" i="2"/>
  <c r="I553" i="6" s="1"/>
  <c r="AG553" i="2"/>
  <c r="H551" i="2"/>
  <c r="O551" i="2"/>
  <c r="C551" i="6" s="1"/>
  <c r="Q545" i="2"/>
  <c r="P545" i="2"/>
  <c r="D545" i="6" s="1"/>
  <c r="AK546" i="2"/>
  <c r="L546" i="6" s="1"/>
  <c r="Q546" i="2"/>
  <c r="P546" i="2"/>
  <c r="D546" i="6" s="1"/>
  <c r="AI543" i="2"/>
  <c r="J543" i="6" s="1"/>
  <c r="AM548" i="2"/>
  <c r="AA553" i="2"/>
  <c r="AJ548" i="2"/>
  <c r="K548" i="6" s="1"/>
  <c r="V548" i="2"/>
  <c r="H554" i="2"/>
  <c r="O554" i="2"/>
  <c r="C554" i="6" s="1"/>
  <c r="AJ552" i="2"/>
  <c r="K552" i="6" s="1"/>
  <c r="V552" i="2"/>
  <c r="AA550" i="2"/>
  <c r="AJ549" i="2"/>
  <c r="BB549" i="2"/>
  <c r="Q549" i="6" s="1"/>
  <c r="V549" i="2"/>
  <c r="L548" i="2"/>
  <c r="M548" i="2" s="1"/>
  <c r="K548" i="2"/>
  <c r="V544" i="2"/>
  <c r="AJ544" i="2"/>
  <c r="K544" i="6" s="1"/>
  <c r="V555" i="2"/>
  <c r="AJ555" i="2"/>
  <c r="K555" i="6" s="1"/>
  <c r="L544" i="2"/>
  <c r="M544" i="2" s="1"/>
  <c r="K544" i="2"/>
  <c r="AA552" i="2"/>
  <c r="P544" i="2"/>
  <c r="D544" i="6" s="1"/>
  <c r="Q544" i="2"/>
  <c r="AX549" i="2"/>
  <c r="AP564" i="2"/>
  <c r="AP567" i="2"/>
  <c r="AX565" i="2"/>
  <c r="AW567" i="2"/>
  <c r="AW564" i="2"/>
  <c r="AP569" i="2"/>
  <c r="AX563" i="2"/>
  <c r="AW569" i="2"/>
  <c r="AQ549" i="2"/>
  <c r="AP558" i="2"/>
  <c r="AQ563" i="2"/>
  <c r="AQ543" i="2"/>
  <c r="AQ565" i="2"/>
  <c r="AQ561" i="2"/>
  <c r="AX543" i="2"/>
  <c r="AP571" i="2"/>
  <c r="AW561" i="2"/>
  <c r="AW558" i="2"/>
  <c r="AP566" i="2"/>
  <c r="AW571" i="2"/>
  <c r="AW566" i="2"/>
  <c r="P543" i="6" l="1"/>
  <c r="N543" i="6"/>
  <c r="N549" i="6"/>
  <c r="P549" i="6"/>
  <c r="AS570" i="2"/>
  <c r="AT570" i="2" s="1"/>
  <c r="AI555" i="2"/>
  <c r="J555" i="6" s="1"/>
  <c r="I555" i="6"/>
  <c r="AY549" i="2"/>
  <c r="BE549" i="2" s="1"/>
  <c r="K549" i="6"/>
  <c r="AY543" i="2"/>
  <c r="O571" i="6"/>
  <c r="M571" i="6"/>
  <c r="BD571" i="2"/>
  <c r="BB571" i="2"/>
  <c r="Q571" i="6" s="1"/>
  <c r="AT571" i="2"/>
  <c r="AN570" i="2"/>
  <c r="G570" i="6" s="1"/>
  <c r="AM570" i="2"/>
  <c r="AO571" i="2"/>
  <c r="H571" i="6" s="1"/>
  <c r="AR561" i="2"/>
  <c r="N561" i="6"/>
  <c r="AR563" i="2"/>
  <c r="N563" i="6"/>
  <c r="P563" i="6"/>
  <c r="BC563" i="2"/>
  <c r="R563" i="6" s="1"/>
  <c r="BD567" i="2"/>
  <c r="O567" i="6"/>
  <c r="BB567" i="2"/>
  <c r="Q567" i="6" s="1"/>
  <c r="BD566" i="2"/>
  <c r="O566" i="6"/>
  <c r="BB566" i="2"/>
  <c r="Q566" i="6" s="1"/>
  <c r="M566" i="6"/>
  <c r="M569" i="6"/>
  <c r="P565" i="6"/>
  <c r="BC565" i="2"/>
  <c r="R565" i="6" s="1"/>
  <c r="AR565" i="2"/>
  <c r="N565" i="6"/>
  <c r="O558" i="6"/>
  <c r="BD558" i="2"/>
  <c r="BB558" i="2"/>
  <c r="Q558" i="6" s="1"/>
  <c r="M558" i="6"/>
  <c r="M567" i="6"/>
  <c r="BD569" i="2"/>
  <c r="O569" i="6"/>
  <c r="BB569" i="2"/>
  <c r="Q569" i="6" s="1"/>
  <c r="BD561" i="2"/>
  <c r="O561" i="6"/>
  <c r="BB561" i="2"/>
  <c r="Q561" i="6" s="1"/>
  <c r="BD564" i="2"/>
  <c r="O564" i="6"/>
  <c r="BB564" i="2"/>
  <c r="Q564" i="6" s="1"/>
  <c r="M564" i="6"/>
  <c r="H561" i="6"/>
  <c r="H563" i="6"/>
  <c r="AT567" i="2"/>
  <c r="BF565" i="2"/>
  <c r="BE565" i="2"/>
  <c r="R568" i="2"/>
  <c r="AL568" i="2"/>
  <c r="AS568" i="2"/>
  <c r="AO566" i="2"/>
  <c r="AY566" i="2" s="1"/>
  <c r="G566" i="6"/>
  <c r="AO569" i="2"/>
  <c r="G569" i="6"/>
  <c r="H565" i="6"/>
  <c r="AT560" i="2"/>
  <c r="G558" i="6"/>
  <c r="AO558" i="2"/>
  <c r="AY558" i="2" s="1"/>
  <c r="AO567" i="2"/>
  <c r="G567" i="6"/>
  <c r="BF559" i="2"/>
  <c r="BE559" i="2"/>
  <c r="AN560" i="2"/>
  <c r="AM560" i="2"/>
  <c r="AK562" i="2"/>
  <c r="L562" i="6" s="1"/>
  <c r="AY563" i="2"/>
  <c r="AM561" i="2"/>
  <c r="AK560" i="2"/>
  <c r="L560" i="6" s="1"/>
  <c r="AT569" i="2"/>
  <c r="AY569" i="2" s="1"/>
  <c r="BE557" i="2"/>
  <c r="BF557" i="2"/>
  <c r="AT561" i="2"/>
  <c r="AY561" i="2" s="1"/>
  <c r="AM569" i="2"/>
  <c r="AM562" i="2"/>
  <c r="AN562" i="2"/>
  <c r="AT562" i="2"/>
  <c r="AK566" i="2"/>
  <c r="L566" i="6" s="1"/>
  <c r="AO564" i="2"/>
  <c r="AY564" i="2" s="1"/>
  <c r="G564" i="6"/>
  <c r="AM567" i="2"/>
  <c r="M557" i="6"/>
  <c r="O557" i="6"/>
  <c r="Q557" i="6"/>
  <c r="G557" i="6"/>
  <c r="AR549" i="2"/>
  <c r="AR543" i="2"/>
  <c r="BC543" i="2"/>
  <c r="R543" i="6" s="1"/>
  <c r="BF543" i="2"/>
  <c r="BE543" i="2"/>
  <c r="AK549" i="2"/>
  <c r="L549" i="6" s="1"/>
  <c r="Q550" i="2"/>
  <c r="P550" i="2"/>
  <c r="D550" i="6" s="1"/>
  <c r="AK553" i="2"/>
  <c r="L553" i="6" s="1"/>
  <c r="AK555" i="2"/>
  <c r="L555" i="6" s="1"/>
  <c r="AJ554" i="2"/>
  <c r="K554" i="6" s="1"/>
  <c r="V554" i="2"/>
  <c r="AK551" i="2"/>
  <c r="L551" i="6" s="1"/>
  <c r="Q553" i="2"/>
  <c r="P553" i="2"/>
  <c r="D553" i="6" s="1"/>
  <c r="BC549" i="2"/>
  <c r="R549" i="6" s="1"/>
  <c r="Q554" i="2"/>
  <c r="P554" i="2"/>
  <c r="D554" i="6" s="1"/>
  <c r="R544" i="2"/>
  <c r="AS544" i="2"/>
  <c r="AL544" i="2"/>
  <c r="AK552" i="2"/>
  <c r="L552" i="6" s="1"/>
  <c r="AK548" i="2"/>
  <c r="L548" i="6" s="1"/>
  <c r="R545" i="2"/>
  <c r="AN545" i="2"/>
  <c r="G545" i="6" s="1"/>
  <c r="AS545" i="2"/>
  <c r="AL545" i="2"/>
  <c r="Q552" i="2"/>
  <c r="P552" i="2"/>
  <c r="D552" i="6" s="1"/>
  <c r="AI554" i="2"/>
  <c r="J554" i="6" s="1"/>
  <c r="AT548" i="2"/>
  <c r="AI552" i="2"/>
  <c r="J552" i="6" s="1"/>
  <c r="R547" i="2"/>
  <c r="AL547" i="2"/>
  <c r="AS547" i="2"/>
  <c r="AN547" i="2"/>
  <c r="G547" i="6" s="1"/>
  <c r="AK550" i="2"/>
  <c r="L550" i="6" s="1"/>
  <c r="AK544" i="2"/>
  <c r="L544" i="6" s="1"/>
  <c r="R546" i="2"/>
  <c r="AS546" i="2"/>
  <c r="AL546" i="2"/>
  <c r="Q551" i="2"/>
  <c r="P551" i="2"/>
  <c r="D551" i="6" s="1"/>
  <c r="AI553" i="2"/>
  <c r="J553" i="6" s="1"/>
  <c r="AI550" i="2"/>
  <c r="J550" i="6" s="1"/>
  <c r="Q555" i="2"/>
  <c r="P555" i="2"/>
  <c r="D555" i="6" s="1"/>
  <c r="AI551" i="2"/>
  <c r="J551" i="6" s="1"/>
  <c r="AW545" i="2"/>
  <c r="AX571" i="2"/>
  <c r="AX558" i="2"/>
  <c r="AX567" i="2"/>
  <c r="AQ566" i="2"/>
  <c r="AW562" i="2"/>
  <c r="AW547" i="2"/>
  <c r="AW570" i="2"/>
  <c r="AQ558" i="2"/>
  <c r="AQ569" i="2"/>
  <c r="AQ567" i="2"/>
  <c r="AP562" i="2"/>
  <c r="AQ571" i="2"/>
  <c r="AX566" i="2"/>
  <c r="AP547" i="2"/>
  <c r="AP545" i="2"/>
  <c r="AP570" i="2"/>
  <c r="AX564" i="2"/>
  <c r="AX569" i="2"/>
  <c r="AW560" i="2"/>
  <c r="AX561" i="2"/>
  <c r="AQ564" i="2"/>
  <c r="AP560" i="2"/>
  <c r="M545" i="6" l="1"/>
  <c r="M547" i="6"/>
  <c r="O547" i="6"/>
  <c r="O545" i="6"/>
  <c r="AM545" i="2"/>
  <c r="BF549" i="2"/>
  <c r="AY567" i="2"/>
  <c r="AY571" i="2"/>
  <c r="BF571" i="2" s="1"/>
  <c r="N571" i="6"/>
  <c r="M570" i="6"/>
  <c r="O570" i="6"/>
  <c r="P571" i="6"/>
  <c r="AR571" i="2"/>
  <c r="BD570" i="2"/>
  <c r="BB570" i="2"/>
  <c r="Q570" i="6" s="1"/>
  <c r="BC571" i="2"/>
  <c r="R571" i="6" s="1"/>
  <c r="AO570" i="2"/>
  <c r="H570" i="6" s="1"/>
  <c r="P561" i="6"/>
  <c r="BC561" i="2"/>
  <c r="R561" i="6" s="1"/>
  <c r="M562" i="6"/>
  <c r="BD562" i="2"/>
  <c r="O562" i="6"/>
  <c r="BB562" i="2"/>
  <c r="Q562" i="6" s="1"/>
  <c r="M560" i="6"/>
  <c r="O560" i="6"/>
  <c r="BD560" i="2"/>
  <c r="BB560" i="2"/>
  <c r="Q560" i="6" s="1"/>
  <c r="AR567" i="2"/>
  <c r="N567" i="6"/>
  <c r="AR566" i="2"/>
  <c r="N566" i="6"/>
  <c r="P566" i="6"/>
  <c r="BC566" i="2"/>
  <c r="R566" i="6" s="1"/>
  <c r="P569" i="6"/>
  <c r="BC569" i="2"/>
  <c r="R569" i="6" s="1"/>
  <c r="N569" i="6"/>
  <c r="AR569" i="2"/>
  <c r="P567" i="6"/>
  <c r="BC567" i="2"/>
  <c r="R567" i="6" s="1"/>
  <c r="AR564" i="2"/>
  <c r="N564" i="6"/>
  <c r="P564" i="6"/>
  <c r="BC564" i="2"/>
  <c r="R564" i="6" s="1"/>
  <c r="AR558" i="2"/>
  <c r="N558" i="6"/>
  <c r="P558" i="6"/>
  <c r="BC558" i="2"/>
  <c r="R558" i="6" s="1"/>
  <c r="BF567" i="2"/>
  <c r="BE567" i="2"/>
  <c r="BF569" i="2"/>
  <c r="BE569" i="2"/>
  <c r="BE564" i="2"/>
  <c r="BF564" i="2"/>
  <c r="BF561" i="2"/>
  <c r="BE561" i="2"/>
  <c r="BE558" i="2"/>
  <c r="BF558" i="2"/>
  <c r="AO562" i="2"/>
  <c r="AY562" i="2" s="1"/>
  <c r="G562" i="6"/>
  <c r="AO560" i="2"/>
  <c r="G560" i="6"/>
  <c r="H567" i="6"/>
  <c r="H566" i="6"/>
  <c r="H569" i="6"/>
  <c r="AM568" i="2"/>
  <c r="AN568" i="2"/>
  <c r="H564" i="6"/>
  <c r="BF563" i="2"/>
  <c r="BE563" i="2"/>
  <c r="H558" i="6"/>
  <c r="AT568" i="2"/>
  <c r="BF566" i="2"/>
  <c r="BE566" i="2"/>
  <c r="P557" i="6"/>
  <c r="R557" i="6"/>
  <c r="N557" i="6"/>
  <c r="H557" i="6"/>
  <c r="BD547" i="2"/>
  <c r="BB547" i="2"/>
  <c r="Q547" i="6" s="1"/>
  <c r="BD545" i="2"/>
  <c r="BB545" i="2"/>
  <c r="Q545" i="6" s="1"/>
  <c r="AN544" i="2"/>
  <c r="G544" i="6" s="1"/>
  <c r="AM544" i="2"/>
  <c r="AT546" i="2"/>
  <c r="AO547" i="2"/>
  <c r="H547" i="6" s="1"/>
  <c r="AN548" i="2"/>
  <c r="G548" i="6" s="1"/>
  <c r="R552" i="2"/>
  <c r="AL552" i="2"/>
  <c r="AS552" i="2"/>
  <c r="AT544" i="2"/>
  <c r="AK554" i="2"/>
  <c r="L554" i="6" s="1"/>
  <c r="AN546" i="2"/>
  <c r="G546" i="6" s="1"/>
  <c r="AM546" i="2"/>
  <c r="AO545" i="2"/>
  <c r="H545" i="6" s="1"/>
  <c r="AT547" i="2"/>
  <c r="R554" i="2"/>
  <c r="AL554" i="2"/>
  <c r="AS554" i="2"/>
  <c r="R555" i="2"/>
  <c r="AL555" i="2"/>
  <c r="AS555" i="2"/>
  <c r="AN555" i="2"/>
  <c r="G555" i="6" s="1"/>
  <c r="R551" i="2"/>
  <c r="AS551" i="2"/>
  <c r="AN551" i="2"/>
  <c r="G551" i="6" s="1"/>
  <c r="AL551" i="2"/>
  <c r="AM547" i="2"/>
  <c r="AT545" i="2"/>
  <c r="AY545" i="2" s="1"/>
  <c r="R553" i="2"/>
  <c r="AL553" i="2"/>
  <c r="AS553" i="2"/>
  <c r="AN553" i="2"/>
  <c r="G553" i="6" s="1"/>
  <c r="R550" i="2"/>
  <c r="AS550" i="2"/>
  <c r="AL550" i="2"/>
  <c r="AW553" i="2"/>
  <c r="AX545" i="2"/>
  <c r="AP551" i="2"/>
  <c r="AP548" i="2"/>
  <c r="AX562" i="2"/>
  <c r="AX560" i="2"/>
  <c r="AW551" i="2"/>
  <c r="AW548" i="2"/>
  <c r="AW546" i="2"/>
  <c r="AP553" i="2"/>
  <c r="AW544" i="2"/>
  <c r="AQ545" i="2"/>
  <c r="AQ562" i="2"/>
  <c r="AQ560" i="2"/>
  <c r="AW555" i="2"/>
  <c r="AP568" i="2"/>
  <c r="AP555" i="2"/>
  <c r="AP546" i="2"/>
  <c r="AQ547" i="2"/>
  <c r="AP544" i="2"/>
  <c r="AX570" i="2"/>
  <c r="AW568" i="2"/>
  <c r="AX547" i="2"/>
  <c r="AQ570" i="2"/>
  <c r="P547" i="6" l="1"/>
  <c r="M544" i="6"/>
  <c r="N547" i="6"/>
  <c r="M546" i="6"/>
  <c r="M555" i="6"/>
  <c r="O555" i="6"/>
  <c r="N545" i="6"/>
  <c r="O544" i="6"/>
  <c r="M553" i="6"/>
  <c r="O546" i="6"/>
  <c r="O548" i="6"/>
  <c r="O551" i="6"/>
  <c r="M548" i="6"/>
  <c r="M551" i="6"/>
  <c r="P545" i="6"/>
  <c r="O553" i="6"/>
  <c r="AY547" i="2"/>
  <c r="BE571" i="2"/>
  <c r="AM553" i="2"/>
  <c r="N570" i="6"/>
  <c r="P570" i="6"/>
  <c r="AR570" i="2"/>
  <c r="BC570" i="2"/>
  <c r="R570" i="6" s="1"/>
  <c r="AY570" i="2"/>
  <c r="AR560" i="2"/>
  <c r="N560" i="6"/>
  <c r="P560" i="6"/>
  <c r="BC560" i="2"/>
  <c r="R560" i="6" s="1"/>
  <c r="M568" i="6"/>
  <c r="BD568" i="2"/>
  <c r="O568" i="6"/>
  <c r="BB568" i="2"/>
  <c r="Q568" i="6" s="1"/>
  <c r="N562" i="6"/>
  <c r="AR562" i="2"/>
  <c r="P562" i="6"/>
  <c r="BC562" i="2"/>
  <c r="R562" i="6" s="1"/>
  <c r="H560" i="6"/>
  <c r="AY560" i="2"/>
  <c r="BE562" i="2"/>
  <c r="BF562" i="2"/>
  <c r="AO568" i="2"/>
  <c r="G568" i="6"/>
  <c r="H562" i="6"/>
  <c r="AR545" i="2"/>
  <c r="BD548" i="2"/>
  <c r="BB548" i="2"/>
  <c r="Q548" i="6" s="1"/>
  <c r="BD544" i="2"/>
  <c r="BB544" i="2"/>
  <c r="Q544" i="6" s="1"/>
  <c r="BD555" i="2"/>
  <c r="BB555" i="2"/>
  <c r="Q555" i="6" s="1"/>
  <c r="AR547" i="2"/>
  <c r="BC545" i="2"/>
  <c r="R545" i="6" s="1"/>
  <c r="BD551" i="2"/>
  <c r="BB551" i="2"/>
  <c r="Q551" i="6" s="1"/>
  <c r="BD546" i="2"/>
  <c r="BB546" i="2"/>
  <c r="Q546" i="6" s="1"/>
  <c r="BD553" i="2"/>
  <c r="AY553" i="2"/>
  <c r="BB553" i="2"/>
  <c r="Q553" i="6" s="1"/>
  <c r="BC547" i="2"/>
  <c r="R547" i="6" s="1"/>
  <c r="BF547" i="2"/>
  <c r="BE547" i="2"/>
  <c r="BF545" i="2"/>
  <c r="BE545" i="2"/>
  <c r="AT550" i="2"/>
  <c r="AM551" i="2"/>
  <c r="AT554" i="2"/>
  <c r="AO548" i="2"/>
  <c r="H548" i="6" s="1"/>
  <c r="AO544" i="2"/>
  <c r="H544" i="6" s="1"/>
  <c r="AO551" i="2"/>
  <c r="H551" i="6" s="1"/>
  <c r="AT555" i="2"/>
  <c r="AN554" i="2"/>
  <c r="G554" i="6" s="1"/>
  <c r="AM554" i="2"/>
  <c r="AT552" i="2"/>
  <c r="AO553" i="2"/>
  <c r="H553" i="6" s="1"/>
  <c r="AT551" i="2"/>
  <c r="AM555" i="2"/>
  <c r="AO546" i="2"/>
  <c r="H546" i="6" s="1"/>
  <c r="AN552" i="2"/>
  <c r="G552" i="6" s="1"/>
  <c r="AM552" i="2"/>
  <c r="AN550" i="2"/>
  <c r="G550" i="6" s="1"/>
  <c r="AM550" i="2"/>
  <c r="AT553" i="2"/>
  <c r="AO555" i="2"/>
  <c r="H555" i="6" s="1"/>
  <c r="AW550" i="2"/>
  <c r="AW552" i="2"/>
  <c r="AQ548" i="2"/>
  <c r="AQ555" i="2"/>
  <c r="AX546" i="2"/>
  <c r="AP550" i="2"/>
  <c r="AP552" i="2"/>
  <c r="AW554" i="2"/>
  <c r="AX544" i="2"/>
  <c r="AQ546" i="2"/>
  <c r="AQ553" i="2"/>
  <c r="AX548" i="2"/>
  <c r="AQ568" i="2"/>
  <c r="AX551" i="2"/>
  <c r="AX555" i="2"/>
  <c r="AX553" i="2"/>
  <c r="AP554" i="2"/>
  <c r="AQ544" i="2"/>
  <c r="AX568" i="2"/>
  <c r="AQ551" i="2"/>
  <c r="N551" i="6" l="1"/>
  <c r="N544" i="6"/>
  <c r="M554" i="6"/>
  <c r="P553" i="6"/>
  <c r="P555" i="6"/>
  <c r="P551" i="6"/>
  <c r="P548" i="6"/>
  <c r="N553" i="6"/>
  <c r="N546" i="6"/>
  <c r="P544" i="6"/>
  <c r="O554" i="6"/>
  <c r="M552" i="6"/>
  <c r="M550" i="6"/>
  <c r="P546" i="6"/>
  <c r="N555" i="6"/>
  <c r="N548" i="6"/>
  <c r="O552" i="6"/>
  <c r="O550" i="6"/>
  <c r="BF570" i="2"/>
  <c r="BE570" i="2"/>
  <c r="AR568" i="2"/>
  <c r="N568" i="6"/>
  <c r="P568" i="6"/>
  <c r="BC568" i="2"/>
  <c r="R568" i="6" s="1"/>
  <c r="BF560" i="2"/>
  <c r="BE560" i="2"/>
  <c r="H568" i="6"/>
  <c r="AY568" i="2"/>
  <c r="AR546" i="2"/>
  <c r="BC546" i="2"/>
  <c r="R546" i="6" s="1"/>
  <c r="AR551" i="2"/>
  <c r="AR544" i="2"/>
  <c r="BC544" i="2"/>
  <c r="R544" i="6" s="1"/>
  <c r="AR555" i="2"/>
  <c r="BC551" i="2"/>
  <c r="R551" i="6" s="1"/>
  <c r="BD554" i="2"/>
  <c r="BB554" i="2"/>
  <c r="Q554" i="6" s="1"/>
  <c r="AR548" i="2"/>
  <c r="BC548" i="2"/>
  <c r="R548" i="6" s="1"/>
  <c r="BC553" i="2"/>
  <c r="R553" i="6" s="1"/>
  <c r="BD552" i="2"/>
  <c r="BB552" i="2"/>
  <c r="Q552" i="6" s="1"/>
  <c r="AR553" i="2"/>
  <c r="BC555" i="2"/>
  <c r="R555" i="6" s="1"/>
  <c r="BD550" i="2"/>
  <c r="BB550" i="2"/>
  <c r="Q550" i="6" s="1"/>
  <c r="AY551" i="2"/>
  <c r="AO554" i="2"/>
  <c r="H554" i="6" s="1"/>
  <c r="AY555" i="2"/>
  <c r="AO552" i="2"/>
  <c r="H552" i="6" s="1"/>
  <c r="AY544" i="2"/>
  <c r="AY548" i="2"/>
  <c r="BE553" i="2"/>
  <c r="BF553" i="2"/>
  <c r="AO550" i="2"/>
  <c r="H550" i="6" s="1"/>
  <c r="AY546" i="2"/>
  <c r="AX554" i="2"/>
  <c r="AX550" i="2"/>
  <c r="AQ552" i="2"/>
  <c r="AQ554" i="2"/>
  <c r="AQ550" i="2"/>
  <c r="AX552" i="2"/>
  <c r="P552" i="6" l="1"/>
  <c r="N550" i="6"/>
  <c r="N554" i="6"/>
  <c r="N552" i="6"/>
  <c r="P550" i="6"/>
  <c r="P554" i="6"/>
  <c r="BF568" i="2"/>
  <c r="BE568" i="2"/>
  <c r="AR550" i="2"/>
  <c r="BC550" i="2"/>
  <c r="R550" i="6" s="1"/>
  <c r="AR552" i="2"/>
  <c r="BC552" i="2"/>
  <c r="R552" i="6" s="1"/>
  <c r="AR554" i="2"/>
  <c r="BC554" i="2"/>
  <c r="R554" i="6" s="1"/>
  <c r="BF544" i="2"/>
  <c r="BE544" i="2"/>
  <c r="BF555" i="2"/>
  <c r="BE555" i="2"/>
  <c r="AY550" i="2"/>
  <c r="BF546" i="2"/>
  <c r="BE546" i="2"/>
  <c r="BE548" i="2"/>
  <c r="BF548" i="2"/>
  <c r="AY554" i="2"/>
  <c r="BE551" i="2"/>
  <c r="BF551" i="2"/>
  <c r="AY552" i="2"/>
  <c r="BE554" i="2" l="1"/>
  <c r="BF554" i="2"/>
  <c r="BE552" i="2"/>
  <c r="BF552" i="2"/>
  <c r="BE550" i="2"/>
  <c r="BF550" i="2"/>
  <c r="S541" i="6" l="1"/>
  <c r="B541" i="6"/>
  <c r="A541" i="6"/>
  <c r="S540" i="6"/>
  <c r="C540" i="6"/>
  <c r="B540" i="6"/>
  <c r="A540" i="6"/>
  <c r="S539" i="6"/>
  <c r="B539" i="6"/>
  <c r="A539" i="6"/>
  <c r="S538" i="6"/>
  <c r="B538" i="6"/>
  <c r="A538" i="6"/>
  <c r="S537" i="6"/>
  <c r="B537" i="6"/>
  <c r="A537" i="6"/>
  <c r="S536" i="6"/>
  <c r="E536" i="6"/>
  <c r="B536" i="6"/>
  <c r="A536" i="6"/>
  <c r="S535" i="6"/>
  <c r="B535" i="6"/>
  <c r="A535" i="6"/>
  <c r="S534" i="6"/>
  <c r="B534" i="6"/>
  <c r="A534" i="6"/>
  <c r="S533" i="6"/>
  <c r="B533" i="6"/>
  <c r="A533" i="6"/>
  <c r="S532" i="6"/>
  <c r="B532" i="6"/>
  <c r="A532" i="6"/>
  <c r="S531" i="6"/>
  <c r="B531" i="6"/>
  <c r="A531" i="6"/>
  <c r="S530" i="6"/>
  <c r="E530" i="6"/>
  <c r="B530" i="6"/>
  <c r="A530" i="6"/>
  <c r="S529" i="6"/>
  <c r="B529" i="6"/>
  <c r="A529" i="6"/>
  <c r="BA541" i="2"/>
  <c r="AZ541" i="2"/>
  <c r="AV541" i="2"/>
  <c r="AE541" i="2"/>
  <c r="AD541" i="2"/>
  <c r="AF541" i="2" s="1"/>
  <c r="AG541" i="2" s="1"/>
  <c r="X541" i="2"/>
  <c r="Z541" i="2" s="1"/>
  <c r="AA541" i="2" s="1"/>
  <c r="S541" i="2"/>
  <c r="U541" i="2" s="1"/>
  <c r="AJ541" i="2" s="1"/>
  <c r="K541" i="6" s="1"/>
  <c r="F541" i="2"/>
  <c r="E541" i="2"/>
  <c r="G541" i="2" s="1"/>
  <c r="O541" i="2" s="1"/>
  <c r="Q541" i="2" s="1"/>
  <c r="R541" i="2" s="1"/>
  <c r="D541" i="2"/>
  <c r="C541" i="2"/>
  <c r="J541" i="2" s="1"/>
  <c r="B541" i="2"/>
  <c r="A541" i="2"/>
  <c r="BA540" i="2"/>
  <c r="AZ540" i="2"/>
  <c r="AV540" i="2"/>
  <c r="AD540" i="2"/>
  <c r="AF540" i="2" s="1"/>
  <c r="AG540" i="2" s="1"/>
  <c r="X540" i="2"/>
  <c r="Z540" i="2" s="1"/>
  <c r="S540" i="2"/>
  <c r="T540" i="2" s="1"/>
  <c r="E540" i="2"/>
  <c r="G540" i="2" s="1"/>
  <c r="O540" i="2" s="1"/>
  <c r="Q540" i="2" s="1"/>
  <c r="R540" i="2" s="1"/>
  <c r="C540" i="2"/>
  <c r="D540" i="2" s="1"/>
  <c r="B540" i="2"/>
  <c r="A540" i="2"/>
  <c r="BA539" i="2"/>
  <c r="AZ539" i="2"/>
  <c r="AV539" i="2"/>
  <c r="AD539" i="2"/>
  <c r="AF539" i="2" s="1"/>
  <c r="X539" i="2"/>
  <c r="E539" i="6" s="1"/>
  <c r="V539" i="2"/>
  <c r="AK539" i="2" s="1"/>
  <c r="L539" i="6" s="1"/>
  <c r="S539" i="2"/>
  <c r="U539" i="2" s="1"/>
  <c r="AJ539" i="2" s="1"/>
  <c r="K539" i="6" s="1"/>
  <c r="E539" i="2"/>
  <c r="C539" i="2"/>
  <c r="J539" i="2" s="1"/>
  <c r="B539" i="2"/>
  <c r="A539" i="2"/>
  <c r="BA538" i="2"/>
  <c r="AZ538" i="2"/>
  <c r="AV538" i="2"/>
  <c r="AD538" i="2"/>
  <c r="AF538" i="2" s="1"/>
  <c r="AG538" i="2" s="1"/>
  <c r="X538" i="2"/>
  <c r="Z538" i="2" s="1"/>
  <c r="S538" i="2"/>
  <c r="E538" i="2"/>
  <c r="G538" i="2" s="1"/>
  <c r="O538" i="2" s="1"/>
  <c r="C538" i="6" s="1"/>
  <c r="C538" i="2"/>
  <c r="D538" i="2" s="1"/>
  <c r="B538" i="2"/>
  <c r="A538" i="2"/>
  <c r="BA537" i="2"/>
  <c r="AZ537" i="2"/>
  <c r="AV537" i="2"/>
  <c r="AH537" i="2"/>
  <c r="AD537" i="2"/>
  <c r="AF537" i="2" s="1"/>
  <c r="AG537" i="2" s="1"/>
  <c r="Y537" i="2"/>
  <c r="F537" i="6" s="1"/>
  <c r="X537" i="2"/>
  <c r="Z537" i="2" s="1"/>
  <c r="AA537" i="2" s="1"/>
  <c r="T537" i="2"/>
  <c r="S537" i="2"/>
  <c r="U537" i="2" s="1"/>
  <c r="AJ537" i="2" s="1"/>
  <c r="K537" i="6" s="1"/>
  <c r="O537" i="2"/>
  <c r="C537" i="6" s="1"/>
  <c r="J537" i="2"/>
  <c r="L537" i="2" s="1"/>
  <c r="M537" i="2" s="1"/>
  <c r="F537" i="2"/>
  <c r="E537" i="2"/>
  <c r="G537" i="2" s="1"/>
  <c r="H537" i="2" s="1"/>
  <c r="D537" i="2"/>
  <c r="C537" i="2"/>
  <c r="B537" i="2"/>
  <c r="A537" i="2"/>
  <c r="BA536" i="2"/>
  <c r="AZ536" i="2"/>
  <c r="AV536" i="2"/>
  <c r="AD536" i="2"/>
  <c r="AA536" i="2"/>
  <c r="X536" i="2"/>
  <c r="Z536" i="2" s="1"/>
  <c r="T536" i="2"/>
  <c r="S536" i="2"/>
  <c r="J536" i="2"/>
  <c r="E536" i="2"/>
  <c r="G536" i="2" s="1"/>
  <c r="H536" i="2" s="1"/>
  <c r="C536" i="2"/>
  <c r="D536" i="2" s="1"/>
  <c r="B536" i="2"/>
  <c r="A536" i="2"/>
  <c r="BA535" i="2"/>
  <c r="AZ535" i="2"/>
  <c r="AV535" i="2"/>
  <c r="AD535" i="2"/>
  <c r="AF535" i="2" s="1"/>
  <c r="X535" i="2"/>
  <c r="E535" i="6" s="1"/>
  <c r="V535" i="2"/>
  <c r="AK535" i="2" s="1"/>
  <c r="L535" i="6" s="1"/>
  <c r="S535" i="2"/>
  <c r="U535" i="2" s="1"/>
  <c r="AJ535" i="2" s="1"/>
  <c r="K535" i="6" s="1"/>
  <c r="E535" i="2"/>
  <c r="C535" i="2"/>
  <c r="J535" i="2" s="1"/>
  <c r="B535" i="2"/>
  <c r="A535" i="2"/>
  <c r="BA534" i="2"/>
  <c r="AZ534" i="2"/>
  <c r="AV534" i="2"/>
  <c r="AD534" i="2"/>
  <c r="AF534" i="2" s="1"/>
  <c r="AG534" i="2" s="1"/>
  <c r="X534" i="2"/>
  <c r="Z534" i="2" s="1"/>
  <c r="S534" i="2"/>
  <c r="K534" i="2"/>
  <c r="E534" i="2"/>
  <c r="G534" i="2" s="1"/>
  <c r="C534" i="2"/>
  <c r="J534" i="2" s="1"/>
  <c r="L534" i="2" s="1"/>
  <c r="M534" i="2" s="1"/>
  <c r="B534" i="2"/>
  <c r="A534" i="2"/>
  <c r="BA533" i="2"/>
  <c r="AZ533" i="2"/>
  <c r="AV533" i="2"/>
  <c r="AD533" i="2"/>
  <c r="AF533" i="2" s="1"/>
  <c r="X533" i="2"/>
  <c r="Z533" i="2" s="1"/>
  <c r="S533" i="2"/>
  <c r="U533" i="2" s="1"/>
  <c r="E533" i="2"/>
  <c r="G533" i="2" s="1"/>
  <c r="H533" i="2" s="1"/>
  <c r="C533" i="2"/>
  <c r="D533" i="2" s="1"/>
  <c r="B533" i="2"/>
  <c r="A533" i="2"/>
  <c r="BA532" i="2"/>
  <c r="AZ532" i="2"/>
  <c r="AV532" i="2"/>
  <c r="AD532" i="2"/>
  <c r="AF532" i="2" s="1"/>
  <c r="AG532" i="2" s="1"/>
  <c r="X532" i="2"/>
  <c r="Z532" i="2" s="1"/>
  <c r="S532" i="2"/>
  <c r="E532" i="2"/>
  <c r="G532" i="2" s="1"/>
  <c r="H532" i="2" s="1"/>
  <c r="C532" i="2"/>
  <c r="D532" i="2" s="1"/>
  <c r="B532" i="2"/>
  <c r="A532" i="2"/>
  <c r="BA531" i="2"/>
  <c r="AZ531" i="2"/>
  <c r="AV531" i="2"/>
  <c r="AD531" i="2"/>
  <c r="AF531" i="2" s="1"/>
  <c r="X531" i="2"/>
  <c r="Z531" i="2" s="1"/>
  <c r="S531" i="2"/>
  <c r="U531" i="2" s="1"/>
  <c r="G531" i="2"/>
  <c r="O531" i="2" s="1"/>
  <c r="C531" i="6" s="1"/>
  <c r="F531" i="2"/>
  <c r="E531" i="2"/>
  <c r="C531" i="2"/>
  <c r="J531" i="2" s="1"/>
  <c r="B531" i="2"/>
  <c r="A531" i="2"/>
  <c r="BA530" i="2"/>
  <c r="AZ530" i="2"/>
  <c r="AV530" i="2"/>
  <c r="AD530" i="2"/>
  <c r="AF530" i="2" s="1"/>
  <c r="Z530" i="2"/>
  <c r="Y530" i="2"/>
  <c r="F530" i="6" s="1"/>
  <c r="X530" i="2"/>
  <c r="T530" i="2"/>
  <c r="S530" i="2"/>
  <c r="E530" i="2"/>
  <c r="G530" i="2" s="1"/>
  <c r="O530" i="2" s="1"/>
  <c r="C530" i="6" s="1"/>
  <c r="C530" i="2"/>
  <c r="J530" i="2" s="1"/>
  <c r="B530" i="2"/>
  <c r="A530" i="2"/>
  <c r="BA529" i="2"/>
  <c r="AZ529" i="2"/>
  <c r="AV529" i="2"/>
  <c r="AE529" i="2"/>
  <c r="AD529" i="2"/>
  <c r="AF529" i="2" s="1"/>
  <c r="X529" i="2"/>
  <c r="Z529" i="2" s="1"/>
  <c r="U529" i="2"/>
  <c r="T529" i="2"/>
  <c r="S529" i="2"/>
  <c r="G529" i="2"/>
  <c r="O529" i="2" s="1"/>
  <c r="C529" i="6" s="1"/>
  <c r="E529" i="2"/>
  <c r="F529" i="2" s="1"/>
  <c r="C529" i="2"/>
  <c r="J529" i="2" s="1"/>
  <c r="B529" i="2"/>
  <c r="A529" i="2"/>
  <c r="L539" i="2" l="1"/>
  <c r="M539" i="2" s="1"/>
  <c r="K539" i="2"/>
  <c r="L535" i="2"/>
  <c r="M535" i="2" s="1"/>
  <c r="K535" i="2"/>
  <c r="L541" i="2"/>
  <c r="M541" i="2" s="1"/>
  <c r="K541" i="2"/>
  <c r="AI537" i="2"/>
  <c r="J537" i="6" s="1"/>
  <c r="J540" i="2"/>
  <c r="E534" i="6"/>
  <c r="E538" i="6"/>
  <c r="Y529" i="2"/>
  <c r="F529" i="6" s="1"/>
  <c r="F530" i="2"/>
  <c r="AE530" i="2"/>
  <c r="J533" i="2"/>
  <c r="L533" i="2" s="1"/>
  <c r="M533" i="2" s="1"/>
  <c r="AE534" i="2"/>
  <c r="D535" i="2"/>
  <c r="AE535" i="2"/>
  <c r="O536" i="2"/>
  <c r="F538" i="2"/>
  <c r="AE538" i="2"/>
  <c r="D539" i="2"/>
  <c r="AE539" i="2"/>
  <c r="AE540" i="2"/>
  <c r="Y541" i="2"/>
  <c r="F541" i="6" s="1"/>
  <c r="E529" i="6"/>
  <c r="E533" i="6"/>
  <c r="E537" i="6"/>
  <c r="I537" i="6"/>
  <c r="E541" i="6"/>
  <c r="J532" i="2"/>
  <c r="L532" i="2" s="1"/>
  <c r="M532" i="2" s="1"/>
  <c r="J538" i="2"/>
  <c r="P540" i="2"/>
  <c r="D540" i="6" s="1"/>
  <c r="E532" i="6"/>
  <c r="E540" i="6"/>
  <c r="Y534" i="2"/>
  <c r="F534" i="6" s="1"/>
  <c r="Y538" i="2"/>
  <c r="F538" i="6" s="1"/>
  <c r="H540" i="2"/>
  <c r="Y540" i="2"/>
  <c r="F540" i="6" s="1"/>
  <c r="T541" i="2"/>
  <c r="E531" i="6"/>
  <c r="C541" i="6"/>
  <c r="L530" i="2"/>
  <c r="M530" i="2" s="1"/>
  <c r="K530" i="2"/>
  <c r="AS530" i="2"/>
  <c r="Q531" i="2"/>
  <c r="R531" i="2" s="1"/>
  <c r="P531" i="2"/>
  <c r="D531" i="6" s="1"/>
  <c r="Q529" i="2"/>
  <c r="R529" i="2" s="1"/>
  <c r="P529" i="2"/>
  <c r="D529" i="6" s="1"/>
  <c r="L531" i="2"/>
  <c r="M531" i="2" s="1"/>
  <c r="K531" i="2"/>
  <c r="L529" i="2"/>
  <c r="M529" i="2" s="1"/>
  <c r="K529" i="2"/>
  <c r="AL529" i="2"/>
  <c r="AS529" i="2"/>
  <c r="Q530" i="2"/>
  <c r="R530" i="2" s="1"/>
  <c r="P530" i="2"/>
  <c r="D530" i="6" s="1"/>
  <c r="AL530" i="2"/>
  <c r="V531" i="2"/>
  <c r="AJ531" i="2"/>
  <c r="K531" i="6" s="1"/>
  <c r="AG531" i="2"/>
  <c r="AN531" i="2"/>
  <c r="G531" i="6" s="1"/>
  <c r="U532" i="2"/>
  <c r="V533" i="2"/>
  <c r="AJ533" i="2"/>
  <c r="K533" i="6" s="1"/>
  <c r="AG533" i="2"/>
  <c r="AH534" i="2"/>
  <c r="I534" i="6" s="1"/>
  <c r="AA534" i="2"/>
  <c r="G535" i="2"/>
  <c r="F535" i="2"/>
  <c r="G539" i="2"/>
  <c r="F539" i="2"/>
  <c r="AJ529" i="2"/>
  <c r="K529" i="6" s="1"/>
  <c r="AN529" i="2"/>
  <c r="G529" i="6" s="1"/>
  <c r="U530" i="2"/>
  <c r="T531" i="2"/>
  <c r="AE531" i="2"/>
  <c r="K532" i="2"/>
  <c r="T532" i="2"/>
  <c r="AE532" i="2"/>
  <c r="K533" i="2"/>
  <c r="T533" i="2"/>
  <c r="AE533" i="2"/>
  <c r="L536" i="2"/>
  <c r="M536" i="2" s="1"/>
  <c r="K536" i="2"/>
  <c r="AF536" i="2"/>
  <c r="AE536" i="2"/>
  <c r="D529" i="2"/>
  <c r="H529" i="2"/>
  <c r="V529" i="2"/>
  <c r="AA529" i="2"/>
  <c r="AG529" i="2"/>
  <c r="D530" i="2"/>
  <c r="H530" i="2"/>
  <c r="AA530" i="2"/>
  <c r="AG530" i="2"/>
  <c r="D531" i="2"/>
  <c r="H531" i="2"/>
  <c r="AA531" i="2"/>
  <c r="AH531" i="2"/>
  <c r="O532" i="2"/>
  <c r="C532" i="6" s="1"/>
  <c r="AA532" i="2"/>
  <c r="AH532" i="2"/>
  <c r="O533" i="2"/>
  <c r="C533" i="6" s="1"/>
  <c r="AA533" i="2"/>
  <c r="AH533" i="2"/>
  <c r="O534" i="2"/>
  <c r="C534" i="6" s="1"/>
  <c r="H534" i="2"/>
  <c r="Z535" i="2"/>
  <c r="Y535" i="2"/>
  <c r="F535" i="6" s="1"/>
  <c r="Q537" i="2"/>
  <c r="AN537" i="2" s="1"/>
  <c r="G537" i="6" s="1"/>
  <c r="P537" i="2"/>
  <c r="D537" i="6" s="1"/>
  <c r="Q538" i="2"/>
  <c r="AS538" i="2" s="1"/>
  <c r="P538" i="2"/>
  <c r="D538" i="6" s="1"/>
  <c r="Z539" i="2"/>
  <c r="AH539" i="2" s="1"/>
  <c r="I539" i="6" s="1"/>
  <c r="Y539" i="2"/>
  <c r="F539" i="6" s="1"/>
  <c r="AH529" i="2"/>
  <c r="I529" i="6" s="1"/>
  <c r="AH530" i="2"/>
  <c r="Y531" i="2"/>
  <c r="F531" i="6" s="1"/>
  <c r="F532" i="2"/>
  <c r="Y532" i="2"/>
  <c r="F532" i="6" s="1"/>
  <c r="F533" i="2"/>
  <c r="Y533" i="2"/>
  <c r="F533" i="6" s="1"/>
  <c r="F534" i="2"/>
  <c r="U534" i="2"/>
  <c r="T534" i="2"/>
  <c r="AH535" i="2"/>
  <c r="I535" i="6" s="1"/>
  <c r="U538" i="2"/>
  <c r="T538" i="2"/>
  <c r="AS540" i="2"/>
  <c r="AA540" i="2"/>
  <c r="AG535" i="2"/>
  <c r="V537" i="2"/>
  <c r="H538" i="2"/>
  <c r="AA538" i="2"/>
  <c r="AH538" i="2"/>
  <c r="I538" i="6" s="1"/>
  <c r="AG539" i="2"/>
  <c r="U540" i="2"/>
  <c r="H541" i="2"/>
  <c r="P541" i="2"/>
  <c r="D541" i="6" s="1"/>
  <c r="V541" i="2"/>
  <c r="AN541" i="2"/>
  <c r="G541" i="6" s="1"/>
  <c r="AL541" i="2"/>
  <c r="AM541" i="2" s="1"/>
  <c r="AH541" i="2"/>
  <c r="AS541" i="2"/>
  <c r="D534" i="2"/>
  <c r="T535" i="2"/>
  <c r="F536" i="2"/>
  <c r="U536" i="2"/>
  <c r="Y536" i="2"/>
  <c r="K537" i="2"/>
  <c r="AE537" i="2"/>
  <c r="T539" i="2"/>
  <c r="F540" i="2"/>
  <c r="AL540" i="2"/>
  <c r="AH540" i="2"/>
  <c r="I540" i="6" s="1"/>
  <c r="S527" i="6"/>
  <c r="B527" i="6"/>
  <c r="A527" i="6"/>
  <c r="S526" i="6"/>
  <c r="B526" i="6"/>
  <c r="A526" i="6"/>
  <c r="S525" i="6"/>
  <c r="B525" i="6"/>
  <c r="A525" i="6"/>
  <c r="S524" i="6"/>
  <c r="E524" i="6"/>
  <c r="B524" i="6"/>
  <c r="A524" i="6"/>
  <c r="S523" i="6"/>
  <c r="B523" i="6"/>
  <c r="A523" i="6"/>
  <c r="S522" i="6"/>
  <c r="B522" i="6"/>
  <c r="A522" i="6"/>
  <c r="S521" i="6"/>
  <c r="B521" i="6"/>
  <c r="A521" i="6"/>
  <c r="S520" i="6"/>
  <c r="B520" i="6"/>
  <c r="A520" i="6"/>
  <c r="S519" i="6"/>
  <c r="B519" i="6"/>
  <c r="A519" i="6"/>
  <c r="S518" i="6"/>
  <c r="B518" i="6"/>
  <c r="A518" i="6"/>
  <c r="S517" i="6"/>
  <c r="B517" i="6"/>
  <c r="A517" i="6"/>
  <c r="S516" i="6"/>
  <c r="E516" i="6"/>
  <c r="B516" i="6"/>
  <c r="A516" i="6"/>
  <c r="S515" i="6"/>
  <c r="B515" i="6"/>
  <c r="A515" i="6"/>
  <c r="S514" i="6"/>
  <c r="B514" i="6"/>
  <c r="A514" i="6"/>
  <c r="S513" i="6"/>
  <c r="F513" i="6"/>
  <c r="B513" i="6"/>
  <c r="A513" i="6"/>
  <c r="BA527" i="2"/>
  <c r="AZ527" i="2"/>
  <c r="AV527" i="2"/>
  <c r="AF527" i="2"/>
  <c r="AG527" i="2" s="1"/>
  <c r="AE527" i="2"/>
  <c r="AD527" i="2"/>
  <c r="Z527" i="2"/>
  <c r="X527" i="2"/>
  <c r="Y527" i="2" s="1"/>
  <c r="F527" i="6" s="1"/>
  <c r="T527" i="2"/>
  <c r="S527" i="2"/>
  <c r="U527" i="2" s="1"/>
  <c r="E527" i="2"/>
  <c r="G527" i="2" s="1"/>
  <c r="H527" i="2" s="1"/>
  <c r="C527" i="2"/>
  <c r="D527" i="2" s="1"/>
  <c r="B527" i="2"/>
  <c r="A527" i="2"/>
  <c r="BA526" i="2"/>
  <c r="AZ526" i="2"/>
  <c r="AV526" i="2"/>
  <c r="AE526" i="2"/>
  <c r="AD526" i="2"/>
  <c r="AF526" i="2" s="1"/>
  <c r="AG526" i="2" s="1"/>
  <c r="X526" i="2"/>
  <c r="E526" i="6" s="1"/>
  <c r="T526" i="2"/>
  <c r="S526" i="2"/>
  <c r="F526" i="2"/>
  <c r="E526" i="2"/>
  <c r="G526" i="2" s="1"/>
  <c r="H526" i="2" s="1"/>
  <c r="C526" i="2"/>
  <c r="D526" i="2" s="1"/>
  <c r="B526" i="2"/>
  <c r="A526" i="2"/>
  <c r="BA525" i="2"/>
  <c r="AZ525" i="2"/>
  <c r="AV525" i="2"/>
  <c r="AF525" i="2"/>
  <c r="AG525" i="2" s="1"/>
  <c r="AD525" i="2"/>
  <c r="AE525" i="2" s="1"/>
  <c r="Y525" i="2"/>
  <c r="F525" i="6" s="1"/>
  <c r="X525" i="2"/>
  <c r="E525" i="6" s="1"/>
  <c r="S525" i="2"/>
  <c r="U525" i="2" s="1"/>
  <c r="G525" i="2"/>
  <c r="H525" i="2" s="1"/>
  <c r="F525" i="2"/>
  <c r="E525" i="2"/>
  <c r="C525" i="2"/>
  <c r="D525" i="2" s="1"/>
  <c r="B525" i="2"/>
  <c r="A525" i="2"/>
  <c r="BA524" i="2"/>
  <c r="AZ524" i="2"/>
  <c r="AV524" i="2"/>
  <c r="AD524" i="2"/>
  <c r="AF524" i="2" s="1"/>
  <c r="AG524" i="2" s="1"/>
  <c r="X524" i="2"/>
  <c r="Z524" i="2" s="1"/>
  <c r="S524" i="2"/>
  <c r="T524" i="2" s="1"/>
  <c r="E524" i="2"/>
  <c r="G524" i="2" s="1"/>
  <c r="C524" i="2"/>
  <c r="D524" i="2" s="1"/>
  <c r="B524" i="2"/>
  <c r="A524" i="2"/>
  <c r="BA523" i="2"/>
  <c r="AZ523" i="2"/>
  <c r="AV523" i="2"/>
  <c r="AD523" i="2"/>
  <c r="AF523" i="2" s="1"/>
  <c r="X523" i="2"/>
  <c r="Z523" i="2" s="1"/>
  <c r="S523" i="2"/>
  <c r="U523" i="2" s="1"/>
  <c r="J523" i="2"/>
  <c r="L523" i="2" s="1"/>
  <c r="M523" i="2" s="1"/>
  <c r="E523" i="2"/>
  <c r="G523" i="2" s="1"/>
  <c r="C523" i="2"/>
  <c r="D523" i="2" s="1"/>
  <c r="B523" i="2"/>
  <c r="A523" i="2"/>
  <c r="BA522" i="2"/>
  <c r="AZ522" i="2"/>
  <c r="AV522" i="2"/>
  <c r="AD522" i="2"/>
  <c r="AF522" i="2" s="1"/>
  <c r="AG522" i="2" s="1"/>
  <c r="X522" i="2"/>
  <c r="Z522" i="2" s="1"/>
  <c r="S522" i="2"/>
  <c r="G522" i="2"/>
  <c r="H522" i="2" s="1"/>
  <c r="E522" i="2"/>
  <c r="F522" i="2" s="1"/>
  <c r="C522" i="2"/>
  <c r="D522" i="2" s="1"/>
  <c r="B522" i="2"/>
  <c r="A522" i="2"/>
  <c r="BA521" i="2"/>
  <c r="AZ521" i="2"/>
  <c r="AV521" i="2"/>
  <c r="AF521" i="2"/>
  <c r="AG521" i="2" s="1"/>
  <c r="AE521" i="2"/>
  <c r="AD521" i="2"/>
  <c r="X521" i="2"/>
  <c r="Z521" i="2" s="1"/>
  <c r="S521" i="2"/>
  <c r="U521" i="2" s="1"/>
  <c r="J521" i="2"/>
  <c r="L521" i="2" s="1"/>
  <c r="M521" i="2" s="1"/>
  <c r="E521" i="2"/>
  <c r="G521" i="2" s="1"/>
  <c r="D521" i="2"/>
  <c r="C521" i="2"/>
  <c r="B521" i="2"/>
  <c r="A521" i="2"/>
  <c r="BA520" i="2"/>
  <c r="AZ520" i="2"/>
  <c r="AV520" i="2"/>
  <c r="AD520" i="2"/>
  <c r="AF520" i="2" s="1"/>
  <c r="X520" i="2"/>
  <c r="Z520" i="2" s="1"/>
  <c r="S520" i="2"/>
  <c r="J520" i="2"/>
  <c r="L520" i="2" s="1"/>
  <c r="M520" i="2" s="1"/>
  <c r="E520" i="2"/>
  <c r="G520" i="2" s="1"/>
  <c r="D520" i="2"/>
  <c r="C520" i="2"/>
  <c r="B520" i="2"/>
  <c r="A520" i="2"/>
  <c r="BA519" i="2"/>
  <c r="AZ519" i="2"/>
  <c r="AV519" i="2"/>
  <c r="AD519" i="2"/>
  <c r="AF519" i="2" s="1"/>
  <c r="X519" i="2"/>
  <c r="Z519" i="2" s="1"/>
  <c r="S519" i="2"/>
  <c r="U519" i="2" s="1"/>
  <c r="J519" i="2"/>
  <c r="L519" i="2" s="1"/>
  <c r="M519" i="2" s="1"/>
  <c r="E519" i="2"/>
  <c r="G519" i="2" s="1"/>
  <c r="D519" i="2"/>
  <c r="C519" i="2"/>
  <c r="B519" i="2"/>
  <c r="A519" i="2"/>
  <c r="BA518" i="2"/>
  <c r="AZ518" i="2"/>
  <c r="AV518" i="2"/>
  <c r="AD518" i="2"/>
  <c r="AF518" i="2" s="1"/>
  <c r="X518" i="2"/>
  <c r="Z518" i="2" s="1"/>
  <c r="S518" i="2"/>
  <c r="E518" i="2"/>
  <c r="G518" i="2" s="1"/>
  <c r="C518" i="2"/>
  <c r="D518" i="2" s="1"/>
  <c r="B518" i="2"/>
  <c r="A518" i="2"/>
  <c r="BA517" i="2"/>
  <c r="AZ517" i="2"/>
  <c r="AV517" i="2"/>
  <c r="AD517" i="2"/>
  <c r="AF517" i="2" s="1"/>
  <c r="X517" i="2"/>
  <c r="Z517" i="2" s="1"/>
  <c r="S517" i="2"/>
  <c r="U517" i="2" s="1"/>
  <c r="J517" i="2"/>
  <c r="L517" i="2" s="1"/>
  <c r="M517" i="2" s="1"/>
  <c r="E517" i="2"/>
  <c r="G517" i="2" s="1"/>
  <c r="C517" i="2"/>
  <c r="D517" i="2" s="1"/>
  <c r="B517" i="2"/>
  <c r="A517" i="2"/>
  <c r="BA516" i="2"/>
  <c r="AZ516" i="2"/>
  <c r="AV516" i="2"/>
  <c r="AD516" i="2"/>
  <c r="AF516" i="2" s="1"/>
  <c r="X516" i="2"/>
  <c r="Z516" i="2" s="1"/>
  <c r="S516" i="2"/>
  <c r="E516" i="2"/>
  <c r="G516" i="2" s="1"/>
  <c r="C516" i="2"/>
  <c r="J516" i="2" s="1"/>
  <c r="B516" i="2"/>
  <c r="A516" i="2"/>
  <c r="BA515" i="2"/>
  <c r="AZ515" i="2"/>
  <c r="AV515" i="2"/>
  <c r="AD515" i="2"/>
  <c r="AF515" i="2" s="1"/>
  <c r="X515" i="2"/>
  <c r="Z515" i="2" s="1"/>
  <c r="S515" i="2"/>
  <c r="U515" i="2" s="1"/>
  <c r="E515" i="2"/>
  <c r="C515" i="2"/>
  <c r="J515" i="2" s="1"/>
  <c r="B515" i="2"/>
  <c r="A515" i="2"/>
  <c r="BA514" i="2"/>
  <c r="AZ514" i="2"/>
  <c r="AV514" i="2"/>
  <c r="AF514" i="2"/>
  <c r="AD514" i="2"/>
  <c r="AE514" i="2" s="1"/>
  <c r="Z514" i="2"/>
  <c r="X514" i="2"/>
  <c r="Y514" i="2" s="1"/>
  <c r="F514" i="6" s="1"/>
  <c r="S514" i="2"/>
  <c r="T514" i="2" s="1"/>
  <c r="E514" i="2"/>
  <c r="F514" i="2" s="1"/>
  <c r="C514" i="2"/>
  <c r="J514" i="2" s="1"/>
  <c r="B514" i="2"/>
  <c r="A514" i="2"/>
  <c r="BA513" i="2"/>
  <c r="AZ513" i="2"/>
  <c r="AV513" i="2"/>
  <c r="AD513" i="2"/>
  <c r="AE513" i="2" s="1"/>
  <c r="X513" i="2"/>
  <c r="Y513" i="2" s="1"/>
  <c r="S513" i="2"/>
  <c r="T513" i="2" s="1"/>
  <c r="E513" i="2"/>
  <c r="F513" i="2" s="1"/>
  <c r="C513" i="2"/>
  <c r="J513" i="2" s="1"/>
  <c r="B513" i="2"/>
  <c r="A513" i="2"/>
  <c r="AW541" i="2"/>
  <c r="AP531" i="2"/>
  <c r="AP529" i="2"/>
  <c r="AP537" i="2"/>
  <c r="AW529" i="2"/>
  <c r="AP541" i="2"/>
  <c r="M541" i="6" l="1"/>
  <c r="O529" i="6"/>
  <c r="M537" i="6"/>
  <c r="M529" i="6"/>
  <c r="M531" i="6"/>
  <c r="O541" i="6"/>
  <c r="U513" i="2"/>
  <c r="V513" i="2" s="1"/>
  <c r="AK513" i="2" s="1"/>
  <c r="L513" i="6" s="1"/>
  <c r="AF513" i="2"/>
  <c r="AH513" i="2" s="1"/>
  <c r="G514" i="2"/>
  <c r="O514" i="2" s="1"/>
  <c r="C514" i="6" s="1"/>
  <c r="U516" i="2"/>
  <c r="AJ516" i="2" s="1"/>
  <c r="K516" i="6" s="1"/>
  <c r="K523" i="2"/>
  <c r="Y523" i="2"/>
  <c r="F523" i="6" s="1"/>
  <c r="AE524" i="2"/>
  <c r="T525" i="2"/>
  <c r="Z525" i="2"/>
  <c r="AH525" i="2" s="1"/>
  <c r="I525" i="6" s="1"/>
  <c r="Y526" i="2"/>
  <c r="F526" i="6" s="1"/>
  <c r="F527" i="2"/>
  <c r="E515" i="6"/>
  <c r="E519" i="6"/>
  <c r="E523" i="6"/>
  <c r="E527" i="6"/>
  <c r="AI530" i="2"/>
  <c r="J530" i="6" s="1"/>
  <c r="I530" i="6"/>
  <c r="AI533" i="2"/>
  <c r="J533" i="6" s="1"/>
  <c r="I533" i="6"/>
  <c r="AS531" i="2"/>
  <c r="L538" i="2"/>
  <c r="M538" i="2" s="1"/>
  <c r="K538" i="2"/>
  <c r="E520" i="6"/>
  <c r="AI541" i="2"/>
  <c r="J541" i="6" s="1"/>
  <c r="I541" i="6"/>
  <c r="AI532" i="2"/>
  <c r="J532" i="6" s="1"/>
  <c r="I532" i="6"/>
  <c r="J518" i="2"/>
  <c r="L518" i="2" s="1"/>
  <c r="M518" i="2" s="1"/>
  <c r="Z526" i="2"/>
  <c r="AA526" i="2" s="1"/>
  <c r="E514" i="6"/>
  <c r="E518" i="6"/>
  <c r="E522" i="6"/>
  <c r="F536" i="6"/>
  <c r="Q536" i="2"/>
  <c r="P536" i="2"/>
  <c r="D536" i="6" s="1"/>
  <c r="C536" i="6"/>
  <c r="L540" i="2"/>
  <c r="M540" i="2" s="1"/>
  <c r="K540" i="2"/>
  <c r="G513" i="2"/>
  <c r="H513" i="2" s="1"/>
  <c r="Z513" i="2"/>
  <c r="AA513" i="2" s="1"/>
  <c r="D516" i="2"/>
  <c r="F523" i="2"/>
  <c r="T523" i="2"/>
  <c r="AE523" i="2"/>
  <c r="F524" i="2"/>
  <c r="Y524" i="2"/>
  <c r="F524" i="6" s="1"/>
  <c r="E513" i="6"/>
  <c r="E517" i="6"/>
  <c r="E521" i="6"/>
  <c r="AI531" i="2"/>
  <c r="J531" i="6" s="1"/>
  <c r="I531" i="6"/>
  <c r="AM529" i="2"/>
  <c r="BD541" i="2"/>
  <c r="BB541" i="2"/>
  <c r="Q541" i="6" s="1"/>
  <c r="BD529" i="2"/>
  <c r="BB529" i="2"/>
  <c r="Q529" i="6" s="1"/>
  <c r="AM540" i="2"/>
  <c r="V532" i="2"/>
  <c r="AJ532" i="2"/>
  <c r="K532" i="6" s="1"/>
  <c r="AT530" i="2"/>
  <c r="AO541" i="2"/>
  <c r="H541" i="6" s="1"/>
  <c r="AJ540" i="2"/>
  <c r="K540" i="6" s="1"/>
  <c r="V540" i="2"/>
  <c r="AI538" i="2"/>
  <c r="J538" i="6" s="1"/>
  <c r="AK537" i="2"/>
  <c r="L537" i="6" s="1"/>
  <c r="AJ534" i="2"/>
  <c r="K534" i="6" s="1"/>
  <c r="V534" i="2"/>
  <c r="AI529" i="2"/>
  <c r="J529" i="6" s="1"/>
  <c r="R538" i="2"/>
  <c r="AL538" i="2"/>
  <c r="AA535" i="2"/>
  <c r="AI535" i="2" s="1"/>
  <c r="J535" i="6" s="1"/>
  <c r="O535" i="2"/>
  <c r="C535" i="6" s="1"/>
  <c r="H535" i="2"/>
  <c r="AK533" i="2"/>
  <c r="L533" i="6" s="1"/>
  <c r="AL531" i="2"/>
  <c r="AM531" i="2" s="1"/>
  <c r="AK531" i="2"/>
  <c r="L531" i="6" s="1"/>
  <c r="AJ536" i="2"/>
  <c r="K536" i="6" s="1"/>
  <c r="V536" i="2"/>
  <c r="AT541" i="2"/>
  <c r="AK541" i="2"/>
  <c r="L541" i="6" s="1"/>
  <c r="AJ538" i="2"/>
  <c r="K538" i="6" s="1"/>
  <c r="V538" i="2"/>
  <c r="AT531" i="2"/>
  <c r="V530" i="2"/>
  <c r="AJ530" i="2"/>
  <c r="K530" i="6" s="1"/>
  <c r="O539" i="2"/>
  <c r="C539" i="6" s="1"/>
  <c r="H539" i="2"/>
  <c r="AO531" i="2"/>
  <c r="H531" i="6" s="1"/>
  <c r="AT529" i="2"/>
  <c r="AI540" i="2"/>
  <c r="J540" i="6" s="1"/>
  <c r="AT540" i="2"/>
  <c r="AA539" i="2"/>
  <c r="AI539" i="2" s="1"/>
  <c r="J539" i="6" s="1"/>
  <c r="AL537" i="2"/>
  <c r="R537" i="2"/>
  <c r="AO537" i="2" s="1"/>
  <c r="H537" i="6" s="1"/>
  <c r="AS537" i="2"/>
  <c r="Q534" i="2"/>
  <c r="P534" i="2"/>
  <c r="D534" i="6" s="1"/>
  <c r="Q533" i="2"/>
  <c r="P533" i="2"/>
  <c r="D533" i="6" s="1"/>
  <c r="Q532" i="2"/>
  <c r="P532" i="2"/>
  <c r="D532" i="6" s="1"/>
  <c r="AK529" i="2"/>
  <c r="L529" i="6" s="1"/>
  <c r="AH536" i="2"/>
  <c r="I536" i="6" s="1"/>
  <c r="AL536" i="2"/>
  <c r="AG536" i="2"/>
  <c r="AO529" i="2"/>
  <c r="H529" i="6" s="1"/>
  <c r="AT538" i="2"/>
  <c r="AI534" i="2"/>
  <c r="J534" i="6" s="1"/>
  <c r="AN530" i="2"/>
  <c r="G530" i="6" s="1"/>
  <c r="AM530" i="2"/>
  <c r="K513" i="2"/>
  <c r="L513" i="2"/>
  <c r="M513" i="2" s="1"/>
  <c r="K514" i="2"/>
  <c r="L514" i="2"/>
  <c r="M514" i="2" s="1"/>
  <c r="P514" i="2"/>
  <c r="D514" i="6" s="1"/>
  <c r="Q514" i="2"/>
  <c r="R514" i="2" s="1"/>
  <c r="AL514" i="2"/>
  <c r="AS514" i="2"/>
  <c r="L515" i="2"/>
  <c r="M515" i="2" s="1"/>
  <c r="K515" i="2"/>
  <c r="AJ513" i="2"/>
  <c r="K513" i="6" s="1"/>
  <c r="U514" i="2"/>
  <c r="V516" i="2"/>
  <c r="AA517" i="2"/>
  <c r="AH518" i="2"/>
  <c r="I518" i="6" s="1"/>
  <c r="AG518" i="2"/>
  <c r="AH519" i="2"/>
  <c r="AG519" i="2"/>
  <c r="O520" i="2"/>
  <c r="C520" i="6" s="1"/>
  <c r="H520" i="2"/>
  <c r="D513" i="2"/>
  <c r="D514" i="2"/>
  <c r="H514" i="2"/>
  <c r="AA514" i="2"/>
  <c r="AG514" i="2"/>
  <c r="D515" i="2"/>
  <c r="AJ515" i="2"/>
  <c r="K515" i="6" s="1"/>
  <c r="V515" i="2"/>
  <c r="AA516" i="2"/>
  <c r="O517" i="2"/>
  <c r="C517" i="6" s="1"/>
  <c r="H517" i="2"/>
  <c r="O513" i="2"/>
  <c r="C513" i="6" s="1"/>
  <c r="AH514" i="2"/>
  <c r="I514" i="6" s="1"/>
  <c r="G515" i="2"/>
  <c r="F515" i="2"/>
  <c r="AA515" i="2"/>
  <c r="AH516" i="2"/>
  <c r="I516" i="6" s="1"/>
  <c r="AG516" i="2"/>
  <c r="U518" i="2"/>
  <c r="AJ519" i="2"/>
  <c r="K519" i="6" s="1"/>
  <c r="V519" i="2"/>
  <c r="U520" i="2"/>
  <c r="V521" i="2"/>
  <c r="AJ521" i="2"/>
  <c r="K521" i="6" s="1"/>
  <c r="O518" i="2"/>
  <c r="C518" i="6" s="1"/>
  <c r="H518" i="2"/>
  <c r="O519" i="2"/>
  <c r="C519" i="6" s="1"/>
  <c r="H519" i="2"/>
  <c r="AH520" i="2"/>
  <c r="I520" i="6" s="1"/>
  <c r="AG520" i="2"/>
  <c r="O521" i="2"/>
  <c r="C521" i="6" s="1"/>
  <c r="H521" i="2"/>
  <c r="L516" i="2"/>
  <c r="M516" i="2" s="1"/>
  <c r="K516" i="2"/>
  <c r="AH517" i="2"/>
  <c r="AG517" i="2"/>
  <c r="AH515" i="2"/>
  <c r="AG515" i="2"/>
  <c r="O516" i="2"/>
  <c r="C516" i="6" s="1"/>
  <c r="H516" i="2"/>
  <c r="AJ517" i="2"/>
  <c r="K517" i="6" s="1"/>
  <c r="V517" i="2"/>
  <c r="AA518" i="2"/>
  <c r="AA519" i="2"/>
  <c r="AA520" i="2"/>
  <c r="AA521" i="2"/>
  <c r="U522" i="2"/>
  <c r="Y521" i="2"/>
  <c r="F521" i="6" s="1"/>
  <c r="O522" i="2"/>
  <c r="C522" i="6" s="1"/>
  <c r="T522" i="2"/>
  <c r="AE522" i="2"/>
  <c r="AA523" i="2"/>
  <c r="AA524" i="2"/>
  <c r="T515" i="2"/>
  <c r="Y515" i="2"/>
  <c r="F515" i="6" s="1"/>
  <c r="AE515" i="2"/>
  <c r="F516" i="2"/>
  <c r="T516" i="2"/>
  <c r="Y516" i="2"/>
  <c r="F516" i="6" s="1"/>
  <c r="AE516" i="2"/>
  <c r="F517" i="2"/>
  <c r="K517" i="2"/>
  <c r="T517" i="2"/>
  <c r="Y517" i="2"/>
  <c r="F517" i="6" s="1"/>
  <c r="AE517" i="2"/>
  <c r="F518" i="2"/>
  <c r="K518" i="2"/>
  <c r="T518" i="2"/>
  <c r="Y518" i="2"/>
  <c r="F518" i="6" s="1"/>
  <c r="AE518" i="2"/>
  <c r="F519" i="2"/>
  <c r="K519" i="2"/>
  <c r="T519" i="2"/>
  <c r="Y519" i="2"/>
  <c r="F519" i="6" s="1"/>
  <c r="AE519" i="2"/>
  <c r="F520" i="2"/>
  <c r="K520" i="2"/>
  <c r="T520" i="2"/>
  <c r="Y520" i="2"/>
  <c r="F520" i="6" s="1"/>
  <c r="AE520" i="2"/>
  <c r="F521" i="2"/>
  <c r="K521" i="2"/>
  <c r="T521" i="2"/>
  <c r="AH521" i="2"/>
  <c r="J522" i="2"/>
  <c r="AA522" i="2"/>
  <c r="AH522" i="2"/>
  <c r="H523" i="2"/>
  <c r="O523" i="2"/>
  <c r="C523" i="6" s="1"/>
  <c r="Y522" i="2"/>
  <c r="F522" i="6" s="1"/>
  <c r="V523" i="2"/>
  <c r="AJ523" i="2"/>
  <c r="K523" i="6" s="1"/>
  <c r="AG523" i="2"/>
  <c r="AH523" i="2"/>
  <c r="I523" i="6" s="1"/>
  <c r="H524" i="2"/>
  <c r="O524" i="2"/>
  <c r="C524" i="6" s="1"/>
  <c r="U524" i="2"/>
  <c r="J524" i="2"/>
  <c r="AH524" i="2"/>
  <c r="J525" i="2"/>
  <c r="O525" i="2"/>
  <c r="C525" i="6" s="1"/>
  <c r="J526" i="2"/>
  <c r="O526" i="2"/>
  <c r="C526" i="6" s="1"/>
  <c r="AH526" i="2"/>
  <c r="I526" i="6" s="1"/>
  <c r="J527" i="2"/>
  <c r="O527" i="2"/>
  <c r="C527" i="6" s="1"/>
  <c r="AH527" i="2"/>
  <c r="I527" i="6" s="1"/>
  <c r="AJ525" i="2"/>
  <c r="K525" i="6" s="1"/>
  <c r="U526" i="2"/>
  <c r="AJ527" i="2"/>
  <c r="K527" i="6" s="1"/>
  <c r="V525" i="2"/>
  <c r="AA525" i="2"/>
  <c r="V527" i="2"/>
  <c r="AA527" i="2"/>
  <c r="AW530" i="2"/>
  <c r="AX531" i="2"/>
  <c r="AQ537" i="2"/>
  <c r="AW531" i="2"/>
  <c r="AP530" i="2"/>
  <c r="AX529" i="2"/>
  <c r="AQ541" i="2"/>
  <c r="AW537" i="2"/>
  <c r="AX541" i="2"/>
  <c r="AQ531" i="2"/>
  <c r="AQ529" i="2"/>
  <c r="N529" i="6" l="1"/>
  <c r="N531" i="6"/>
  <c r="P541" i="6"/>
  <c r="O537" i="6"/>
  <c r="N541" i="6"/>
  <c r="P529" i="6"/>
  <c r="M530" i="6"/>
  <c r="O531" i="6"/>
  <c r="BD531" i="2"/>
  <c r="BB531" i="2"/>
  <c r="Q531" i="6" s="1"/>
  <c r="N537" i="6"/>
  <c r="P531" i="6"/>
  <c r="O530" i="6"/>
  <c r="I513" i="6"/>
  <c r="AI515" i="2"/>
  <c r="J515" i="6" s="1"/>
  <c r="I515" i="6"/>
  <c r="AG513" i="2"/>
  <c r="AI513" i="2" s="1"/>
  <c r="J513" i="6" s="1"/>
  <c r="AI521" i="2"/>
  <c r="J521" i="6" s="1"/>
  <c r="I521" i="6"/>
  <c r="AI524" i="2"/>
  <c r="J524" i="6" s="1"/>
  <c r="I524" i="6"/>
  <c r="AI522" i="2"/>
  <c r="J522" i="6" s="1"/>
  <c r="I522" i="6"/>
  <c r="AI517" i="2"/>
  <c r="J517" i="6" s="1"/>
  <c r="I517" i="6"/>
  <c r="AI519" i="2"/>
  <c r="J519" i="6" s="1"/>
  <c r="I519" i="6"/>
  <c r="AS536" i="2"/>
  <c r="AT536" i="2" s="1"/>
  <c r="R536" i="2"/>
  <c r="AR537" i="2"/>
  <c r="BD537" i="2"/>
  <c r="BB537" i="2"/>
  <c r="Q537" i="6" s="1"/>
  <c r="BC529" i="2"/>
  <c r="R529" i="6" s="1"/>
  <c r="BC541" i="2"/>
  <c r="R541" i="6" s="1"/>
  <c r="BC531" i="2"/>
  <c r="R531" i="6" s="1"/>
  <c r="AR529" i="2"/>
  <c r="AR531" i="2"/>
  <c r="BD530" i="2"/>
  <c r="BB530" i="2"/>
  <c r="Q530" i="6" s="1"/>
  <c r="AR541" i="2"/>
  <c r="R532" i="2"/>
  <c r="AL532" i="2"/>
  <c r="AS532" i="2"/>
  <c r="Q539" i="2"/>
  <c r="P539" i="2"/>
  <c r="D539" i="6" s="1"/>
  <c r="AM538" i="2"/>
  <c r="AI536" i="2"/>
  <c r="J536" i="6" s="1"/>
  <c r="AT537" i="2"/>
  <c r="Q535" i="2"/>
  <c r="P535" i="2"/>
  <c r="D535" i="6" s="1"/>
  <c r="AK540" i="2"/>
  <c r="L540" i="6" s="1"/>
  <c r="AY541" i="2"/>
  <c r="R534" i="2"/>
  <c r="AL534" i="2"/>
  <c r="AS534" i="2"/>
  <c r="AK534" i="2"/>
  <c r="L534" i="6" s="1"/>
  <c r="AK530" i="2"/>
  <c r="L530" i="6" s="1"/>
  <c r="AK538" i="2"/>
  <c r="L538" i="6" s="1"/>
  <c r="AK536" i="2"/>
  <c r="L536" i="6" s="1"/>
  <c r="AK532" i="2"/>
  <c r="L532" i="6" s="1"/>
  <c r="AY529" i="2"/>
  <c r="AY531" i="2"/>
  <c r="AM536" i="2"/>
  <c r="R533" i="2"/>
  <c r="AN533" i="2"/>
  <c r="G533" i="6" s="1"/>
  <c r="AS533" i="2"/>
  <c r="AL533" i="2"/>
  <c r="AM533" i="2" s="1"/>
  <c r="AO530" i="2"/>
  <c r="AM537" i="2"/>
  <c r="AK525" i="2"/>
  <c r="L525" i="6" s="1"/>
  <c r="Q527" i="2"/>
  <c r="P527" i="2"/>
  <c r="D527" i="6" s="1"/>
  <c r="L524" i="2"/>
  <c r="M524" i="2" s="1"/>
  <c r="K524" i="2"/>
  <c r="AI520" i="2"/>
  <c r="J520" i="6" s="1"/>
  <c r="P513" i="2"/>
  <c r="D513" i="6" s="1"/>
  <c r="Q513" i="2"/>
  <c r="AI518" i="2"/>
  <c r="J518" i="6" s="1"/>
  <c r="AK516" i="2"/>
  <c r="L516" i="6" s="1"/>
  <c r="AK527" i="2"/>
  <c r="L527" i="6" s="1"/>
  <c r="L527" i="2"/>
  <c r="M527" i="2" s="1"/>
  <c r="K527" i="2"/>
  <c r="L526" i="2"/>
  <c r="M526" i="2" s="1"/>
  <c r="K526" i="2"/>
  <c r="L525" i="2"/>
  <c r="M525" i="2" s="1"/>
  <c r="K525" i="2"/>
  <c r="AI523" i="2"/>
  <c r="J523" i="6" s="1"/>
  <c r="K522" i="2"/>
  <c r="L522" i="2"/>
  <c r="M522" i="2" s="1"/>
  <c r="Q522" i="2"/>
  <c r="P522" i="2"/>
  <c r="D522" i="6" s="1"/>
  <c r="V522" i="2"/>
  <c r="AJ522" i="2"/>
  <c r="K522" i="6" s="1"/>
  <c r="Q518" i="2"/>
  <c r="P518" i="2"/>
  <c r="D518" i="6" s="1"/>
  <c r="AJ520" i="2"/>
  <c r="K520" i="6" s="1"/>
  <c r="V520" i="2"/>
  <c r="AJ518" i="2"/>
  <c r="K518" i="6" s="1"/>
  <c r="V518" i="2"/>
  <c r="AI514" i="2"/>
  <c r="J514" i="6" s="1"/>
  <c r="AK515" i="2"/>
  <c r="L515" i="6" s="1"/>
  <c r="Q525" i="2"/>
  <c r="P525" i="2"/>
  <c r="D525" i="6" s="1"/>
  <c r="O515" i="2"/>
  <c r="C515" i="6" s="1"/>
  <c r="H515" i="2"/>
  <c r="V524" i="2"/>
  <c r="AJ524" i="2"/>
  <c r="K524" i="6" s="1"/>
  <c r="AK523" i="2"/>
  <c r="L523" i="6" s="1"/>
  <c r="AK517" i="2"/>
  <c r="L517" i="6" s="1"/>
  <c r="Q516" i="2"/>
  <c r="P516" i="2"/>
  <c r="D516" i="6" s="1"/>
  <c r="Q521" i="2"/>
  <c r="P521" i="2"/>
  <c r="D521" i="6" s="1"/>
  <c r="AK519" i="2"/>
  <c r="L519" i="6" s="1"/>
  <c r="Q517" i="2"/>
  <c r="P517" i="2"/>
  <c r="D517" i="6" s="1"/>
  <c r="Q520" i="2"/>
  <c r="P520" i="2"/>
  <c r="D520" i="6" s="1"/>
  <c r="Q526" i="2"/>
  <c r="P526" i="2"/>
  <c r="D526" i="6" s="1"/>
  <c r="Q523" i="2"/>
  <c r="P523" i="2"/>
  <c r="D523" i="6" s="1"/>
  <c r="AM514" i="2"/>
  <c r="V526" i="2"/>
  <c r="AJ526" i="2"/>
  <c r="K526" i="6" s="1"/>
  <c r="AI527" i="2"/>
  <c r="J527" i="6" s="1"/>
  <c r="AI526" i="2"/>
  <c r="J526" i="6" s="1"/>
  <c r="AI525" i="2"/>
  <c r="J525" i="6" s="1"/>
  <c r="Q524" i="2"/>
  <c r="P524" i="2"/>
  <c r="D524" i="6" s="1"/>
  <c r="Q519" i="2"/>
  <c r="P519" i="2"/>
  <c r="D519" i="6" s="1"/>
  <c r="AK521" i="2"/>
  <c r="L521" i="6" s="1"/>
  <c r="AI516" i="2"/>
  <c r="J516" i="6" s="1"/>
  <c r="AJ514" i="2"/>
  <c r="K514" i="6" s="1"/>
  <c r="V514" i="2"/>
  <c r="AT514" i="2"/>
  <c r="AP533" i="2"/>
  <c r="AW533" i="2"/>
  <c r="AQ530" i="2"/>
  <c r="AX530" i="2"/>
  <c r="AX537" i="2"/>
  <c r="P537" i="6" l="1"/>
  <c r="P530" i="6"/>
  <c r="N530" i="6"/>
  <c r="O533" i="6"/>
  <c r="M533" i="6"/>
  <c r="AY530" i="2"/>
  <c r="BF530" i="2" s="1"/>
  <c r="H530" i="6"/>
  <c r="BC537" i="2"/>
  <c r="R537" i="6" s="1"/>
  <c r="BD533" i="2"/>
  <c r="BB533" i="2"/>
  <c r="Q533" i="6" s="1"/>
  <c r="AR530" i="2"/>
  <c r="BC530" i="2"/>
  <c r="R530" i="6" s="1"/>
  <c r="BE530" i="2"/>
  <c r="BE541" i="2"/>
  <c r="BF541" i="2"/>
  <c r="AT533" i="2"/>
  <c r="AT534" i="2"/>
  <c r="R539" i="2"/>
  <c r="AL539" i="2"/>
  <c r="AN539" i="2"/>
  <c r="G539" i="6" s="1"/>
  <c r="AS539" i="2"/>
  <c r="AY537" i="2"/>
  <c r="BF531" i="2"/>
  <c r="BE531" i="2"/>
  <c r="AM534" i="2"/>
  <c r="AT532" i="2"/>
  <c r="AO533" i="2"/>
  <c r="H533" i="6" s="1"/>
  <c r="BF529" i="2"/>
  <c r="BE529" i="2"/>
  <c r="R535" i="2"/>
  <c r="AN535" i="2"/>
  <c r="G535" i="6" s="1"/>
  <c r="AL535" i="2"/>
  <c r="AM535" i="2" s="1"/>
  <c r="AS535" i="2"/>
  <c r="AN532" i="2"/>
  <c r="G532" i="6" s="1"/>
  <c r="AM532" i="2"/>
  <c r="AK514" i="2"/>
  <c r="L514" i="6" s="1"/>
  <c r="R524" i="2"/>
  <c r="AL524" i="2"/>
  <c r="AS524" i="2"/>
  <c r="R526" i="2"/>
  <c r="AL526" i="2"/>
  <c r="AS526" i="2"/>
  <c r="R517" i="2"/>
  <c r="AS517" i="2"/>
  <c r="AN517" i="2"/>
  <c r="G517" i="6" s="1"/>
  <c r="AL517" i="2"/>
  <c r="Q515" i="2"/>
  <c r="P515" i="2"/>
  <c r="D515" i="6" s="1"/>
  <c r="AK520" i="2"/>
  <c r="L520" i="6" s="1"/>
  <c r="R518" i="2"/>
  <c r="AL518" i="2"/>
  <c r="AS518" i="2"/>
  <c r="R527" i="2"/>
  <c r="AL527" i="2"/>
  <c r="AS527" i="2"/>
  <c r="AN527" i="2"/>
  <c r="G527" i="6" s="1"/>
  <c r="AK526" i="2"/>
  <c r="L526" i="6" s="1"/>
  <c r="R516" i="2"/>
  <c r="AS516" i="2"/>
  <c r="AL516" i="2"/>
  <c r="AK524" i="2"/>
  <c r="L524" i="6" s="1"/>
  <c r="AK518" i="2"/>
  <c r="L518" i="6" s="1"/>
  <c r="R522" i="2"/>
  <c r="AS522" i="2"/>
  <c r="AL522" i="2"/>
  <c r="R519" i="2"/>
  <c r="AS519" i="2"/>
  <c r="AN519" i="2"/>
  <c r="G519" i="6" s="1"/>
  <c r="AL519" i="2"/>
  <c r="AM519" i="2" s="1"/>
  <c r="R523" i="2"/>
  <c r="AN523" i="2"/>
  <c r="G523" i="6" s="1"/>
  <c r="AS523" i="2"/>
  <c r="AL523" i="2"/>
  <c r="AM523" i="2" s="1"/>
  <c r="R520" i="2"/>
  <c r="AL520" i="2"/>
  <c r="AS520" i="2"/>
  <c r="R525" i="2"/>
  <c r="AS525" i="2"/>
  <c r="AL525" i="2"/>
  <c r="AN525" i="2"/>
  <c r="G525" i="6" s="1"/>
  <c r="AK522" i="2"/>
  <c r="L522" i="6" s="1"/>
  <c r="R513" i="2"/>
  <c r="AS513" i="2"/>
  <c r="AL513" i="2"/>
  <c r="AM513" i="2" s="1"/>
  <c r="AN513" i="2"/>
  <c r="G513" i="6" s="1"/>
  <c r="R521" i="2"/>
  <c r="AS521" i="2"/>
  <c r="AL521" i="2"/>
  <c r="AM521" i="2" s="1"/>
  <c r="AN521" i="2"/>
  <c r="G521" i="6" s="1"/>
  <c r="AW519" i="2"/>
  <c r="AW517" i="2"/>
  <c r="AP525" i="2"/>
  <c r="AW539" i="2"/>
  <c r="AX533" i="2"/>
  <c r="AP523" i="2"/>
  <c r="AP527" i="2"/>
  <c r="AW535" i="2"/>
  <c r="AP539" i="2"/>
  <c r="AW523" i="2"/>
  <c r="AP521" i="2"/>
  <c r="AP517" i="2"/>
  <c r="AW521" i="2"/>
  <c r="AP535" i="2"/>
  <c r="AW525" i="2"/>
  <c r="AW513" i="2"/>
  <c r="AP519" i="2"/>
  <c r="AP513" i="2"/>
  <c r="AW532" i="2"/>
  <c r="AQ533" i="2"/>
  <c r="AW527" i="2"/>
  <c r="AP532" i="2"/>
  <c r="M532" i="6" l="1"/>
  <c r="O527" i="6"/>
  <c r="N533" i="6"/>
  <c r="O532" i="6"/>
  <c r="M513" i="6"/>
  <c r="M519" i="6"/>
  <c r="O513" i="6"/>
  <c r="O525" i="6"/>
  <c r="M535" i="6"/>
  <c r="O521" i="6"/>
  <c r="M517" i="6"/>
  <c r="M521" i="6"/>
  <c r="O523" i="6"/>
  <c r="M539" i="6"/>
  <c r="O535" i="6"/>
  <c r="M527" i="6"/>
  <c r="M523" i="6"/>
  <c r="P533" i="6"/>
  <c r="O539" i="6"/>
  <c r="M525" i="6"/>
  <c r="O517" i="6"/>
  <c r="O519" i="6"/>
  <c r="AR533" i="2"/>
  <c r="BC533" i="2"/>
  <c r="R533" i="6" s="1"/>
  <c r="BD532" i="2"/>
  <c r="BB532" i="2"/>
  <c r="Q532" i="6" s="1"/>
  <c r="BD535" i="2"/>
  <c r="BB535" i="2"/>
  <c r="Q535" i="6" s="1"/>
  <c r="BD539" i="2"/>
  <c r="BB539" i="2"/>
  <c r="Q539" i="6" s="1"/>
  <c r="AO535" i="2"/>
  <c r="H535" i="6" s="1"/>
  <c r="AN536" i="2"/>
  <c r="G536" i="6" s="1"/>
  <c r="AO539" i="2"/>
  <c r="H539" i="6" s="1"/>
  <c r="AN540" i="2"/>
  <c r="G540" i="6" s="1"/>
  <c r="AN538" i="2"/>
  <c r="G538" i="6" s="1"/>
  <c r="AO532" i="2"/>
  <c r="H532" i="6" s="1"/>
  <c r="AM539" i="2"/>
  <c r="AY533" i="2"/>
  <c r="AT535" i="2"/>
  <c r="AY535" i="2" s="1"/>
  <c r="BE537" i="2"/>
  <c r="BF537" i="2"/>
  <c r="AN534" i="2"/>
  <c r="G534" i="6" s="1"/>
  <c r="AT539" i="2"/>
  <c r="BD523" i="2"/>
  <c r="BB523" i="2"/>
  <c r="Q523" i="6" s="1"/>
  <c r="BD517" i="2"/>
  <c r="AY517" i="2"/>
  <c r="BB517" i="2"/>
  <c r="Q517" i="6" s="1"/>
  <c r="BD521" i="2"/>
  <c r="BB521" i="2"/>
  <c r="Q521" i="6" s="1"/>
  <c r="BD513" i="2"/>
  <c r="BB513" i="2"/>
  <c r="Q513" i="6" s="1"/>
  <c r="BD519" i="2"/>
  <c r="BB519" i="2"/>
  <c r="Q519" i="6" s="1"/>
  <c r="BD527" i="2"/>
  <c r="BB527" i="2"/>
  <c r="Q527" i="6" s="1"/>
  <c r="BD525" i="2"/>
  <c r="BB525" i="2"/>
  <c r="Q525" i="6" s="1"/>
  <c r="AO521" i="2"/>
  <c r="H521" i="6" s="1"/>
  <c r="AO513" i="2"/>
  <c r="H513" i="6" s="1"/>
  <c r="AN522" i="2"/>
  <c r="G522" i="6" s="1"/>
  <c r="AM522" i="2"/>
  <c r="AO517" i="2"/>
  <c r="H517" i="6" s="1"/>
  <c r="AN526" i="2"/>
  <c r="G526" i="6" s="1"/>
  <c r="AM526" i="2"/>
  <c r="AO525" i="2"/>
  <c r="H525" i="6" s="1"/>
  <c r="AT520" i="2"/>
  <c r="AT523" i="2"/>
  <c r="AO519" i="2"/>
  <c r="AT522" i="2"/>
  <c r="AM516" i="2"/>
  <c r="AO527" i="2"/>
  <c r="H527" i="6" s="1"/>
  <c r="AT518" i="2"/>
  <c r="AT517" i="2"/>
  <c r="AT521" i="2"/>
  <c r="AT513" i="2"/>
  <c r="AM525" i="2"/>
  <c r="AN520" i="2"/>
  <c r="G520" i="6" s="1"/>
  <c r="AM520" i="2"/>
  <c r="AO523" i="2"/>
  <c r="H523" i="6" s="1"/>
  <c r="AT519" i="2"/>
  <c r="AT516" i="2"/>
  <c r="AT527" i="2"/>
  <c r="AY527" i="2" s="1"/>
  <c r="AN518" i="2"/>
  <c r="G518" i="6" s="1"/>
  <c r="AM518" i="2"/>
  <c r="R515" i="2"/>
  <c r="AS515" i="2"/>
  <c r="AN515" i="2"/>
  <c r="AL515" i="2"/>
  <c r="AM515" i="2" s="1"/>
  <c r="AT524" i="2"/>
  <c r="AT525" i="2"/>
  <c r="AY525" i="2" s="1"/>
  <c r="AM527" i="2"/>
  <c r="AM517" i="2"/>
  <c r="AT526" i="2"/>
  <c r="AN524" i="2"/>
  <c r="G524" i="6" s="1"/>
  <c r="AM524" i="2"/>
  <c r="AW526" i="2"/>
  <c r="AW522" i="2"/>
  <c r="AW518" i="2"/>
  <c r="AQ517" i="2"/>
  <c r="AX523" i="2"/>
  <c r="AP524" i="2"/>
  <c r="AW534" i="2"/>
  <c r="AW538" i="2"/>
  <c r="AP536" i="2"/>
  <c r="AQ521" i="2"/>
  <c r="AP522" i="2"/>
  <c r="AP518" i="2"/>
  <c r="AX517" i="2"/>
  <c r="AX521" i="2"/>
  <c r="AQ539" i="2"/>
  <c r="AX535" i="2"/>
  <c r="AX532" i="2"/>
  <c r="AP526" i="2"/>
  <c r="AQ527" i="2"/>
  <c r="AP534" i="2"/>
  <c r="AQ525" i="2"/>
  <c r="AX527" i="2"/>
  <c r="AQ519" i="2"/>
  <c r="AP515" i="2"/>
  <c r="AW520" i="2"/>
  <c r="AW515" i="2"/>
  <c r="AQ523" i="2"/>
  <c r="AP540" i="2"/>
  <c r="AQ535" i="2"/>
  <c r="AX539" i="2"/>
  <c r="AQ532" i="2"/>
  <c r="AX519" i="2"/>
  <c r="AX525" i="2"/>
  <c r="AX513" i="2"/>
  <c r="AQ513" i="2"/>
  <c r="AP520" i="2"/>
  <c r="AW524" i="2"/>
  <c r="AW540" i="2"/>
  <c r="AP538" i="2"/>
  <c r="AW536" i="2"/>
  <c r="O536" i="6" l="1"/>
  <c r="M538" i="6"/>
  <c r="O540" i="6"/>
  <c r="O524" i="6"/>
  <c r="M520" i="6"/>
  <c r="N513" i="6"/>
  <c r="P513" i="6"/>
  <c r="P525" i="6"/>
  <c r="P519" i="6"/>
  <c r="N532" i="6"/>
  <c r="P539" i="6"/>
  <c r="N535" i="6"/>
  <c r="M540" i="6"/>
  <c r="N523" i="6"/>
  <c r="O515" i="6"/>
  <c r="O520" i="6"/>
  <c r="M515" i="6"/>
  <c r="N519" i="6"/>
  <c r="P527" i="6"/>
  <c r="N525" i="6"/>
  <c r="M534" i="6"/>
  <c r="N527" i="6"/>
  <c r="M526" i="6"/>
  <c r="P532" i="6"/>
  <c r="P535" i="6"/>
  <c r="N539" i="6"/>
  <c r="P521" i="6"/>
  <c r="P517" i="6"/>
  <c r="M518" i="6"/>
  <c r="M522" i="6"/>
  <c r="N521" i="6"/>
  <c r="M536" i="6"/>
  <c r="O538" i="6"/>
  <c r="O534" i="6"/>
  <c r="M524" i="6"/>
  <c r="P523" i="6"/>
  <c r="N517" i="6"/>
  <c r="O518" i="6"/>
  <c r="O522" i="6"/>
  <c r="O526" i="6"/>
  <c r="AY519" i="2"/>
  <c r="H519" i="6"/>
  <c r="AN516" i="2"/>
  <c r="G515" i="6"/>
  <c r="AR532" i="2"/>
  <c r="BC532" i="2"/>
  <c r="R532" i="6" s="1"/>
  <c r="BD536" i="2"/>
  <c r="BB536" i="2"/>
  <c r="Q536" i="6" s="1"/>
  <c r="BC539" i="2"/>
  <c r="R539" i="6" s="1"/>
  <c r="BC535" i="2"/>
  <c r="R535" i="6" s="1"/>
  <c r="BD538" i="2"/>
  <c r="BB538" i="2"/>
  <c r="Q538" i="6" s="1"/>
  <c r="AR535" i="2"/>
  <c r="BD534" i="2"/>
  <c r="AY534" i="2"/>
  <c r="BB534" i="2"/>
  <c r="Q534" i="6" s="1"/>
  <c r="BD540" i="2"/>
  <c r="BB540" i="2"/>
  <c r="Q540" i="6" s="1"/>
  <c r="AR539" i="2"/>
  <c r="BE535" i="2"/>
  <c r="BF535" i="2"/>
  <c r="AO536" i="2"/>
  <c r="H536" i="6" s="1"/>
  <c r="AY532" i="2"/>
  <c r="AO538" i="2"/>
  <c r="H538" i="6" s="1"/>
  <c r="AO534" i="2"/>
  <c r="H534" i="6" s="1"/>
  <c r="BF533" i="2"/>
  <c r="BE533" i="2"/>
  <c r="AO540" i="2"/>
  <c r="H540" i="6" s="1"/>
  <c r="AY539" i="2"/>
  <c r="AR523" i="2"/>
  <c r="AR527" i="2"/>
  <c r="BD524" i="2"/>
  <c r="BB524" i="2"/>
  <c r="Q524" i="6" s="1"/>
  <c r="BD515" i="2"/>
  <c r="BB515" i="2"/>
  <c r="Q515" i="6" s="1"/>
  <c r="BC521" i="2"/>
  <c r="R521" i="6" s="1"/>
  <c r="BC523" i="2"/>
  <c r="R523" i="6" s="1"/>
  <c r="BD520" i="2"/>
  <c r="BB520" i="2"/>
  <c r="Q520" i="6" s="1"/>
  <c r="BC517" i="2"/>
  <c r="R517" i="6" s="1"/>
  <c r="AR517" i="2"/>
  <c r="AR513" i="2"/>
  <c r="BD518" i="2"/>
  <c r="BB518" i="2"/>
  <c r="Q518" i="6" s="1"/>
  <c r="BC513" i="2"/>
  <c r="R513" i="6" s="1"/>
  <c r="AR519" i="2"/>
  <c r="BD522" i="2"/>
  <c r="BB522" i="2"/>
  <c r="Q522" i="6" s="1"/>
  <c r="BC525" i="2"/>
  <c r="R525" i="6" s="1"/>
  <c r="BC527" i="2"/>
  <c r="R527" i="6" s="1"/>
  <c r="BD526" i="2"/>
  <c r="BB526" i="2"/>
  <c r="Q526" i="6" s="1"/>
  <c r="BC519" i="2"/>
  <c r="R519" i="6" s="1"/>
  <c r="AR525" i="2"/>
  <c r="AR521" i="2"/>
  <c r="AO516" i="2"/>
  <c r="H516" i="6" s="1"/>
  <c r="BF525" i="2"/>
  <c r="BE525" i="2"/>
  <c r="BF527" i="2"/>
  <c r="BE527" i="2"/>
  <c r="BE519" i="2"/>
  <c r="BF519" i="2"/>
  <c r="AO524" i="2"/>
  <c r="H524" i="6" s="1"/>
  <c r="AT515" i="2"/>
  <c r="BE517" i="2"/>
  <c r="BF517" i="2"/>
  <c r="AO520" i="2"/>
  <c r="AY521" i="2"/>
  <c r="AY523" i="2"/>
  <c r="AO515" i="2"/>
  <c r="H515" i="6" s="1"/>
  <c r="AO518" i="2"/>
  <c r="AO522" i="2"/>
  <c r="AO526" i="2"/>
  <c r="H526" i="6" s="1"/>
  <c r="AN514" i="2"/>
  <c r="G514" i="6" s="1"/>
  <c r="AY513" i="2"/>
  <c r="AP514" i="2"/>
  <c r="AX518" i="2"/>
  <c r="AX524" i="2"/>
  <c r="AX516" i="2"/>
  <c r="AX536" i="2"/>
  <c r="AQ538" i="2"/>
  <c r="AW514" i="2"/>
  <c r="AQ518" i="2"/>
  <c r="AQ524" i="2"/>
  <c r="AQ516" i="2"/>
  <c r="AX534" i="2"/>
  <c r="AQ540" i="2"/>
  <c r="AQ520" i="2"/>
  <c r="AQ526" i="2"/>
  <c r="AQ536" i="2"/>
  <c r="AX538" i="2"/>
  <c r="AW516" i="2"/>
  <c r="AP516" i="2"/>
  <c r="AX520" i="2"/>
  <c r="AX526" i="2"/>
  <c r="AX522" i="2"/>
  <c r="AX515" i="2"/>
  <c r="AQ534" i="2"/>
  <c r="AX540" i="2"/>
  <c r="AQ515" i="2"/>
  <c r="AQ522" i="2"/>
  <c r="N522" i="6" l="1"/>
  <c r="N515" i="6"/>
  <c r="P540" i="6"/>
  <c r="N534" i="6"/>
  <c r="P515" i="6"/>
  <c r="P522" i="6"/>
  <c r="P526" i="6"/>
  <c r="P520" i="6"/>
  <c r="M516" i="6"/>
  <c r="O516" i="6"/>
  <c r="BD516" i="2"/>
  <c r="BB516" i="2"/>
  <c r="Q516" i="6" s="1"/>
  <c r="P538" i="6"/>
  <c r="N536" i="6"/>
  <c r="N526" i="6"/>
  <c r="N520" i="6"/>
  <c r="N540" i="6"/>
  <c r="P534" i="6"/>
  <c r="N516" i="6"/>
  <c r="N524" i="6"/>
  <c r="N518" i="6"/>
  <c r="O514" i="6"/>
  <c r="N538" i="6"/>
  <c r="P536" i="6"/>
  <c r="P516" i="6"/>
  <c r="P524" i="6"/>
  <c r="P518" i="6"/>
  <c r="M514" i="6"/>
  <c r="AY518" i="2"/>
  <c r="H518" i="6"/>
  <c r="AY520" i="2"/>
  <c r="H520" i="6"/>
  <c r="AY524" i="2"/>
  <c r="AY536" i="2"/>
  <c r="G516" i="6"/>
  <c r="AY522" i="2"/>
  <c r="BE522" i="2" s="1"/>
  <c r="H522" i="6"/>
  <c r="BC540" i="2"/>
  <c r="R540" i="6" s="1"/>
  <c r="AR540" i="2"/>
  <c r="AR538" i="2"/>
  <c r="BC538" i="2"/>
  <c r="R538" i="6" s="1"/>
  <c r="AR534" i="2"/>
  <c r="BC534" i="2"/>
  <c r="R534" i="6" s="1"/>
  <c r="BC536" i="2"/>
  <c r="R536" i="6" s="1"/>
  <c r="AR536" i="2"/>
  <c r="BE534" i="2"/>
  <c r="BF534" i="2"/>
  <c r="BE536" i="2"/>
  <c r="BF536" i="2"/>
  <c r="AY540" i="2"/>
  <c r="AY538" i="2"/>
  <c r="BE539" i="2"/>
  <c r="BF539" i="2"/>
  <c r="BF532" i="2"/>
  <c r="BE532" i="2"/>
  <c r="BC515" i="2"/>
  <c r="R515" i="6" s="1"/>
  <c r="AR516" i="2"/>
  <c r="BC516" i="2"/>
  <c r="R516" i="6" s="1"/>
  <c r="AR522" i="2"/>
  <c r="BC522" i="2"/>
  <c r="R522" i="6" s="1"/>
  <c r="AR524" i="2"/>
  <c r="BC524" i="2"/>
  <c r="R524" i="6" s="1"/>
  <c r="AR526" i="2"/>
  <c r="BC526" i="2"/>
  <c r="R526" i="6" s="1"/>
  <c r="AR518" i="2"/>
  <c r="BC518" i="2"/>
  <c r="R518" i="6" s="1"/>
  <c r="AR520" i="2"/>
  <c r="BC520" i="2"/>
  <c r="R520" i="6" s="1"/>
  <c r="BD514" i="2"/>
  <c r="BB514" i="2"/>
  <c r="Q514" i="6" s="1"/>
  <c r="AR515" i="2"/>
  <c r="BF522" i="2"/>
  <c r="BE520" i="2"/>
  <c r="BF520" i="2"/>
  <c r="BE518" i="2"/>
  <c r="BF518" i="2"/>
  <c r="BF523" i="2"/>
  <c r="BE523" i="2"/>
  <c r="BF521" i="2"/>
  <c r="BE521" i="2"/>
  <c r="AY516" i="2"/>
  <c r="BF524" i="2"/>
  <c r="BE524" i="2"/>
  <c r="BE513" i="2"/>
  <c r="BF513" i="2"/>
  <c r="AO514" i="2"/>
  <c r="AY526" i="2"/>
  <c r="AY515" i="2"/>
  <c r="AQ514" i="2"/>
  <c r="AX514" i="2"/>
  <c r="P514" i="6" l="1"/>
  <c r="N514" i="6"/>
  <c r="AY514" i="2"/>
  <c r="H514" i="6"/>
  <c r="BE538" i="2"/>
  <c r="BF538" i="2"/>
  <c r="BE540" i="2"/>
  <c r="BF540" i="2"/>
  <c r="BC514" i="2"/>
  <c r="R514" i="6" s="1"/>
  <c r="AR514" i="2"/>
  <c r="BF514" i="2"/>
  <c r="BE514" i="2"/>
  <c r="BE515" i="2"/>
  <c r="BF515" i="2"/>
  <c r="BF526" i="2"/>
  <c r="BE526" i="2"/>
  <c r="BE516" i="2"/>
  <c r="BF516" i="2"/>
  <c r="S511" i="6" l="1"/>
  <c r="B511" i="6"/>
  <c r="A511" i="6"/>
  <c r="S510" i="6"/>
  <c r="B510" i="6"/>
  <c r="A510" i="6"/>
  <c r="S509" i="6"/>
  <c r="B509" i="6"/>
  <c r="A509" i="6"/>
  <c r="S508" i="6"/>
  <c r="B508" i="6"/>
  <c r="A508" i="6"/>
  <c r="S507" i="6"/>
  <c r="B507" i="6"/>
  <c r="A507" i="6"/>
  <c r="S506" i="6"/>
  <c r="B506" i="6"/>
  <c r="A506" i="6"/>
  <c r="S505" i="6"/>
  <c r="B505" i="6"/>
  <c r="A505" i="6"/>
  <c r="S504" i="6"/>
  <c r="B504" i="6"/>
  <c r="A504" i="6"/>
  <c r="S503" i="6"/>
  <c r="B503" i="6"/>
  <c r="A503" i="6"/>
  <c r="S502" i="6"/>
  <c r="B502" i="6"/>
  <c r="A502" i="6"/>
  <c r="S501" i="6"/>
  <c r="B501" i="6"/>
  <c r="A501" i="6"/>
  <c r="S500" i="6"/>
  <c r="B500" i="6"/>
  <c r="A500" i="6"/>
  <c r="S499" i="6"/>
  <c r="B499" i="6"/>
  <c r="A499" i="6"/>
  <c r="S498" i="6"/>
  <c r="E498" i="6"/>
  <c r="B498" i="6"/>
  <c r="A498" i="6"/>
  <c r="S497" i="6"/>
  <c r="B497" i="6"/>
  <c r="A497" i="6"/>
  <c r="S496" i="6"/>
  <c r="B496" i="6"/>
  <c r="A496" i="6"/>
  <c r="S495" i="6"/>
  <c r="B495" i="6"/>
  <c r="A495" i="6"/>
  <c r="S494" i="6"/>
  <c r="B494" i="6"/>
  <c r="A494" i="6"/>
  <c r="S493" i="6"/>
  <c r="B493" i="6"/>
  <c r="A493" i="6"/>
  <c r="BA511" i="2"/>
  <c r="AZ511" i="2"/>
  <c r="AV511" i="2"/>
  <c r="AD511" i="2"/>
  <c r="X511" i="2"/>
  <c r="E511" i="6" s="1"/>
  <c r="S511" i="2"/>
  <c r="E511" i="2"/>
  <c r="C511" i="2"/>
  <c r="D511" i="2" s="1"/>
  <c r="B511" i="2"/>
  <c r="A511" i="2"/>
  <c r="BA510" i="2"/>
  <c r="AZ510" i="2"/>
  <c r="AV510" i="2"/>
  <c r="AD510" i="2"/>
  <c r="AE510" i="2" s="1"/>
  <c r="X510" i="2"/>
  <c r="Y510" i="2" s="1"/>
  <c r="F510" i="6" s="1"/>
  <c r="S510" i="2"/>
  <c r="T510" i="2" s="1"/>
  <c r="E510" i="2"/>
  <c r="F510" i="2" s="1"/>
  <c r="C510" i="2"/>
  <c r="D510" i="2" s="1"/>
  <c r="B510" i="2"/>
  <c r="A510" i="2"/>
  <c r="BA509" i="2"/>
  <c r="AZ509" i="2"/>
  <c r="AV509" i="2"/>
  <c r="AD509" i="2"/>
  <c r="X509" i="2"/>
  <c r="S509" i="2"/>
  <c r="E509" i="2"/>
  <c r="F509" i="2" s="1"/>
  <c r="C509" i="2"/>
  <c r="D509" i="2" s="1"/>
  <c r="B509" i="2"/>
  <c r="A509" i="2"/>
  <c r="BA508" i="2"/>
  <c r="AZ508" i="2"/>
  <c r="AV508" i="2"/>
  <c r="AD508" i="2"/>
  <c r="AE508" i="2" s="1"/>
  <c r="X508" i="2"/>
  <c r="Y508" i="2" s="1"/>
  <c r="F508" i="6" s="1"/>
  <c r="S508" i="2"/>
  <c r="T508" i="2" s="1"/>
  <c r="E508" i="2"/>
  <c r="F508" i="2" s="1"/>
  <c r="C508" i="2"/>
  <c r="B508" i="2"/>
  <c r="A508" i="2"/>
  <c r="BA507" i="2"/>
  <c r="AZ507" i="2"/>
  <c r="AV507" i="2"/>
  <c r="AD507" i="2"/>
  <c r="AE507" i="2" s="1"/>
  <c r="X507" i="2"/>
  <c r="E507" i="6" s="1"/>
  <c r="S507" i="2"/>
  <c r="T507" i="2" s="1"/>
  <c r="E507" i="2"/>
  <c r="C507" i="2"/>
  <c r="D507" i="2" s="1"/>
  <c r="B507" i="2"/>
  <c r="A507" i="2"/>
  <c r="BA506" i="2"/>
  <c r="AZ506" i="2"/>
  <c r="AV506" i="2"/>
  <c r="AD506" i="2"/>
  <c r="X506" i="2"/>
  <c r="S506" i="2"/>
  <c r="E506" i="2"/>
  <c r="C506" i="2"/>
  <c r="D506" i="2" s="1"/>
  <c r="B506" i="2"/>
  <c r="A506" i="2"/>
  <c r="BA505" i="2"/>
  <c r="AZ505" i="2"/>
  <c r="AV505" i="2"/>
  <c r="AD505" i="2"/>
  <c r="AE505" i="2" s="1"/>
  <c r="X505" i="2"/>
  <c r="S505" i="2"/>
  <c r="T505" i="2" s="1"/>
  <c r="E505" i="2"/>
  <c r="C505" i="2"/>
  <c r="B505" i="2"/>
  <c r="A505" i="2"/>
  <c r="BA504" i="2"/>
  <c r="AZ504" i="2"/>
  <c r="AV504" i="2"/>
  <c r="AD504" i="2"/>
  <c r="AE504" i="2" s="1"/>
  <c r="X504" i="2"/>
  <c r="E504" i="6" s="1"/>
  <c r="S504" i="2"/>
  <c r="T504" i="2" s="1"/>
  <c r="J504" i="2"/>
  <c r="K504" i="2" s="1"/>
  <c r="E504" i="2"/>
  <c r="C504" i="2"/>
  <c r="D504" i="2" s="1"/>
  <c r="B504" i="2"/>
  <c r="A504" i="2"/>
  <c r="BA503" i="2"/>
  <c r="AZ503" i="2"/>
  <c r="AV503" i="2"/>
  <c r="AD503" i="2"/>
  <c r="AF503" i="2" s="1"/>
  <c r="AG503" i="2" s="1"/>
  <c r="X503" i="2"/>
  <c r="Y503" i="2" s="1"/>
  <c r="F503" i="6" s="1"/>
  <c r="S503" i="2"/>
  <c r="U503" i="2" s="1"/>
  <c r="E503" i="2"/>
  <c r="F503" i="2" s="1"/>
  <c r="C503" i="2"/>
  <c r="D503" i="2" s="1"/>
  <c r="B503" i="2"/>
  <c r="A503" i="2"/>
  <c r="BA502" i="2"/>
  <c r="AZ502" i="2"/>
  <c r="AV502" i="2"/>
  <c r="AD502" i="2"/>
  <c r="Y502" i="2"/>
  <c r="F502" i="6" s="1"/>
  <c r="X502" i="2"/>
  <c r="Z502" i="2" s="1"/>
  <c r="S502" i="2"/>
  <c r="E502" i="2"/>
  <c r="G502" i="2" s="1"/>
  <c r="O502" i="2" s="1"/>
  <c r="C502" i="2"/>
  <c r="D502" i="2" s="1"/>
  <c r="B502" i="2"/>
  <c r="A502" i="2"/>
  <c r="BA501" i="2"/>
  <c r="AZ501" i="2"/>
  <c r="AV501" i="2"/>
  <c r="AE501" i="2"/>
  <c r="AD501" i="2"/>
  <c r="AF501" i="2" s="1"/>
  <c r="X501" i="2"/>
  <c r="E501" i="6" s="1"/>
  <c r="T501" i="2"/>
  <c r="S501" i="2"/>
  <c r="U501" i="2" s="1"/>
  <c r="AJ501" i="2" s="1"/>
  <c r="K501" i="6" s="1"/>
  <c r="E501" i="2"/>
  <c r="C501" i="2"/>
  <c r="D501" i="2" s="1"/>
  <c r="B501" i="2"/>
  <c r="A501" i="2"/>
  <c r="BA500" i="2"/>
  <c r="AZ500" i="2"/>
  <c r="AV500" i="2"/>
  <c r="AD500" i="2"/>
  <c r="X500" i="2"/>
  <c r="Z500" i="2" s="1"/>
  <c r="S500" i="2"/>
  <c r="T500" i="2" s="1"/>
  <c r="E500" i="2"/>
  <c r="F500" i="2" s="1"/>
  <c r="C500" i="2"/>
  <c r="D500" i="2" s="1"/>
  <c r="B500" i="2"/>
  <c r="A500" i="2"/>
  <c r="BA499" i="2"/>
  <c r="AZ499" i="2"/>
  <c r="AV499" i="2"/>
  <c r="AD499" i="2"/>
  <c r="AF499" i="2" s="1"/>
  <c r="X499" i="2"/>
  <c r="E499" i="6" s="1"/>
  <c r="S499" i="2"/>
  <c r="U499" i="2" s="1"/>
  <c r="E499" i="2"/>
  <c r="G499" i="2" s="1"/>
  <c r="O499" i="2" s="1"/>
  <c r="C499" i="2"/>
  <c r="D499" i="2" s="1"/>
  <c r="B499" i="2"/>
  <c r="A499" i="2"/>
  <c r="BA498" i="2"/>
  <c r="AZ498" i="2"/>
  <c r="AV498" i="2"/>
  <c r="AD498" i="2"/>
  <c r="X498" i="2"/>
  <c r="Z498" i="2" s="1"/>
  <c r="S498" i="2"/>
  <c r="T498" i="2" s="1"/>
  <c r="E498" i="2"/>
  <c r="G498" i="2" s="1"/>
  <c r="O498" i="2" s="1"/>
  <c r="C498" i="2"/>
  <c r="B498" i="2"/>
  <c r="A498" i="2"/>
  <c r="BA497" i="2"/>
  <c r="AZ497" i="2"/>
  <c r="AV497" i="2"/>
  <c r="AD497" i="2"/>
  <c r="AF497" i="2" s="1"/>
  <c r="X497" i="2"/>
  <c r="S497" i="2"/>
  <c r="U497" i="2" s="1"/>
  <c r="AJ497" i="2" s="1"/>
  <c r="K497" i="6" s="1"/>
  <c r="L497" i="2"/>
  <c r="M497" i="2" s="1"/>
  <c r="H497" i="2"/>
  <c r="E497" i="2"/>
  <c r="G497" i="2" s="1"/>
  <c r="O497" i="2" s="1"/>
  <c r="D497" i="2"/>
  <c r="C497" i="2"/>
  <c r="J497" i="2" s="1"/>
  <c r="K497" i="2" s="1"/>
  <c r="B497" i="2"/>
  <c r="A497" i="2"/>
  <c r="BA496" i="2"/>
  <c r="AZ496" i="2"/>
  <c r="AV496" i="2"/>
  <c r="AE496" i="2"/>
  <c r="AD496" i="2"/>
  <c r="AF496" i="2" s="1"/>
  <c r="X496" i="2"/>
  <c r="Z496" i="2" s="1"/>
  <c r="S496" i="2"/>
  <c r="T496" i="2" s="1"/>
  <c r="L496" i="2"/>
  <c r="M496" i="2" s="1"/>
  <c r="E496" i="2"/>
  <c r="F496" i="2" s="1"/>
  <c r="C496" i="2"/>
  <c r="J496" i="2" s="1"/>
  <c r="K496" i="2" s="1"/>
  <c r="B496" i="2"/>
  <c r="A496" i="2"/>
  <c r="BA495" i="2"/>
  <c r="AZ495" i="2"/>
  <c r="AV495" i="2"/>
  <c r="AD495" i="2"/>
  <c r="AF495" i="2" s="1"/>
  <c r="X495" i="2"/>
  <c r="E495" i="6" s="1"/>
  <c r="T495" i="2"/>
  <c r="S495" i="2"/>
  <c r="U495" i="2" s="1"/>
  <c r="F495" i="2"/>
  <c r="E495" i="2"/>
  <c r="G495" i="2" s="1"/>
  <c r="C495" i="2"/>
  <c r="J495" i="2" s="1"/>
  <c r="K495" i="2" s="1"/>
  <c r="B495" i="2"/>
  <c r="A495" i="2"/>
  <c r="BA494" i="2"/>
  <c r="AZ494" i="2"/>
  <c r="AV494" i="2"/>
  <c r="AD494" i="2"/>
  <c r="AF494" i="2" s="1"/>
  <c r="X494" i="2"/>
  <c r="E494" i="6" s="1"/>
  <c r="S494" i="2"/>
  <c r="T494" i="2" s="1"/>
  <c r="L494" i="2"/>
  <c r="M494" i="2" s="1"/>
  <c r="E494" i="2"/>
  <c r="G494" i="2" s="1"/>
  <c r="O494" i="2" s="1"/>
  <c r="C494" i="2"/>
  <c r="J494" i="2" s="1"/>
  <c r="K494" i="2" s="1"/>
  <c r="B494" i="2"/>
  <c r="A494" i="2"/>
  <c r="BA493" i="2"/>
  <c r="AZ493" i="2"/>
  <c r="AV493" i="2"/>
  <c r="AD493" i="2"/>
  <c r="AF493" i="2" s="1"/>
  <c r="X493" i="2"/>
  <c r="E493" i="6" s="1"/>
  <c r="T493" i="2"/>
  <c r="S493" i="2"/>
  <c r="U493" i="2" s="1"/>
  <c r="F493" i="2"/>
  <c r="E493" i="2"/>
  <c r="G493" i="2" s="1"/>
  <c r="C493" i="2"/>
  <c r="J493" i="2" s="1"/>
  <c r="K493" i="2" s="1"/>
  <c r="B493" i="2"/>
  <c r="A493" i="2"/>
  <c r="O493" i="2" l="1"/>
  <c r="O495" i="2"/>
  <c r="V495" i="2"/>
  <c r="AK495" i="2" s="1"/>
  <c r="L495" i="6" s="1"/>
  <c r="AJ495" i="2"/>
  <c r="K495" i="6" s="1"/>
  <c r="V493" i="2"/>
  <c r="AK493" i="2" s="1"/>
  <c r="L493" i="6" s="1"/>
  <c r="AJ493" i="2"/>
  <c r="K493" i="6" s="1"/>
  <c r="P494" i="2"/>
  <c r="Q494" i="2"/>
  <c r="R494" i="2" s="1"/>
  <c r="Z494" i="2"/>
  <c r="Z495" i="2"/>
  <c r="P497" i="2"/>
  <c r="Q497" i="2"/>
  <c r="R497" i="2" s="1"/>
  <c r="P499" i="2"/>
  <c r="Q499" i="2"/>
  <c r="R499" i="2" s="1"/>
  <c r="AE499" i="2"/>
  <c r="P502" i="2"/>
  <c r="Q502" i="2"/>
  <c r="R502" i="2" s="1"/>
  <c r="E502" i="6"/>
  <c r="L495" i="2"/>
  <c r="M495" i="2" s="1"/>
  <c r="L493" i="2"/>
  <c r="M493" i="2" s="1"/>
  <c r="P498" i="2"/>
  <c r="Q498" i="2"/>
  <c r="R498" i="2" s="1"/>
  <c r="J510" i="2"/>
  <c r="K510" i="2" s="1"/>
  <c r="Z493" i="2"/>
  <c r="F498" i="2"/>
  <c r="Z503" i="2"/>
  <c r="AA503" i="2" s="1"/>
  <c r="J507" i="2"/>
  <c r="K507" i="2" s="1"/>
  <c r="E510" i="6"/>
  <c r="J511" i="2"/>
  <c r="K511" i="2" s="1"/>
  <c r="H494" i="2"/>
  <c r="F494" i="2"/>
  <c r="D493" i="2"/>
  <c r="H493" i="2"/>
  <c r="AE493" i="2"/>
  <c r="AE494" i="2"/>
  <c r="D495" i="2"/>
  <c r="H495" i="2"/>
  <c r="AE495" i="2"/>
  <c r="G496" i="2"/>
  <c r="O496" i="2" s="1"/>
  <c r="Y496" i="2"/>
  <c r="F496" i="6" s="1"/>
  <c r="C497" i="6"/>
  <c r="D497" i="6"/>
  <c r="Y497" i="2"/>
  <c r="F497" i="6" s="1"/>
  <c r="E497" i="6"/>
  <c r="D498" i="2"/>
  <c r="J498" i="2"/>
  <c r="L498" i="2" s="1"/>
  <c r="M498" i="2" s="1"/>
  <c r="Z499" i="2"/>
  <c r="AA499" i="2" s="1"/>
  <c r="G500" i="2"/>
  <c r="Y500" i="2"/>
  <c r="F500" i="6" s="1"/>
  <c r="F505" i="2"/>
  <c r="G505" i="2"/>
  <c r="O505" i="2" s="1"/>
  <c r="J506" i="2"/>
  <c r="G510" i="2"/>
  <c r="Z510" i="2"/>
  <c r="AA510" i="2" s="1"/>
  <c r="E496" i="6"/>
  <c r="E500" i="6"/>
  <c r="E508" i="6"/>
  <c r="Y493" i="2"/>
  <c r="F493" i="6" s="1"/>
  <c r="D494" i="2"/>
  <c r="Y494" i="2"/>
  <c r="F494" i="6" s="1"/>
  <c r="Y495" i="2"/>
  <c r="F495" i="6" s="1"/>
  <c r="D496" i="2"/>
  <c r="F497" i="2"/>
  <c r="AE498" i="2"/>
  <c r="AF498" i="2"/>
  <c r="AG498" i="2" s="1"/>
  <c r="T503" i="2"/>
  <c r="AE503" i="2"/>
  <c r="AF508" i="2"/>
  <c r="J509" i="2"/>
  <c r="K509" i="2" s="1"/>
  <c r="Y506" i="2"/>
  <c r="F506" i="6" s="1"/>
  <c r="Z506" i="2"/>
  <c r="AA506" i="2" s="1"/>
  <c r="E506" i="6"/>
  <c r="T497" i="2"/>
  <c r="Y499" i="2"/>
  <c r="F499" i="6" s="1"/>
  <c r="F502" i="2"/>
  <c r="AE502" i="2"/>
  <c r="AF502" i="2"/>
  <c r="AH502" i="2" s="1"/>
  <c r="I502" i="6" s="1"/>
  <c r="G503" i="2"/>
  <c r="O503" i="2" s="1"/>
  <c r="Y505" i="2"/>
  <c r="F505" i="6" s="1"/>
  <c r="E505" i="6"/>
  <c r="F506" i="2"/>
  <c r="G506" i="2"/>
  <c r="O506" i="2" s="1"/>
  <c r="Y509" i="2"/>
  <c r="F509" i="6" s="1"/>
  <c r="E509" i="6"/>
  <c r="E503" i="6"/>
  <c r="AF504" i="2"/>
  <c r="K506" i="2"/>
  <c r="L506" i="2"/>
  <c r="M506" i="2" s="1"/>
  <c r="L504" i="2"/>
  <c r="M504" i="2" s="1"/>
  <c r="U505" i="2"/>
  <c r="U504" i="2" s="1"/>
  <c r="AE506" i="2"/>
  <c r="AF506" i="2"/>
  <c r="D508" i="2"/>
  <c r="J508" i="2"/>
  <c r="AF511" i="2"/>
  <c r="AE511" i="2"/>
  <c r="Y504" i="2"/>
  <c r="F504" i="6" s="1"/>
  <c r="Z504" i="2"/>
  <c r="J505" i="2"/>
  <c r="D505" i="2"/>
  <c r="T506" i="2"/>
  <c r="F507" i="2"/>
  <c r="G507" i="2"/>
  <c r="O507" i="2" s="1"/>
  <c r="Y507" i="2"/>
  <c r="F507" i="6" s="1"/>
  <c r="Z507" i="2"/>
  <c r="T509" i="2"/>
  <c r="U509" i="2"/>
  <c r="L511" i="2"/>
  <c r="M511" i="2" s="1"/>
  <c r="F504" i="2"/>
  <c r="G504" i="2"/>
  <c r="O504" i="2" s="1"/>
  <c r="AF505" i="2"/>
  <c r="AG508" i="2"/>
  <c r="AE509" i="2"/>
  <c r="AF509" i="2"/>
  <c r="G508" i="2"/>
  <c r="O508" i="2" s="1"/>
  <c r="Z508" i="2"/>
  <c r="L510" i="2"/>
  <c r="M510" i="2" s="1"/>
  <c r="AF510" i="2"/>
  <c r="U511" i="2"/>
  <c r="T511" i="2"/>
  <c r="Z505" i="2"/>
  <c r="L507" i="2"/>
  <c r="M507" i="2" s="1"/>
  <c r="U507" i="2"/>
  <c r="AF507" i="2"/>
  <c r="G509" i="2"/>
  <c r="O509" i="2" s="1"/>
  <c r="Z509" i="2"/>
  <c r="G511" i="2"/>
  <c r="O511" i="2" s="1"/>
  <c r="F511" i="2"/>
  <c r="Z511" i="2"/>
  <c r="Y511" i="2"/>
  <c r="F511" i="6" s="1"/>
  <c r="H499" i="2"/>
  <c r="C499" i="6"/>
  <c r="AG497" i="2"/>
  <c r="AA498" i="2"/>
  <c r="V499" i="2"/>
  <c r="AJ499" i="2"/>
  <c r="K499" i="6" s="1"/>
  <c r="Z501" i="2"/>
  <c r="AH501" i="2" s="1"/>
  <c r="I501" i="6" s="1"/>
  <c r="Y501" i="2"/>
  <c r="F501" i="6" s="1"/>
  <c r="AH493" i="2"/>
  <c r="I493" i="6" s="1"/>
  <c r="U494" i="2"/>
  <c r="AH494" i="2"/>
  <c r="I494" i="6" s="1"/>
  <c r="AH495" i="2"/>
  <c r="I495" i="6" s="1"/>
  <c r="U496" i="2"/>
  <c r="AH496" i="2"/>
  <c r="I496" i="6" s="1"/>
  <c r="V497" i="2"/>
  <c r="AE497" i="2"/>
  <c r="Y498" i="2"/>
  <c r="F498" i="6" s="1"/>
  <c r="T499" i="2"/>
  <c r="AG501" i="2"/>
  <c r="AA493" i="2"/>
  <c r="AG493" i="2"/>
  <c r="AA494" i="2"/>
  <c r="AG494" i="2"/>
  <c r="AA495" i="2"/>
  <c r="AG495" i="2"/>
  <c r="AA496" i="2"/>
  <c r="AG496" i="2"/>
  <c r="AN497" i="2"/>
  <c r="G497" i="6" s="1"/>
  <c r="F499" i="2"/>
  <c r="G501" i="2"/>
  <c r="O501" i="2" s="1"/>
  <c r="F501" i="2"/>
  <c r="U502" i="2"/>
  <c r="T502" i="2"/>
  <c r="AG502" i="2"/>
  <c r="Z497" i="2"/>
  <c r="H498" i="2"/>
  <c r="C498" i="6"/>
  <c r="U498" i="2"/>
  <c r="AG499" i="2"/>
  <c r="J500" i="2"/>
  <c r="U500" i="2"/>
  <c r="AF500" i="2"/>
  <c r="AE500" i="2"/>
  <c r="H502" i="2"/>
  <c r="C502" i="6"/>
  <c r="AA502" i="2"/>
  <c r="V503" i="2"/>
  <c r="AJ503" i="2"/>
  <c r="K503" i="6" s="1"/>
  <c r="J499" i="2"/>
  <c r="J503" i="2"/>
  <c r="J502" i="2"/>
  <c r="AA500" i="2"/>
  <c r="J501" i="2"/>
  <c r="V501" i="2"/>
  <c r="S491" i="6"/>
  <c r="K491" i="6"/>
  <c r="B491" i="6"/>
  <c r="A491" i="6"/>
  <c r="S490" i="6"/>
  <c r="C490" i="6"/>
  <c r="B490" i="6"/>
  <c r="A490" i="6"/>
  <c r="S489" i="6"/>
  <c r="K489" i="6"/>
  <c r="B489" i="6"/>
  <c r="A489" i="6"/>
  <c r="S488" i="6"/>
  <c r="E488" i="6"/>
  <c r="C488" i="6"/>
  <c r="B488" i="6"/>
  <c r="A488" i="6"/>
  <c r="S487" i="6"/>
  <c r="B487" i="6"/>
  <c r="A487" i="6"/>
  <c r="S486" i="6"/>
  <c r="B486" i="6"/>
  <c r="A486" i="6"/>
  <c r="S485" i="6"/>
  <c r="B485" i="6"/>
  <c r="A485" i="6"/>
  <c r="S484" i="6"/>
  <c r="B484" i="6"/>
  <c r="A484" i="6"/>
  <c r="S483" i="6"/>
  <c r="B483" i="6"/>
  <c r="A483" i="6"/>
  <c r="S482" i="6"/>
  <c r="B482" i="6"/>
  <c r="A482" i="6"/>
  <c r="S481" i="6"/>
  <c r="F481" i="6"/>
  <c r="B481" i="6"/>
  <c r="A481" i="6"/>
  <c r="BA491" i="2"/>
  <c r="AZ491" i="2"/>
  <c r="AV491" i="2"/>
  <c r="AD491" i="2"/>
  <c r="AF491" i="2" s="1"/>
  <c r="AG491" i="2" s="1"/>
  <c r="X491" i="2"/>
  <c r="Z491" i="2" s="1"/>
  <c r="AA491" i="2" s="1"/>
  <c r="S491" i="2"/>
  <c r="U491" i="2" s="1"/>
  <c r="AJ491" i="2" s="1"/>
  <c r="E491" i="2"/>
  <c r="G491" i="2" s="1"/>
  <c r="O491" i="2" s="1"/>
  <c r="P491" i="2" s="1"/>
  <c r="D491" i="6" s="1"/>
  <c r="C491" i="2"/>
  <c r="D491" i="2" s="1"/>
  <c r="B491" i="2"/>
  <c r="A491" i="2"/>
  <c r="BA490" i="2"/>
  <c r="AZ490" i="2"/>
  <c r="AV490" i="2"/>
  <c r="AG490" i="2"/>
  <c r="AD490" i="2"/>
  <c r="AF490" i="2" s="1"/>
  <c r="AA490" i="2"/>
  <c r="X490" i="2"/>
  <c r="Z490" i="2" s="1"/>
  <c r="S490" i="2"/>
  <c r="E490" i="2"/>
  <c r="G490" i="2" s="1"/>
  <c r="O490" i="2" s="1"/>
  <c r="P490" i="2" s="1"/>
  <c r="D490" i="6" s="1"/>
  <c r="D490" i="2"/>
  <c r="C490" i="2"/>
  <c r="J490" i="2" s="1"/>
  <c r="L490" i="2" s="1"/>
  <c r="M490" i="2" s="1"/>
  <c r="B490" i="2"/>
  <c r="A490" i="2"/>
  <c r="BA489" i="2"/>
  <c r="AZ489" i="2"/>
  <c r="AV489" i="2"/>
  <c r="AG489" i="2"/>
  <c r="AD489" i="2"/>
  <c r="AF489" i="2" s="1"/>
  <c r="AA489" i="2"/>
  <c r="X489" i="2"/>
  <c r="Z489" i="2" s="1"/>
  <c r="V489" i="2"/>
  <c r="AK489" i="2" s="1"/>
  <c r="L489" i="6" s="1"/>
  <c r="S489" i="2"/>
  <c r="U489" i="2" s="1"/>
  <c r="AJ489" i="2" s="1"/>
  <c r="E489" i="2"/>
  <c r="G489" i="2" s="1"/>
  <c r="O489" i="2" s="1"/>
  <c r="P489" i="2" s="1"/>
  <c r="D489" i="6" s="1"/>
  <c r="C489" i="2"/>
  <c r="J489" i="2" s="1"/>
  <c r="L489" i="2" s="1"/>
  <c r="M489" i="2" s="1"/>
  <c r="B489" i="2"/>
  <c r="A489" i="2"/>
  <c r="BA488" i="2"/>
  <c r="AZ488" i="2"/>
  <c r="AV488" i="2"/>
  <c r="AG488" i="2"/>
  <c r="AD488" i="2"/>
  <c r="AF488" i="2" s="1"/>
  <c r="AA488" i="2"/>
  <c r="X488" i="2"/>
  <c r="Z488" i="2" s="1"/>
  <c r="S488" i="2"/>
  <c r="J488" i="2"/>
  <c r="L488" i="2" s="1"/>
  <c r="M488" i="2" s="1"/>
  <c r="E488" i="2"/>
  <c r="G488" i="2" s="1"/>
  <c r="O488" i="2" s="1"/>
  <c r="P488" i="2" s="1"/>
  <c r="D488" i="6" s="1"/>
  <c r="D488" i="2"/>
  <c r="C488" i="2"/>
  <c r="B488" i="2"/>
  <c r="A488" i="2"/>
  <c r="BA487" i="2"/>
  <c r="AZ487" i="2"/>
  <c r="AV487" i="2"/>
  <c r="AD487" i="2"/>
  <c r="AF487" i="2" s="1"/>
  <c r="AG487" i="2" s="1"/>
  <c r="X487" i="2"/>
  <c r="Z487" i="2" s="1"/>
  <c r="AA487" i="2" s="1"/>
  <c r="S487" i="2"/>
  <c r="J487" i="2"/>
  <c r="E487" i="2"/>
  <c r="D487" i="2"/>
  <c r="C487" i="2"/>
  <c r="B487" i="2"/>
  <c r="A487" i="2"/>
  <c r="BA486" i="2"/>
  <c r="AZ486" i="2"/>
  <c r="AV486" i="2"/>
  <c r="AD486" i="2"/>
  <c r="X486" i="2"/>
  <c r="E486" i="6" s="1"/>
  <c r="S486" i="2"/>
  <c r="J486" i="2"/>
  <c r="E486" i="2"/>
  <c r="D486" i="2"/>
  <c r="C486" i="2"/>
  <c r="B486" i="2"/>
  <c r="A486" i="2"/>
  <c r="BA485" i="2"/>
  <c r="AZ485" i="2"/>
  <c r="AV485" i="2"/>
  <c r="AE485" i="2"/>
  <c r="AD485" i="2"/>
  <c r="AF485" i="2" s="1"/>
  <c r="X485" i="2"/>
  <c r="Z485" i="2" s="1"/>
  <c r="V485" i="2"/>
  <c r="AK485" i="2" s="1"/>
  <c r="L485" i="6" s="1"/>
  <c r="T485" i="2"/>
  <c r="S485" i="2"/>
  <c r="U485" i="2" s="1"/>
  <c r="AJ485" i="2" s="1"/>
  <c r="K485" i="6" s="1"/>
  <c r="E485" i="2"/>
  <c r="G485" i="2" s="1"/>
  <c r="O485" i="2" s="1"/>
  <c r="C485" i="6" s="1"/>
  <c r="C485" i="2"/>
  <c r="D485" i="2" s="1"/>
  <c r="B485" i="2"/>
  <c r="A485" i="2"/>
  <c r="BA484" i="2"/>
  <c r="AZ484" i="2"/>
  <c r="AV484" i="2"/>
  <c r="AG484" i="2"/>
  <c r="AD484" i="2"/>
  <c r="AF484" i="2" s="1"/>
  <c r="X484" i="2"/>
  <c r="Z484" i="2" s="1"/>
  <c r="S484" i="2"/>
  <c r="E484" i="2"/>
  <c r="G484" i="2" s="1"/>
  <c r="O484" i="2" s="1"/>
  <c r="C484" i="6" s="1"/>
  <c r="C484" i="2"/>
  <c r="D484" i="2" s="1"/>
  <c r="B484" i="2"/>
  <c r="A484" i="2"/>
  <c r="BA483" i="2"/>
  <c r="AZ483" i="2"/>
  <c r="AV483" i="2"/>
  <c r="AE483" i="2"/>
  <c r="AD483" i="2"/>
  <c r="AF483" i="2" s="1"/>
  <c r="Y483" i="2"/>
  <c r="F483" i="6" s="1"/>
  <c r="X483" i="2"/>
  <c r="Z483" i="2" s="1"/>
  <c r="T483" i="2"/>
  <c r="S483" i="2"/>
  <c r="U483" i="2" s="1"/>
  <c r="F483" i="2"/>
  <c r="E483" i="2"/>
  <c r="G483" i="2" s="1"/>
  <c r="D483" i="2"/>
  <c r="C483" i="2"/>
  <c r="J483" i="2" s="1"/>
  <c r="B483" i="2"/>
  <c r="A483" i="2"/>
  <c r="BA482" i="2"/>
  <c r="AZ482" i="2"/>
  <c r="AV482" i="2"/>
  <c r="AD482" i="2"/>
  <c r="AF482" i="2" s="1"/>
  <c r="X482" i="2"/>
  <c r="Z482" i="2" s="1"/>
  <c r="S482" i="2"/>
  <c r="T482" i="2" s="1"/>
  <c r="E482" i="2"/>
  <c r="G482" i="2" s="1"/>
  <c r="C482" i="2"/>
  <c r="D482" i="2" s="1"/>
  <c r="B482" i="2"/>
  <c r="A482" i="2"/>
  <c r="BA481" i="2"/>
  <c r="AZ481" i="2"/>
  <c r="AV481" i="2"/>
  <c r="AE481" i="2"/>
  <c r="AD481" i="2"/>
  <c r="AF481" i="2" s="1"/>
  <c r="Y481" i="2"/>
  <c r="X481" i="2"/>
  <c r="Z481" i="2" s="1"/>
  <c r="T481" i="2"/>
  <c r="S481" i="2"/>
  <c r="U481" i="2" s="1"/>
  <c r="F481" i="2"/>
  <c r="E481" i="2"/>
  <c r="G481" i="2" s="1"/>
  <c r="D481" i="2"/>
  <c r="C481" i="2"/>
  <c r="J481" i="2" s="1"/>
  <c r="B481" i="2"/>
  <c r="A481" i="2"/>
  <c r="AP497" i="2"/>
  <c r="L481" i="2" l="1"/>
  <c r="M481" i="2" s="1"/>
  <c r="K481" i="2"/>
  <c r="L483" i="2"/>
  <c r="M483" i="2" s="1"/>
  <c r="K483" i="2"/>
  <c r="J484" i="2"/>
  <c r="P506" i="2"/>
  <c r="D506" i="6" s="1"/>
  <c r="Q506" i="2"/>
  <c r="R506" i="2" s="1"/>
  <c r="P503" i="2"/>
  <c r="Q503" i="2"/>
  <c r="R503" i="2" s="1"/>
  <c r="P505" i="2"/>
  <c r="Q505" i="2"/>
  <c r="R505" i="2" s="1"/>
  <c r="P495" i="2"/>
  <c r="D495" i="6" s="1"/>
  <c r="Q495" i="2"/>
  <c r="F482" i="2"/>
  <c r="AE482" i="2"/>
  <c r="Y484" i="2"/>
  <c r="F484" i="6" s="1"/>
  <c r="J485" i="2"/>
  <c r="D489" i="2"/>
  <c r="J491" i="2"/>
  <c r="L491" i="2" s="1"/>
  <c r="M491" i="2" s="1"/>
  <c r="E483" i="6"/>
  <c r="E487" i="6"/>
  <c r="C489" i="6"/>
  <c r="E490" i="6"/>
  <c r="C491" i="6"/>
  <c r="AH503" i="2"/>
  <c r="I503" i="6" s="1"/>
  <c r="AH498" i="2"/>
  <c r="I498" i="6" s="1"/>
  <c r="C495" i="6"/>
  <c r="E484" i="6"/>
  <c r="P504" i="2"/>
  <c r="Q504" i="2"/>
  <c r="R504" i="2" s="1"/>
  <c r="P496" i="2"/>
  <c r="Q496" i="2"/>
  <c r="R496" i="2" s="1"/>
  <c r="J482" i="2"/>
  <c r="E482" i="6"/>
  <c r="C503" i="6"/>
  <c r="Q501" i="2"/>
  <c r="R501" i="2" s="1"/>
  <c r="P501" i="2"/>
  <c r="P511" i="2"/>
  <c r="Q511" i="2"/>
  <c r="R511" i="2" s="1"/>
  <c r="C506" i="6"/>
  <c r="P507" i="2"/>
  <c r="Q507" i="2"/>
  <c r="R507" i="2" s="1"/>
  <c r="H510" i="2"/>
  <c r="O510" i="2"/>
  <c r="P493" i="2"/>
  <c r="D493" i="6" s="1"/>
  <c r="Q493" i="2"/>
  <c r="P509" i="2"/>
  <c r="Q509" i="2"/>
  <c r="R509" i="2" s="1"/>
  <c r="AH484" i="2"/>
  <c r="I484" i="6" s="1"/>
  <c r="Y482" i="2"/>
  <c r="F482" i="6" s="1"/>
  <c r="F484" i="2"/>
  <c r="AE484" i="2"/>
  <c r="AH485" i="2"/>
  <c r="I485" i="6" s="1"/>
  <c r="V491" i="2"/>
  <c r="AK491" i="2" s="1"/>
  <c r="L491" i="6" s="1"/>
  <c r="E481" i="6"/>
  <c r="E485" i="6"/>
  <c r="E489" i="6"/>
  <c r="E491" i="6"/>
  <c r="H503" i="2"/>
  <c r="AL497" i="2"/>
  <c r="U510" i="2"/>
  <c r="AJ510" i="2" s="1"/>
  <c r="K510" i="6" s="1"/>
  <c r="P508" i="2"/>
  <c r="Q508" i="2"/>
  <c r="R508" i="2" s="1"/>
  <c r="H506" i="2"/>
  <c r="L509" i="2"/>
  <c r="M509" i="2" s="1"/>
  <c r="H500" i="2"/>
  <c r="O500" i="2"/>
  <c r="C493" i="6"/>
  <c r="M497" i="6"/>
  <c r="AH499" i="2"/>
  <c r="I499" i="6" s="1"/>
  <c r="K498" i="2"/>
  <c r="U506" i="2"/>
  <c r="AJ506" i="2" s="1"/>
  <c r="K506" i="6" s="1"/>
  <c r="H505" i="2"/>
  <c r="H496" i="2"/>
  <c r="C494" i="6"/>
  <c r="D494" i="6"/>
  <c r="V506" i="2"/>
  <c r="H511" i="2"/>
  <c r="C511" i="6"/>
  <c r="K505" i="2"/>
  <c r="L505" i="2"/>
  <c r="M505" i="2" s="1"/>
  <c r="AA509" i="2"/>
  <c r="V511" i="2"/>
  <c r="AJ511" i="2"/>
  <c r="K511" i="6" s="1"/>
  <c r="AA508" i="2"/>
  <c r="AH508" i="2"/>
  <c r="I508" i="6" s="1"/>
  <c r="AA507" i="2"/>
  <c r="AA504" i="2"/>
  <c r="AG506" i="2"/>
  <c r="AH506" i="2"/>
  <c r="I506" i="6" s="1"/>
  <c r="V507" i="2"/>
  <c r="AJ507" i="2"/>
  <c r="K507" i="6" s="1"/>
  <c r="U508" i="2"/>
  <c r="AA511" i="2"/>
  <c r="H509" i="2"/>
  <c r="C509" i="6"/>
  <c r="AA505" i="2"/>
  <c r="AG510" i="2"/>
  <c r="AH510" i="2"/>
  <c r="H508" i="2"/>
  <c r="C508" i="6"/>
  <c r="AG505" i="2"/>
  <c r="AH505" i="2"/>
  <c r="I505" i="6" s="1"/>
  <c r="AG511" i="2"/>
  <c r="AH511" i="2"/>
  <c r="AG507" i="2"/>
  <c r="AH507" i="2"/>
  <c r="I507" i="6" s="1"/>
  <c r="AJ504" i="2"/>
  <c r="K504" i="6" s="1"/>
  <c r="V504" i="2"/>
  <c r="V510" i="2"/>
  <c r="AG509" i="2"/>
  <c r="AH509" i="2"/>
  <c r="I509" i="6" s="1"/>
  <c r="C504" i="6"/>
  <c r="H504" i="2"/>
  <c r="V509" i="2"/>
  <c r="AJ509" i="2"/>
  <c r="K509" i="6" s="1"/>
  <c r="H507" i="2"/>
  <c r="C507" i="6"/>
  <c r="K508" i="2"/>
  <c r="L508" i="2"/>
  <c r="M508" i="2" s="1"/>
  <c r="V505" i="2"/>
  <c r="AJ505" i="2"/>
  <c r="K505" i="6" s="1"/>
  <c r="AH504" i="2"/>
  <c r="I504" i="6" s="1"/>
  <c r="AG504" i="2"/>
  <c r="D502" i="6"/>
  <c r="V500" i="2"/>
  <c r="AJ500" i="2"/>
  <c r="K500" i="6" s="1"/>
  <c r="V498" i="2"/>
  <c r="AJ498" i="2"/>
  <c r="K498" i="6" s="1"/>
  <c r="AK501" i="2"/>
  <c r="L501" i="6" s="1"/>
  <c r="L503" i="2"/>
  <c r="M503" i="2" s="1"/>
  <c r="K503" i="2"/>
  <c r="L500" i="2"/>
  <c r="M500" i="2" s="1"/>
  <c r="K500" i="2"/>
  <c r="D498" i="6"/>
  <c r="V502" i="2"/>
  <c r="AJ502" i="2"/>
  <c r="K502" i="6" s="1"/>
  <c r="AI496" i="2"/>
  <c r="J496" i="6" s="1"/>
  <c r="AI495" i="2"/>
  <c r="J495" i="6" s="1"/>
  <c r="V494" i="2"/>
  <c r="AJ494" i="2"/>
  <c r="K494" i="6" s="1"/>
  <c r="AI502" i="2"/>
  <c r="J502" i="6" s="1"/>
  <c r="AO497" i="2"/>
  <c r="H497" i="6" s="1"/>
  <c r="AA501" i="2"/>
  <c r="AI501" i="2" s="1"/>
  <c r="J501" i="6" s="1"/>
  <c r="D499" i="6"/>
  <c r="K499" i="2"/>
  <c r="L499" i="2"/>
  <c r="M499" i="2" s="1"/>
  <c r="L501" i="2"/>
  <c r="M501" i="2" s="1"/>
  <c r="K501" i="2"/>
  <c r="K502" i="2"/>
  <c r="L502" i="2"/>
  <c r="M502" i="2" s="1"/>
  <c r="AK503" i="2"/>
  <c r="L503" i="6" s="1"/>
  <c r="D503" i="6"/>
  <c r="AG500" i="2"/>
  <c r="AH500" i="2"/>
  <c r="I500" i="6" s="1"/>
  <c r="AS497" i="2"/>
  <c r="AA497" i="2"/>
  <c r="H501" i="2"/>
  <c r="C501" i="6"/>
  <c r="AH497" i="2"/>
  <c r="I497" i="6" s="1"/>
  <c r="AK497" i="2"/>
  <c r="L497" i="6" s="1"/>
  <c r="AJ496" i="2"/>
  <c r="K496" i="6" s="1"/>
  <c r="V496" i="2"/>
  <c r="AI494" i="2"/>
  <c r="J494" i="6" s="1"/>
  <c r="AI493" i="2"/>
  <c r="J493" i="6" s="1"/>
  <c r="AK499" i="2"/>
  <c r="L499" i="6" s="1"/>
  <c r="AM497" i="2"/>
  <c r="O482" i="2"/>
  <c r="C482" i="6" s="1"/>
  <c r="H482" i="2"/>
  <c r="U482" i="2"/>
  <c r="AH482" i="2"/>
  <c r="I482" i="6" s="1"/>
  <c r="AG482" i="2"/>
  <c r="AS484" i="2"/>
  <c r="Q485" i="2"/>
  <c r="R485" i="2" s="1"/>
  <c r="P485" i="2"/>
  <c r="D485" i="6" s="1"/>
  <c r="AA481" i="2"/>
  <c r="O483" i="2"/>
  <c r="C483" i="6" s="1"/>
  <c r="H483" i="2"/>
  <c r="V483" i="2"/>
  <c r="AJ483" i="2"/>
  <c r="K483" i="6" s="1"/>
  <c r="AH483" i="2"/>
  <c r="AG483" i="2"/>
  <c r="V481" i="2"/>
  <c r="AJ481" i="2"/>
  <c r="K481" i="6" s="1"/>
  <c r="AH481" i="2"/>
  <c r="I481" i="6" s="1"/>
  <c r="AG481" i="2"/>
  <c r="AA483" i="2"/>
  <c r="O481" i="2"/>
  <c r="C481" i="6" s="1"/>
  <c r="H481" i="2"/>
  <c r="AA482" i="2"/>
  <c r="Q484" i="2"/>
  <c r="P484" i="2"/>
  <c r="D484" i="6" s="1"/>
  <c r="AI484" i="2"/>
  <c r="J484" i="6" s="1"/>
  <c r="U484" i="2"/>
  <c r="Q489" i="2"/>
  <c r="R489" i="2" s="1"/>
  <c r="Q491" i="2"/>
  <c r="R491" i="2" s="1"/>
  <c r="G486" i="2"/>
  <c r="F486" i="2"/>
  <c r="Z486" i="2"/>
  <c r="Y486" i="2"/>
  <c r="F486" i="6" s="1"/>
  <c r="Q488" i="2"/>
  <c r="R488" i="2" s="1"/>
  <c r="Q490" i="2"/>
  <c r="R490" i="2" s="1"/>
  <c r="H484" i="2"/>
  <c r="T484" i="2"/>
  <c r="AA484" i="2"/>
  <c r="F485" i="2"/>
  <c r="Y485" i="2"/>
  <c r="F485" i="6" s="1"/>
  <c r="AG485" i="2"/>
  <c r="AI485" i="2" s="1"/>
  <c r="J485" i="6" s="1"/>
  <c r="L487" i="2"/>
  <c r="M487" i="2" s="1"/>
  <c r="K487" i="2"/>
  <c r="U487" i="2"/>
  <c r="U486" i="2" s="1"/>
  <c r="T487" i="2"/>
  <c r="AH487" i="2"/>
  <c r="H488" i="2"/>
  <c r="U488" i="2"/>
  <c r="AL488" i="2"/>
  <c r="AH488" i="2"/>
  <c r="H489" i="2"/>
  <c r="AN489" i="2"/>
  <c r="G489" i="6" s="1"/>
  <c r="AH489" i="2"/>
  <c r="H490" i="2"/>
  <c r="U490" i="2"/>
  <c r="AH490" i="2"/>
  <c r="H491" i="2"/>
  <c r="AL491" i="2"/>
  <c r="AM491" i="2" s="1"/>
  <c r="AH491" i="2"/>
  <c r="H485" i="2"/>
  <c r="AA485" i="2"/>
  <c r="L486" i="2"/>
  <c r="M486" i="2" s="1"/>
  <c r="K486" i="2"/>
  <c r="T486" i="2"/>
  <c r="AF486" i="2"/>
  <c r="AE486" i="2"/>
  <c r="G487" i="2"/>
  <c r="F487" i="2"/>
  <c r="Y487" i="2"/>
  <c r="F487" i="6" s="1"/>
  <c r="AE487" i="2"/>
  <c r="F488" i="2"/>
  <c r="K488" i="2"/>
  <c r="T488" i="2"/>
  <c r="Y488" i="2"/>
  <c r="F488" i="6" s="1"/>
  <c r="AE488" i="2"/>
  <c r="F489" i="2"/>
  <c r="K489" i="2"/>
  <c r="T489" i="2"/>
  <c r="Y489" i="2"/>
  <c r="F489" i="6" s="1"/>
  <c r="AE489" i="2"/>
  <c r="F490" i="2"/>
  <c r="K490" i="2"/>
  <c r="T490" i="2"/>
  <c r="Y490" i="2"/>
  <c r="F490" i="6" s="1"/>
  <c r="AE490" i="2"/>
  <c r="F491" i="2"/>
  <c r="K491" i="2"/>
  <c r="T491" i="2"/>
  <c r="Y491" i="2"/>
  <c r="F491" i="6" s="1"/>
  <c r="AE491" i="2"/>
  <c r="AW497" i="2"/>
  <c r="AP489" i="2"/>
  <c r="AQ497" i="2"/>
  <c r="M489" i="6" l="1"/>
  <c r="AI498" i="2"/>
  <c r="J498" i="6" s="1"/>
  <c r="L482" i="2"/>
  <c r="M482" i="2" s="1"/>
  <c r="K482" i="2"/>
  <c r="L485" i="2"/>
  <c r="M485" i="2" s="1"/>
  <c r="K485" i="2"/>
  <c r="R495" i="2"/>
  <c r="AL495" i="2"/>
  <c r="AM495" i="2" s="1"/>
  <c r="AN495" i="2"/>
  <c r="L484" i="2"/>
  <c r="M484" i="2" s="1"/>
  <c r="K484" i="2"/>
  <c r="AN485" i="2"/>
  <c r="AI489" i="2"/>
  <c r="J489" i="6" s="1"/>
  <c r="I489" i="6"/>
  <c r="AI488" i="2"/>
  <c r="J488" i="6" s="1"/>
  <c r="I488" i="6"/>
  <c r="AI487" i="2"/>
  <c r="J487" i="6" s="1"/>
  <c r="I487" i="6"/>
  <c r="AS489" i="2"/>
  <c r="AI499" i="2"/>
  <c r="J499" i="6" s="1"/>
  <c r="AI503" i="2"/>
  <c r="J503" i="6" s="1"/>
  <c r="P510" i="2"/>
  <c r="D510" i="6" s="1"/>
  <c r="Q510" i="2"/>
  <c r="C510" i="6"/>
  <c r="AS495" i="2"/>
  <c r="R493" i="2"/>
  <c r="AL493" i="2"/>
  <c r="AN493" i="2"/>
  <c r="AN491" i="2"/>
  <c r="AI483" i="2"/>
  <c r="J483" i="6" s="1"/>
  <c r="I483" i="6"/>
  <c r="AI491" i="2"/>
  <c r="J491" i="6" s="1"/>
  <c r="I491" i="6"/>
  <c r="AL489" i="2"/>
  <c r="AM489" i="2" s="1"/>
  <c r="AL485" i="2"/>
  <c r="AS485" i="2"/>
  <c r="AS488" i="2"/>
  <c r="Q500" i="2"/>
  <c r="P500" i="2"/>
  <c r="D500" i="6" s="1"/>
  <c r="C500" i="6"/>
  <c r="AS493" i="2"/>
  <c r="AI490" i="2"/>
  <c r="J490" i="6" s="1"/>
  <c r="I490" i="6"/>
  <c r="AL490" i="2"/>
  <c r="AM490" i="2" s="1"/>
  <c r="AI511" i="2"/>
  <c r="J511" i="6" s="1"/>
  <c r="I511" i="6"/>
  <c r="O497" i="6"/>
  <c r="N497" i="6"/>
  <c r="C496" i="6"/>
  <c r="D496" i="6"/>
  <c r="AI510" i="2"/>
  <c r="J510" i="6" s="1"/>
  <c r="I510" i="6"/>
  <c r="AS494" i="2"/>
  <c r="AL494" i="2"/>
  <c r="C505" i="6"/>
  <c r="D505" i="6"/>
  <c r="D507" i="6"/>
  <c r="D504" i="6"/>
  <c r="AK504" i="2"/>
  <c r="L504" i="6" s="1"/>
  <c r="AK507" i="2"/>
  <c r="L507" i="6" s="1"/>
  <c r="AK506" i="2"/>
  <c r="L506" i="6" s="1"/>
  <c r="AS506" i="2"/>
  <c r="AI505" i="2"/>
  <c r="J505" i="6" s="1"/>
  <c r="AS510" i="2"/>
  <c r="D511" i="6"/>
  <c r="AI504" i="2"/>
  <c r="J504" i="6" s="1"/>
  <c r="AK510" i="2"/>
  <c r="L510" i="6" s="1"/>
  <c r="D509" i="6"/>
  <c r="V508" i="2"/>
  <c r="AJ508" i="2"/>
  <c r="K508" i="6" s="1"/>
  <c r="AL506" i="2"/>
  <c r="AK509" i="2"/>
  <c r="L509" i="6" s="1"/>
  <c r="AI509" i="2"/>
  <c r="J509" i="6" s="1"/>
  <c r="AI507" i="2"/>
  <c r="J507" i="6" s="1"/>
  <c r="D508" i="6"/>
  <c r="AI506" i="2"/>
  <c r="J506" i="6" s="1"/>
  <c r="AI508" i="2"/>
  <c r="J508" i="6" s="1"/>
  <c r="AK511" i="2"/>
  <c r="L511" i="6" s="1"/>
  <c r="AK505" i="2"/>
  <c r="L505" i="6" s="1"/>
  <c r="BD497" i="2"/>
  <c r="BB497" i="2"/>
  <c r="Q497" i="6" s="1"/>
  <c r="AR497" i="2"/>
  <c r="AK502" i="2"/>
  <c r="L502" i="6" s="1"/>
  <c r="AI497" i="2"/>
  <c r="J497" i="6" s="1"/>
  <c r="AT497" i="2"/>
  <c r="AS500" i="2"/>
  <c r="AK494" i="2"/>
  <c r="L494" i="6" s="1"/>
  <c r="AK498" i="2"/>
  <c r="L498" i="6" s="1"/>
  <c r="AK496" i="2"/>
  <c r="L496" i="6" s="1"/>
  <c r="D501" i="6"/>
  <c r="AS503" i="2"/>
  <c r="AN503" i="2"/>
  <c r="G503" i="6" s="1"/>
  <c r="AL503" i="2"/>
  <c r="AS502" i="2"/>
  <c r="AL502" i="2"/>
  <c r="AI500" i="2"/>
  <c r="J500" i="6" s="1"/>
  <c r="AL499" i="2"/>
  <c r="AN499" i="2"/>
  <c r="G499" i="6" s="1"/>
  <c r="AS499" i="2"/>
  <c r="AS498" i="2"/>
  <c r="AL498" i="2"/>
  <c r="AK500" i="2"/>
  <c r="L500" i="6" s="1"/>
  <c r="AG486" i="2"/>
  <c r="AH486" i="2"/>
  <c r="I486" i="6" s="1"/>
  <c r="AJ486" i="2"/>
  <c r="K486" i="6" s="1"/>
  <c r="V486" i="2"/>
  <c r="AJ484" i="2"/>
  <c r="K484" i="6" s="1"/>
  <c r="V484" i="2"/>
  <c r="P483" i="2"/>
  <c r="D483" i="6" s="1"/>
  <c r="Q483" i="2"/>
  <c r="AI482" i="2"/>
  <c r="J482" i="6" s="1"/>
  <c r="P482" i="2"/>
  <c r="D482" i="6" s="1"/>
  <c r="Q482" i="2"/>
  <c r="AJ487" i="2"/>
  <c r="K487" i="6" s="1"/>
  <c r="V487" i="2"/>
  <c r="AM485" i="2"/>
  <c r="AA486" i="2"/>
  <c r="AS491" i="2"/>
  <c r="R484" i="2"/>
  <c r="AL484" i="2"/>
  <c r="Q481" i="2"/>
  <c r="P481" i="2"/>
  <c r="D481" i="6" s="1"/>
  <c r="AK483" i="2"/>
  <c r="L483" i="6" s="1"/>
  <c r="AS490" i="2"/>
  <c r="AK481" i="2"/>
  <c r="L481" i="6" s="1"/>
  <c r="AT484" i="2"/>
  <c r="V482" i="2"/>
  <c r="AJ482" i="2"/>
  <c r="K482" i="6" s="1"/>
  <c r="AT488" i="2"/>
  <c r="AN490" i="2"/>
  <c r="G490" i="6" s="1"/>
  <c r="AM488" i="2"/>
  <c r="AT489" i="2"/>
  <c r="O487" i="2"/>
  <c r="H487" i="2"/>
  <c r="AO491" i="2"/>
  <c r="H491" i="6" s="1"/>
  <c r="AJ490" i="2"/>
  <c r="K490" i="6" s="1"/>
  <c r="V490" i="2"/>
  <c r="AO489" i="2"/>
  <c r="H489" i="6" s="1"/>
  <c r="AJ488" i="2"/>
  <c r="K488" i="6" s="1"/>
  <c r="V488" i="2"/>
  <c r="H486" i="2"/>
  <c r="O486" i="2"/>
  <c r="AI481" i="2"/>
  <c r="J481" i="6" s="1"/>
  <c r="AP495" i="2"/>
  <c r="AW495" i="2"/>
  <c r="AP491" i="2"/>
  <c r="AW493" i="2"/>
  <c r="AP490" i="2"/>
  <c r="AP499" i="2"/>
  <c r="AP493" i="2"/>
  <c r="AW491" i="2"/>
  <c r="AP503" i="2"/>
  <c r="AW490" i="2"/>
  <c r="AW499" i="2"/>
  <c r="AW503" i="2"/>
  <c r="AW489" i="2"/>
  <c r="AQ491" i="2"/>
  <c r="AX489" i="2"/>
  <c r="AX497" i="2"/>
  <c r="AP485" i="2"/>
  <c r="AW485" i="2"/>
  <c r="AQ489" i="2"/>
  <c r="O485" i="6" l="1"/>
  <c r="BB485" i="2"/>
  <c r="Q485" i="6" s="1"/>
  <c r="BD485" i="2"/>
  <c r="M485" i="6"/>
  <c r="O489" i="6"/>
  <c r="BD489" i="2"/>
  <c r="BB489" i="2"/>
  <c r="Q489" i="6" s="1"/>
  <c r="O491" i="6"/>
  <c r="M493" i="6"/>
  <c r="BB493" i="2"/>
  <c r="Q493" i="6" s="1"/>
  <c r="O493" i="6"/>
  <c r="BD493" i="2"/>
  <c r="M491" i="6"/>
  <c r="BD495" i="2"/>
  <c r="O495" i="6"/>
  <c r="BB495" i="2"/>
  <c r="Q495" i="6" s="1"/>
  <c r="M495" i="6"/>
  <c r="G485" i="6"/>
  <c r="AT485" i="2"/>
  <c r="AM493" i="2"/>
  <c r="R510" i="2"/>
  <c r="AL510" i="2"/>
  <c r="AM510" i="2" s="1"/>
  <c r="P486" i="2"/>
  <c r="D486" i="6" s="1"/>
  <c r="C486" i="6"/>
  <c r="AO485" i="2"/>
  <c r="R500" i="2"/>
  <c r="AL500" i="2"/>
  <c r="G493" i="6"/>
  <c r="AO493" i="2"/>
  <c r="P487" i="2"/>
  <c r="D487" i="6" s="1"/>
  <c r="C487" i="6"/>
  <c r="AT493" i="2"/>
  <c r="G491" i="6"/>
  <c r="AT495" i="2"/>
  <c r="G495" i="6"/>
  <c r="AO495" i="2"/>
  <c r="N491" i="6"/>
  <c r="N489" i="6"/>
  <c r="O490" i="6"/>
  <c r="M490" i="6"/>
  <c r="P489" i="6"/>
  <c r="O503" i="6"/>
  <c r="P497" i="6"/>
  <c r="O499" i="6"/>
  <c r="M499" i="6"/>
  <c r="M503" i="6"/>
  <c r="AS496" i="2"/>
  <c r="AL496" i="2"/>
  <c r="AM499" i="2"/>
  <c r="AN494" i="2"/>
  <c r="AM494" i="2"/>
  <c r="AN505" i="2"/>
  <c r="AL505" i="2"/>
  <c r="AM505" i="2" s="1"/>
  <c r="AS505" i="2"/>
  <c r="AT494" i="2"/>
  <c r="AM506" i="2"/>
  <c r="AN506" i="2"/>
  <c r="G506" i="6" s="1"/>
  <c r="AS509" i="2"/>
  <c r="AN509" i="2"/>
  <c r="G509" i="6" s="1"/>
  <c r="AL509" i="2"/>
  <c r="AT506" i="2"/>
  <c r="AN507" i="2"/>
  <c r="G507" i="6" s="1"/>
  <c r="AS507" i="2"/>
  <c r="AL507" i="2"/>
  <c r="AN511" i="2"/>
  <c r="G511" i="6" s="1"/>
  <c r="AL511" i="2"/>
  <c r="AM511" i="2" s="1"/>
  <c r="AS511" i="2"/>
  <c r="AL508" i="2"/>
  <c r="AS508" i="2"/>
  <c r="AK508" i="2"/>
  <c r="L508" i="6" s="1"/>
  <c r="AT510" i="2"/>
  <c r="AS504" i="2"/>
  <c r="AL504" i="2"/>
  <c r="BD503" i="2"/>
  <c r="BB503" i="2"/>
  <c r="Q503" i="6" s="1"/>
  <c r="BC497" i="2"/>
  <c r="R497" i="6" s="1"/>
  <c r="BD499" i="2"/>
  <c r="BB499" i="2"/>
  <c r="Q499" i="6" s="1"/>
  <c r="AT503" i="2"/>
  <c r="AN501" i="2"/>
  <c r="G501" i="6" s="1"/>
  <c r="AL501" i="2"/>
  <c r="AS501" i="2"/>
  <c r="AY497" i="2"/>
  <c r="AT498" i="2"/>
  <c r="AT502" i="2"/>
  <c r="AT499" i="2"/>
  <c r="AM503" i="2"/>
  <c r="AM498" i="2"/>
  <c r="AN498" i="2"/>
  <c r="G498" i="6" s="1"/>
  <c r="AO499" i="2"/>
  <c r="H499" i="6" s="1"/>
  <c r="AN502" i="2"/>
  <c r="G502" i="6" s="1"/>
  <c r="AM502" i="2"/>
  <c r="AO503" i="2"/>
  <c r="H503" i="6" s="1"/>
  <c r="AT500" i="2"/>
  <c r="BC489" i="2"/>
  <c r="R489" i="6" s="1"/>
  <c r="BD490" i="2"/>
  <c r="BB490" i="2"/>
  <c r="Q490" i="6" s="1"/>
  <c r="AR489" i="2"/>
  <c r="AR491" i="2"/>
  <c r="BD491" i="2"/>
  <c r="BB491" i="2"/>
  <c r="Q491" i="6" s="1"/>
  <c r="AK490" i="2"/>
  <c r="L490" i="6" s="1"/>
  <c r="AK486" i="2"/>
  <c r="L486" i="6" s="1"/>
  <c r="Q487" i="2"/>
  <c r="R487" i="2" s="1"/>
  <c r="R481" i="2"/>
  <c r="AS481" i="2"/>
  <c r="AN481" i="2"/>
  <c r="G481" i="6" s="1"/>
  <c r="AL481" i="2"/>
  <c r="AK484" i="2"/>
  <c r="L484" i="6" s="1"/>
  <c r="Q486" i="2"/>
  <c r="R486" i="2" s="1"/>
  <c r="AK482" i="2"/>
  <c r="L482" i="6" s="1"/>
  <c r="AT490" i="2"/>
  <c r="AM484" i="2"/>
  <c r="R483" i="2"/>
  <c r="AL483" i="2"/>
  <c r="AM483" i="2" s="1"/>
  <c r="AN483" i="2"/>
  <c r="G483" i="6" s="1"/>
  <c r="AS483" i="2"/>
  <c r="AO490" i="2"/>
  <c r="H490" i="6" s="1"/>
  <c r="R482" i="2"/>
  <c r="AS482" i="2"/>
  <c r="AL482" i="2"/>
  <c r="AI486" i="2"/>
  <c r="J486" i="6" s="1"/>
  <c r="AY489" i="2"/>
  <c r="AY485" i="2"/>
  <c r="AT491" i="2"/>
  <c r="AK488" i="2"/>
  <c r="L488" i="6" s="1"/>
  <c r="AK487" i="2"/>
  <c r="L487" i="6" s="1"/>
  <c r="AQ485" i="2"/>
  <c r="AQ493" i="2"/>
  <c r="AW481" i="2"/>
  <c r="AQ490" i="2"/>
  <c r="AW494" i="2"/>
  <c r="AP509" i="2"/>
  <c r="AW507" i="2"/>
  <c r="AW501" i="2"/>
  <c r="AW498" i="2"/>
  <c r="AQ499" i="2"/>
  <c r="AX490" i="2"/>
  <c r="AP494" i="2"/>
  <c r="AP511" i="2"/>
  <c r="AP498" i="2"/>
  <c r="AP505" i="2"/>
  <c r="AW511" i="2"/>
  <c r="AX503" i="2"/>
  <c r="AX495" i="2"/>
  <c r="AP483" i="2"/>
  <c r="AP507" i="2"/>
  <c r="AW502" i="2"/>
  <c r="AW483" i="2"/>
  <c r="AP506" i="2"/>
  <c r="AP501" i="2"/>
  <c r="AX499" i="2"/>
  <c r="AX485" i="2"/>
  <c r="AP481" i="2"/>
  <c r="AX491" i="2"/>
  <c r="AW505" i="2"/>
  <c r="AW506" i="2"/>
  <c r="AW509" i="2"/>
  <c r="AP502" i="2"/>
  <c r="AQ503" i="2"/>
  <c r="AX493" i="2"/>
  <c r="AQ495" i="2"/>
  <c r="N495" i="6" l="1"/>
  <c r="AR495" i="2"/>
  <c r="P493" i="6"/>
  <c r="BC493" i="2"/>
  <c r="R493" i="6" s="1"/>
  <c r="M481" i="6"/>
  <c r="P485" i="6"/>
  <c r="BC485" i="2"/>
  <c r="R485" i="6" s="1"/>
  <c r="O483" i="6"/>
  <c r="M483" i="6"/>
  <c r="P495" i="6"/>
  <c r="BC495" i="2"/>
  <c r="R495" i="6" s="1"/>
  <c r="O481" i="6"/>
  <c r="AR493" i="2"/>
  <c r="N493" i="6"/>
  <c r="N485" i="6"/>
  <c r="AR485" i="2"/>
  <c r="H495" i="6"/>
  <c r="AY495" i="2"/>
  <c r="AM500" i="2"/>
  <c r="H493" i="6"/>
  <c r="H485" i="6"/>
  <c r="AY493" i="2"/>
  <c r="AY503" i="2"/>
  <c r="BF503" i="2" s="1"/>
  <c r="AY490" i="2"/>
  <c r="BE490" i="2" s="1"/>
  <c r="N490" i="6"/>
  <c r="P491" i="6"/>
  <c r="P490" i="6"/>
  <c r="M511" i="6"/>
  <c r="O511" i="6"/>
  <c r="N499" i="6"/>
  <c r="P499" i="6"/>
  <c r="N503" i="6"/>
  <c r="M498" i="6"/>
  <c r="O498" i="6"/>
  <c r="M501" i="6"/>
  <c r="M502" i="6"/>
  <c r="O502" i="6"/>
  <c r="O501" i="6"/>
  <c r="P503" i="6"/>
  <c r="O509" i="6"/>
  <c r="O507" i="6"/>
  <c r="M506" i="6"/>
  <c r="O506" i="6"/>
  <c r="M507" i="6"/>
  <c r="M509" i="6"/>
  <c r="O505" i="6"/>
  <c r="BB505" i="2"/>
  <c r="Q505" i="6" s="1"/>
  <c r="BD505" i="2"/>
  <c r="M494" i="6"/>
  <c r="O494" i="6"/>
  <c r="BB494" i="2"/>
  <c r="Q494" i="6" s="1"/>
  <c r="BD494" i="2"/>
  <c r="M505" i="6"/>
  <c r="AM496" i="2"/>
  <c r="AN496" i="2"/>
  <c r="AT505" i="2"/>
  <c r="AT496" i="2"/>
  <c r="G494" i="6"/>
  <c r="AO494" i="2"/>
  <c r="G505" i="6"/>
  <c r="AO505" i="2"/>
  <c r="BD509" i="2"/>
  <c r="BB509" i="2"/>
  <c r="Q509" i="6" s="1"/>
  <c r="BD507" i="2"/>
  <c r="BB507" i="2"/>
  <c r="Q507" i="6" s="1"/>
  <c r="BD506" i="2"/>
  <c r="BB506" i="2"/>
  <c r="Q506" i="6" s="1"/>
  <c r="BD511" i="2"/>
  <c r="BB511" i="2"/>
  <c r="Q511" i="6" s="1"/>
  <c r="AT509" i="2"/>
  <c r="AT504" i="2"/>
  <c r="AT508" i="2"/>
  <c r="AM507" i="2"/>
  <c r="AM508" i="2"/>
  <c r="AN508" i="2"/>
  <c r="G508" i="6" s="1"/>
  <c r="AO511" i="2"/>
  <c r="H511" i="6" s="1"/>
  <c r="AT507" i="2"/>
  <c r="AM509" i="2"/>
  <c r="AO506" i="2"/>
  <c r="H506" i="6" s="1"/>
  <c r="AO507" i="2"/>
  <c r="H507" i="6" s="1"/>
  <c r="AO509" i="2"/>
  <c r="AN510" i="2"/>
  <c r="G510" i="6" s="1"/>
  <c r="AM504" i="2"/>
  <c r="AN504" i="2"/>
  <c r="G504" i="6" s="1"/>
  <c r="AT511" i="2"/>
  <c r="AR499" i="2"/>
  <c r="BC499" i="2"/>
  <c r="R499" i="6" s="1"/>
  <c r="AR503" i="2"/>
  <c r="BD498" i="2"/>
  <c r="BB498" i="2"/>
  <c r="Q498" i="6" s="1"/>
  <c r="BD502" i="2"/>
  <c r="BB502" i="2"/>
  <c r="Q502" i="6" s="1"/>
  <c r="BD501" i="2"/>
  <c r="BB501" i="2"/>
  <c r="Q501" i="6" s="1"/>
  <c r="BC503" i="2"/>
  <c r="R503" i="6" s="1"/>
  <c r="BF497" i="2"/>
  <c r="BE497" i="2"/>
  <c r="AM501" i="2"/>
  <c r="AY499" i="2"/>
  <c r="AO498" i="2"/>
  <c r="H498" i="6" s="1"/>
  <c r="AO501" i="2"/>
  <c r="H501" i="6" s="1"/>
  <c r="AN500" i="2"/>
  <c r="G500" i="6" s="1"/>
  <c r="AO502" i="2"/>
  <c r="H502" i="6" s="1"/>
  <c r="AT501" i="2"/>
  <c r="BC491" i="2"/>
  <c r="R491" i="6" s="1"/>
  <c r="BD483" i="2"/>
  <c r="BB483" i="2"/>
  <c r="Q483" i="6" s="1"/>
  <c r="BD481" i="2"/>
  <c r="BB481" i="2"/>
  <c r="Q481" i="6" s="1"/>
  <c r="BC490" i="2"/>
  <c r="R490" i="6" s="1"/>
  <c r="AR490" i="2"/>
  <c r="BF490" i="2"/>
  <c r="BE489" i="2"/>
  <c r="BF489" i="2"/>
  <c r="AN482" i="2"/>
  <c r="G482" i="6" s="1"/>
  <c r="AM482" i="2"/>
  <c r="AT483" i="2"/>
  <c r="AO481" i="2"/>
  <c r="H481" i="6" s="1"/>
  <c r="AS487" i="2"/>
  <c r="AN487" i="2"/>
  <c r="G487" i="6" s="1"/>
  <c r="AL487" i="2"/>
  <c r="AY491" i="2"/>
  <c r="BE485" i="2"/>
  <c r="BF485" i="2"/>
  <c r="AT482" i="2"/>
  <c r="AO483" i="2"/>
  <c r="H483" i="6" s="1"/>
  <c r="AN484" i="2"/>
  <c r="G484" i="6" s="1"/>
  <c r="AS486" i="2"/>
  <c r="AL486" i="2"/>
  <c r="AT481" i="2"/>
  <c r="AY481" i="2" s="1"/>
  <c r="AM481" i="2"/>
  <c r="AP484" i="2"/>
  <c r="AQ483" i="2"/>
  <c r="AP482" i="2"/>
  <c r="AQ494" i="2"/>
  <c r="AQ507" i="2"/>
  <c r="AX511" i="2"/>
  <c r="AP510" i="2"/>
  <c r="AQ506" i="2"/>
  <c r="AQ501" i="2"/>
  <c r="AP500" i="2"/>
  <c r="AW484" i="2"/>
  <c r="AX481" i="2"/>
  <c r="AX505" i="2"/>
  <c r="AW504" i="2"/>
  <c r="AX507" i="2"/>
  <c r="AX498" i="2"/>
  <c r="AP487" i="2"/>
  <c r="AX494" i="2"/>
  <c r="AX506" i="2"/>
  <c r="AW496" i="2"/>
  <c r="AW508" i="2"/>
  <c r="AX502" i="2"/>
  <c r="AW482" i="2"/>
  <c r="AW510" i="2"/>
  <c r="AW500" i="2"/>
  <c r="AX483" i="2"/>
  <c r="AQ481" i="2"/>
  <c r="AP496" i="2"/>
  <c r="AQ505" i="2"/>
  <c r="AP504" i="2"/>
  <c r="AX509" i="2"/>
  <c r="AP508" i="2"/>
  <c r="AQ498" i="2"/>
  <c r="AQ502" i="2"/>
  <c r="AW487" i="2"/>
  <c r="AQ511" i="2"/>
  <c r="AQ509" i="2"/>
  <c r="AX501" i="2"/>
  <c r="O487" i="6" l="1"/>
  <c r="N481" i="6"/>
  <c r="P483" i="6"/>
  <c r="O482" i="6"/>
  <c r="M487" i="6"/>
  <c r="P481" i="6"/>
  <c r="O484" i="6"/>
  <c r="M482" i="6"/>
  <c r="N483" i="6"/>
  <c r="M484" i="6"/>
  <c r="BF493" i="2"/>
  <c r="BE493" i="2"/>
  <c r="BE495" i="2"/>
  <c r="BF495" i="2"/>
  <c r="AY483" i="2"/>
  <c r="AY511" i="2"/>
  <c r="BF511" i="2" s="1"/>
  <c r="BE503" i="2"/>
  <c r="P511" i="6"/>
  <c r="N511" i="6"/>
  <c r="M500" i="6"/>
  <c r="O500" i="6"/>
  <c r="N502" i="6"/>
  <c r="P502" i="6"/>
  <c r="N501" i="6"/>
  <c r="P501" i="6"/>
  <c r="N498" i="6"/>
  <c r="P498" i="6"/>
  <c r="N506" i="6"/>
  <c r="P506" i="6"/>
  <c r="M508" i="6"/>
  <c r="O508" i="6"/>
  <c r="M510" i="6"/>
  <c r="O510" i="6"/>
  <c r="P509" i="6"/>
  <c r="P507" i="6"/>
  <c r="N509" i="6"/>
  <c r="M504" i="6"/>
  <c r="O504" i="6"/>
  <c r="N507" i="6"/>
  <c r="N505" i="6"/>
  <c r="AR505" i="2"/>
  <c r="P505" i="6"/>
  <c r="BC505" i="2"/>
  <c r="R505" i="6" s="1"/>
  <c r="N494" i="6"/>
  <c r="AR494" i="2"/>
  <c r="P494" i="6"/>
  <c r="BC494" i="2"/>
  <c r="R494" i="6" s="1"/>
  <c r="M496" i="6"/>
  <c r="O496" i="6"/>
  <c r="BD496" i="2"/>
  <c r="BB496" i="2"/>
  <c r="Q496" i="6" s="1"/>
  <c r="H505" i="6"/>
  <c r="AY509" i="2"/>
  <c r="BF509" i="2" s="1"/>
  <c r="H509" i="6"/>
  <c r="H494" i="6"/>
  <c r="G496" i="6"/>
  <c r="AO496" i="2"/>
  <c r="AY494" i="2"/>
  <c r="AY505" i="2"/>
  <c r="AR506" i="2"/>
  <c r="BC506" i="2"/>
  <c r="R506" i="6" s="1"/>
  <c r="BD508" i="2"/>
  <c r="BB508" i="2"/>
  <c r="Q508" i="6" s="1"/>
  <c r="BD510" i="2"/>
  <c r="BB510" i="2"/>
  <c r="Q510" i="6" s="1"/>
  <c r="BC509" i="2"/>
  <c r="R509" i="6" s="1"/>
  <c r="BC507" i="2"/>
  <c r="R507" i="6" s="1"/>
  <c r="BC511" i="2"/>
  <c r="R511" i="6" s="1"/>
  <c r="AR509" i="2"/>
  <c r="BD504" i="2"/>
  <c r="BB504" i="2"/>
  <c r="Q504" i="6" s="1"/>
  <c r="AR507" i="2"/>
  <c r="AR511" i="2"/>
  <c r="AO508" i="2"/>
  <c r="H508" i="6" s="1"/>
  <c r="AO510" i="2"/>
  <c r="H510" i="6" s="1"/>
  <c r="AY506" i="2"/>
  <c r="AY507" i="2"/>
  <c r="AO504" i="2"/>
  <c r="H504" i="6" s="1"/>
  <c r="BD500" i="2"/>
  <c r="BB500" i="2"/>
  <c r="Q500" i="6" s="1"/>
  <c r="AR502" i="2"/>
  <c r="BC502" i="2"/>
  <c r="R502" i="6" s="1"/>
  <c r="AR501" i="2"/>
  <c r="BC501" i="2"/>
  <c r="R501" i="6" s="1"/>
  <c r="AR498" i="2"/>
  <c r="BC498" i="2"/>
  <c r="R498" i="6" s="1"/>
  <c r="BF499" i="2"/>
  <c r="BE499" i="2"/>
  <c r="AO500" i="2"/>
  <c r="H500" i="6" s="1"/>
  <c r="AY501" i="2"/>
  <c r="AY502" i="2"/>
  <c r="AY498" i="2"/>
  <c r="AY482" i="2"/>
  <c r="BD482" i="2"/>
  <c r="BB482" i="2"/>
  <c r="Q482" i="6" s="1"/>
  <c r="AR481" i="2"/>
  <c r="BC481" i="2"/>
  <c r="R481" i="6" s="1"/>
  <c r="AR483" i="2"/>
  <c r="BC483" i="2"/>
  <c r="R483" i="6" s="1"/>
  <c r="BD484" i="2"/>
  <c r="BB484" i="2"/>
  <c r="Q484" i="6" s="1"/>
  <c r="BD487" i="2"/>
  <c r="BB487" i="2"/>
  <c r="Q487" i="6" s="1"/>
  <c r="BF483" i="2"/>
  <c r="BE483" i="2"/>
  <c r="BF481" i="2"/>
  <c r="BE481" i="2"/>
  <c r="BE491" i="2"/>
  <c r="BF491" i="2"/>
  <c r="AO482" i="2"/>
  <c r="H482" i="6" s="1"/>
  <c r="AT486" i="2"/>
  <c r="AM487" i="2"/>
  <c r="AN486" i="2"/>
  <c r="G486" i="6" s="1"/>
  <c r="AM486" i="2"/>
  <c r="AO487" i="2"/>
  <c r="H487" i="6" s="1"/>
  <c r="AN488" i="2"/>
  <c r="G488" i="6" s="1"/>
  <c r="AO484" i="2"/>
  <c r="AT487" i="2"/>
  <c r="AQ484" i="2"/>
  <c r="AW486" i="2"/>
  <c r="AX496" i="2"/>
  <c r="AX504" i="2"/>
  <c r="AX500" i="2"/>
  <c r="AQ482" i="2"/>
  <c r="AX487" i="2"/>
  <c r="AQ510" i="2"/>
  <c r="AX484" i="2"/>
  <c r="AP486" i="2"/>
  <c r="AQ496" i="2"/>
  <c r="AQ504" i="2"/>
  <c r="AQ500" i="2"/>
  <c r="AP488" i="2"/>
  <c r="AQ508" i="2"/>
  <c r="AW488" i="2"/>
  <c r="AX482" i="2"/>
  <c r="AQ487" i="2"/>
  <c r="AX508" i="2"/>
  <c r="AX510" i="2"/>
  <c r="P482" i="6" l="1"/>
  <c r="O488" i="6"/>
  <c r="M488" i="6"/>
  <c r="M486" i="6"/>
  <c r="P484" i="6"/>
  <c r="N482" i="6"/>
  <c r="O486" i="6"/>
  <c r="N484" i="6"/>
  <c r="AY484" i="2"/>
  <c r="H484" i="6"/>
  <c r="BE511" i="2"/>
  <c r="BE509" i="2"/>
  <c r="AY500" i="2"/>
  <c r="BF500" i="2" s="1"/>
  <c r="N487" i="6"/>
  <c r="P487" i="6"/>
  <c r="N500" i="6"/>
  <c r="P500" i="6"/>
  <c r="N510" i="6"/>
  <c r="P510" i="6"/>
  <c r="N504" i="6"/>
  <c r="P504" i="6"/>
  <c r="N508" i="6"/>
  <c r="P508" i="6"/>
  <c r="N496" i="6"/>
  <c r="AR496" i="2"/>
  <c r="P496" i="6"/>
  <c r="BC496" i="2"/>
  <c r="R496" i="6" s="1"/>
  <c r="AY510" i="2"/>
  <c r="BF510" i="2" s="1"/>
  <c r="AY496" i="2"/>
  <c r="H496" i="6"/>
  <c r="BF494" i="2"/>
  <c r="BE494" i="2"/>
  <c r="AY504" i="2"/>
  <c r="BF504" i="2" s="1"/>
  <c r="BF505" i="2"/>
  <c r="BE505" i="2"/>
  <c r="AR510" i="2"/>
  <c r="BC510" i="2"/>
  <c r="R510" i="6" s="1"/>
  <c r="AR504" i="2"/>
  <c r="BC504" i="2"/>
  <c r="R504" i="6" s="1"/>
  <c r="AR508" i="2"/>
  <c r="BC508" i="2"/>
  <c r="R508" i="6" s="1"/>
  <c r="BF507" i="2"/>
  <c r="BE507" i="2"/>
  <c r="BF506" i="2"/>
  <c r="BE506" i="2"/>
  <c r="AY508" i="2"/>
  <c r="AR500" i="2"/>
  <c r="BC500" i="2"/>
  <c r="R500" i="6" s="1"/>
  <c r="BF498" i="2"/>
  <c r="BE498" i="2"/>
  <c r="BF502" i="2"/>
  <c r="BE502" i="2"/>
  <c r="BF501" i="2"/>
  <c r="BE501" i="2"/>
  <c r="BD486" i="2"/>
  <c r="BB486" i="2"/>
  <c r="Q486" i="6" s="1"/>
  <c r="AR487" i="2"/>
  <c r="BC487" i="2"/>
  <c r="R487" i="6" s="1"/>
  <c r="AR482" i="2"/>
  <c r="BC482" i="2"/>
  <c r="R482" i="6" s="1"/>
  <c r="BC484" i="2"/>
  <c r="R484" i="6" s="1"/>
  <c r="AR484" i="2"/>
  <c r="BD488" i="2"/>
  <c r="BB488" i="2"/>
  <c r="Q488" i="6" s="1"/>
  <c r="BE484" i="2"/>
  <c r="BF484" i="2"/>
  <c r="AO486" i="2"/>
  <c r="H486" i="6" s="1"/>
  <c r="AY487" i="2"/>
  <c r="BF482" i="2"/>
  <c r="BE482" i="2"/>
  <c r="AO488" i="2"/>
  <c r="H488" i="6" s="1"/>
  <c r="AX488" i="2"/>
  <c r="AQ486" i="2"/>
  <c r="AX486" i="2"/>
  <c r="AQ488" i="2"/>
  <c r="BE500" i="2" l="1"/>
  <c r="N488" i="6"/>
  <c r="N486" i="6"/>
  <c r="P488" i="6"/>
  <c r="P486" i="6"/>
  <c r="BE510" i="2"/>
  <c r="BE496" i="2"/>
  <c r="BF496" i="2"/>
  <c r="BE504" i="2"/>
  <c r="BF508" i="2"/>
  <c r="BE508" i="2"/>
  <c r="AR488" i="2"/>
  <c r="BC488" i="2"/>
  <c r="R488" i="6" s="1"/>
  <c r="AR486" i="2"/>
  <c r="BC486" i="2"/>
  <c r="R486" i="6" s="1"/>
  <c r="BE487" i="2"/>
  <c r="BF487" i="2"/>
  <c r="AY488" i="2"/>
  <c r="AY486" i="2"/>
  <c r="BE486" i="2" l="1"/>
  <c r="BF486" i="2"/>
  <c r="BE488" i="2"/>
  <c r="BF488" i="2"/>
  <c r="S479" i="6" l="1"/>
  <c r="B479" i="6"/>
  <c r="A479" i="6"/>
  <c r="S478" i="6"/>
  <c r="B478" i="6"/>
  <c r="A478" i="6"/>
  <c r="S477" i="6"/>
  <c r="F477" i="6"/>
  <c r="B477" i="6"/>
  <c r="A477" i="6"/>
  <c r="S476" i="6"/>
  <c r="E476" i="6"/>
  <c r="B476" i="6"/>
  <c r="A476" i="6"/>
  <c r="S475" i="6"/>
  <c r="B475" i="6"/>
  <c r="A475" i="6"/>
  <c r="S474" i="6"/>
  <c r="B474" i="6"/>
  <c r="A474" i="6"/>
  <c r="S473" i="6"/>
  <c r="B473" i="6"/>
  <c r="A473" i="6"/>
  <c r="S472" i="6"/>
  <c r="B472" i="6"/>
  <c r="A472" i="6"/>
  <c r="S471" i="6"/>
  <c r="B471" i="6"/>
  <c r="A471" i="6"/>
  <c r="S470" i="6"/>
  <c r="C470" i="6"/>
  <c r="B470" i="6"/>
  <c r="A470" i="6"/>
  <c r="S469" i="6"/>
  <c r="F469" i="6"/>
  <c r="B469" i="6"/>
  <c r="A469" i="6"/>
  <c r="S468" i="6"/>
  <c r="E468" i="6"/>
  <c r="B468" i="6"/>
  <c r="A468" i="6"/>
  <c r="S467" i="6"/>
  <c r="B467" i="6"/>
  <c r="A467" i="6"/>
  <c r="S466" i="6"/>
  <c r="B466" i="6"/>
  <c r="A466" i="6"/>
  <c r="S465" i="6"/>
  <c r="B465" i="6"/>
  <c r="A465" i="6"/>
  <c r="S464" i="6"/>
  <c r="E464" i="6"/>
  <c r="B464" i="6"/>
  <c r="A464" i="6"/>
  <c r="S463" i="6"/>
  <c r="B463" i="6"/>
  <c r="A463" i="6"/>
  <c r="BA479" i="2"/>
  <c r="AZ479" i="2"/>
  <c r="AV479" i="2"/>
  <c r="AD479" i="2"/>
  <c r="AE479" i="2" s="1"/>
  <c r="Z479" i="2"/>
  <c r="X479" i="2"/>
  <c r="Y479" i="2" s="1"/>
  <c r="F479" i="6" s="1"/>
  <c r="S479" i="2"/>
  <c r="T479" i="2" s="1"/>
  <c r="G479" i="2"/>
  <c r="H479" i="2" s="1"/>
  <c r="E479" i="2"/>
  <c r="F479" i="2" s="1"/>
  <c r="C479" i="2"/>
  <c r="D479" i="2" s="1"/>
  <c r="B479" i="2"/>
  <c r="A479" i="2"/>
  <c r="BA478" i="2"/>
  <c r="AZ478" i="2"/>
  <c r="AV478" i="2"/>
  <c r="AD478" i="2"/>
  <c r="AE478" i="2" s="1"/>
  <c r="X478" i="2"/>
  <c r="Y478" i="2" s="1"/>
  <c r="F478" i="6" s="1"/>
  <c r="S478" i="2"/>
  <c r="T478" i="2" s="1"/>
  <c r="E478" i="2"/>
  <c r="F478" i="2" s="1"/>
  <c r="C478" i="2"/>
  <c r="D478" i="2" s="1"/>
  <c r="B478" i="2"/>
  <c r="A478" i="2"/>
  <c r="BA477" i="2"/>
  <c r="AZ477" i="2"/>
  <c r="AV477" i="2"/>
  <c r="AG477" i="2"/>
  <c r="AF477" i="2"/>
  <c r="AE477" i="2"/>
  <c r="AD477" i="2"/>
  <c r="AA477" i="2"/>
  <c r="Z477" i="2"/>
  <c r="Y477" i="2"/>
  <c r="X477" i="2"/>
  <c r="E477" i="6" s="1"/>
  <c r="V477" i="2"/>
  <c r="AK477" i="2" s="1"/>
  <c r="L477" i="6" s="1"/>
  <c r="U477" i="2"/>
  <c r="AJ477" i="2" s="1"/>
  <c r="K477" i="6" s="1"/>
  <c r="T477" i="2"/>
  <c r="S477" i="2"/>
  <c r="H477" i="2"/>
  <c r="G477" i="2"/>
  <c r="O477" i="2" s="1"/>
  <c r="C477" i="6" s="1"/>
  <c r="F477" i="2"/>
  <c r="E477" i="2"/>
  <c r="D477" i="2"/>
  <c r="C477" i="2"/>
  <c r="J477" i="2" s="1"/>
  <c r="B477" i="2"/>
  <c r="A477" i="2"/>
  <c r="BA476" i="2"/>
  <c r="AZ476" i="2"/>
  <c r="AV476" i="2"/>
  <c r="AF476" i="2"/>
  <c r="AG476" i="2" s="1"/>
  <c r="AE476" i="2"/>
  <c r="AD476" i="2"/>
  <c r="Z476" i="2"/>
  <c r="AA476" i="2" s="1"/>
  <c r="X476" i="2"/>
  <c r="Y476" i="2" s="1"/>
  <c r="F476" i="6" s="1"/>
  <c r="T476" i="2"/>
  <c r="S476" i="2"/>
  <c r="F476" i="2"/>
  <c r="E476" i="2"/>
  <c r="G476" i="2" s="1"/>
  <c r="D476" i="2"/>
  <c r="C476" i="2"/>
  <c r="J476" i="2" s="1"/>
  <c r="B476" i="2"/>
  <c r="A476" i="2"/>
  <c r="BA475" i="2"/>
  <c r="AZ475" i="2"/>
  <c r="AV475" i="2"/>
  <c r="AE475" i="2"/>
  <c r="AD475" i="2"/>
  <c r="AF475" i="2" s="1"/>
  <c r="AG475" i="2" s="1"/>
  <c r="Y475" i="2"/>
  <c r="F475" i="6" s="1"/>
  <c r="X475" i="2"/>
  <c r="E475" i="6" s="1"/>
  <c r="T475" i="2"/>
  <c r="S475" i="2"/>
  <c r="U475" i="2" s="1"/>
  <c r="F475" i="2"/>
  <c r="E475" i="2"/>
  <c r="G475" i="2" s="1"/>
  <c r="D475" i="2"/>
  <c r="C475" i="2"/>
  <c r="J475" i="2" s="1"/>
  <c r="B475" i="2"/>
  <c r="A475" i="2"/>
  <c r="BA474" i="2"/>
  <c r="AZ474" i="2"/>
  <c r="AV474" i="2"/>
  <c r="AD474" i="2"/>
  <c r="AF474" i="2" s="1"/>
  <c r="AG474" i="2" s="1"/>
  <c r="X474" i="2"/>
  <c r="E474" i="6" s="1"/>
  <c r="T474" i="2"/>
  <c r="S474" i="2"/>
  <c r="G474" i="2"/>
  <c r="O474" i="2" s="1"/>
  <c r="C474" i="6" s="1"/>
  <c r="F474" i="2"/>
  <c r="E474" i="2"/>
  <c r="C474" i="2"/>
  <c r="J474" i="2" s="1"/>
  <c r="B474" i="2"/>
  <c r="A474" i="2"/>
  <c r="BA473" i="2"/>
  <c r="AZ473" i="2"/>
  <c r="AV473" i="2"/>
  <c r="AE473" i="2"/>
  <c r="AD473" i="2"/>
  <c r="AF473" i="2" s="1"/>
  <c r="AG473" i="2" s="1"/>
  <c r="Y473" i="2"/>
  <c r="F473" i="6" s="1"/>
  <c r="X473" i="2"/>
  <c r="E473" i="6" s="1"/>
  <c r="T473" i="2"/>
  <c r="S473" i="2"/>
  <c r="U473" i="2" s="1"/>
  <c r="F473" i="2"/>
  <c r="E473" i="2"/>
  <c r="G473" i="2" s="1"/>
  <c r="D473" i="2"/>
  <c r="C473" i="2"/>
  <c r="J473" i="2" s="1"/>
  <c r="B473" i="2"/>
  <c r="A473" i="2"/>
  <c r="BA472" i="2"/>
  <c r="AZ472" i="2"/>
  <c r="AV472" i="2"/>
  <c r="AD472" i="2"/>
  <c r="AF472" i="2" s="1"/>
  <c r="AG472" i="2" s="1"/>
  <c r="X472" i="2"/>
  <c r="Z472" i="2" s="1"/>
  <c r="AA472" i="2" s="1"/>
  <c r="T472" i="2"/>
  <c r="S472" i="2"/>
  <c r="G472" i="2"/>
  <c r="O472" i="2" s="1"/>
  <c r="C472" i="6" s="1"/>
  <c r="F472" i="2"/>
  <c r="E472" i="2"/>
  <c r="C472" i="2"/>
  <c r="J472" i="2" s="1"/>
  <c r="B472" i="2"/>
  <c r="A472" i="2"/>
  <c r="BA471" i="2"/>
  <c r="AZ471" i="2"/>
  <c r="AV471" i="2"/>
  <c r="AE471" i="2"/>
  <c r="AD471" i="2"/>
  <c r="AF471" i="2" s="1"/>
  <c r="AG471" i="2" s="1"/>
  <c r="X471" i="2"/>
  <c r="Z471" i="2" s="1"/>
  <c r="AA471" i="2" s="1"/>
  <c r="T471" i="2"/>
  <c r="S471" i="2"/>
  <c r="U471" i="2" s="1"/>
  <c r="F471" i="2"/>
  <c r="E471" i="2"/>
  <c r="G471" i="2" s="1"/>
  <c r="O471" i="2" s="1"/>
  <c r="C471" i="6" s="1"/>
  <c r="D471" i="2"/>
  <c r="C471" i="2"/>
  <c r="J471" i="2" s="1"/>
  <c r="B471" i="2"/>
  <c r="A471" i="2"/>
  <c r="BA470" i="2"/>
  <c r="AZ470" i="2"/>
  <c r="AV470" i="2"/>
  <c r="AG470" i="2"/>
  <c r="AE470" i="2"/>
  <c r="AD470" i="2"/>
  <c r="AF470" i="2" s="1"/>
  <c r="AA470" i="2"/>
  <c r="Y470" i="2"/>
  <c r="F470" i="6" s="1"/>
  <c r="X470" i="2"/>
  <c r="Z470" i="2" s="1"/>
  <c r="S470" i="2"/>
  <c r="T470" i="2" s="1"/>
  <c r="K470" i="2"/>
  <c r="J470" i="2"/>
  <c r="L470" i="2" s="1"/>
  <c r="M470" i="2" s="1"/>
  <c r="F470" i="2"/>
  <c r="E470" i="2"/>
  <c r="G470" i="2" s="1"/>
  <c r="O470" i="2" s="1"/>
  <c r="D470" i="2"/>
  <c r="C470" i="2"/>
  <c r="B470" i="2"/>
  <c r="A470" i="2"/>
  <c r="BA469" i="2"/>
  <c r="AZ469" i="2"/>
  <c r="AV469" i="2"/>
  <c r="AG469" i="2"/>
  <c r="AE469" i="2"/>
  <c r="AD469" i="2"/>
  <c r="AF469" i="2" s="1"/>
  <c r="AA469" i="2"/>
  <c r="Y469" i="2"/>
  <c r="X469" i="2"/>
  <c r="Z469" i="2" s="1"/>
  <c r="S469" i="2"/>
  <c r="U469" i="2" s="1"/>
  <c r="AJ469" i="2" s="1"/>
  <c r="K469" i="6" s="1"/>
  <c r="H469" i="2"/>
  <c r="E469" i="2"/>
  <c r="G469" i="2" s="1"/>
  <c r="O469" i="2" s="1"/>
  <c r="Q469" i="2" s="1"/>
  <c r="R469" i="2" s="1"/>
  <c r="C469" i="2"/>
  <c r="J469" i="2" s="1"/>
  <c r="B469" i="2"/>
  <c r="A469" i="2"/>
  <c r="BA468" i="2"/>
  <c r="AZ468" i="2"/>
  <c r="AV468" i="2"/>
  <c r="AD468" i="2"/>
  <c r="Y468" i="2"/>
  <c r="F468" i="6" s="1"/>
  <c r="X468" i="2"/>
  <c r="Z468" i="2" s="1"/>
  <c r="AA468" i="2" s="1"/>
  <c r="S468" i="2"/>
  <c r="H468" i="2"/>
  <c r="E468" i="2"/>
  <c r="G468" i="2" s="1"/>
  <c r="O468" i="2" s="1"/>
  <c r="C468" i="2"/>
  <c r="J468" i="2" s="1"/>
  <c r="B468" i="2"/>
  <c r="A468" i="2"/>
  <c r="BA467" i="2"/>
  <c r="AZ467" i="2"/>
  <c r="AV467" i="2"/>
  <c r="AE467" i="2"/>
  <c r="AD467" i="2"/>
  <c r="AF467" i="2" s="1"/>
  <c r="AG467" i="2" s="1"/>
  <c r="Y467" i="2"/>
  <c r="F467" i="6" s="1"/>
  <c r="X467" i="2"/>
  <c r="E467" i="6" s="1"/>
  <c r="T467" i="2"/>
  <c r="S467" i="2"/>
  <c r="U467" i="2" s="1"/>
  <c r="F467" i="2"/>
  <c r="E467" i="2"/>
  <c r="G467" i="2" s="1"/>
  <c r="O467" i="2" s="1"/>
  <c r="C467" i="2"/>
  <c r="J467" i="2" s="1"/>
  <c r="K467" i="2" s="1"/>
  <c r="B467" i="2"/>
  <c r="A467" i="2"/>
  <c r="BA466" i="2"/>
  <c r="AZ466" i="2"/>
  <c r="AV466" i="2"/>
  <c r="AG466" i="2"/>
  <c r="AF466" i="2"/>
  <c r="AE466" i="2"/>
  <c r="AD466" i="2"/>
  <c r="AA466" i="2"/>
  <c r="Z466" i="2"/>
  <c r="Y466" i="2"/>
  <c r="F466" i="6" s="1"/>
  <c r="X466" i="2"/>
  <c r="E466" i="6" s="1"/>
  <c r="T466" i="2"/>
  <c r="S466" i="2"/>
  <c r="F466" i="2"/>
  <c r="E466" i="2"/>
  <c r="G466" i="2" s="1"/>
  <c r="O466" i="2" s="1"/>
  <c r="C466" i="2"/>
  <c r="J466" i="2" s="1"/>
  <c r="K466" i="2" s="1"/>
  <c r="B466" i="2"/>
  <c r="A466" i="2"/>
  <c r="BA465" i="2"/>
  <c r="AZ465" i="2"/>
  <c r="AV465" i="2"/>
  <c r="AD465" i="2"/>
  <c r="AF465" i="2" s="1"/>
  <c r="AG465" i="2" s="1"/>
  <c r="X465" i="2"/>
  <c r="E465" i="6" s="1"/>
  <c r="S465" i="2"/>
  <c r="U465" i="2" s="1"/>
  <c r="E465" i="2"/>
  <c r="G465" i="2" s="1"/>
  <c r="O465" i="2" s="1"/>
  <c r="C465" i="2"/>
  <c r="J465" i="2" s="1"/>
  <c r="K465" i="2" s="1"/>
  <c r="B465" i="2"/>
  <c r="A465" i="2"/>
  <c r="BA464" i="2"/>
  <c r="AZ464" i="2"/>
  <c r="AV464" i="2"/>
  <c r="AF464" i="2"/>
  <c r="AG464" i="2" s="1"/>
  <c r="AD464" i="2"/>
  <c r="AE464" i="2" s="1"/>
  <c r="Z464" i="2"/>
  <c r="AA464" i="2" s="1"/>
  <c r="X464" i="2"/>
  <c r="Y464" i="2" s="1"/>
  <c r="F464" i="6" s="1"/>
  <c r="S464" i="2"/>
  <c r="T464" i="2" s="1"/>
  <c r="E464" i="2"/>
  <c r="G464" i="2" s="1"/>
  <c r="O464" i="2" s="1"/>
  <c r="C464" i="2"/>
  <c r="J464" i="2" s="1"/>
  <c r="K464" i="2" s="1"/>
  <c r="B464" i="2"/>
  <c r="A464" i="2"/>
  <c r="BA463" i="2"/>
  <c r="AZ463" i="2"/>
  <c r="AV463" i="2"/>
  <c r="AG463" i="2"/>
  <c r="AF463" i="2"/>
  <c r="AE463" i="2"/>
  <c r="AD463" i="2"/>
  <c r="AA463" i="2"/>
  <c r="Z463" i="2"/>
  <c r="Y463" i="2"/>
  <c r="F463" i="6" s="1"/>
  <c r="X463" i="2"/>
  <c r="E463" i="6" s="1"/>
  <c r="V463" i="2"/>
  <c r="AK463" i="2" s="1"/>
  <c r="L463" i="6" s="1"/>
  <c r="U463" i="2"/>
  <c r="AJ463" i="2" s="1"/>
  <c r="K463" i="6" s="1"/>
  <c r="T463" i="2"/>
  <c r="S463" i="2"/>
  <c r="G463" i="2"/>
  <c r="O463" i="2" s="1"/>
  <c r="Q463" i="2" s="1"/>
  <c r="F463" i="2"/>
  <c r="E463" i="2"/>
  <c r="C463" i="2"/>
  <c r="J463" i="2" s="1"/>
  <c r="K463" i="2" s="1"/>
  <c r="B463" i="2"/>
  <c r="A463" i="2"/>
  <c r="Q466" i="2" l="1"/>
  <c r="R466" i="2" s="1"/>
  <c r="C466" i="6"/>
  <c r="AJ467" i="2"/>
  <c r="K467" i="6" s="1"/>
  <c r="V467" i="2"/>
  <c r="AK467" i="2" s="1"/>
  <c r="L467" i="6" s="1"/>
  <c r="Q468" i="2"/>
  <c r="R468" i="2" s="1"/>
  <c r="C468" i="6"/>
  <c r="O476" i="2"/>
  <c r="C476" i="6" s="1"/>
  <c r="H476" i="2"/>
  <c r="O473" i="2"/>
  <c r="C473" i="6" s="1"/>
  <c r="H473" i="2"/>
  <c r="O475" i="2"/>
  <c r="C475" i="6" s="1"/>
  <c r="H475" i="2"/>
  <c r="Q464" i="2"/>
  <c r="R464" i="2" s="1"/>
  <c r="C464" i="6"/>
  <c r="Q465" i="2"/>
  <c r="C465" i="6"/>
  <c r="Q467" i="2"/>
  <c r="AN467" i="2" s="1"/>
  <c r="G467" i="6" s="1"/>
  <c r="C467" i="6"/>
  <c r="U466" i="2"/>
  <c r="V465" i="2"/>
  <c r="AK465" i="2" s="1"/>
  <c r="L465" i="6" s="1"/>
  <c r="AJ465" i="2"/>
  <c r="K465" i="6" s="1"/>
  <c r="L469" i="2"/>
  <c r="M469" i="2" s="1"/>
  <c r="K469" i="2"/>
  <c r="U474" i="2"/>
  <c r="AJ474" i="2" s="1"/>
  <c r="K474" i="6" s="1"/>
  <c r="V473" i="2"/>
  <c r="AK473" i="2" s="1"/>
  <c r="L473" i="6" s="1"/>
  <c r="U476" i="2"/>
  <c r="V475" i="2"/>
  <c r="AK475" i="2" s="1"/>
  <c r="L475" i="6" s="1"/>
  <c r="L463" i="2"/>
  <c r="M463" i="2" s="1"/>
  <c r="E472" i="6"/>
  <c r="F464" i="2"/>
  <c r="F465" i="2"/>
  <c r="T465" i="2"/>
  <c r="Y465" i="2"/>
  <c r="F465" i="6" s="1"/>
  <c r="AE465" i="2"/>
  <c r="Z467" i="2"/>
  <c r="AA467" i="2" s="1"/>
  <c r="D469" i="2"/>
  <c r="T469" i="2"/>
  <c r="H470" i="2"/>
  <c r="H471" i="2"/>
  <c r="Y471" i="2"/>
  <c r="F471" i="6" s="1"/>
  <c r="D472" i="2"/>
  <c r="H472" i="2"/>
  <c r="Y472" i="2"/>
  <c r="F472" i="6" s="1"/>
  <c r="AE472" i="2"/>
  <c r="Z473" i="2"/>
  <c r="AA473" i="2" s="1"/>
  <c r="D474" i="2"/>
  <c r="H474" i="2"/>
  <c r="Y474" i="2"/>
  <c r="F474" i="6" s="1"/>
  <c r="AE474" i="2"/>
  <c r="Z475" i="2"/>
  <c r="AA475" i="2" s="1"/>
  <c r="G478" i="2"/>
  <c r="H478" i="2" s="1"/>
  <c r="Z478" i="2"/>
  <c r="AA478" i="2" s="1"/>
  <c r="U479" i="2"/>
  <c r="AF479" i="2"/>
  <c r="AG479" i="2" s="1"/>
  <c r="C469" i="6"/>
  <c r="E471" i="6"/>
  <c r="E479" i="6"/>
  <c r="Z465" i="2"/>
  <c r="AA465" i="2" s="1"/>
  <c r="L466" i="2"/>
  <c r="M466" i="2" s="1"/>
  <c r="L467" i="2"/>
  <c r="M467" i="2" s="1"/>
  <c r="AS469" i="2"/>
  <c r="AT469" i="2" s="1"/>
  <c r="Z474" i="2"/>
  <c r="AA474" i="2" s="1"/>
  <c r="E470" i="6"/>
  <c r="E478" i="6"/>
  <c r="U464" i="2"/>
  <c r="L464" i="2"/>
  <c r="M464" i="2" s="1"/>
  <c r="L465" i="2"/>
  <c r="M465" i="2" s="1"/>
  <c r="F468" i="2"/>
  <c r="P469" i="2"/>
  <c r="D469" i="6" s="1"/>
  <c r="U478" i="2"/>
  <c r="AJ478" i="2" s="1"/>
  <c r="K478" i="6" s="1"/>
  <c r="AF478" i="2"/>
  <c r="AG478" i="2" s="1"/>
  <c r="C463" i="6"/>
  <c r="E469" i="6"/>
  <c r="J478" i="2"/>
  <c r="O478" i="2"/>
  <c r="C478" i="6" s="1"/>
  <c r="AH478" i="2"/>
  <c r="I478" i="6" s="1"/>
  <c r="J479" i="2"/>
  <c r="O479" i="2"/>
  <c r="C479" i="6" s="1"/>
  <c r="AJ479" i="2"/>
  <c r="K479" i="6" s="1"/>
  <c r="V478" i="2"/>
  <c r="V479" i="2"/>
  <c r="AA479" i="2"/>
  <c r="AS463" i="2"/>
  <c r="AN463" i="2"/>
  <c r="G463" i="6" s="1"/>
  <c r="R463" i="2"/>
  <c r="V464" i="2"/>
  <c r="AJ464" i="2"/>
  <c r="K464" i="6" s="1"/>
  <c r="AS466" i="2"/>
  <c r="AS467" i="2"/>
  <c r="R467" i="2"/>
  <c r="L468" i="2"/>
  <c r="M468" i="2" s="1"/>
  <c r="K468" i="2"/>
  <c r="AS464" i="2"/>
  <c r="R465" i="2"/>
  <c r="AN465" i="2"/>
  <c r="G465" i="6" s="1"/>
  <c r="V466" i="2"/>
  <c r="AJ466" i="2"/>
  <c r="K466" i="6" s="1"/>
  <c r="P468" i="2"/>
  <c r="D468" i="6" s="1"/>
  <c r="D463" i="2"/>
  <c r="H463" i="2"/>
  <c r="P463" i="2"/>
  <c r="D463" i="6" s="1"/>
  <c r="D464" i="2"/>
  <c r="H464" i="2"/>
  <c r="P464" i="2"/>
  <c r="D464" i="6" s="1"/>
  <c r="D465" i="2"/>
  <c r="H465" i="2"/>
  <c r="P465" i="2"/>
  <c r="D465" i="6" s="1"/>
  <c r="D466" i="2"/>
  <c r="H466" i="2"/>
  <c r="P466" i="2"/>
  <c r="D466" i="6" s="1"/>
  <c r="D467" i="2"/>
  <c r="H467" i="2"/>
  <c r="P467" i="2"/>
  <c r="D467" i="6" s="1"/>
  <c r="D468" i="2"/>
  <c r="U468" i="2"/>
  <c r="Q470" i="2"/>
  <c r="P470" i="2"/>
  <c r="D470" i="6" s="1"/>
  <c r="L471" i="2"/>
  <c r="M471" i="2" s="1"/>
  <c r="K471" i="2"/>
  <c r="V474" i="2"/>
  <c r="AL463" i="2"/>
  <c r="AM463" i="2" s="1"/>
  <c r="AH463" i="2"/>
  <c r="AH464" i="2"/>
  <c r="AL465" i="2"/>
  <c r="AH465" i="2"/>
  <c r="AH466" i="2"/>
  <c r="AL467" i="2"/>
  <c r="AH467" i="2"/>
  <c r="T468" i="2"/>
  <c r="F469" i="2"/>
  <c r="V469" i="2"/>
  <c r="AN469" i="2"/>
  <c r="G469" i="6" s="1"/>
  <c r="AL469" i="2"/>
  <c r="AM469" i="2" s="1"/>
  <c r="AH469" i="2"/>
  <c r="U472" i="2"/>
  <c r="AJ471" i="2"/>
  <c r="K471" i="6" s="1"/>
  <c r="V471" i="2"/>
  <c r="L472" i="2"/>
  <c r="M472" i="2" s="1"/>
  <c r="K472" i="2"/>
  <c r="Q472" i="2"/>
  <c r="AL472" i="2" s="1"/>
  <c r="P472" i="2"/>
  <c r="D472" i="6" s="1"/>
  <c r="AF468" i="2"/>
  <c r="AE468" i="2"/>
  <c r="AS468" i="2"/>
  <c r="U470" i="2"/>
  <c r="L474" i="2"/>
  <c r="M474" i="2" s="1"/>
  <c r="K474" i="2"/>
  <c r="Q474" i="2"/>
  <c r="P474" i="2"/>
  <c r="D474" i="6" s="1"/>
  <c r="AN475" i="2"/>
  <c r="G475" i="6" s="1"/>
  <c r="AL470" i="2"/>
  <c r="AH470" i="2"/>
  <c r="Q471" i="2"/>
  <c r="AL471" i="2" s="1"/>
  <c r="P471" i="2"/>
  <c r="D471" i="6" s="1"/>
  <c r="L473" i="2"/>
  <c r="M473" i="2" s="1"/>
  <c r="K473" i="2"/>
  <c r="Q473" i="2"/>
  <c r="P473" i="2"/>
  <c r="D473" i="6" s="1"/>
  <c r="L476" i="2"/>
  <c r="M476" i="2" s="1"/>
  <c r="K476" i="2"/>
  <c r="Q476" i="2"/>
  <c r="P476" i="2"/>
  <c r="D476" i="6" s="1"/>
  <c r="L475" i="2"/>
  <c r="M475" i="2" s="1"/>
  <c r="K475" i="2"/>
  <c r="Q475" i="2"/>
  <c r="P475" i="2"/>
  <c r="D475" i="6" s="1"/>
  <c r="L477" i="2"/>
  <c r="M477" i="2" s="1"/>
  <c r="K477" i="2"/>
  <c r="Q477" i="2"/>
  <c r="AN477" i="2" s="1"/>
  <c r="G477" i="6" s="1"/>
  <c r="P477" i="2"/>
  <c r="D477" i="6" s="1"/>
  <c r="AH471" i="2"/>
  <c r="AH472" i="2"/>
  <c r="AH473" i="2"/>
  <c r="AL473" i="2"/>
  <c r="AH475" i="2"/>
  <c r="AL475" i="2"/>
  <c r="AH476" i="2"/>
  <c r="AH477" i="2"/>
  <c r="AJ473" i="2"/>
  <c r="K473" i="6" s="1"/>
  <c r="AJ475" i="2"/>
  <c r="K475" i="6" s="1"/>
  <c r="AP469" i="2"/>
  <c r="AP467" i="2"/>
  <c r="AW463" i="2"/>
  <c r="AP463" i="2"/>
  <c r="AP465" i="2"/>
  <c r="AW467" i="2"/>
  <c r="AP477" i="2"/>
  <c r="AP475" i="2"/>
  <c r="AW469" i="2"/>
  <c r="O469" i="6" l="1"/>
  <c r="M475" i="6"/>
  <c r="M477" i="6"/>
  <c r="O467" i="6"/>
  <c r="M465" i="6"/>
  <c r="M463" i="6"/>
  <c r="O463" i="6"/>
  <c r="M467" i="6"/>
  <c r="M469" i="6"/>
  <c r="AI465" i="2"/>
  <c r="J465" i="6" s="1"/>
  <c r="I465" i="6"/>
  <c r="AL477" i="2"/>
  <c r="AI475" i="2"/>
  <c r="J475" i="6" s="1"/>
  <c r="I475" i="6"/>
  <c r="AI472" i="2"/>
  <c r="J472" i="6" s="1"/>
  <c r="I472" i="6"/>
  <c r="AI470" i="2"/>
  <c r="J470" i="6" s="1"/>
  <c r="I470" i="6"/>
  <c r="AI469" i="2"/>
  <c r="J469" i="6" s="1"/>
  <c r="I469" i="6"/>
  <c r="AI466" i="2"/>
  <c r="J466" i="6" s="1"/>
  <c r="I466" i="6"/>
  <c r="AI464" i="2"/>
  <c r="J464" i="6" s="1"/>
  <c r="I464" i="6"/>
  <c r="AI477" i="2"/>
  <c r="J477" i="6" s="1"/>
  <c r="I477" i="6"/>
  <c r="AH474" i="2"/>
  <c r="AI471" i="2"/>
  <c r="J471" i="6" s="1"/>
  <c r="I471" i="6"/>
  <c r="AL466" i="2"/>
  <c r="AN466" i="2" s="1"/>
  <c r="G466" i="6" s="1"/>
  <c r="AL464" i="2"/>
  <c r="AM464" i="2" s="1"/>
  <c r="AH479" i="2"/>
  <c r="I479" i="6" s="1"/>
  <c r="AI476" i="2"/>
  <c r="J476" i="6" s="1"/>
  <c r="I476" i="6"/>
  <c r="AI463" i="2"/>
  <c r="J463" i="6" s="1"/>
  <c r="I463" i="6"/>
  <c r="AJ476" i="2"/>
  <c r="K476" i="6" s="1"/>
  <c r="V476" i="2"/>
  <c r="AK476" i="2" s="1"/>
  <c r="L476" i="6" s="1"/>
  <c r="AI467" i="2"/>
  <c r="J467" i="6" s="1"/>
  <c r="I467" i="6"/>
  <c r="AI473" i="2"/>
  <c r="J473" i="6" s="1"/>
  <c r="I473" i="6"/>
  <c r="AM467" i="2"/>
  <c r="AS465" i="2"/>
  <c r="AK479" i="2"/>
  <c r="L479" i="6" s="1"/>
  <c r="Q478" i="2"/>
  <c r="P478" i="2"/>
  <c r="D478" i="6" s="1"/>
  <c r="AK478" i="2"/>
  <c r="L478" i="6" s="1"/>
  <c r="AI478" i="2"/>
  <c r="J478" i="6" s="1"/>
  <c r="Q479" i="2"/>
  <c r="P479" i="2"/>
  <c r="D479" i="6" s="1"/>
  <c r="L479" i="2"/>
  <c r="M479" i="2" s="1"/>
  <c r="K479" i="2"/>
  <c r="L478" i="2"/>
  <c r="M478" i="2" s="1"/>
  <c r="K478" i="2"/>
  <c r="BD469" i="2"/>
  <c r="BB469" i="2"/>
  <c r="Q469" i="6" s="1"/>
  <c r="BD467" i="2"/>
  <c r="BB467" i="2"/>
  <c r="Q467" i="6" s="1"/>
  <c r="BD463" i="2"/>
  <c r="BB463" i="2"/>
  <c r="Q463" i="6" s="1"/>
  <c r="AS474" i="2"/>
  <c r="R474" i="2"/>
  <c r="AK474" i="2"/>
  <c r="L474" i="6" s="1"/>
  <c r="AJ468" i="2"/>
  <c r="K468" i="6" s="1"/>
  <c r="V468" i="2"/>
  <c r="AK466" i="2"/>
  <c r="L466" i="6" s="1"/>
  <c r="AT466" i="2"/>
  <c r="AK464" i="2"/>
  <c r="L464" i="6" s="1"/>
  <c r="R475" i="2"/>
  <c r="AM475" i="2" s="1"/>
  <c r="AS475" i="2"/>
  <c r="AL474" i="2"/>
  <c r="AM470" i="2"/>
  <c r="AL468" i="2"/>
  <c r="AH468" i="2"/>
  <c r="I468" i="6" s="1"/>
  <c r="AG468" i="2"/>
  <c r="AM465" i="2"/>
  <c r="AO465" i="2"/>
  <c r="H465" i="6" s="1"/>
  <c r="AT464" i="2"/>
  <c r="AO467" i="2"/>
  <c r="H467" i="6" s="1"/>
  <c r="AM477" i="2"/>
  <c r="R477" i="2"/>
  <c r="AO477" i="2" s="1"/>
  <c r="H477" i="6" s="1"/>
  <c r="AS477" i="2"/>
  <c r="AJ472" i="2"/>
  <c r="K472" i="6" s="1"/>
  <c r="V472" i="2"/>
  <c r="AS476" i="2"/>
  <c r="R476" i="2"/>
  <c r="AO475" i="2"/>
  <c r="H475" i="6" s="1"/>
  <c r="AM466" i="2"/>
  <c r="AO463" i="2"/>
  <c r="H463" i="6" s="1"/>
  <c r="AJ470" i="2"/>
  <c r="K470" i="6" s="1"/>
  <c r="V470" i="2"/>
  <c r="AK469" i="2"/>
  <c r="L469" i="6" s="1"/>
  <c r="AK471" i="2"/>
  <c r="L471" i="6" s="1"/>
  <c r="AL476" i="2"/>
  <c r="R473" i="2"/>
  <c r="AM473" i="2" s="1"/>
  <c r="AS473" i="2"/>
  <c r="R471" i="2"/>
  <c r="AM471" i="2" s="1"/>
  <c r="AS471" i="2"/>
  <c r="AT468" i="2"/>
  <c r="AS472" i="2"/>
  <c r="R472" i="2"/>
  <c r="AM472" i="2" s="1"/>
  <c r="AO469" i="2"/>
  <c r="AN464" i="2"/>
  <c r="G464" i="6" s="1"/>
  <c r="AN473" i="2"/>
  <c r="G473" i="6" s="1"/>
  <c r="AN471" i="2"/>
  <c r="R470" i="2"/>
  <c r="AS470" i="2"/>
  <c r="AT467" i="2"/>
  <c r="AY467" i="2" s="1"/>
  <c r="AT463" i="2"/>
  <c r="AX467" i="2"/>
  <c r="AP464" i="2"/>
  <c r="AW473" i="2"/>
  <c r="AW471" i="2"/>
  <c r="AW475" i="2"/>
  <c r="AP471" i="2"/>
  <c r="AW477" i="2"/>
  <c r="AX469" i="2"/>
  <c r="AQ467" i="2"/>
  <c r="AQ477" i="2"/>
  <c r="AQ465" i="2"/>
  <c r="AQ463" i="2"/>
  <c r="AW466" i="2"/>
  <c r="AQ469" i="2"/>
  <c r="AW465" i="2"/>
  <c r="AP473" i="2"/>
  <c r="AW464" i="2"/>
  <c r="AP466" i="2"/>
  <c r="AX463" i="2"/>
  <c r="AQ475" i="2"/>
  <c r="N475" i="6" l="1"/>
  <c r="P463" i="6"/>
  <c r="M466" i="6"/>
  <c r="O464" i="6"/>
  <c r="M473" i="6"/>
  <c r="O465" i="6"/>
  <c r="BD465" i="2"/>
  <c r="BB465" i="2"/>
  <c r="Q465" i="6" s="1"/>
  <c r="N469" i="6"/>
  <c r="O466" i="6"/>
  <c r="N463" i="6"/>
  <c r="N465" i="6"/>
  <c r="N477" i="6"/>
  <c r="N467" i="6"/>
  <c r="P469" i="6"/>
  <c r="O477" i="6"/>
  <c r="M471" i="6"/>
  <c r="O475" i="6"/>
  <c r="O471" i="6"/>
  <c r="O473" i="6"/>
  <c r="M464" i="6"/>
  <c r="P467" i="6"/>
  <c r="AI474" i="2"/>
  <c r="J474" i="6" s="1"/>
  <c r="I474" i="6"/>
  <c r="AT465" i="2"/>
  <c r="AN470" i="2"/>
  <c r="G471" i="6"/>
  <c r="AY469" i="2"/>
  <c r="BE469" i="2" s="1"/>
  <c r="H469" i="6"/>
  <c r="AI479" i="2"/>
  <c r="J479" i="6" s="1"/>
  <c r="R478" i="2"/>
  <c r="AS478" i="2"/>
  <c r="AL478" i="2"/>
  <c r="R479" i="2"/>
  <c r="AL479" i="2"/>
  <c r="AS479" i="2"/>
  <c r="AN479" i="2"/>
  <c r="G479" i="6" s="1"/>
  <c r="AR477" i="2"/>
  <c r="AR475" i="2"/>
  <c r="AR467" i="2"/>
  <c r="BD471" i="2"/>
  <c r="BB471" i="2"/>
  <c r="Q471" i="6" s="1"/>
  <c r="BC463" i="2"/>
  <c r="R463" i="6" s="1"/>
  <c r="AR469" i="2"/>
  <c r="BC469" i="2"/>
  <c r="R469" i="6" s="1"/>
  <c r="BD473" i="2"/>
  <c r="BB473" i="2"/>
  <c r="Q473" i="6" s="1"/>
  <c r="BD466" i="2"/>
  <c r="BB466" i="2"/>
  <c r="Q466" i="6" s="1"/>
  <c r="BD477" i="2"/>
  <c r="BB477" i="2"/>
  <c r="Q477" i="6" s="1"/>
  <c r="BD464" i="2"/>
  <c r="BB464" i="2"/>
  <c r="Q464" i="6" s="1"/>
  <c r="AR463" i="2"/>
  <c r="BC467" i="2"/>
  <c r="R467" i="6" s="1"/>
  <c r="AR465" i="2"/>
  <c r="BD475" i="2"/>
  <c r="BB475" i="2"/>
  <c r="Q475" i="6" s="1"/>
  <c r="AO470" i="2"/>
  <c r="H470" i="6" s="1"/>
  <c r="BF469" i="2"/>
  <c r="BF467" i="2"/>
  <c r="BE467" i="2"/>
  <c r="AT470" i="2"/>
  <c r="AT472" i="2"/>
  <c r="AK468" i="2"/>
  <c r="L468" i="6" s="1"/>
  <c r="AT474" i="2"/>
  <c r="AT471" i="2"/>
  <c r="AT473" i="2"/>
  <c r="AY473" i="2" s="1"/>
  <c r="AK470" i="2"/>
  <c r="L470" i="6" s="1"/>
  <c r="AO466" i="2"/>
  <c r="H466" i="6" s="1"/>
  <c r="AT476" i="2"/>
  <c r="AT477" i="2"/>
  <c r="AY477" i="2" s="1"/>
  <c r="AI468" i="2"/>
  <c r="J468" i="6" s="1"/>
  <c r="AN474" i="2"/>
  <c r="G474" i="6" s="1"/>
  <c r="AM474" i="2"/>
  <c r="AY463" i="2"/>
  <c r="AY465" i="2"/>
  <c r="AO464" i="2"/>
  <c r="H464" i="6" s="1"/>
  <c r="AN476" i="2"/>
  <c r="G476" i="6" s="1"/>
  <c r="AM476" i="2"/>
  <c r="AO471" i="2"/>
  <c r="H471" i="6" s="1"/>
  <c r="AO473" i="2"/>
  <c r="H473" i="6" s="1"/>
  <c r="AN472" i="2"/>
  <c r="G472" i="6" s="1"/>
  <c r="AK472" i="2"/>
  <c r="L472" i="6" s="1"/>
  <c r="AN468" i="2"/>
  <c r="G468" i="6" s="1"/>
  <c r="AM468" i="2"/>
  <c r="AT475" i="2"/>
  <c r="AX465" i="2"/>
  <c r="AW479" i="2"/>
  <c r="AP468" i="2"/>
  <c r="AP476" i="2"/>
  <c r="AX466" i="2"/>
  <c r="AX464" i="2"/>
  <c r="AX475" i="2"/>
  <c r="AP479" i="2"/>
  <c r="AQ470" i="2"/>
  <c r="AP470" i="2"/>
  <c r="AW470" i="2"/>
  <c r="AX473" i="2"/>
  <c r="AW468" i="2"/>
  <c r="AW472" i="2"/>
  <c r="AQ466" i="2"/>
  <c r="AQ464" i="2"/>
  <c r="AW476" i="2"/>
  <c r="AX470" i="2"/>
  <c r="AX477" i="2"/>
  <c r="AX471" i="2"/>
  <c r="AP472" i="2"/>
  <c r="AW474" i="2"/>
  <c r="AQ473" i="2"/>
  <c r="AQ471" i="2"/>
  <c r="AP474" i="2"/>
  <c r="M474" i="6" l="1"/>
  <c r="N471" i="6"/>
  <c r="N473" i="6"/>
  <c r="O474" i="6"/>
  <c r="M472" i="6"/>
  <c r="P471" i="6"/>
  <c r="P477" i="6"/>
  <c r="P470" i="6"/>
  <c r="O476" i="6"/>
  <c r="N464" i="6"/>
  <c r="N466" i="6"/>
  <c r="O472" i="6"/>
  <c r="O468" i="6"/>
  <c r="P473" i="6"/>
  <c r="O470" i="6"/>
  <c r="BD470" i="2"/>
  <c r="BB470" i="2"/>
  <c r="Q470" i="6" s="1"/>
  <c r="M470" i="6"/>
  <c r="N470" i="6"/>
  <c r="M479" i="6"/>
  <c r="P475" i="6"/>
  <c r="P464" i="6"/>
  <c r="P466" i="6"/>
  <c r="M476" i="6"/>
  <c r="M468" i="6"/>
  <c r="O479" i="6"/>
  <c r="P465" i="6"/>
  <c r="BC465" i="2"/>
  <c r="R465" i="6" s="1"/>
  <c r="AY471" i="2"/>
  <c r="AM479" i="2"/>
  <c r="G470" i="6"/>
  <c r="BD479" i="2"/>
  <c r="BB479" i="2"/>
  <c r="Q479" i="6" s="1"/>
  <c r="AT479" i="2"/>
  <c r="AT478" i="2"/>
  <c r="AO479" i="2"/>
  <c r="H479" i="6" s="1"/>
  <c r="AN478" i="2"/>
  <c r="G478" i="6" s="1"/>
  <c r="AM478" i="2"/>
  <c r="BC475" i="2"/>
  <c r="R475" i="6" s="1"/>
  <c r="BC470" i="2"/>
  <c r="R470" i="6" s="1"/>
  <c r="AR473" i="2"/>
  <c r="AR464" i="2"/>
  <c r="BC464" i="2"/>
  <c r="R464" i="6" s="1"/>
  <c r="BD474" i="2"/>
  <c r="BB474" i="2"/>
  <c r="Q474" i="6" s="1"/>
  <c r="AR466" i="2"/>
  <c r="BC466" i="2"/>
  <c r="R466" i="6" s="1"/>
  <c r="AR470" i="2"/>
  <c r="BD472" i="2"/>
  <c r="BB472" i="2"/>
  <c r="Q472" i="6" s="1"/>
  <c r="BD476" i="2"/>
  <c r="BB476" i="2"/>
  <c r="Q476" i="6" s="1"/>
  <c r="BC471" i="2"/>
  <c r="R471" i="6" s="1"/>
  <c r="BD468" i="2"/>
  <c r="BB468" i="2"/>
  <c r="Q468" i="6" s="1"/>
  <c r="AR471" i="2"/>
  <c r="BC477" i="2"/>
  <c r="R477" i="6" s="1"/>
  <c r="BC473" i="2"/>
  <c r="R473" i="6" s="1"/>
  <c r="BE477" i="2"/>
  <c r="BF477" i="2"/>
  <c r="BE473" i="2"/>
  <c r="BF473" i="2"/>
  <c r="BE471" i="2"/>
  <c r="BF471" i="2"/>
  <c r="AY470" i="2"/>
  <c r="AO474" i="2"/>
  <c r="H474" i="6" s="1"/>
  <c r="AO472" i="2"/>
  <c r="H472" i="6" s="1"/>
  <c r="AO476" i="2"/>
  <c r="H476" i="6" s="1"/>
  <c r="AO468" i="2"/>
  <c r="H468" i="6" s="1"/>
  <c r="BF465" i="2"/>
  <c r="BE465" i="2"/>
  <c r="BF463" i="2"/>
  <c r="BE463" i="2"/>
  <c r="AY475" i="2"/>
  <c r="AY464" i="2"/>
  <c r="AY466" i="2"/>
  <c r="AW478" i="2"/>
  <c r="AX474" i="2"/>
  <c r="AP478" i="2"/>
  <c r="AQ474" i="2"/>
  <c r="AQ468" i="2"/>
  <c r="AQ479" i="2"/>
  <c r="AQ472" i="2"/>
  <c r="AQ476" i="2"/>
  <c r="AX468" i="2"/>
  <c r="AX479" i="2"/>
  <c r="AX472" i="2"/>
  <c r="AX476" i="2"/>
  <c r="P476" i="6" l="1"/>
  <c r="P472" i="6"/>
  <c r="P479" i="6"/>
  <c r="P468" i="6"/>
  <c r="N476" i="6"/>
  <c r="N472" i="6"/>
  <c r="N479" i="6"/>
  <c r="N468" i="6"/>
  <c r="N474" i="6"/>
  <c r="M478" i="6"/>
  <c r="P474" i="6"/>
  <c r="O478" i="6"/>
  <c r="AY472" i="2"/>
  <c r="BE472" i="2" s="1"/>
  <c r="AY479" i="2"/>
  <c r="BE479" i="2" s="1"/>
  <c r="AY476" i="2"/>
  <c r="BD478" i="2"/>
  <c r="BB478" i="2"/>
  <c r="Q478" i="6" s="1"/>
  <c r="AR479" i="2"/>
  <c r="BC479" i="2"/>
  <c r="R479" i="6" s="1"/>
  <c r="AO478" i="2"/>
  <c r="H478" i="6" s="1"/>
  <c r="AR468" i="2"/>
  <c r="BC468" i="2"/>
  <c r="R468" i="6" s="1"/>
  <c r="AR476" i="2"/>
  <c r="BC476" i="2"/>
  <c r="R476" i="6" s="1"/>
  <c r="AR474" i="2"/>
  <c r="BC474" i="2"/>
  <c r="R474" i="6" s="1"/>
  <c r="AR472" i="2"/>
  <c r="BC472" i="2"/>
  <c r="R472" i="6" s="1"/>
  <c r="BF472" i="2"/>
  <c r="BF466" i="2"/>
  <c r="BE466" i="2"/>
  <c r="BE475" i="2"/>
  <c r="BF475" i="2"/>
  <c r="AY474" i="2"/>
  <c r="BE470" i="2"/>
  <c r="BF470" i="2"/>
  <c r="AY468" i="2"/>
  <c r="BE476" i="2"/>
  <c r="BF476" i="2"/>
  <c r="BF464" i="2"/>
  <c r="BE464" i="2"/>
  <c r="AX478" i="2"/>
  <c r="AQ478" i="2"/>
  <c r="N478" i="6" l="1"/>
  <c r="P478" i="6"/>
  <c r="BF479" i="2"/>
  <c r="AR478" i="2"/>
  <c r="BC478" i="2"/>
  <c r="R478" i="6" s="1"/>
  <c r="AY478" i="2"/>
  <c r="BE468" i="2"/>
  <c r="BF468" i="2"/>
  <c r="BE474" i="2"/>
  <c r="BF474" i="2"/>
  <c r="BF478" i="2" l="1"/>
  <c r="BE478" i="2"/>
  <c r="S461" i="6" l="1"/>
  <c r="B461" i="6"/>
  <c r="A461" i="6"/>
  <c r="S460" i="6"/>
  <c r="B460" i="6"/>
  <c r="A460" i="6"/>
  <c r="S459" i="6"/>
  <c r="B459" i="6"/>
  <c r="A459" i="6"/>
  <c r="S458" i="6"/>
  <c r="B458" i="6"/>
  <c r="A458" i="6"/>
  <c r="S457" i="6"/>
  <c r="B457" i="6"/>
  <c r="A457" i="6"/>
  <c r="S456" i="6"/>
  <c r="B456" i="6"/>
  <c r="A456" i="6"/>
  <c r="S455" i="6"/>
  <c r="F455" i="6"/>
  <c r="B455" i="6"/>
  <c r="A455" i="6"/>
  <c r="S454" i="6"/>
  <c r="E454" i="6"/>
  <c r="B454" i="6"/>
  <c r="A454" i="6"/>
  <c r="S453" i="6"/>
  <c r="B453" i="6"/>
  <c r="A453" i="6"/>
  <c r="S452" i="6"/>
  <c r="B452" i="6"/>
  <c r="A452" i="6"/>
  <c r="S451" i="6"/>
  <c r="B451" i="6"/>
  <c r="A451" i="6"/>
  <c r="S450" i="6"/>
  <c r="B450" i="6"/>
  <c r="A450" i="6"/>
  <c r="S449" i="6"/>
  <c r="B449" i="6"/>
  <c r="A449" i="6"/>
  <c r="S448" i="6"/>
  <c r="B448" i="6"/>
  <c r="A448" i="6"/>
  <c r="S447" i="6"/>
  <c r="B447" i="6"/>
  <c r="A447" i="6"/>
  <c r="BA461" i="2"/>
  <c r="AZ461" i="2"/>
  <c r="AV461" i="2"/>
  <c r="AD461" i="2"/>
  <c r="AE461" i="2" s="1"/>
  <c r="X461" i="2"/>
  <c r="Y461" i="2" s="1"/>
  <c r="F461" i="6" s="1"/>
  <c r="S461" i="2"/>
  <c r="T461" i="2" s="1"/>
  <c r="E461" i="2"/>
  <c r="F461" i="2" s="1"/>
  <c r="C461" i="2"/>
  <c r="D461" i="2" s="1"/>
  <c r="B461" i="2"/>
  <c r="A461" i="2"/>
  <c r="BA460" i="2"/>
  <c r="AZ460" i="2"/>
  <c r="AV460" i="2"/>
  <c r="AD460" i="2"/>
  <c r="AE460" i="2" s="1"/>
  <c r="X460" i="2"/>
  <c r="Y460" i="2" s="1"/>
  <c r="F460" i="6" s="1"/>
  <c r="S460" i="2"/>
  <c r="T460" i="2" s="1"/>
  <c r="E460" i="2"/>
  <c r="F460" i="2" s="1"/>
  <c r="C460" i="2"/>
  <c r="D460" i="2" s="1"/>
  <c r="B460" i="2"/>
  <c r="A460" i="2"/>
  <c r="BA459" i="2"/>
  <c r="AZ459" i="2"/>
  <c r="AV459" i="2"/>
  <c r="AD459" i="2"/>
  <c r="AF459" i="2" s="1"/>
  <c r="X459" i="2"/>
  <c r="Z459" i="2" s="1"/>
  <c r="S459" i="2"/>
  <c r="U459" i="2" s="1"/>
  <c r="E459" i="2"/>
  <c r="G459" i="2" s="1"/>
  <c r="C459" i="2"/>
  <c r="D459" i="2" s="1"/>
  <c r="B459" i="2"/>
  <c r="A459" i="2"/>
  <c r="BA458" i="2"/>
  <c r="AZ458" i="2"/>
  <c r="AV458" i="2"/>
  <c r="AD458" i="2"/>
  <c r="AF458" i="2" s="1"/>
  <c r="X458" i="2"/>
  <c r="Z458" i="2" s="1"/>
  <c r="S458" i="2"/>
  <c r="E458" i="2"/>
  <c r="G458" i="2" s="1"/>
  <c r="C458" i="2"/>
  <c r="D458" i="2" s="1"/>
  <c r="B458" i="2"/>
  <c r="A458" i="2"/>
  <c r="BA457" i="2"/>
  <c r="AZ457" i="2"/>
  <c r="AV457" i="2"/>
  <c r="AD457" i="2"/>
  <c r="AF457" i="2" s="1"/>
  <c r="X457" i="2"/>
  <c r="Z457" i="2" s="1"/>
  <c r="S457" i="2"/>
  <c r="U457" i="2" s="1"/>
  <c r="J457" i="2"/>
  <c r="L457" i="2" s="1"/>
  <c r="M457" i="2" s="1"/>
  <c r="E457" i="2"/>
  <c r="G457" i="2" s="1"/>
  <c r="C457" i="2"/>
  <c r="D457" i="2" s="1"/>
  <c r="B457" i="2"/>
  <c r="A457" i="2"/>
  <c r="BA456" i="2"/>
  <c r="AZ456" i="2"/>
  <c r="AV456" i="2"/>
  <c r="AD456" i="2"/>
  <c r="AF456" i="2" s="1"/>
  <c r="X456" i="2"/>
  <c r="Z456" i="2" s="1"/>
  <c r="S456" i="2"/>
  <c r="J456" i="2"/>
  <c r="L456" i="2" s="1"/>
  <c r="M456" i="2" s="1"/>
  <c r="E456" i="2"/>
  <c r="G456" i="2" s="1"/>
  <c r="C456" i="2"/>
  <c r="D456" i="2" s="1"/>
  <c r="B456" i="2"/>
  <c r="A456" i="2"/>
  <c r="BA455" i="2"/>
  <c r="AZ455" i="2"/>
  <c r="AV455" i="2"/>
  <c r="AF455" i="2"/>
  <c r="AG455" i="2" s="1"/>
  <c r="AD455" i="2"/>
  <c r="AE455" i="2" s="1"/>
  <c r="Z455" i="2"/>
  <c r="X455" i="2"/>
  <c r="Y455" i="2" s="1"/>
  <c r="U455" i="2"/>
  <c r="S455" i="2"/>
  <c r="T455" i="2" s="1"/>
  <c r="G455" i="2"/>
  <c r="H455" i="2" s="1"/>
  <c r="E455" i="2"/>
  <c r="F455" i="2" s="1"/>
  <c r="C455" i="2"/>
  <c r="D455" i="2" s="1"/>
  <c r="B455" i="2"/>
  <c r="A455" i="2"/>
  <c r="BA454" i="2"/>
  <c r="AZ454" i="2"/>
  <c r="AV454" i="2"/>
  <c r="AF454" i="2"/>
  <c r="AG454" i="2" s="1"/>
  <c r="AD454" i="2"/>
  <c r="AE454" i="2" s="1"/>
  <c r="Z454" i="2"/>
  <c r="X454" i="2"/>
  <c r="Y454" i="2" s="1"/>
  <c r="F454" i="6" s="1"/>
  <c r="S454" i="2"/>
  <c r="T454" i="2" s="1"/>
  <c r="E454" i="2"/>
  <c r="F454" i="2" s="1"/>
  <c r="C454" i="2"/>
  <c r="D454" i="2" s="1"/>
  <c r="B454" i="2"/>
  <c r="A454" i="2"/>
  <c r="BA453" i="2"/>
  <c r="AZ453" i="2"/>
  <c r="AV453" i="2"/>
  <c r="AD453" i="2"/>
  <c r="AE453" i="2" s="1"/>
  <c r="X453" i="2"/>
  <c r="Y453" i="2" s="1"/>
  <c r="F453" i="6" s="1"/>
  <c r="S453" i="2"/>
  <c r="U453" i="2" s="1"/>
  <c r="E453" i="2"/>
  <c r="G453" i="2" s="1"/>
  <c r="C453" i="2"/>
  <c r="D453" i="2" s="1"/>
  <c r="B453" i="2"/>
  <c r="A453" i="2"/>
  <c r="BA452" i="2"/>
  <c r="AZ452" i="2"/>
  <c r="AV452" i="2"/>
  <c r="AD452" i="2"/>
  <c r="AF452" i="2" s="1"/>
  <c r="X452" i="2"/>
  <c r="Z452" i="2" s="1"/>
  <c r="S452" i="2"/>
  <c r="E452" i="2"/>
  <c r="G452" i="2" s="1"/>
  <c r="C452" i="2"/>
  <c r="D452" i="2" s="1"/>
  <c r="B452" i="2"/>
  <c r="A452" i="2"/>
  <c r="BA451" i="2"/>
  <c r="AZ451" i="2"/>
  <c r="AV451" i="2"/>
  <c r="AE451" i="2"/>
  <c r="AD451" i="2"/>
  <c r="AF451" i="2" s="1"/>
  <c r="AG451" i="2" s="1"/>
  <c r="Y451" i="2"/>
  <c r="F451" i="6" s="1"/>
  <c r="X451" i="2"/>
  <c r="E451" i="6" s="1"/>
  <c r="T451" i="2"/>
  <c r="S451" i="2"/>
  <c r="U451" i="2" s="1"/>
  <c r="F451" i="2"/>
  <c r="E451" i="2"/>
  <c r="G451" i="2" s="1"/>
  <c r="D451" i="2"/>
  <c r="C451" i="2"/>
  <c r="J451" i="2" s="1"/>
  <c r="B451" i="2"/>
  <c r="A451" i="2"/>
  <c r="BA450" i="2"/>
  <c r="AZ450" i="2"/>
  <c r="AV450" i="2"/>
  <c r="AD450" i="2"/>
  <c r="AF450" i="2" s="1"/>
  <c r="AG450" i="2" s="1"/>
  <c r="X450" i="2"/>
  <c r="Z450" i="2" s="1"/>
  <c r="AA450" i="2" s="1"/>
  <c r="S450" i="2"/>
  <c r="T450" i="2" s="1"/>
  <c r="G450" i="2"/>
  <c r="O450" i="2" s="1"/>
  <c r="C450" i="6" s="1"/>
  <c r="E450" i="2"/>
  <c r="F450" i="2" s="1"/>
  <c r="C450" i="2"/>
  <c r="J450" i="2" s="1"/>
  <c r="B450" i="2"/>
  <c r="A450" i="2"/>
  <c r="BA449" i="2"/>
  <c r="AZ449" i="2"/>
  <c r="AV449" i="2"/>
  <c r="AE449" i="2"/>
  <c r="AD449" i="2"/>
  <c r="AF449" i="2" s="1"/>
  <c r="AG449" i="2" s="1"/>
  <c r="Y449" i="2"/>
  <c r="F449" i="6" s="1"/>
  <c r="X449" i="2"/>
  <c r="E449" i="6" s="1"/>
  <c r="T449" i="2"/>
  <c r="S449" i="2"/>
  <c r="U449" i="2" s="1"/>
  <c r="F449" i="2"/>
  <c r="E449" i="2"/>
  <c r="G449" i="2" s="1"/>
  <c r="D449" i="2"/>
  <c r="C449" i="2"/>
  <c r="J449" i="2" s="1"/>
  <c r="B449" i="2"/>
  <c r="A449" i="2"/>
  <c r="BA448" i="2"/>
  <c r="AZ448" i="2"/>
  <c r="AV448" i="2"/>
  <c r="AD448" i="2"/>
  <c r="AF448" i="2" s="1"/>
  <c r="AG448" i="2" s="1"/>
  <c r="X448" i="2"/>
  <c r="Z448" i="2" s="1"/>
  <c r="AA448" i="2" s="1"/>
  <c r="S448" i="2"/>
  <c r="T448" i="2" s="1"/>
  <c r="G448" i="2"/>
  <c r="O448" i="2" s="1"/>
  <c r="C448" i="6" s="1"/>
  <c r="E448" i="2"/>
  <c r="F448" i="2" s="1"/>
  <c r="C448" i="2"/>
  <c r="J448" i="2" s="1"/>
  <c r="B448" i="2"/>
  <c r="A448" i="2"/>
  <c r="BA447" i="2"/>
  <c r="AZ447" i="2"/>
  <c r="AV447" i="2"/>
  <c r="AE447" i="2"/>
  <c r="AD447" i="2"/>
  <c r="AF447" i="2" s="1"/>
  <c r="AG447" i="2" s="1"/>
  <c r="Y447" i="2"/>
  <c r="F447" i="6" s="1"/>
  <c r="X447" i="2"/>
  <c r="E447" i="6" s="1"/>
  <c r="T447" i="2"/>
  <c r="S447" i="2"/>
  <c r="U447" i="2" s="1"/>
  <c r="F447" i="2"/>
  <c r="E447" i="2"/>
  <c r="G447" i="2" s="1"/>
  <c r="D447" i="2"/>
  <c r="C447" i="2"/>
  <c r="J447" i="2" s="1"/>
  <c r="B447" i="2"/>
  <c r="A447" i="2"/>
  <c r="O447" i="2" l="1"/>
  <c r="C447" i="6" s="1"/>
  <c r="H447" i="2"/>
  <c r="U450" i="2"/>
  <c r="V449" i="2"/>
  <c r="AK449" i="2" s="1"/>
  <c r="L449" i="6" s="1"/>
  <c r="O451" i="2"/>
  <c r="C451" i="6" s="1"/>
  <c r="H451" i="2"/>
  <c r="U448" i="2"/>
  <c r="V447" i="2"/>
  <c r="AK447" i="2" s="1"/>
  <c r="L447" i="6" s="1"/>
  <c r="O449" i="2"/>
  <c r="C449" i="6" s="1"/>
  <c r="H449" i="2"/>
  <c r="AJ451" i="2"/>
  <c r="K451" i="6" s="1"/>
  <c r="V451" i="2"/>
  <c r="AK451" i="2" s="1"/>
  <c r="L451" i="6" s="1"/>
  <c r="E450" i="6"/>
  <c r="E458" i="6"/>
  <c r="Z447" i="2"/>
  <c r="AA447" i="2" s="1"/>
  <c r="D448" i="2"/>
  <c r="H448" i="2"/>
  <c r="Y448" i="2"/>
  <c r="F448" i="6" s="1"/>
  <c r="AE448" i="2"/>
  <c r="Z449" i="2"/>
  <c r="AA449" i="2" s="1"/>
  <c r="D450" i="2"/>
  <c r="H450" i="2"/>
  <c r="Y450" i="2"/>
  <c r="F450" i="6" s="1"/>
  <c r="AE450" i="2"/>
  <c r="Z451" i="2"/>
  <c r="AA451" i="2" s="1"/>
  <c r="AF453" i="2"/>
  <c r="AG453" i="2" s="1"/>
  <c r="G454" i="2"/>
  <c r="H454" i="2" s="1"/>
  <c r="U456" i="2"/>
  <c r="AJ456" i="2" s="1"/>
  <c r="K456" i="6" s="1"/>
  <c r="AF460" i="2"/>
  <c r="AG460" i="2" s="1"/>
  <c r="G461" i="2"/>
  <c r="H461" i="2" s="1"/>
  <c r="Z461" i="2"/>
  <c r="AH461" i="2" s="1"/>
  <c r="I461" i="6" s="1"/>
  <c r="E453" i="6"/>
  <c r="E457" i="6"/>
  <c r="E461" i="6"/>
  <c r="J452" i="2"/>
  <c r="L452" i="2" s="1"/>
  <c r="M452" i="2" s="1"/>
  <c r="J458" i="2"/>
  <c r="L458" i="2" s="1"/>
  <c r="M458" i="2" s="1"/>
  <c r="E448" i="6"/>
  <c r="E452" i="6"/>
  <c r="E456" i="6"/>
  <c r="E460" i="6"/>
  <c r="U452" i="2"/>
  <c r="V452" i="2" s="1"/>
  <c r="Z453" i="2"/>
  <c r="G460" i="2"/>
  <c r="H460" i="2" s="1"/>
  <c r="Z460" i="2"/>
  <c r="AA460" i="2" s="1"/>
  <c r="U461" i="2"/>
  <c r="U460" i="2" s="1"/>
  <c r="AF461" i="2"/>
  <c r="AG461" i="2" s="1"/>
  <c r="E455" i="6"/>
  <c r="E459" i="6"/>
  <c r="J460" i="2"/>
  <c r="J461" i="2"/>
  <c r="O461" i="2"/>
  <c r="C461" i="6" s="1"/>
  <c r="AA461" i="2"/>
  <c r="V456" i="2"/>
  <c r="AA457" i="2"/>
  <c r="H458" i="2"/>
  <c r="O458" i="2"/>
  <c r="C458" i="6" s="1"/>
  <c r="AG458" i="2"/>
  <c r="AH458" i="2"/>
  <c r="I458" i="6" s="1"/>
  <c r="V459" i="2"/>
  <c r="AJ459" i="2"/>
  <c r="K459" i="6" s="1"/>
  <c r="AA456" i="2"/>
  <c r="H457" i="2"/>
  <c r="O457" i="2"/>
  <c r="C457" i="6" s="1"/>
  <c r="AG457" i="2"/>
  <c r="AH457" i="2"/>
  <c r="I457" i="6" s="1"/>
  <c r="AA459" i="2"/>
  <c r="H456" i="2"/>
  <c r="O456" i="2"/>
  <c r="C456" i="6" s="1"/>
  <c r="AG456" i="2"/>
  <c r="AH456" i="2"/>
  <c r="I456" i="6" s="1"/>
  <c r="U458" i="2"/>
  <c r="AG459" i="2"/>
  <c r="AH459" i="2"/>
  <c r="I459" i="6" s="1"/>
  <c r="V457" i="2"/>
  <c r="AJ457" i="2"/>
  <c r="K457" i="6" s="1"/>
  <c r="AA458" i="2"/>
  <c r="H459" i="2"/>
  <c r="O459" i="2"/>
  <c r="C459" i="6" s="1"/>
  <c r="J459" i="2"/>
  <c r="F456" i="2"/>
  <c r="K456" i="2"/>
  <c r="T456" i="2"/>
  <c r="Y456" i="2"/>
  <c r="F456" i="6" s="1"/>
  <c r="AE456" i="2"/>
  <c r="F457" i="2"/>
  <c r="K457" i="2"/>
  <c r="T457" i="2"/>
  <c r="Y457" i="2"/>
  <c r="F457" i="6" s="1"/>
  <c r="AE457" i="2"/>
  <c r="F458" i="2"/>
  <c r="K458" i="2"/>
  <c r="T458" i="2"/>
  <c r="Y458" i="2"/>
  <c r="F458" i="6" s="1"/>
  <c r="AE458" i="2"/>
  <c r="F459" i="2"/>
  <c r="T459" i="2"/>
  <c r="Y459" i="2"/>
  <c r="F459" i="6" s="1"/>
  <c r="AE459" i="2"/>
  <c r="AJ452" i="2"/>
  <c r="K452" i="6" s="1"/>
  <c r="AA452" i="2"/>
  <c r="H453" i="2"/>
  <c r="O453" i="2"/>
  <c r="C453" i="6" s="1"/>
  <c r="H452" i="2"/>
  <c r="O452" i="2"/>
  <c r="C452" i="6" s="1"/>
  <c r="AG452" i="2"/>
  <c r="AH452" i="2"/>
  <c r="I452" i="6" s="1"/>
  <c r="V453" i="2"/>
  <c r="U454" i="2"/>
  <c r="AJ453" i="2"/>
  <c r="K453" i="6" s="1"/>
  <c r="J453" i="2"/>
  <c r="AH453" i="2"/>
  <c r="I453" i="6" s="1"/>
  <c r="J454" i="2"/>
  <c r="O454" i="2"/>
  <c r="C454" i="6" s="1"/>
  <c r="AH454" i="2"/>
  <c r="J455" i="2"/>
  <c r="O455" i="2"/>
  <c r="C455" i="6" s="1"/>
  <c r="AH455" i="2"/>
  <c r="F452" i="2"/>
  <c r="K452" i="2"/>
  <c r="T452" i="2"/>
  <c r="Y452" i="2"/>
  <c r="F452" i="6" s="1"/>
  <c r="AE452" i="2"/>
  <c r="F453" i="2"/>
  <c r="T453" i="2"/>
  <c r="AJ455" i="2"/>
  <c r="K455" i="6" s="1"/>
  <c r="AA453" i="2"/>
  <c r="AA454" i="2"/>
  <c r="V455" i="2"/>
  <c r="AA455" i="2"/>
  <c r="L448" i="2"/>
  <c r="M448" i="2" s="1"/>
  <c r="K448" i="2"/>
  <c r="Q448" i="2"/>
  <c r="P448" i="2"/>
  <c r="D448" i="6" s="1"/>
  <c r="L450" i="2"/>
  <c r="M450" i="2" s="1"/>
  <c r="K450" i="2"/>
  <c r="Q450" i="2"/>
  <c r="P450" i="2"/>
  <c r="D450" i="6" s="1"/>
  <c r="L447" i="2"/>
  <c r="M447" i="2" s="1"/>
  <c r="K447" i="2"/>
  <c r="P447" i="2"/>
  <c r="D447" i="6" s="1"/>
  <c r="AJ448" i="2"/>
  <c r="K448" i="6" s="1"/>
  <c r="V448" i="2"/>
  <c r="L449" i="2"/>
  <c r="M449" i="2" s="1"/>
  <c r="K449" i="2"/>
  <c r="Q449" i="2"/>
  <c r="AN449" i="2" s="1"/>
  <c r="G449" i="6" s="1"/>
  <c r="AJ450" i="2"/>
  <c r="K450" i="6" s="1"/>
  <c r="V450" i="2"/>
  <c r="L451" i="2"/>
  <c r="M451" i="2" s="1"/>
  <c r="K451" i="2"/>
  <c r="Q451" i="2"/>
  <c r="P451" i="2"/>
  <c r="D451" i="6" s="1"/>
  <c r="AL450" i="2"/>
  <c r="AH447" i="2"/>
  <c r="AH448" i="2"/>
  <c r="AH449" i="2"/>
  <c r="AH450" i="2"/>
  <c r="AH451" i="2"/>
  <c r="AL451" i="2"/>
  <c r="AJ447" i="2"/>
  <c r="K447" i="6" s="1"/>
  <c r="AJ449" i="2"/>
  <c r="K449" i="6" s="1"/>
  <c r="AP449" i="2"/>
  <c r="M449" i="6" l="1"/>
  <c r="AJ460" i="2"/>
  <c r="K460" i="6" s="1"/>
  <c r="V460" i="2"/>
  <c r="AI451" i="2"/>
  <c r="J451" i="6" s="1"/>
  <c r="I451" i="6"/>
  <c r="AI450" i="2"/>
  <c r="J450" i="6" s="1"/>
  <c r="I450" i="6"/>
  <c r="AI447" i="2"/>
  <c r="J447" i="6" s="1"/>
  <c r="I447" i="6"/>
  <c r="AI455" i="2"/>
  <c r="J455" i="6" s="1"/>
  <c r="I455" i="6"/>
  <c r="V461" i="2"/>
  <c r="AJ461" i="2"/>
  <c r="K461" i="6" s="1"/>
  <c r="AH460" i="2"/>
  <c r="I460" i="6" s="1"/>
  <c r="AL449" i="2"/>
  <c r="P449" i="2"/>
  <c r="D449" i="6" s="1"/>
  <c r="Q447" i="2"/>
  <c r="AN447" i="2" s="1"/>
  <c r="O460" i="2"/>
  <c r="C460" i="6" s="1"/>
  <c r="AI449" i="2"/>
  <c r="J449" i="6" s="1"/>
  <c r="I449" i="6"/>
  <c r="AI448" i="2"/>
  <c r="J448" i="6" s="1"/>
  <c r="I448" i="6"/>
  <c r="AI454" i="2"/>
  <c r="J454" i="6" s="1"/>
  <c r="I454" i="6"/>
  <c r="AK460" i="2"/>
  <c r="L460" i="6" s="1"/>
  <c r="AI461" i="2"/>
  <c r="J461" i="6" s="1"/>
  <c r="AI460" i="2"/>
  <c r="J460" i="6" s="1"/>
  <c r="AK461" i="2"/>
  <c r="L461" i="6" s="1"/>
  <c r="Q461" i="2"/>
  <c r="P461" i="2"/>
  <c r="D461" i="6" s="1"/>
  <c r="Q460" i="2"/>
  <c r="P460" i="2"/>
  <c r="D460" i="6" s="1"/>
  <c r="L461" i="2"/>
  <c r="M461" i="2" s="1"/>
  <c r="K461" i="2"/>
  <c r="L460" i="2"/>
  <c r="M460" i="2" s="1"/>
  <c r="K460" i="2"/>
  <c r="AI458" i="2"/>
  <c r="J458" i="6" s="1"/>
  <c r="AK456" i="2"/>
  <c r="L456" i="6" s="1"/>
  <c r="L459" i="2"/>
  <c r="M459" i="2" s="1"/>
  <c r="K459" i="2"/>
  <c r="AI459" i="2"/>
  <c r="J459" i="6" s="1"/>
  <c r="Q456" i="2"/>
  <c r="P456" i="2"/>
  <c r="D456" i="6" s="1"/>
  <c r="AI457" i="2"/>
  <c r="J457" i="6" s="1"/>
  <c r="Q457" i="2"/>
  <c r="P457" i="2"/>
  <c r="D457" i="6" s="1"/>
  <c r="Q459" i="2"/>
  <c r="P459" i="2"/>
  <c r="D459" i="6" s="1"/>
  <c r="AI456" i="2"/>
  <c r="J456" i="6" s="1"/>
  <c r="AK459" i="2"/>
  <c r="L459" i="6" s="1"/>
  <c r="AK457" i="2"/>
  <c r="L457" i="6" s="1"/>
  <c r="Q458" i="2"/>
  <c r="P458" i="2"/>
  <c r="D458" i="6" s="1"/>
  <c r="V458" i="2"/>
  <c r="AJ458" i="2"/>
  <c r="K458" i="6" s="1"/>
  <c r="AK453" i="2"/>
  <c r="L453" i="6" s="1"/>
  <c r="Q455" i="2"/>
  <c r="P455" i="2"/>
  <c r="D455" i="6" s="1"/>
  <c r="L453" i="2"/>
  <c r="M453" i="2" s="1"/>
  <c r="K453" i="2"/>
  <c r="Q452" i="2"/>
  <c r="P452" i="2"/>
  <c r="D452" i="6" s="1"/>
  <c r="AK455" i="2"/>
  <c r="L455" i="6" s="1"/>
  <c r="L455" i="2"/>
  <c r="M455" i="2" s="1"/>
  <c r="K455" i="2"/>
  <c r="L454" i="2"/>
  <c r="M454" i="2" s="1"/>
  <c r="K454" i="2"/>
  <c r="AI452" i="2"/>
  <c r="J452" i="6" s="1"/>
  <c r="V454" i="2"/>
  <c r="AJ454" i="2"/>
  <c r="K454" i="6" s="1"/>
  <c r="AK452" i="2"/>
  <c r="L452" i="6" s="1"/>
  <c r="AI453" i="2"/>
  <c r="J453" i="6" s="1"/>
  <c r="Q454" i="2"/>
  <c r="P454" i="2"/>
  <c r="D454" i="6" s="1"/>
  <c r="Q453" i="2"/>
  <c r="P453" i="2"/>
  <c r="D453" i="6" s="1"/>
  <c r="AM449" i="2"/>
  <c r="AS451" i="2"/>
  <c r="R451" i="2"/>
  <c r="AM451" i="2" s="1"/>
  <c r="AK450" i="2"/>
  <c r="L450" i="6" s="1"/>
  <c r="AS449" i="2"/>
  <c r="R449" i="2"/>
  <c r="AO449" i="2" s="1"/>
  <c r="H449" i="6" s="1"/>
  <c r="R447" i="2"/>
  <c r="AO447" i="2" s="1"/>
  <c r="H447" i="6" s="1"/>
  <c r="AS450" i="2"/>
  <c r="R450" i="2"/>
  <c r="AM450" i="2" s="1"/>
  <c r="AS448" i="2"/>
  <c r="R448" i="2"/>
  <c r="AL448" i="2"/>
  <c r="AK448" i="2"/>
  <c r="L448" i="6" s="1"/>
  <c r="AN451" i="2"/>
  <c r="G451" i="6" s="1"/>
  <c r="AP447" i="2"/>
  <c r="AQ449" i="2"/>
  <c r="AW451" i="2"/>
  <c r="AQ447" i="2"/>
  <c r="AP451" i="2"/>
  <c r="AW449" i="2"/>
  <c r="O449" i="6" l="1"/>
  <c r="M451" i="6"/>
  <c r="N447" i="6"/>
  <c r="O451" i="6"/>
  <c r="N449" i="6"/>
  <c r="M447" i="6"/>
  <c r="AL447" i="2"/>
  <c r="AS447" i="2"/>
  <c r="G447" i="6"/>
  <c r="R461" i="2"/>
  <c r="AL461" i="2"/>
  <c r="AM461" i="2" s="1"/>
  <c r="AS461" i="2"/>
  <c r="AN461" i="2"/>
  <c r="G461" i="6" s="1"/>
  <c r="R460" i="2"/>
  <c r="AL460" i="2"/>
  <c r="AS460" i="2"/>
  <c r="R456" i="2"/>
  <c r="AS456" i="2"/>
  <c r="AL456" i="2"/>
  <c r="R457" i="2"/>
  <c r="AN457" i="2"/>
  <c r="G457" i="6" s="1"/>
  <c r="AS457" i="2"/>
  <c r="AL457" i="2"/>
  <c r="R458" i="2"/>
  <c r="AL458" i="2"/>
  <c r="AS458" i="2"/>
  <c r="AK458" i="2"/>
  <c r="L458" i="6" s="1"/>
  <c r="R459" i="2"/>
  <c r="AN459" i="2"/>
  <c r="G459" i="6" s="1"/>
  <c r="AL459" i="2"/>
  <c r="AS459" i="2"/>
  <c r="R452" i="2"/>
  <c r="AL452" i="2"/>
  <c r="AS452" i="2"/>
  <c r="R455" i="2"/>
  <c r="AS455" i="2"/>
  <c r="AL455" i="2"/>
  <c r="AM455" i="2" s="1"/>
  <c r="AN455" i="2"/>
  <c r="G455" i="6" s="1"/>
  <c r="R453" i="2"/>
  <c r="AS453" i="2"/>
  <c r="AL453" i="2"/>
  <c r="AM453" i="2" s="1"/>
  <c r="AN453" i="2"/>
  <c r="G453" i="6" s="1"/>
  <c r="R454" i="2"/>
  <c r="AL454" i="2"/>
  <c r="AS454" i="2"/>
  <c r="AK454" i="2"/>
  <c r="L454" i="6" s="1"/>
  <c r="AR447" i="2"/>
  <c r="AR449" i="2"/>
  <c r="BD451" i="2"/>
  <c r="BB451" i="2"/>
  <c r="Q451" i="6" s="1"/>
  <c r="BD449" i="2"/>
  <c r="BB449" i="2"/>
  <c r="Q449" i="6" s="1"/>
  <c r="AO451" i="2"/>
  <c r="H451" i="6" s="1"/>
  <c r="AN450" i="2"/>
  <c r="G450" i="6" s="1"/>
  <c r="AM447" i="2"/>
  <c r="AT448" i="2"/>
  <c r="AT451" i="2"/>
  <c r="AN448" i="2"/>
  <c r="G448" i="6" s="1"/>
  <c r="AM448" i="2"/>
  <c r="AT450" i="2"/>
  <c r="AT449" i="2"/>
  <c r="AP461" i="2"/>
  <c r="AW457" i="2"/>
  <c r="AW453" i="2"/>
  <c r="AX449" i="2"/>
  <c r="AW459" i="2"/>
  <c r="AP455" i="2"/>
  <c r="AW448" i="2"/>
  <c r="AW450" i="2"/>
  <c r="AW447" i="2"/>
  <c r="AP457" i="2"/>
  <c r="AP453" i="2"/>
  <c r="AP448" i="2"/>
  <c r="AP450" i="2"/>
  <c r="AW461" i="2"/>
  <c r="AP459" i="2"/>
  <c r="AW455" i="2"/>
  <c r="AQ451" i="2"/>
  <c r="AX451" i="2"/>
  <c r="P451" i="6" l="1"/>
  <c r="N451" i="6"/>
  <c r="O455" i="6"/>
  <c r="M459" i="6"/>
  <c r="O461" i="6"/>
  <c r="M450" i="6"/>
  <c r="M448" i="6"/>
  <c r="M453" i="6"/>
  <c r="M457" i="6"/>
  <c r="O447" i="6"/>
  <c r="BB447" i="2"/>
  <c r="Q447" i="6" s="1"/>
  <c r="BD447" i="2"/>
  <c r="O450" i="6"/>
  <c r="O448" i="6"/>
  <c r="M455" i="6"/>
  <c r="O459" i="6"/>
  <c r="P449" i="6"/>
  <c r="O453" i="6"/>
  <c r="O457" i="6"/>
  <c r="M461" i="6"/>
  <c r="AT447" i="2"/>
  <c r="AM459" i="2"/>
  <c r="BD461" i="2"/>
  <c r="BB461" i="2"/>
  <c r="Q461" i="6" s="1"/>
  <c r="AN460" i="2"/>
  <c r="G460" i="6" s="1"/>
  <c r="AM460" i="2"/>
  <c r="AO461" i="2"/>
  <c r="H461" i="6" s="1"/>
  <c r="AT460" i="2"/>
  <c r="AT461" i="2"/>
  <c r="BD457" i="2"/>
  <c r="BB457" i="2"/>
  <c r="Q457" i="6" s="1"/>
  <c r="BD459" i="2"/>
  <c r="BB459" i="2"/>
  <c r="Q459" i="6" s="1"/>
  <c r="AT458" i="2"/>
  <c r="AT457" i="2"/>
  <c r="AT456" i="2"/>
  <c r="AO459" i="2"/>
  <c r="H459" i="6" s="1"/>
  <c r="AN458" i="2"/>
  <c r="G458" i="6" s="1"/>
  <c r="AM458" i="2"/>
  <c r="AO457" i="2"/>
  <c r="H457" i="6" s="1"/>
  <c r="AT459" i="2"/>
  <c r="AM457" i="2"/>
  <c r="AN456" i="2"/>
  <c r="G456" i="6" s="1"/>
  <c r="AM456" i="2"/>
  <c r="BD453" i="2"/>
  <c r="BB453" i="2"/>
  <c r="Q453" i="6" s="1"/>
  <c r="BD455" i="2"/>
  <c r="BB455" i="2"/>
  <c r="Q455" i="6" s="1"/>
  <c r="AT454" i="2"/>
  <c r="AN452" i="2"/>
  <c r="G452" i="6" s="1"/>
  <c r="AM452" i="2"/>
  <c r="AN454" i="2"/>
  <c r="G454" i="6" s="1"/>
  <c r="AM454" i="2"/>
  <c r="AT453" i="2"/>
  <c r="AT455" i="2"/>
  <c r="AO453" i="2"/>
  <c r="H453" i="6" s="1"/>
  <c r="AO455" i="2"/>
  <c r="H455" i="6" s="1"/>
  <c r="AT452" i="2"/>
  <c r="BC449" i="2"/>
  <c r="R449" i="6" s="1"/>
  <c r="BC451" i="2"/>
  <c r="R451" i="6" s="1"/>
  <c r="BD450" i="2"/>
  <c r="BB450" i="2"/>
  <c r="Q450" i="6" s="1"/>
  <c r="AR451" i="2"/>
  <c r="BD448" i="2"/>
  <c r="BB448" i="2"/>
  <c r="Q448" i="6" s="1"/>
  <c r="AO450" i="2"/>
  <c r="H450" i="6" s="1"/>
  <c r="AO448" i="2"/>
  <c r="AY449" i="2"/>
  <c r="AY451" i="2"/>
  <c r="AY447" i="2"/>
  <c r="AX447" i="2"/>
  <c r="AW460" i="2"/>
  <c r="AQ459" i="2"/>
  <c r="AX457" i="2"/>
  <c r="AW454" i="2"/>
  <c r="AW452" i="2"/>
  <c r="AQ450" i="2"/>
  <c r="AX448" i="2"/>
  <c r="AQ457" i="2"/>
  <c r="AP458" i="2"/>
  <c r="AQ455" i="2"/>
  <c r="AP460" i="2"/>
  <c r="AX459" i="2"/>
  <c r="AW456" i="2"/>
  <c r="AP454" i="2"/>
  <c r="AP452" i="2"/>
  <c r="AX461" i="2"/>
  <c r="AW458" i="2"/>
  <c r="AP456" i="2"/>
  <c r="AQ453" i="2"/>
  <c r="AX453" i="2"/>
  <c r="AQ448" i="2"/>
  <c r="AQ461" i="2"/>
  <c r="AX455" i="2"/>
  <c r="AX450" i="2"/>
  <c r="P450" i="6" l="1"/>
  <c r="P455" i="6"/>
  <c r="N461" i="6"/>
  <c r="N448" i="6"/>
  <c r="P453" i="6"/>
  <c r="N453" i="6"/>
  <c r="M456" i="6"/>
  <c r="O458" i="6"/>
  <c r="P461" i="6"/>
  <c r="M452" i="6"/>
  <c r="M454" i="6"/>
  <c r="O456" i="6"/>
  <c r="P459" i="6"/>
  <c r="M460" i="6"/>
  <c r="N455" i="6"/>
  <c r="M458" i="6"/>
  <c r="N457" i="6"/>
  <c r="P448" i="6"/>
  <c r="N450" i="6"/>
  <c r="O452" i="6"/>
  <c r="O454" i="6"/>
  <c r="P457" i="6"/>
  <c r="N459" i="6"/>
  <c r="O460" i="6"/>
  <c r="P447" i="6"/>
  <c r="BC447" i="2"/>
  <c r="R447" i="6" s="1"/>
  <c r="AY448" i="2"/>
  <c r="H448" i="6"/>
  <c r="BC461" i="2"/>
  <c r="R461" i="6" s="1"/>
  <c r="BD460" i="2"/>
  <c r="BB460" i="2"/>
  <c r="Q460" i="6" s="1"/>
  <c r="AR461" i="2"/>
  <c r="AO460" i="2"/>
  <c r="H460" i="6" s="1"/>
  <c r="AY461" i="2"/>
  <c r="BD456" i="2"/>
  <c r="BB456" i="2"/>
  <c r="Q456" i="6" s="1"/>
  <c r="BC457" i="2"/>
  <c r="R457" i="6" s="1"/>
  <c r="BD458" i="2"/>
  <c r="BB458" i="2"/>
  <c r="Q458" i="6" s="1"/>
  <c r="BC459" i="2"/>
  <c r="R459" i="6" s="1"/>
  <c r="AR459" i="2"/>
  <c r="AR457" i="2"/>
  <c r="AO456" i="2"/>
  <c r="H456" i="6" s="1"/>
  <c r="AO458" i="2"/>
  <c r="AY459" i="2"/>
  <c r="AY457" i="2"/>
  <c r="BC453" i="2"/>
  <c r="R453" i="6" s="1"/>
  <c r="BD452" i="2"/>
  <c r="BB452" i="2"/>
  <c r="Q452" i="6" s="1"/>
  <c r="AR455" i="2"/>
  <c r="AR453" i="2"/>
  <c r="BD454" i="2"/>
  <c r="AY454" i="2"/>
  <c r="BB454" i="2"/>
  <c r="Q454" i="6" s="1"/>
  <c r="BC455" i="2"/>
  <c r="R455" i="6" s="1"/>
  <c r="AO452" i="2"/>
  <c r="AO454" i="2"/>
  <c r="H454" i="6" s="1"/>
  <c r="AY455" i="2"/>
  <c r="AY453" i="2"/>
  <c r="AR448" i="2"/>
  <c r="BC448" i="2"/>
  <c r="R448" i="6" s="1"/>
  <c r="AR450" i="2"/>
  <c r="BC450" i="2"/>
  <c r="R450" i="6" s="1"/>
  <c r="BE448" i="2"/>
  <c r="BF448" i="2"/>
  <c r="BE451" i="2"/>
  <c r="BF451" i="2"/>
  <c r="BE449" i="2"/>
  <c r="BF449" i="2"/>
  <c r="BE447" i="2"/>
  <c r="BF447" i="2"/>
  <c r="AY450" i="2"/>
  <c r="AQ456" i="2"/>
  <c r="AQ452" i="2"/>
  <c r="AX458" i="2"/>
  <c r="AX454" i="2"/>
  <c r="AX452" i="2"/>
  <c r="AX460" i="2"/>
  <c r="AQ458" i="2"/>
  <c r="AX456" i="2"/>
  <c r="AQ460" i="2"/>
  <c r="AQ454" i="2"/>
  <c r="N454" i="6" l="1"/>
  <c r="N460" i="6"/>
  <c r="P456" i="6"/>
  <c r="N458" i="6"/>
  <c r="P460" i="6"/>
  <c r="P452" i="6"/>
  <c r="P454" i="6"/>
  <c r="P458" i="6"/>
  <c r="N452" i="6"/>
  <c r="N456" i="6"/>
  <c r="AY460" i="2"/>
  <c r="AY452" i="2"/>
  <c r="BF452" i="2" s="1"/>
  <c r="H452" i="6"/>
  <c r="AY458" i="2"/>
  <c r="BE458" i="2" s="1"/>
  <c r="H458" i="6"/>
  <c r="AR460" i="2"/>
  <c r="BC460" i="2"/>
  <c r="R460" i="6" s="1"/>
  <c r="BF461" i="2"/>
  <c r="BE461" i="2"/>
  <c r="BF460" i="2"/>
  <c r="BE460" i="2"/>
  <c r="AR458" i="2"/>
  <c r="BC458" i="2"/>
  <c r="R458" i="6" s="1"/>
  <c r="AR456" i="2"/>
  <c r="BC456" i="2"/>
  <c r="R456" i="6" s="1"/>
  <c r="BF458" i="2"/>
  <c r="BF457" i="2"/>
  <c r="BE457" i="2"/>
  <c r="BF459" i="2"/>
  <c r="BE459" i="2"/>
  <c r="AY456" i="2"/>
  <c r="AR454" i="2"/>
  <c r="BC454" i="2"/>
  <c r="R454" i="6" s="1"/>
  <c r="AR452" i="2"/>
  <c r="BC452" i="2"/>
  <c r="R452" i="6" s="1"/>
  <c r="BF453" i="2"/>
  <c r="BE453" i="2"/>
  <c r="BF455" i="2"/>
  <c r="BE455" i="2"/>
  <c r="BF454" i="2"/>
  <c r="BE454" i="2"/>
  <c r="BE450" i="2"/>
  <c r="BF450" i="2"/>
  <c r="BE452" i="2" l="1"/>
  <c r="BF456" i="2"/>
  <c r="BE456" i="2"/>
  <c r="S445" i="6" l="1"/>
  <c r="B445" i="6"/>
  <c r="A445" i="6"/>
  <c r="S444" i="6"/>
  <c r="E444" i="6"/>
  <c r="B444" i="6"/>
  <c r="A444" i="6"/>
  <c r="S443" i="6"/>
  <c r="B443" i="6"/>
  <c r="A443" i="6"/>
  <c r="S442" i="6"/>
  <c r="E442" i="6"/>
  <c r="B442" i="6"/>
  <c r="A442" i="6"/>
  <c r="S441" i="6"/>
  <c r="B441" i="6"/>
  <c r="A441" i="6"/>
  <c r="BA445" i="2"/>
  <c r="AZ445" i="2"/>
  <c r="AV445" i="2"/>
  <c r="AD445" i="2"/>
  <c r="AF445" i="2" s="1"/>
  <c r="X445" i="2"/>
  <c r="Z445" i="2" s="1"/>
  <c r="S445" i="2"/>
  <c r="U445" i="2" s="1"/>
  <c r="E445" i="2"/>
  <c r="G445" i="2" s="1"/>
  <c r="C445" i="2"/>
  <c r="D445" i="2" s="1"/>
  <c r="B445" i="2"/>
  <c r="A445" i="2"/>
  <c r="BA444" i="2"/>
  <c r="AZ444" i="2"/>
  <c r="AV444" i="2"/>
  <c r="AD444" i="2"/>
  <c r="AF444" i="2" s="1"/>
  <c r="X444" i="2"/>
  <c r="Z444" i="2" s="1"/>
  <c r="S444" i="2"/>
  <c r="J444" i="2"/>
  <c r="L444" i="2" s="1"/>
  <c r="M444" i="2" s="1"/>
  <c r="E444" i="2"/>
  <c r="G444" i="2" s="1"/>
  <c r="C444" i="2"/>
  <c r="D444" i="2" s="1"/>
  <c r="B444" i="2"/>
  <c r="A444" i="2"/>
  <c r="BA443" i="2"/>
  <c r="AZ443" i="2"/>
  <c r="AV443" i="2"/>
  <c r="AD443" i="2"/>
  <c r="AF443" i="2" s="1"/>
  <c r="X443" i="2"/>
  <c r="Z443" i="2" s="1"/>
  <c r="S443" i="2"/>
  <c r="U443" i="2" s="1"/>
  <c r="J443" i="2"/>
  <c r="L443" i="2" s="1"/>
  <c r="M443" i="2" s="1"/>
  <c r="E443" i="2"/>
  <c r="G443" i="2" s="1"/>
  <c r="C443" i="2"/>
  <c r="D443" i="2" s="1"/>
  <c r="B443" i="2"/>
  <c r="A443" i="2"/>
  <c r="BA442" i="2"/>
  <c r="AZ442" i="2"/>
  <c r="AV442" i="2"/>
  <c r="AD442" i="2"/>
  <c r="AF442" i="2" s="1"/>
  <c r="X442" i="2"/>
  <c r="Z442" i="2" s="1"/>
  <c r="S442" i="2"/>
  <c r="E442" i="2"/>
  <c r="G442" i="2" s="1"/>
  <c r="C442" i="2"/>
  <c r="D442" i="2" s="1"/>
  <c r="B442" i="2"/>
  <c r="A442" i="2"/>
  <c r="BA441" i="2"/>
  <c r="AZ441" i="2"/>
  <c r="AV441" i="2"/>
  <c r="AD441" i="2"/>
  <c r="AF441" i="2" s="1"/>
  <c r="X441" i="2"/>
  <c r="Z441" i="2" s="1"/>
  <c r="S441" i="2"/>
  <c r="U441" i="2" s="1"/>
  <c r="E441" i="2"/>
  <c r="G441" i="2" s="1"/>
  <c r="C441" i="2"/>
  <c r="D441" i="2" s="1"/>
  <c r="B441" i="2"/>
  <c r="A441" i="2"/>
  <c r="S439" i="6"/>
  <c r="B439" i="6"/>
  <c r="A439" i="6"/>
  <c r="S438" i="6"/>
  <c r="E438" i="6"/>
  <c r="B438" i="6"/>
  <c r="A438" i="6"/>
  <c r="S437" i="6"/>
  <c r="B437" i="6"/>
  <c r="A437" i="6"/>
  <c r="S436" i="6"/>
  <c r="B436" i="6"/>
  <c r="A436" i="6"/>
  <c r="S435" i="6"/>
  <c r="B435" i="6"/>
  <c r="A435" i="6"/>
  <c r="S434" i="6"/>
  <c r="E434" i="6"/>
  <c r="B434" i="6"/>
  <c r="A434" i="6"/>
  <c r="S433" i="6"/>
  <c r="B433" i="6"/>
  <c r="A433" i="6"/>
  <c r="S432" i="6"/>
  <c r="B432" i="6"/>
  <c r="A432" i="6"/>
  <c r="S431" i="6"/>
  <c r="B431" i="6"/>
  <c r="A431" i="6"/>
  <c r="S430" i="6"/>
  <c r="E430" i="6"/>
  <c r="B430" i="6"/>
  <c r="A430" i="6"/>
  <c r="S429" i="6"/>
  <c r="B429" i="6"/>
  <c r="A429" i="6"/>
  <c r="S428" i="6"/>
  <c r="B428" i="6"/>
  <c r="A428" i="6"/>
  <c r="S427" i="6"/>
  <c r="B427" i="6"/>
  <c r="A427" i="6"/>
  <c r="BA439" i="2"/>
  <c r="AZ439" i="2"/>
  <c r="AV439" i="2"/>
  <c r="AD439" i="2"/>
  <c r="AF439" i="2" s="1"/>
  <c r="X439" i="2"/>
  <c r="Z439" i="2" s="1"/>
  <c r="S439" i="2"/>
  <c r="U439" i="2" s="1"/>
  <c r="AJ439" i="2" s="1"/>
  <c r="K439" i="6" s="1"/>
  <c r="E439" i="2"/>
  <c r="G439" i="2" s="1"/>
  <c r="O439" i="2" s="1"/>
  <c r="C439" i="6" s="1"/>
  <c r="C439" i="2"/>
  <c r="J439" i="2" s="1"/>
  <c r="L439" i="2" s="1"/>
  <c r="M439" i="2" s="1"/>
  <c r="B439" i="2"/>
  <c r="A439" i="2"/>
  <c r="BA438" i="2"/>
  <c r="AZ438" i="2"/>
  <c r="AV438" i="2"/>
  <c r="AG438" i="2"/>
  <c r="AD438" i="2"/>
  <c r="AF438" i="2" s="1"/>
  <c r="AA438" i="2"/>
  <c r="X438" i="2"/>
  <c r="Z438" i="2" s="1"/>
  <c r="S438" i="2"/>
  <c r="J438" i="2"/>
  <c r="L438" i="2" s="1"/>
  <c r="M438" i="2" s="1"/>
  <c r="E438" i="2"/>
  <c r="G438" i="2" s="1"/>
  <c r="D438" i="2"/>
  <c r="C438" i="2"/>
  <c r="B438" i="2"/>
  <c r="A438" i="2"/>
  <c r="BA437" i="2"/>
  <c r="AZ437" i="2"/>
  <c r="AV437" i="2"/>
  <c r="AG437" i="2"/>
  <c r="AD437" i="2"/>
  <c r="AF437" i="2" s="1"/>
  <c r="AA437" i="2"/>
  <c r="X437" i="2"/>
  <c r="Z437" i="2" s="1"/>
  <c r="V437" i="2"/>
  <c r="AK437" i="2" s="1"/>
  <c r="L437" i="6" s="1"/>
  <c r="S437" i="2"/>
  <c r="U437" i="2" s="1"/>
  <c r="AJ437" i="2" s="1"/>
  <c r="K437" i="6" s="1"/>
  <c r="E437" i="2"/>
  <c r="G437" i="2" s="1"/>
  <c r="C437" i="2"/>
  <c r="J437" i="2" s="1"/>
  <c r="L437" i="2" s="1"/>
  <c r="M437" i="2" s="1"/>
  <c r="B437" i="2"/>
  <c r="A437" i="2"/>
  <c r="BA436" i="2"/>
  <c r="AZ436" i="2"/>
  <c r="AV436" i="2"/>
  <c r="AG436" i="2"/>
  <c r="AD436" i="2"/>
  <c r="AF436" i="2" s="1"/>
  <c r="X436" i="2"/>
  <c r="Z436" i="2" s="1"/>
  <c r="S436" i="2"/>
  <c r="E436" i="2"/>
  <c r="G436" i="2" s="1"/>
  <c r="C436" i="2"/>
  <c r="D436" i="2" s="1"/>
  <c r="B436" i="2"/>
  <c r="A436" i="2"/>
  <c r="BA435" i="2"/>
  <c r="AZ435" i="2"/>
  <c r="AV435" i="2"/>
  <c r="AD435" i="2"/>
  <c r="AF435" i="2" s="1"/>
  <c r="AG435" i="2" s="1"/>
  <c r="X435" i="2"/>
  <c r="Z435" i="2" s="1"/>
  <c r="V435" i="2"/>
  <c r="AK435" i="2" s="1"/>
  <c r="L435" i="6" s="1"/>
  <c r="S435" i="2"/>
  <c r="U435" i="2" s="1"/>
  <c r="AJ435" i="2" s="1"/>
  <c r="K435" i="6" s="1"/>
  <c r="E435" i="2"/>
  <c r="G435" i="2" s="1"/>
  <c r="C435" i="2"/>
  <c r="D435" i="2" s="1"/>
  <c r="B435" i="2"/>
  <c r="A435" i="2"/>
  <c r="BA434" i="2"/>
  <c r="AZ434" i="2"/>
  <c r="AV434" i="2"/>
  <c r="AD434" i="2"/>
  <c r="X434" i="2"/>
  <c r="S434" i="2"/>
  <c r="E434" i="2"/>
  <c r="C434" i="2"/>
  <c r="D434" i="2" s="1"/>
  <c r="B434" i="2"/>
  <c r="A434" i="2"/>
  <c r="BA433" i="2"/>
  <c r="AZ433" i="2"/>
  <c r="AV433" i="2"/>
  <c r="AD433" i="2"/>
  <c r="X433" i="2"/>
  <c r="E433" i="6" s="1"/>
  <c r="S433" i="2"/>
  <c r="E433" i="2"/>
  <c r="C433" i="2"/>
  <c r="D433" i="2" s="1"/>
  <c r="B433" i="2"/>
  <c r="A433" i="2"/>
  <c r="BA432" i="2"/>
  <c r="AZ432" i="2"/>
  <c r="AV432" i="2"/>
  <c r="AD432" i="2"/>
  <c r="X432" i="2"/>
  <c r="E432" i="6" s="1"/>
  <c r="S432" i="2"/>
  <c r="F432" i="2"/>
  <c r="E432" i="2"/>
  <c r="G432" i="2" s="1"/>
  <c r="D432" i="2"/>
  <c r="C432" i="2"/>
  <c r="J432" i="2" s="1"/>
  <c r="B432" i="2"/>
  <c r="A432" i="2"/>
  <c r="BA431" i="2"/>
  <c r="AZ431" i="2"/>
  <c r="AV431" i="2"/>
  <c r="AD431" i="2"/>
  <c r="AF431" i="2" s="1"/>
  <c r="Y431" i="2"/>
  <c r="F431" i="6" s="1"/>
  <c r="X431" i="2"/>
  <c r="Z431" i="2" s="1"/>
  <c r="S431" i="2"/>
  <c r="U431" i="2" s="1"/>
  <c r="F431" i="2"/>
  <c r="E431" i="2"/>
  <c r="G431" i="2" s="1"/>
  <c r="H431" i="2" s="1"/>
  <c r="D431" i="2"/>
  <c r="C431" i="2"/>
  <c r="J431" i="2" s="1"/>
  <c r="L431" i="2" s="1"/>
  <c r="M431" i="2" s="1"/>
  <c r="B431" i="2"/>
  <c r="A431" i="2"/>
  <c r="BA430" i="2"/>
  <c r="AZ430" i="2"/>
  <c r="AV430" i="2"/>
  <c r="AD430" i="2"/>
  <c r="AF430" i="2" s="1"/>
  <c r="AG430" i="2" s="1"/>
  <c r="X430" i="2"/>
  <c r="Z430" i="2" s="1"/>
  <c r="S430" i="2"/>
  <c r="J430" i="2"/>
  <c r="L430" i="2" s="1"/>
  <c r="M430" i="2" s="1"/>
  <c r="E430" i="2"/>
  <c r="G430" i="2" s="1"/>
  <c r="H430" i="2" s="1"/>
  <c r="D430" i="2"/>
  <c r="C430" i="2"/>
  <c r="B430" i="2"/>
  <c r="A430" i="2"/>
  <c r="BA429" i="2"/>
  <c r="AZ429" i="2"/>
  <c r="AV429" i="2"/>
  <c r="AD429" i="2"/>
  <c r="AF429" i="2" s="1"/>
  <c r="X429" i="2"/>
  <c r="Z429" i="2" s="1"/>
  <c r="T429" i="2"/>
  <c r="S429" i="2"/>
  <c r="U429" i="2" s="1"/>
  <c r="E429" i="2"/>
  <c r="G429" i="2" s="1"/>
  <c r="H429" i="2" s="1"/>
  <c r="C429" i="2"/>
  <c r="D429" i="2" s="1"/>
  <c r="B429" i="2"/>
  <c r="A429" i="2"/>
  <c r="BA428" i="2"/>
  <c r="AZ428" i="2"/>
  <c r="AV428" i="2"/>
  <c r="AD428" i="2"/>
  <c r="AF428" i="2" s="1"/>
  <c r="AG428" i="2" s="1"/>
  <c r="X428" i="2"/>
  <c r="Z428" i="2" s="1"/>
  <c r="S428" i="2"/>
  <c r="E428" i="2"/>
  <c r="G428" i="2" s="1"/>
  <c r="H428" i="2" s="1"/>
  <c r="C428" i="2"/>
  <c r="D428" i="2" s="1"/>
  <c r="B428" i="2"/>
  <c r="A428" i="2"/>
  <c r="BA427" i="2"/>
  <c r="AZ427" i="2"/>
  <c r="AV427" i="2"/>
  <c r="AD427" i="2"/>
  <c r="AF427" i="2" s="1"/>
  <c r="X427" i="2"/>
  <c r="Z427" i="2" s="1"/>
  <c r="S427" i="2"/>
  <c r="U427" i="2" s="1"/>
  <c r="E427" i="2"/>
  <c r="G427" i="2" s="1"/>
  <c r="H427" i="2" s="1"/>
  <c r="C427" i="2"/>
  <c r="J427" i="2" s="1"/>
  <c r="L427" i="2" s="1"/>
  <c r="M427" i="2" s="1"/>
  <c r="B427" i="2"/>
  <c r="A427" i="2"/>
  <c r="L432" i="2" l="1"/>
  <c r="M432" i="2" s="1"/>
  <c r="K432" i="2"/>
  <c r="D427" i="2"/>
  <c r="J428" i="2"/>
  <c r="L428" i="2" s="1"/>
  <c r="M428" i="2" s="1"/>
  <c r="J429" i="2"/>
  <c r="U430" i="2"/>
  <c r="J433" i="2"/>
  <c r="J434" i="2"/>
  <c r="J435" i="2"/>
  <c r="L435" i="2" s="1"/>
  <c r="M435" i="2" s="1"/>
  <c r="J436" i="2"/>
  <c r="L436" i="2" s="1"/>
  <c r="M436" i="2" s="1"/>
  <c r="D437" i="2"/>
  <c r="D439" i="2"/>
  <c r="E429" i="6"/>
  <c r="E437" i="6"/>
  <c r="J442" i="2"/>
  <c r="L442" i="2" s="1"/>
  <c r="M442" i="2" s="1"/>
  <c r="E441" i="6"/>
  <c r="E445" i="6"/>
  <c r="E428" i="6"/>
  <c r="E436" i="6"/>
  <c r="J441" i="2"/>
  <c r="L441" i="2" s="1"/>
  <c r="M441" i="2" s="1"/>
  <c r="J445" i="2"/>
  <c r="L445" i="2" s="1"/>
  <c r="M445" i="2" s="1"/>
  <c r="F427" i="2"/>
  <c r="Y427" i="2"/>
  <c r="F427" i="6" s="1"/>
  <c r="AE429" i="2"/>
  <c r="E427" i="6"/>
  <c r="E431" i="6"/>
  <c r="E435" i="6"/>
  <c r="E439" i="6"/>
  <c r="E443" i="6"/>
  <c r="V441" i="2"/>
  <c r="AJ441" i="2"/>
  <c r="K441" i="6" s="1"/>
  <c r="AA442" i="2"/>
  <c r="H443" i="2"/>
  <c r="O443" i="2"/>
  <c r="C443" i="6" s="1"/>
  <c r="AG443" i="2"/>
  <c r="AH443" i="2"/>
  <c r="I443" i="6" s="1"/>
  <c r="V445" i="2"/>
  <c r="AJ445" i="2"/>
  <c r="K445" i="6" s="1"/>
  <c r="AA441" i="2"/>
  <c r="H442" i="2"/>
  <c r="O442" i="2"/>
  <c r="C442" i="6" s="1"/>
  <c r="AG442" i="2"/>
  <c r="AH442" i="2"/>
  <c r="U444" i="2"/>
  <c r="AA445" i="2"/>
  <c r="H441" i="2"/>
  <c r="O441" i="2"/>
  <c r="C441" i="6" s="1"/>
  <c r="AG441" i="2"/>
  <c r="AH441" i="2"/>
  <c r="V443" i="2"/>
  <c r="AJ443" i="2"/>
  <c r="K443" i="6" s="1"/>
  <c r="AA444" i="2"/>
  <c r="H445" i="2"/>
  <c r="O445" i="2"/>
  <c r="C445" i="6" s="1"/>
  <c r="AG445" i="2"/>
  <c r="AH445" i="2"/>
  <c r="I445" i="6" s="1"/>
  <c r="U442" i="2"/>
  <c r="AA443" i="2"/>
  <c r="H444" i="2"/>
  <c r="O444" i="2"/>
  <c r="C444" i="6" s="1"/>
  <c r="AG444" i="2"/>
  <c r="AH444" i="2"/>
  <c r="F441" i="2"/>
  <c r="K441" i="2"/>
  <c r="T441" i="2"/>
  <c r="Y441" i="2"/>
  <c r="F441" i="6" s="1"/>
  <c r="AE441" i="2"/>
  <c r="F442" i="2"/>
  <c r="K442" i="2"/>
  <c r="T442" i="2"/>
  <c r="Y442" i="2"/>
  <c r="F442" i="6" s="1"/>
  <c r="AE442" i="2"/>
  <c r="F443" i="2"/>
  <c r="K443" i="2"/>
  <c r="T443" i="2"/>
  <c r="Y443" i="2"/>
  <c r="F443" i="6" s="1"/>
  <c r="AE443" i="2"/>
  <c r="F444" i="2"/>
  <c r="K444" i="2"/>
  <c r="T444" i="2"/>
  <c r="Y444" i="2"/>
  <c r="F444" i="6" s="1"/>
  <c r="AE444" i="2"/>
  <c r="F445" i="2"/>
  <c r="T445" i="2"/>
  <c r="Y445" i="2"/>
  <c r="F445" i="6" s="1"/>
  <c r="AE445" i="2"/>
  <c r="O428" i="2"/>
  <c r="C428" i="6" s="1"/>
  <c r="V427" i="2"/>
  <c r="AJ427" i="2"/>
  <c r="K427" i="6" s="1"/>
  <c r="F428" i="2"/>
  <c r="Y428" i="2"/>
  <c r="F428" i="6" s="1"/>
  <c r="AA429" i="2"/>
  <c r="AH429" i="2"/>
  <c r="I429" i="6" s="1"/>
  <c r="K430" i="2"/>
  <c r="T430" i="2"/>
  <c r="AE430" i="2"/>
  <c r="V431" i="2"/>
  <c r="AJ431" i="2"/>
  <c r="K431" i="6" s="1"/>
  <c r="AF432" i="2"/>
  <c r="AE432" i="2"/>
  <c r="Z434" i="2"/>
  <c r="Y434" i="2"/>
  <c r="F434" i="6" s="1"/>
  <c r="AA439" i="2"/>
  <c r="U428" i="2"/>
  <c r="F429" i="2"/>
  <c r="Y429" i="2"/>
  <c r="F429" i="6" s="1"/>
  <c r="O430" i="2"/>
  <c r="C430" i="6" s="1"/>
  <c r="AA430" i="2"/>
  <c r="AH430" i="2"/>
  <c r="K431" i="2"/>
  <c r="T431" i="2"/>
  <c r="AE431" i="2"/>
  <c r="T432" i="2"/>
  <c r="AF433" i="2"/>
  <c r="AE433" i="2"/>
  <c r="O438" i="2"/>
  <c r="C438" i="6" s="1"/>
  <c r="H438" i="2"/>
  <c r="AA428" i="2"/>
  <c r="AG427" i="2"/>
  <c r="O429" i="2"/>
  <c r="C429" i="6" s="1"/>
  <c r="AG431" i="2"/>
  <c r="L433" i="2"/>
  <c r="M433" i="2" s="1"/>
  <c r="K433" i="2"/>
  <c r="O436" i="2"/>
  <c r="C436" i="6" s="1"/>
  <c r="H436" i="2"/>
  <c r="O437" i="2"/>
  <c r="C437" i="6" s="1"/>
  <c r="H437" i="2"/>
  <c r="K427" i="2"/>
  <c r="T427" i="2"/>
  <c r="AE427" i="2"/>
  <c r="O427" i="2"/>
  <c r="C427" i="6" s="1"/>
  <c r="AA427" i="2"/>
  <c r="AH427" i="2"/>
  <c r="T428" i="2"/>
  <c r="AE428" i="2"/>
  <c r="V429" i="2"/>
  <c r="AJ429" i="2"/>
  <c r="K429" i="6" s="1"/>
  <c r="AG429" i="2"/>
  <c r="F430" i="2"/>
  <c r="Y430" i="2"/>
  <c r="F430" i="6" s="1"/>
  <c r="O431" i="2"/>
  <c r="C431" i="6" s="1"/>
  <c r="AA431" i="2"/>
  <c r="AH431" i="2"/>
  <c r="I431" i="6" s="1"/>
  <c r="U433" i="2"/>
  <c r="U432" i="2" s="1"/>
  <c r="T433" i="2"/>
  <c r="G434" i="2"/>
  <c r="F434" i="2"/>
  <c r="AA435" i="2"/>
  <c r="AA436" i="2"/>
  <c r="AH428" i="2"/>
  <c r="I428" i="6" s="1"/>
  <c r="V430" i="2"/>
  <c r="AJ430" i="2"/>
  <c r="K430" i="6" s="1"/>
  <c r="O432" i="2"/>
  <c r="C432" i="6" s="1"/>
  <c r="H432" i="2"/>
  <c r="O435" i="2"/>
  <c r="C435" i="6" s="1"/>
  <c r="H435" i="2"/>
  <c r="Q439" i="2"/>
  <c r="R439" i="2" s="1"/>
  <c r="P439" i="2"/>
  <c r="D439" i="6" s="1"/>
  <c r="G433" i="2"/>
  <c r="F433" i="2"/>
  <c r="Z433" i="2"/>
  <c r="Y433" i="2"/>
  <c r="F433" i="6" s="1"/>
  <c r="AH435" i="2"/>
  <c r="U436" i="2"/>
  <c r="AH436" i="2"/>
  <c r="AH437" i="2"/>
  <c r="U438" i="2"/>
  <c r="AH438" i="2"/>
  <c r="H439" i="2"/>
  <c r="AN439" i="2"/>
  <c r="G439" i="6" s="1"/>
  <c r="AL439" i="2"/>
  <c r="AH439" i="2"/>
  <c r="Z432" i="2"/>
  <c r="Y432" i="2"/>
  <c r="F432" i="6" s="1"/>
  <c r="L434" i="2"/>
  <c r="M434" i="2" s="1"/>
  <c r="K434" i="2"/>
  <c r="T434" i="2"/>
  <c r="AF434" i="2"/>
  <c r="AE434" i="2"/>
  <c r="V439" i="2"/>
  <c r="AG439" i="2"/>
  <c r="F435" i="2"/>
  <c r="K435" i="2"/>
  <c r="T435" i="2"/>
  <c r="Y435" i="2"/>
  <c r="F435" i="6" s="1"/>
  <c r="AE435" i="2"/>
  <c r="F436" i="2"/>
  <c r="T436" i="2"/>
  <c r="Y436" i="2"/>
  <c r="F436" i="6" s="1"/>
  <c r="AE436" i="2"/>
  <c r="F437" i="2"/>
  <c r="K437" i="2"/>
  <c r="T437" i="2"/>
  <c r="Y437" i="2"/>
  <c r="F437" i="6" s="1"/>
  <c r="AE437" i="2"/>
  <c r="F438" i="2"/>
  <c r="K438" i="2"/>
  <c r="T438" i="2"/>
  <c r="Y438" i="2"/>
  <c r="F438" i="6" s="1"/>
  <c r="AE438" i="2"/>
  <c r="F439" i="2"/>
  <c r="K439" i="2"/>
  <c r="T439" i="2"/>
  <c r="Y439" i="2"/>
  <c r="F439" i="6" s="1"/>
  <c r="AE439" i="2"/>
  <c r="AP439" i="2"/>
  <c r="M439" i="6" l="1"/>
  <c r="AI439" i="2"/>
  <c r="J439" i="6" s="1"/>
  <c r="I439" i="6"/>
  <c r="AI427" i="2"/>
  <c r="J427" i="6" s="1"/>
  <c r="I427" i="6"/>
  <c r="AI435" i="2"/>
  <c r="J435" i="6" s="1"/>
  <c r="I435" i="6"/>
  <c r="AI437" i="2"/>
  <c r="J437" i="6" s="1"/>
  <c r="I437" i="6"/>
  <c r="K445" i="2"/>
  <c r="K436" i="2"/>
  <c r="U434" i="2"/>
  <c r="AJ434" i="2" s="1"/>
  <c r="K434" i="6" s="1"/>
  <c r="AI436" i="2"/>
  <c r="J436" i="6" s="1"/>
  <c r="I436" i="6"/>
  <c r="K428" i="2"/>
  <c r="AI442" i="2"/>
  <c r="J442" i="6" s="1"/>
  <c r="I442" i="6"/>
  <c r="AI430" i="2"/>
  <c r="J430" i="6" s="1"/>
  <c r="I430" i="6"/>
  <c r="AI444" i="2"/>
  <c r="J444" i="6" s="1"/>
  <c r="I444" i="6"/>
  <c r="AI438" i="2"/>
  <c r="J438" i="6" s="1"/>
  <c r="I438" i="6"/>
  <c r="AI441" i="2"/>
  <c r="J441" i="6" s="1"/>
  <c r="I441" i="6"/>
  <c r="L429" i="2"/>
  <c r="M429" i="2" s="1"/>
  <c r="K429" i="2"/>
  <c r="V442" i="2"/>
  <c r="AJ442" i="2"/>
  <c r="K442" i="6" s="1"/>
  <c r="V444" i="2"/>
  <c r="AJ444" i="2"/>
  <c r="K444" i="6" s="1"/>
  <c r="AK443" i="2"/>
  <c r="L443" i="6" s="1"/>
  <c r="AI443" i="2"/>
  <c r="J443" i="6" s="1"/>
  <c r="Q443" i="2"/>
  <c r="P443" i="2"/>
  <c r="D443" i="6" s="1"/>
  <c r="Q444" i="2"/>
  <c r="P444" i="2"/>
  <c r="D444" i="6" s="1"/>
  <c r="Q441" i="2"/>
  <c r="P441" i="2"/>
  <c r="D441" i="6" s="1"/>
  <c r="Q442" i="2"/>
  <c r="P442" i="2"/>
  <c r="D442" i="6" s="1"/>
  <c r="AK441" i="2"/>
  <c r="L441" i="6" s="1"/>
  <c r="AI445" i="2"/>
  <c r="J445" i="6" s="1"/>
  <c r="Q445" i="2"/>
  <c r="P445" i="2"/>
  <c r="D445" i="6" s="1"/>
  <c r="AK445" i="2"/>
  <c r="L445" i="6" s="1"/>
  <c r="AJ432" i="2"/>
  <c r="K432" i="6" s="1"/>
  <c r="V432" i="2"/>
  <c r="AK430" i="2"/>
  <c r="L430" i="6" s="1"/>
  <c r="V428" i="2"/>
  <c r="AJ428" i="2"/>
  <c r="K428" i="6" s="1"/>
  <c r="AA434" i="2"/>
  <c r="AK431" i="2"/>
  <c r="L431" i="6" s="1"/>
  <c r="AH434" i="2"/>
  <c r="AG434" i="2"/>
  <c r="AM439" i="2"/>
  <c r="AA433" i="2"/>
  <c r="Q432" i="2"/>
  <c r="R432" i="2" s="1"/>
  <c r="P432" i="2"/>
  <c r="D432" i="6" s="1"/>
  <c r="AK429" i="2"/>
  <c r="L429" i="6" s="1"/>
  <c r="Q427" i="2"/>
  <c r="P427" i="2"/>
  <c r="D427" i="6" s="1"/>
  <c r="Q429" i="2"/>
  <c r="P429" i="2"/>
  <c r="D429" i="6" s="1"/>
  <c r="AI429" i="2"/>
  <c r="J429" i="6" s="1"/>
  <c r="Q428" i="2"/>
  <c r="P428" i="2"/>
  <c r="D428" i="6" s="1"/>
  <c r="H434" i="2"/>
  <c r="O434" i="2"/>
  <c r="C434" i="6" s="1"/>
  <c r="Q436" i="2"/>
  <c r="P436" i="2"/>
  <c r="D436" i="6" s="1"/>
  <c r="Q430" i="2"/>
  <c r="P430" i="2"/>
  <c r="D430" i="6" s="1"/>
  <c r="AO439" i="2"/>
  <c r="H439" i="6" s="1"/>
  <c r="AJ438" i="2"/>
  <c r="K438" i="6" s="1"/>
  <c r="V438" i="2"/>
  <c r="AI428" i="2"/>
  <c r="J428" i="6" s="1"/>
  <c r="AJ433" i="2"/>
  <c r="K433" i="6" s="1"/>
  <c r="V433" i="2"/>
  <c r="Q431" i="2"/>
  <c r="P431" i="2"/>
  <c r="D431" i="6" s="1"/>
  <c r="Q437" i="2"/>
  <c r="P437" i="2"/>
  <c r="D437" i="6" s="1"/>
  <c r="AS439" i="2"/>
  <c r="AH432" i="2"/>
  <c r="I432" i="6" s="1"/>
  <c r="AG432" i="2"/>
  <c r="AL432" i="2"/>
  <c r="AJ436" i="2"/>
  <c r="K436" i="6" s="1"/>
  <c r="V436" i="2"/>
  <c r="AK439" i="2"/>
  <c r="L439" i="6" s="1"/>
  <c r="V434" i="2"/>
  <c r="AA432" i="2"/>
  <c r="H433" i="2"/>
  <c r="O433" i="2"/>
  <c r="C433" i="6" s="1"/>
  <c r="Q435" i="2"/>
  <c r="P435" i="2"/>
  <c r="D435" i="6" s="1"/>
  <c r="AI431" i="2"/>
  <c r="J431" i="6" s="1"/>
  <c r="Q438" i="2"/>
  <c r="P438" i="2"/>
  <c r="D438" i="6" s="1"/>
  <c r="AH433" i="2"/>
  <c r="I433" i="6" s="1"/>
  <c r="AG433" i="2"/>
  <c r="AK427" i="2"/>
  <c r="L427" i="6" s="1"/>
  <c r="AQ439" i="2"/>
  <c r="AW439" i="2"/>
  <c r="O439" i="6" l="1"/>
  <c r="N439" i="6"/>
  <c r="AI434" i="2"/>
  <c r="J434" i="6" s="1"/>
  <c r="I434" i="6"/>
  <c r="AS432" i="2"/>
  <c r="AK442" i="2"/>
  <c r="L442" i="6" s="1"/>
  <c r="R441" i="2"/>
  <c r="AL441" i="2"/>
  <c r="AS441" i="2"/>
  <c r="AN441" i="2"/>
  <c r="G441" i="6" s="1"/>
  <c r="R443" i="2"/>
  <c r="AL443" i="2"/>
  <c r="AN443" i="2"/>
  <c r="G443" i="6" s="1"/>
  <c r="AS443" i="2"/>
  <c r="AK444" i="2"/>
  <c r="L444" i="6" s="1"/>
  <c r="R445" i="2"/>
  <c r="AS445" i="2"/>
  <c r="AN445" i="2"/>
  <c r="G445" i="6" s="1"/>
  <c r="AL445" i="2"/>
  <c r="R442" i="2"/>
  <c r="AL442" i="2"/>
  <c r="AS442" i="2"/>
  <c r="R444" i="2"/>
  <c r="AS444" i="2"/>
  <c r="AL444" i="2"/>
  <c r="BD439" i="2"/>
  <c r="BB439" i="2"/>
  <c r="Q439" i="6" s="1"/>
  <c r="AR439" i="2"/>
  <c r="AK438" i="2"/>
  <c r="L438" i="6" s="1"/>
  <c r="Q433" i="2"/>
  <c r="P433" i="2"/>
  <c r="D433" i="6" s="1"/>
  <c r="AK434" i="2"/>
  <c r="L434" i="6" s="1"/>
  <c r="AK436" i="2"/>
  <c r="L436" i="6" s="1"/>
  <c r="R437" i="2"/>
  <c r="AS437" i="2"/>
  <c r="AL437" i="2"/>
  <c r="AM437" i="2" s="1"/>
  <c r="AN437" i="2"/>
  <c r="G437" i="6" s="1"/>
  <c r="R430" i="2"/>
  <c r="AS430" i="2"/>
  <c r="AL430" i="2"/>
  <c r="AK432" i="2"/>
  <c r="L432" i="6" s="1"/>
  <c r="R435" i="2"/>
  <c r="AN435" i="2"/>
  <c r="G435" i="6" s="1"/>
  <c r="AL435" i="2"/>
  <c r="AM435" i="2" s="1"/>
  <c r="AS435" i="2"/>
  <c r="AM432" i="2"/>
  <c r="AK433" i="2"/>
  <c r="L433" i="6" s="1"/>
  <c r="AI432" i="2"/>
  <c r="J432" i="6" s="1"/>
  <c r="R429" i="2"/>
  <c r="AS429" i="2"/>
  <c r="AN429" i="2"/>
  <c r="G429" i="6" s="1"/>
  <c r="AL429" i="2"/>
  <c r="AK428" i="2"/>
  <c r="L428" i="6" s="1"/>
  <c r="AT432" i="2"/>
  <c r="Q434" i="2"/>
  <c r="P434" i="2"/>
  <c r="D434" i="6" s="1"/>
  <c r="R427" i="2"/>
  <c r="AL427" i="2"/>
  <c r="AM427" i="2" s="1"/>
  <c r="AN427" i="2"/>
  <c r="G427" i="6" s="1"/>
  <c r="AS427" i="2"/>
  <c r="R438" i="2"/>
  <c r="AS438" i="2"/>
  <c r="AL438" i="2"/>
  <c r="AI433" i="2"/>
  <c r="J433" i="6" s="1"/>
  <c r="AT439" i="2"/>
  <c r="R431" i="2"/>
  <c r="AN431" i="2"/>
  <c r="G431" i="6" s="1"/>
  <c r="AL431" i="2"/>
  <c r="AS431" i="2"/>
  <c r="R436" i="2"/>
  <c r="AL436" i="2"/>
  <c r="AS436" i="2"/>
  <c r="R428" i="2"/>
  <c r="AL428" i="2"/>
  <c r="AS428" i="2"/>
  <c r="AP443" i="2"/>
  <c r="AP445" i="2"/>
  <c r="AX439" i="2"/>
  <c r="AW429" i="2"/>
  <c r="AW445" i="2"/>
  <c r="AP437" i="2"/>
  <c r="AP429" i="2"/>
  <c r="AW435" i="2"/>
  <c r="AW441" i="2"/>
  <c r="AW427" i="2"/>
  <c r="AP431" i="2"/>
  <c r="AW431" i="2"/>
  <c r="AP441" i="2"/>
  <c r="AW437" i="2"/>
  <c r="AP427" i="2"/>
  <c r="AW443" i="2"/>
  <c r="AP435" i="2"/>
  <c r="M435" i="6" l="1"/>
  <c r="O443" i="6"/>
  <c r="M427" i="6"/>
  <c r="O437" i="6"/>
  <c r="M441" i="6"/>
  <c r="O431" i="6"/>
  <c r="M431" i="6"/>
  <c r="O427" i="6"/>
  <c r="O441" i="6"/>
  <c r="O435" i="6"/>
  <c r="M429" i="6"/>
  <c r="M437" i="6"/>
  <c r="O445" i="6"/>
  <c r="O429" i="6"/>
  <c r="P439" i="6"/>
  <c r="M445" i="6"/>
  <c r="M443" i="6"/>
  <c r="AM445" i="2"/>
  <c r="BD443" i="2"/>
  <c r="BB443" i="2"/>
  <c r="Q443" i="6" s="1"/>
  <c r="BD445" i="2"/>
  <c r="BB445" i="2"/>
  <c r="Q445" i="6" s="1"/>
  <c r="BD441" i="2"/>
  <c r="BB441" i="2"/>
  <c r="Q441" i="6" s="1"/>
  <c r="AT442" i="2"/>
  <c r="AO445" i="2"/>
  <c r="H445" i="6" s="1"/>
  <c r="AT443" i="2"/>
  <c r="AO441" i="2"/>
  <c r="H441" i="6" s="1"/>
  <c r="AN444" i="2"/>
  <c r="G444" i="6" s="1"/>
  <c r="AM444" i="2"/>
  <c r="AN442" i="2"/>
  <c r="G442" i="6" s="1"/>
  <c r="AM442" i="2"/>
  <c r="AT445" i="2"/>
  <c r="AO443" i="2"/>
  <c r="H443" i="6" s="1"/>
  <c r="AT441" i="2"/>
  <c r="AT444" i="2"/>
  <c r="AM443" i="2"/>
  <c r="AM441" i="2"/>
  <c r="BD429" i="2"/>
  <c r="BB429" i="2"/>
  <c r="Q429" i="6" s="1"/>
  <c r="BD437" i="2"/>
  <c r="BB437" i="2"/>
  <c r="Q437" i="6" s="1"/>
  <c r="BD431" i="2"/>
  <c r="BB431" i="2"/>
  <c r="Q431" i="6" s="1"/>
  <c r="BC439" i="2"/>
  <c r="R439" i="6" s="1"/>
  <c r="BD427" i="2"/>
  <c r="BB427" i="2"/>
  <c r="Q427" i="6" s="1"/>
  <c r="BD435" i="2"/>
  <c r="BB435" i="2"/>
  <c r="Q435" i="6" s="1"/>
  <c r="AT428" i="2"/>
  <c r="AN436" i="2"/>
  <c r="G436" i="6" s="1"/>
  <c r="AM436" i="2"/>
  <c r="AO431" i="2"/>
  <c r="H431" i="6" s="1"/>
  <c r="AN438" i="2"/>
  <c r="G438" i="6" s="1"/>
  <c r="AM438" i="2"/>
  <c r="AO427" i="2"/>
  <c r="H427" i="6" s="1"/>
  <c r="R434" i="2"/>
  <c r="AS434" i="2"/>
  <c r="AL434" i="2"/>
  <c r="AO429" i="2"/>
  <c r="H429" i="6" s="1"/>
  <c r="AN430" i="2"/>
  <c r="G430" i="6" s="1"/>
  <c r="AM430" i="2"/>
  <c r="AN428" i="2"/>
  <c r="G428" i="6" s="1"/>
  <c r="AM428" i="2"/>
  <c r="AT438" i="2"/>
  <c r="AT429" i="2"/>
  <c r="AY429" i="2" s="1"/>
  <c r="AO435" i="2"/>
  <c r="H435" i="6" s="1"/>
  <c r="AT430" i="2"/>
  <c r="AT437" i="2"/>
  <c r="AT431" i="2"/>
  <c r="R433" i="2"/>
  <c r="AN433" i="2"/>
  <c r="G433" i="6" s="1"/>
  <c r="AL433" i="2"/>
  <c r="AS433" i="2"/>
  <c r="AY439" i="2"/>
  <c r="AT436" i="2"/>
  <c r="AM431" i="2"/>
  <c r="AT427" i="2"/>
  <c r="AM429" i="2"/>
  <c r="AT435" i="2"/>
  <c r="AO437" i="2"/>
  <c r="H437" i="6" s="1"/>
  <c r="AX441" i="2"/>
  <c r="AX445" i="2"/>
  <c r="AP430" i="2"/>
  <c r="AX431" i="2"/>
  <c r="AP436" i="2"/>
  <c r="AW433" i="2"/>
  <c r="AX437" i="2"/>
  <c r="AX443" i="2"/>
  <c r="AQ441" i="2"/>
  <c r="AQ445" i="2"/>
  <c r="AW438" i="2"/>
  <c r="AQ437" i="2"/>
  <c r="AW428" i="2"/>
  <c r="AX427" i="2"/>
  <c r="AP433" i="2"/>
  <c r="AX429" i="2"/>
  <c r="AQ431" i="2"/>
  <c r="AW442" i="2"/>
  <c r="AW444" i="2"/>
  <c r="AQ443" i="2"/>
  <c r="AP438" i="2"/>
  <c r="AQ429" i="2"/>
  <c r="AP428" i="2"/>
  <c r="AQ427" i="2"/>
  <c r="AX435" i="2"/>
  <c r="AP442" i="2"/>
  <c r="AP444" i="2"/>
  <c r="AW430" i="2"/>
  <c r="AW436" i="2"/>
  <c r="AQ435" i="2"/>
  <c r="N435" i="6" l="1"/>
  <c r="O436" i="6"/>
  <c r="O430" i="6"/>
  <c r="M444" i="6"/>
  <c r="M442" i="6"/>
  <c r="P435" i="6"/>
  <c r="N427" i="6"/>
  <c r="M428" i="6"/>
  <c r="N429" i="6"/>
  <c r="M438" i="6"/>
  <c r="N443" i="6"/>
  <c r="O444" i="6"/>
  <c r="O442" i="6"/>
  <c r="N431" i="6"/>
  <c r="P429" i="6"/>
  <c r="M433" i="6"/>
  <c r="P427" i="6"/>
  <c r="O428" i="6"/>
  <c r="N437" i="6"/>
  <c r="O438" i="6"/>
  <c r="N445" i="6"/>
  <c r="N441" i="6"/>
  <c r="P443" i="6"/>
  <c r="P437" i="6"/>
  <c r="O433" i="6"/>
  <c r="M436" i="6"/>
  <c r="P431" i="6"/>
  <c r="M430" i="6"/>
  <c r="P445" i="6"/>
  <c r="P441" i="6"/>
  <c r="AR443" i="2"/>
  <c r="AR445" i="2"/>
  <c r="BC445" i="2"/>
  <c r="R445" i="6" s="1"/>
  <c r="BD444" i="2"/>
  <c r="BB444" i="2"/>
  <c r="Q444" i="6" s="1"/>
  <c r="AR441" i="2"/>
  <c r="BC441" i="2"/>
  <c r="R441" i="6" s="1"/>
  <c r="BD442" i="2"/>
  <c r="BB442" i="2"/>
  <c r="Q442" i="6" s="1"/>
  <c r="BC443" i="2"/>
  <c r="R443" i="6" s="1"/>
  <c r="AO444" i="2"/>
  <c r="H444" i="6" s="1"/>
  <c r="AO442" i="2"/>
  <c r="H442" i="6" s="1"/>
  <c r="AY441" i="2"/>
  <c r="AY445" i="2"/>
  <c r="AY443" i="2"/>
  <c r="BC435" i="2"/>
  <c r="R435" i="6" s="1"/>
  <c r="BC437" i="2"/>
  <c r="R437" i="6" s="1"/>
  <c r="AR431" i="2"/>
  <c r="AR427" i="2"/>
  <c r="BC427" i="2"/>
  <c r="R427" i="6" s="1"/>
  <c r="BD433" i="2"/>
  <c r="BB433" i="2"/>
  <c r="Q433" i="6" s="1"/>
  <c r="AR435" i="2"/>
  <c r="BD428" i="2"/>
  <c r="BB428" i="2"/>
  <c r="Q428" i="6" s="1"/>
  <c r="BD436" i="2"/>
  <c r="BB436" i="2"/>
  <c r="Q436" i="6" s="1"/>
  <c r="AR429" i="2"/>
  <c r="AR437" i="2"/>
  <c r="BC431" i="2"/>
  <c r="R431" i="6" s="1"/>
  <c r="BC429" i="2"/>
  <c r="R429" i="6" s="1"/>
  <c r="BD438" i="2"/>
  <c r="BB438" i="2"/>
  <c r="Q438" i="6" s="1"/>
  <c r="BD430" i="2"/>
  <c r="BB430" i="2"/>
  <c r="Q430" i="6" s="1"/>
  <c r="BF429" i="2"/>
  <c r="BE429" i="2"/>
  <c r="AO433" i="2"/>
  <c r="H433" i="6" s="1"/>
  <c r="AY435" i="2"/>
  <c r="AT433" i="2"/>
  <c r="AN432" i="2"/>
  <c r="G432" i="6" s="1"/>
  <c r="AO428" i="2"/>
  <c r="H428" i="6" s="1"/>
  <c r="AN434" i="2"/>
  <c r="G434" i="6" s="1"/>
  <c r="AM434" i="2"/>
  <c r="AO436" i="2"/>
  <c r="H436" i="6" s="1"/>
  <c r="AY427" i="2"/>
  <c r="AY437" i="2"/>
  <c r="BE439" i="2"/>
  <c r="BF439" i="2"/>
  <c r="AM433" i="2"/>
  <c r="AT434" i="2"/>
  <c r="AO438" i="2"/>
  <c r="H438" i="6" s="1"/>
  <c r="AY431" i="2"/>
  <c r="AO430" i="2"/>
  <c r="H430" i="6" s="1"/>
  <c r="AQ442" i="2"/>
  <c r="AX430" i="2"/>
  <c r="AW432" i="2"/>
  <c r="AX433" i="2"/>
  <c r="AX444" i="2"/>
  <c r="AQ433" i="2"/>
  <c r="AQ430" i="2"/>
  <c r="AP432" i="2"/>
  <c r="AX436" i="2"/>
  <c r="AX442" i="2"/>
  <c r="AQ438" i="2"/>
  <c r="AP434" i="2"/>
  <c r="AQ444" i="2"/>
  <c r="AX428" i="2"/>
  <c r="AX438" i="2"/>
  <c r="AW434" i="2"/>
  <c r="AQ436" i="2"/>
  <c r="AQ428" i="2"/>
  <c r="N428" i="6" l="1"/>
  <c r="N436" i="6"/>
  <c r="O434" i="6"/>
  <c r="P438" i="6"/>
  <c r="P428" i="6"/>
  <c r="N444" i="6"/>
  <c r="M434" i="6"/>
  <c r="N438" i="6"/>
  <c r="P442" i="6"/>
  <c r="P436" i="6"/>
  <c r="M432" i="6"/>
  <c r="N430" i="6"/>
  <c r="N433" i="6"/>
  <c r="P444" i="6"/>
  <c r="P433" i="6"/>
  <c r="O432" i="6"/>
  <c r="P430" i="6"/>
  <c r="N442" i="6"/>
  <c r="AY442" i="2"/>
  <c r="AY444" i="2"/>
  <c r="BF444" i="2" s="1"/>
  <c r="AY433" i="2"/>
  <c r="AY430" i="2"/>
  <c r="AY428" i="2"/>
  <c r="AR442" i="2"/>
  <c r="BC442" i="2"/>
  <c r="R442" i="6" s="1"/>
  <c r="AR444" i="2"/>
  <c r="BC444" i="2"/>
  <c r="R444" i="6" s="1"/>
  <c r="BF445" i="2"/>
  <c r="BE445" i="2"/>
  <c r="BF443" i="2"/>
  <c r="BE443" i="2"/>
  <c r="BF442" i="2"/>
  <c r="BE442" i="2"/>
  <c r="BF441" i="2"/>
  <c r="BE441" i="2"/>
  <c r="AR436" i="2"/>
  <c r="BC436" i="2"/>
  <c r="R436" i="6" s="1"/>
  <c r="BC433" i="2"/>
  <c r="R433" i="6" s="1"/>
  <c r="BD434" i="2"/>
  <c r="BB434" i="2"/>
  <c r="Q434" i="6" s="1"/>
  <c r="BD432" i="2"/>
  <c r="BB432" i="2"/>
  <c r="Q432" i="6" s="1"/>
  <c r="AR438" i="2"/>
  <c r="BC438" i="2"/>
  <c r="R438" i="6" s="1"/>
  <c r="AR430" i="2"/>
  <c r="BC430" i="2"/>
  <c r="R430" i="6" s="1"/>
  <c r="AR428" i="2"/>
  <c r="BC428" i="2"/>
  <c r="R428" i="6" s="1"/>
  <c r="AR433" i="2"/>
  <c r="BE433" i="2"/>
  <c r="BF433" i="2"/>
  <c r="BE437" i="2"/>
  <c r="BF437" i="2"/>
  <c r="AO434" i="2"/>
  <c r="H434" i="6" s="1"/>
  <c r="BE435" i="2"/>
  <c r="BF435" i="2"/>
  <c r="BF431" i="2"/>
  <c r="BE431" i="2"/>
  <c r="AO432" i="2"/>
  <c r="H432" i="6" s="1"/>
  <c r="BF430" i="2"/>
  <c r="BE430" i="2"/>
  <c r="BF428" i="2"/>
  <c r="BE428" i="2"/>
  <c r="BF427" i="2"/>
  <c r="BE427" i="2"/>
  <c r="AY438" i="2"/>
  <c r="AY436" i="2"/>
  <c r="AX432" i="2"/>
  <c r="AQ434" i="2"/>
  <c r="AQ432" i="2"/>
  <c r="AX434" i="2"/>
  <c r="P434" i="6" l="1"/>
  <c r="N432" i="6"/>
  <c r="N434" i="6"/>
  <c r="P432" i="6"/>
  <c r="BE444" i="2"/>
  <c r="AY434" i="2"/>
  <c r="BE434" i="2" s="1"/>
  <c r="AR432" i="2"/>
  <c r="BC432" i="2"/>
  <c r="R432" i="6" s="1"/>
  <c r="AR434" i="2"/>
  <c r="BC434" i="2"/>
  <c r="R434" i="6" s="1"/>
  <c r="BE436" i="2"/>
  <c r="BF436" i="2"/>
  <c r="BE438" i="2"/>
  <c r="BF438" i="2"/>
  <c r="AY432" i="2"/>
  <c r="BF434" i="2" l="1"/>
  <c r="BE432" i="2"/>
  <c r="BF432" i="2"/>
  <c r="S425" i="6"/>
  <c r="B425" i="6"/>
  <c r="A425" i="6"/>
  <c r="S424" i="6"/>
  <c r="B424" i="6"/>
  <c r="A424" i="6"/>
  <c r="S423" i="6"/>
  <c r="E423" i="6"/>
  <c r="B423" i="6"/>
  <c r="A423" i="6"/>
  <c r="S422" i="6"/>
  <c r="B422" i="6"/>
  <c r="A422" i="6"/>
  <c r="S421" i="6"/>
  <c r="B421" i="6"/>
  <c r="A421" i="6"/>
  <c r="S420" i="6"/>
  <c r="B420" i="6"/>
  <c r="A420" i="6"/>
  <c r="S419" i="6"/>
  <c r="E419" i="6"/>
  <c r="B419" i="6"/>
  <c r="A419" i="6"/>
  <c r="S418" i="6"/>
  <c r="B418" i="6"/>
  <c r="A418" i="6"/>
  <c r="S417" i="6"/>
  <c r="B417" i="6"/>
  <c r="A417" i="6"/>
  <c r="S416" i="6"/>
  <c r="F416" i="6"/>
  <c r="B416" i="6"/>
  <c r="A416" i="6"/>
  <c r="S415" i="6"/>
  <c r="E415" i="6"/>
  <c r="B415" i="6"/>
  <c r="A415" i="6"/>
  <c r="S414" i="6"/>
  <c r="B414" i="6"/>
  <c r="A414" i="6"/>
  <c r="S413" i="6"/>
  <c r="B413" i="6"/>
  <c r="A413" i="6"/>
  <c r="BA425" i="2"/>
  <c r="AZ425" i="2"/>
  <c r="AV425" i="2"/>
  <c r="AE425" i="2"/>
  <c r="AD425" i="2"/>
  <c r="AF425" i="2" s="1"/>
  <c r="Y425" i="2"/>
  <c r="F425" i="6" s="1"/>
  <c r="X425" i="2"/>
  <c r="Z425" i="2" s="1"/>
  <c r="T425" i="2"/>
  <c r="S425" i="2"/>
  <c r="U425" i="2" s="1"/>
  <c r="F425" i="2"/>
  <c r="E425" i="2"/>
  <c r="G425" i="2" s="1"/>
  <c r="H425" i="2" s="1"/>
  <c r="C425" i="2"/>
  <c r="D425" i="2" s="1"/>
  <c r="B425" i="2"/>
  <c r="A425" i="2"/>
  <c r="BA424" i="2"/>
  <c r="AZ424" i="2"/>
  <c r="AV424" i="2"/>
  <c r="AE424" i="2"/>
  <c r="AD424" i="2"/>
  <c r="AF424" i="2" s="1"/>
  <c r="AG424" i="2" s="1"/>
  <c r="Y424" i="2"/>
  <c r="F424" i="6" s="1"/>
  <c r="X424" i="2"/>
  <c r="Z424" i="2" s="1"/>
  <c r="T424" i="2"/>
  <c r="S424" i="2"/>
  <c r="F424" i="2"/>
  <c r="E424" i="2"/>
  <c r="G424" i="2" s="1"/>
  <c r="H424" i="2" s="1"/>
  <c r="C424" i="2"/>
  <c r="D424" i="2" s="1"/>
  <c r="B424" i="2"/>
  <c r="A424" i="2"/>
  <c r="BA423" i="2"/>
  <c r="AZ423" i="2"/>
  <c r="AV423" i="2"/>
  <c r="AE423" i="2"/>
  <c r="AD423" i="2"/>
  <c r="AF423" i="2" s="1"/>
  <c r="Y423" i="2"/>
  <c r="F423" i="6" s="1"/>
  <c r="X423" i="2"/>
  <c r="Z423" i="2" s="1"/>
  <c r="T423" i="2"/>
  <c r="S423" i="2"/>
  <c r="U423" i="2" s="1"/>
  <c r="F423" i="2"/>
  <c r="E423" i="2"/>
  <c r="G423" i="2" s="1"/>
  <c r="H423" i="2" s="1"/>
  <c r="C423" i="2"/>
  <c r="D423" i="2" s="1"/>
  <c r="B423" i="2"/>
  <c r="A423" i="2"/>
  <c r="BA422" i="2"/>
  <c r="AZ422" i="2"/>
  <c r="AV422" i="2"/>
  <c r="AE422" i="2"/>
  <c r="AD422" i="2"/>
  <c r="AF422" i="2" s="1"/>
  <c r="AG422" i="2" s="1"/>
  <c r="X422" i="2"/>
  <c r="Z422" i="2" s="1"/>
  <c r="S422" i="2"/>
  <c r="T422" i="2" s="1"/>
  <c r="J422" i="2"/>
  <c r="L422" i="2" s="1"/>
  <c r="M422" i="2" s="1"/>
  <c r="E422" i="2"/>
  <c r="G422" i="2" s="1"/>
  <c r="H422" i="2" s="1"/>
  <c r="C422" i="2"/>
  <c r="D422" i="2" s="1"/>
  <c r="B422" i="2"/>
  <c r="A422" i="2"/>
  <c r="BA421" i="2"/>
  <c r="AZ421" i="2"/>
  <c r="AV421" i="2"/>
  <c r="AE421" i="2"/>
  <c r="AD421" i="2"/>
  <c r="AF421" i="2" s="1"/>
  <c r="X421" i="2"/>
  <c r="Z421" i="2" s="1"/>
  <c r="S421" i="2"/>
  <c r="U421" i="2" s="1"/>
  <c r="E421" i="2"/>
  <c r="G421" i="2" s="1"/>
  <c r="H421" i="2" s="1"/>
  <c r="C421" i="2"/>
  <c r="D421" i="2" s="1"/>
  <c r="B421" i="2"/>
  <c r="A421" i="2"/>
  <c r="BA420" i="2"/>
  <c r="AZ420" i="2"/>
  <c r="AV420" i="2"/>
  <c r="AE420" i="2"/>
  <c r="AD420" i="2"/>
  <c r="AF420" i="2" s="1"/>
  <c r="AG420" i="2" s="1"/>
  <c r="X420" i="2"/>
  <c r="Z420" i="2" s="1"/>
  <c r="S420" i="2"/>
  <c r="T420" i="2" s="1"/>
  <c r="J420" i="2"/>
  <c r="L420" i="2" s="1"/>
  <c r="M420" i="2" s="1"/>
  <c r="E420" i="2"/>
  <c r="G420" i="2" s="1"/>
  <c r="H420" i="2" s="1"/>
  <c r="C420" i="2"/>
  <c r="D420" i="2" s="1"/>
  <c r="B420" i="2"/>
  <c r="A420" i="2"/>
  <c r="BA419" i="2"/>
  <c r="AZ419" i="2"/>
  <c r="AV419" i="2"/>
  <c r="AD419" i="2"/>
  <c r="AE419" i="2" s="1"/>
  <c r="Z419" i="2"/>
  <c r="Y419" i="2"/>
  <c r="F419" i="6" s="1"/>
  <c r="X419" i="2"/>
  <c r="S419" i="2"/>
  <c r="T419" i="2" s="1"/>
  <c r="G419" i="2"/>
  <c r="H419" i="2" s="1"/>
  <c r="F419" i="2"/>
  <c r="E419" i="2"/>
  <c r="C419" i="2"/>
  <c r="D419" i="2" s="1"/>
  <c r="B419" i="2"/>
  <c r="A419" i="2"/>
  <c r="BA418" i="2"/>
  <c r="AZ418" i="2"/>
  <c r="AV418" i="2"/>
  <c r="AD418" i="2"/>
  <c r="AF418" i="2" s="1"/>
  <c r="AG418" i="2" s="1"/>
  <c r="X418" i="2"/>
  <c r="Y418" i="2" s="1"/>
  <c r="F418" i="6" s="1"/>
  <c r="S418" i="2"/>
  <c r="E418" i="2"/>
  <c r="F418" i="2" s="1"/>
  <c r="C418" i="2"/>
  <c r="D418" i="2" s="1"/>
  <c r="B418" i="2"/>
  <c r="A418" i="2"/>
  <c r="BA417" i="2"/>
  <c r="AZ417" i="2"/>
  <c r="AV417" i="2"/>
  <c r="AD417" i="2"/>
  <c r="AE417" i="2" s="1"/>
  <c r="X417" i="2"/>
  <c r="Z417" i="2" s="1"/>
  <c r="U417" i="2"/>
  <c r="AJ417" i="2" s="1"/>
  <c r="K417" i="6" s="1"/>
  <c r="S417" i="2"/>
  <c r="T417" i="2" s="1"/>
  <c r="E417" i="2"/>
  <c r="G417" i="2" s="1"/>
  <c r="C417" i="2"/>
  <c r="D417" i="2" s="1"/>
  <c r="B417" i="2"/>
  <c r="A417" i="2"/>
  <c r="BA416" i="2"/>
  <c r="AZ416" i="2"/>
  <c r="AV416" i="2"/>
  <c r="AD416" i="2"/>
  <c r="AF416" i="2" s="1"/>
  <c r="Z416" i="2"/>
  <c r="X416" i="2"/>
  <c r="Y416" i="2" s="1"/>
  <c r="T416" i="2"/>
  <c r="S416" i="2"/>
  <c r="G416" i="2"/>
  <c r="H416" i="2" s="1"/>
  <c r="E416" i="2"/>
  <c r="F416" i="2" s="1"/>
  <c r="C416" i="2"/>
  <c r="D416" i="2" s="1"/>
  <c r="B416" i="2"/>
  <c r="A416" i="2"/>
  <c r="BA415" i="2"/>
  <c r="AZ415" i="2"/>
  <c r="AV415" i="2"/>
  <c r="AF415" i="2"/>
  <c r="AG415" i="2" s="1"/>
  <c r="AD415" i="2"/>
  <c r="AE415" i="2" s="1"/>
  <c r="Z415" i="2"/>
  <c r="X415" i="2"/>
  <c r="Y415" i="2" s="1"/>
  <c r="F415" i="6" s="1"/>
  <c r="S415" i="2"/>
  <c r="U415" i="2" s="1"/>
  <c r="G415" i="2"/>
  <c r="H415" i="2" s="1"/>
  <c r="E415" i="2"/>
  <c r="F415" i="2" s="1"/>
  <c r="C415" i="2"/>
  <c r="D415" i="2" s="1"/>
  <c r="B415" i="2"/>
  <c r="A415" i="2"/>
  <c r="BA414" i="2"/>
  <c r="AZ414" i="2"/>
  <c r="AV414" i="2"/>
  <c r="AF414" i="2"/>
  <c r="AG414" i="2" s="1"/>
  <c r="AE414" i="2"/>
  <c r="AD414" i="2"/>
  <c r="X414" i="2"/>
  <c r="Y414" i="2" s="1"/>
  <c r="F414" i="6" s="1"/>
  <c r="S414" i="2"/>
  <c r="E414" i="2"/>
  <c r="G414" i="2" s="1"/>
  <c r="O414" i="2" s="1"/>
  <c r="C414" i="6" s="1"/>
  <c r="C414" i="2"/>
  <c r="J414" i="2" s="1"/>
  <c r="B414" i="2"/>
  <c r="A414" i="2"/>
  <c r="BA413" i="2"/>
  <c r="AZ413" i="2"/>
  <c r="AV413" i="2"/>
  <c r="AE413" i="2"/>
  <c r="AD413" i="2"/>
  <c r="AF413" i="2" s="1"/>
  <c r="X413" i="2"/>
  <c r="E413" i="6" s="1"/>
  <c r="U413" i="2"/>
  <c r="T413" i="2"/>
  <c r="S413" i="2"/>
  <c r="G413" i="2"/>
  <c r="O413" i="2" s="1"/>
  <c r="C413" i="6" s="1"/>
  <c r="E413" i="2"/>
  <c r="F413" i="2" s="1"/>
  <c r="C413" i="2"/>
  <c r="J413" i="2" s="1"/>
  <c r="B413" i="2"/>
  <c r="A413" i="2"/>
  <c r="Y413" i="2" l="1"/>
  <c r="F413" i="6" s="1"/>
  <c r="F414" i="2"/>
  <c r="AE418" i="2"/>
  <c r="K420" i="2"/>
  <c r="T421" i="2"/>
  <c r="K422" i="2"/>
  <c r="E414" i="6"/>
  <c r="E418" i="6"/>
  <c r="E422" i="6"/>
  <c r="Z413" i="2"/>
  <c r="AA413" i="2" s="1"/>
  <c r="J421" i="2"/>
  <c r="E417" i="6"/>
  <c r="E421" i="6"/>
  <c r="E425" i="6"/>
  <c r="J423" i="2"/>
  <c r="J424" i="2"/>
  <c r="J425" i="2"/>
  <c r="E416" i="6"/>
  <c r="E420" i="6"/>
  <c r="E424" i="6"/>
  <c r="Q413" i="2"/>
  <c r="R413" i="2" s="1"/>
  <c r="P413" i="2"/>
  <c r="D413" i="6" s="1"/>
  <c r="L413" i="2"/>
  <c r="M413" i="2" s="1"/>
  <c r="K413" i="2"/>
  <c r="AL413" i="2"/>
  <c r="V415" i="2"/>
  <c r="U416" i="2"/>
  <c r="AJ415" i="2"/>
  <c r="K415" i="6" s="1"/>
  <c r="AA417" i="2"/>
  <c r="P414" i="2"/>
  <c r="D414" i="6" s="1"/>
  <c r="Q414" i="2"/>
  <c r="R414" i="2" s="1"/>
  <c r="H417" i="2"/>
  <c r="O417" i="2"/>
  <c r="C417" i="6" s="1"/>
  <c r="K414" i="2"/>
  <c r="L414" i="2"/>
  <c r="M414" i="2" s="1"/>
  <c r="U414" i="2"/>
  <c r="AG416" i="2"/>
  <c r="AH416" i="2"/>
  <c r="I416" i="6" s="1"/>
  <c r="AJ413" i="2"/>
  <c r="K413" i="6" s="1"/>
  <c r="AN413" i="2"/>
  <c r="G413" i="6" s="1"/>
  <c r="O415" i="2"/>
  <c r="C415" i="6" s="1"/>
  <c r="T415" i="2"/>
  <c r="AH415" i="2"/>
  <c r="I415" i="6" s="1"/>
  <c r="D413" i="2"/>
  <c r="H413" i="2"/>
  <c r="V413" i="2"/>
  <c r="AG413" i="2"/>
  <c r="D414" i="2"/>
  <c r="H414" i="2"/>
  <c r="T414" i="2"/>
  <c r="Z414" i="2"/>
  <c r="AH414" i="2"/>
  <c r="I414" i="6" s="1"/>
  <c r="J415" i="2"/>
  <c r="AE416" i="2"/>
  <c r="F417" i="2"/>
  <c r="Y417" i="2"/>
  <c r="F417" i="6" s="1"/>
  <c r="AF417" i="2"/>
  <c r="G418" i="2"/>
  <c r="T418" i="2"/>
  <c r="Z418" i="2"/>
  <c r="AH418" i="2" s="1"/>
  <c r="I418" i="6" s="1"/>
  <c r="J419" i="2"/>
  <c r="U419" i="2"/>
  <c r="O420" i="2"/>
  <c r="C420" i="6" s="1"/>
  <c r="AA420" i="2"/>
  <c r="AH420" i="2"/>
  <c r="O422" i="2"/>
  <c r="C422" i="6" s="1"/>
  <c r="AA422" i="2"/>
  <c r="AH422" i="2"/>
  <c r="J418" i="2"/>
  <c r="AF419" i="2"/>
  <c r="F420" i="2"/>
  <c r="Y420" i="2"/>
  <c r="F420" i="6" s="1"/>
  <c r="F422" i="2"/>
  <c r="Y422" i="2"/>
  <c r="F422" i="6" s="1"/>
  <c r="O416" i="2"/>
  <c r="C416" i="6" s="1"/>
  <c r="AA416" i="2"/>
  <c r="J417" i="2"/>
  <c r="V417" i="2"/>
  <c r="O421" i="2"/>
  <c r="C421" i="6" s="1"/>
  <c r="AA421" i="2"/>
  <c r="AH421" i="2"/>
  <c r="AA415" i="2"/>
  <c r="J416" i="2"/>
  <c r="O419" i="2"/>
  <c r="C419" i="6" s="1"/>
  <c r="AA419" i="2"/>
  <c r="F421" i="2"/>
  <c r="Y421" i="2"/>
  <c r="F421" i="6" s="1"/>
  <c r="V421" i="2"/>
  <c r="AJ421" i="2"/>
  <c r="K421" i="6" s="1"/>
  <c r="AG421" i="2"/>
  <c r="U422" i="2"/>
  <c r="V423" i="2"/>
  <c r="AJ423" i="2"/>
  <c r="K423" i="6" s="1"/>
  <c r="AG423" i="2"/>
  <c r="U424" i="2"/>
  <c r="V425" i="2"/>
  <c r="AJ425" i="2"/>
  <c r="K425" i="6" s="1"/>
  <c r="AG425" i="2"/>
  <c r="O423" i="2"/>
  <c r="C423" i="6" s="1"/>
  <c r="AA423" i="2"/>
  <c r="AH423" i="2"/>
  <c r="O424" i="2"/>
  <c r="C424" i="6" s="1"/>
  <c r="AA424" i="2"/>
  <c r="AH424" i="2"/>
  <c r="O425" i="2"/>
  <c r="C425" i="6" s="1"/>
  <c r="AA425" i="2"/>
  <c r="AH425" i="2"/>
  <c r="AP413" i="2"/>
  <c r="M413" i="6" l="1"/>
  <c r="AI423" i="2"/>
  <c r="J423" i="6" s="1"/>
  <c r="I423" i="6"/>
  <c r="AI421" i="2"/>
  <c r="J421" i="6" s="1"/>
  <c r="I421" i="6"/>
  <c r="AI424" i="2"/>
  <c r="J424" i="6" s="1"/>
  <c r="I424" i="6"/>
  <c r="AH413" i="2"/>
  <c r="I413" i="6" s="1"/>
  <c r="AI420" i="2"/>
  <c r="J420" i="6" s="1"/>
  <c r="I420" i="6"/>
  <c r="L424" i="2"/>
  <c r="M424" i="2" s="1"/>
  <c r="K424" i="2"/>
  <c r="AI425" i="2"/>
  <c r="J425" i="6" s="1"/>
  <c r="I425" i="6"/>
  <c r="AI422" i="2"/>
  <c r="J422" i="6" s="1"/>
  <c r="I422" i="6"/>
  <c r="L423" i="2"/>
  <c r="M423" i="2" s="1"/>
  <c r="K423" i="2"/>
  <c r="L421" i="2"/>
  <c r="M421" i="2" s="1"/>
  <c r="K421" i="2"/>
  <c r="AS413" i="2"/>
  <c r="AM413" i="2"/>
  <c r="L425" i="2"/>
  <c r="M425" i="2" s="1"/>
  <c r="K425" i="2"/>
  <c r="AK421" i="2"/>
  <c r="L421" i="6" s="1"/>
  <c r="AK417" i="2"/>
  <c r="L417" i="6" s="1"/>
  <c r="K417" i="2"/>
  <c r="L417" i="2"/>
  <c r="M417" i="2" s="1"/>
  <c r="V419" i="2"/>
  <c r="AJ419" i="2"/>
  <c r="K419" i="6" s="1"/>
  <c r="Q415" i="2"/>
  <c r="P415" i="2"/>
  <c r="D415" i="6" s="1"/>
  <c r="Q417" i="2"/>
  <c r="AL417" i="2" s="1"/>
  <c r="P417" i="2"/>
  <c r="D417" i="6" s="1"/>
  <c r="AT413" i="2"/>
  <c r="V416" i="2"/>
  <c r="AJ416" i="2"/>
  <c r="K416" i="6" s="1"/>
  <c r="Q425" i="2"/>
  <c r="P425" i="2"/>
  <c r="D425" i="6" s="1"/>
  <c r="Q424" i="2"/>
  <c r="P424" i="2"/>
  <c r="D424" i="6" s="1"/>
  <c r="Q423" i="2"/>
  <c r="P423" i="2"/>
  <c r="D423" i="6" s="1"/>
  <c r="V424" i="2"/>
  <c r="AJ424" i="2"/>
  <c r="K424" i="6" s="1"/>
  <c r="V422" i="2"/>
  <c r="AJ422" i="2"/>
  <c r="K422" i="6" s="1"/>
  <c r="U420" i="2"/>
  <c r="Q421" i="2"/>
  <c r="P421" i="2"/>
  <c r="D421" i="6" s="1"/>
  <c r="AG419" i="2"/>
  <c r="AH419" i="2"/>
  <c r="L419" i="2"/>
  <c r="M419" i="2" s="1"/>
  <c r="K419" i="2"/>
  <c r="H418" i="2"/>
  <c r="O418" i="2"/>
  <c r="C418" i="6" s="1"/>
  <c r="AS414" i="2"/>
  <c r="AA414" i="2"/>
  <c r="AI414" i="2" s="1"/>
  <c r="J414" i="6" s="1"/>
  <c r="AL414" i="2"/>
  <c r="AI416" i="2"/>
  <c r="J416" i="6" s="1"/>
  <c r="AK415" i="2"/>
  <c r="L415" i="6" s="1"/>
  <c r="L418" i="2"/>
  <c r="M418" i="2" s="1"/>
  <c r="K418" i="2"/>
  <c r="AG417" i="2"/>
  <c r="AN417" i="2"/>
  <c r="G417" i="6" s="1"/>
  <c r="AH417" i="2"/>
  <c r="AI415" i="2"/>
  <c r="J415" i="6" s="1"/>
  <c r="AO413" i="2"/>
  <c r="H413" i="6" s="1"/>
  <c r="AK425" i="2"/>
  <c r="L425" i="6" s="1"/>
  <c r="AK423" i="2"/>
  <c r="L423" i="6" s="1"/>
  <c r="Q419" i="2"/>
  <c r="AN419" i="2" s="1"/>
  <c r="G419" i="6" s="1"/>
  <c r="P419" i="2"/>
  <c r="D419" i="6" s="1"/>
  <c r="L416" i="2"/>
  <c r="M416" i="2" s="1"/>
  <c r="K416" i="2"/>
  <c r="Q416" i="2"/>
  <c r="P416" i="2"/>
  <c r="D416" i="6" s="1"/>
  <c r="Q422" i="2"/>
  <c r="P422" i="2"/>
  <c r="D422" i="6" s="1"/>
  <c r="Q420" i="2"/>
  <c r="P420" i="2"/>
  <c r="D420" i="6" s="1"/>
  <c r="AA418" i="2"/>
  <c r="AI418" i="2" s="1"/>
  <c r="J418" i="6" s="1"/>
  <c r="L415" i="2"/>
  <c r="M415" i="2" s="1"/>
  <c r="K415" i="2"/>
  <c r="AK413" i="2"/>
  <c r="L413" i="6" s="1"/>
  <c r="V414" i="2"/>
  <c r="AJ414" i="2"/>
  <c r="K414" i="6" s="1"/>
  <c r="U418" i="2"/>
  <c r="AW413" i="2"/>
  <c r="AX413" i="2"/>
  <c r="AQ413" i="2"/>
  <c r="AP419" i="2"/>
  <c r="AP417" i="2"/>
  <c r="M417" i="6" l="1"/>
  <c r="M419" i="6"/>
  <c r="N413" i="6"/>
  <c r="P413" i="6"/>
  <c r="O413" i="6"/>
  <c r="BD413" i="2"/>
  <c r="BB413" i="2"/>
  <c r="Q413" i="6" s="1"/>
  <c r="AI419" i="2"/>
  <c r="J419" i="6" s="1"/>
  <c r="I419" i="6"/>
  <c r="AI413" i="2"/>
  <c r="J413" i="6" s="1"/>
  <c r="AI417" i="2"/>
  <c r="J417" i="6" s="1"/>
  <c r="I417" i="6"/>
  <c r="AY413" i="2"/>
  <c r="BF413" i="2" s="1"/>
  <c r="AR413" i="2"/>
  <c r="BC413" i="2"/>
  <c r="R413" i="6" s="1"/>
  <c r="AK414" i="2"/>
  <c r="L414" i="6" s="1"/>
  <c r="R420" i="2"/>
  <c r="AS420" i="2"/>
  <c r="AL420" i="2"/>
  <c r="R416" i="2"/>
  <c r="AS416" i="2"/>
  <c r="AL416" i="2"/>
  <c r="R419" i="2"/>
  <c r="AS419" i="2"/>
  <c r="AT414" i="2"/>
  <c r="AK424" i="2"/>
  <c r="L424" i="6" s="1"/>
  <c r="V418" i="2"/>
  <c r="AJ418" i="2"/>
  <c r="K418" i="6" s="1"/>
  <c r="R422" i="2"/>
  <c r="AS422" i="2"/>
  <c r="AL422" i="2"/>
  <c r="Q418" i="2"/>
  <c r="P418" i="2"/>
  <c r="D418" i="6" s="1"/>
  <c r="AL419" i="2"/>
  <c r="AM419" i="2" s="1"/>
  <c r="AK422" i="2"/>
  <c r="L422" i="6" s="1"/>
  <c r="R424" i="2"/>
  <c r="AL424" i="2"/>
  <c r="AS424" i="2"/>
  <c r="AK416" i="2"/>
  <c r="L416" i="6" s="1"/>
  <c r="R417" i="2"/>
  <c r="AM417" i="2" s="1"/>
  <c r="AS417" i="2"/>
  <c r="AM414" i="2"/>
  <c r="R421" i="2"/>
  <c r="AN421" i="2"/>
  <c r="G421" i="6" s="1"/>
  <c r="AS421" i="2"/>
  <c r="AL421" i="2"/>
  <c r="AK419" i="2"/>
  <c r="L419" i="6" s="1"/>
  <c r="AO419" i="2"/>
  <c r="H419" i="6" s="1"/>
  <c r="V420" i="2"/>
  <c r="AJ420" i="2"/>
  <c r="K420" i="6" s="1"/>
  <c r="R423" i="2"/>
  <c r="AN423" i="2"/>
  <c r="G423" i="6" s="1"/>
  <c r="AS423" i="2"/>
  <c r="AL423" i="2"/>
  <c r="R425" i="2"/>
  <c r="AN425" i="2"/>
  <c r="G425" i="6" s="1"/>
  <c r="AS425" i="2"/>
  <c r="AL425" i="2"/>
  <c r="R415" i="2"/>
  <c r="AN415" i="2"/>
  <c r="G415" i="6" s="1"/>
  <c r="AS415" i="2"/>
  <c r="AL415" i="2"/>
  <c r="AP415" i="2"/>
  <c r="AW425" i="2"/>
  <c r="AW417" i="2"/>
  <c r="AW419" i="2"/>
  <c r="AW415" i="2"/>
  <c r="AW421" i="2"/>
  <c r="AP423" i="2"/>
  <c r="AP421" i="2"/>
  <c r="AP425" i="2"/>
  <c r="AW423" i="2"/>
  <c r="AQ419" i="2"/>
  <c r="N419" i="6" l="1"/>
  <c r="O423" i="6"/>
  <c r="M425" i="6"/>
  <c r="M421" i="6"/>
  <c r="M423" i="6"/>
  <c r="O421" i="6"/>
  <c r="O415" i="6"/>
  <c r="O419" i="6"/>
  <c r="O417" i="6"/>
  <c r="O425" i="6"/>
  <c r="M415" i="6"/>
  <c r="BE413" i="2"/>
  <c r="AO417" i="2"/>
  <c r="AR419" i="2"/>
  <c r="BD415" i="2"/>
  <c r="BB415" i="2"/>
  <c r="Q415" i="6" s="1"/>
  <c r="BD425" i="2"/>
  <c r="BB425" i="2"/>
  <c r="Q425" i="6" s="1"/>
  <c r="BD423" i="2"/>
  <c r="BB423" i="2"/>
  <c r="Q423" i="6" s="1"/>
  <c r="BD419" i="2"/>
  <c r="BB419" i="2"/>
  <c r="Q419" i="6" s="1"/>
  <c r="BD421" i="2"/>
  <c r="AY421" i="2"/>
  <c r="BB421" i="2"/>
  <c r="Q421" i="6" s="1"/>
  <c r="BD417" i="2"/>
  <c r="BB417" i="2"/>
  <c r="Q417" i="6" s="1"/>
  <c r="AO421" i="2"/>
  <c r="H421" i="6" s="1"/>
  <c r="AN424" i="2"/>
  <c r="G424" i="6" s="1"/>
  <c r="AM424" i="2"/>
  <c r="AM415" i="2"/>
  <c r="AM425" i="2"/>
  <c r="AM423" i="2"/>
  <c r="R418" i="2"/>
  <c r="AL418" i="2"/>
  <c r="AS418" i="2"/>
  <c r="AN416" i="2"/>
  <c r="G416" i="6" s="1"/>
  <c r="AM416" i="2"/>
  <c r="AN420" i="2"/>
  <c r="G420" i="6" s="1"/>
  <c r="AM420" i="2"/>
  <c r="AT415" i="2"/>
  <c r="AT425" i="2"/>
  <c r="AT423" i="2"/>
  <c r="AY423" i="2" s="1"/>
  <c r="AK420" i="2"/>
  <c r="L420" i="6" s="1"/>
  <c r="AM421" i="2"/>
  <c r="AT416" i="2"/>
  <c r="AT420" i="2"/>
  <c r="AO423" i="2"/>
  <c r="H423" i="6" s="1"/>
  <c r="AT419" i="2"/>
  <c r="AO415" i="2"/>
  <c r="H415" i="6" s="1"/>
  <c r="AO425" i="2"/>
  <c r="H425" i="6" s="1"/>
  <c r="AT421" i="2"/>
  <c r="AN414" i="2"/>
  <c r="G414" i="6" s="1"/>
  <c r="AT424" i="2"/>
  <c r="AN422" i="2"/>
  <c r="G422" i="6" s="1"/>
  <c r="AM422" i="2"/>
  <c r="AK418" i="2"/>
  <c r="L418" i="6" s="1"/>
  <c r="AT417" i="2"/>
  <c r="AT422" i="2"/>
  <c r="AQ417" i="2"/>
  <c r="AQ415" i="2"/>
  <c r="AQ421" i="2"/>
  <c r="AP424" i="2"/>
  <c r="AX419" i="2"/>
  <c r="AX417" i="2"/>
  <c r="AX423" i="2"/>
  <c r="AQ423" i="2"/>
  <c r="AW416" i="2"/>
  <c r="AW414" i="2"/>
  <c r="AW420" i="2"/>
  <c r="AW422" i="2"/>
  <c r="AX421" i="2"/>
  <c r="AP416" i="2"/>
  <c r="AP414" i="2"/>
  <c r="AP420" i="2"/>
  <c r="AP422" i="2"/>
  <c r="AW424" i="2"/>
  <c r="AX415" i="2"/>
  <c r="AX425" i="2"/>
  <c r="AQ425" i="2"/>
  <c r="N425" i="6" l="1"/>
  <c r="P425" i="6"/>
  <c r="P415" i="6"/>
  <c r="O424" i="6"/>
  <c r="M422" i="6"/>
  <c r="M420" i="6"/>
  <c r="M414" i="6"/>
  <c r="M416" i="6"/>
  <c r="P421" i="6"/>
  <c r="O422" i="6"/>
  <c r="O420" i="6"/>
  <c r="O414" i="6"/>
  <c r="O416" i="6"/>
  <c r="N423" i="6"/>
  <c r="P423" i="6"/>
  <c r="P417" i="6"/>
  <c r="P419" i="6"/>
  <c r="M424" i="6"/>
  <c r="N421" i="6"/>
  <c r="N415" i="6"/>
  <c r="N417" i="6"/>
  <c r="AR417" i="2"/>
  <c r="H417" i="6"/>
  <c r="AR425" i="2"/>
  <c r="BD420" i="2"/>
  <c r="BB420" i="2"/>
  <c r="Q420" i="6" s="1"/>
  <c r="BC417" i="2"/>
  <c r="R417" i="6" s="1"/>
  <c r="BC425" i="2"/>
  <c r="R425" i="6" s="1"/>
  <c r="BD414" i="2"/>
  <c r="BB414" i="2"/>
  <c r="Q414" i="6" s="1"/>
  <c r="BC419" i="2"/>
  <c r="R419" i="6" s="1"/>
  <c r="BC415" i="2"/>
  <c r="R415" i="6" s="1"/>
  <c r="BD416" i="2"/>
  <c r="BB416" i="2"/>
  <c r="Q416" i="6" s="1"/>
  <c r="BD424" i="2"/>
  <c r="BB424" i="2"/>
  <c r="Q424" i="6" s="1"/>
  <c r="BC421" i="2"/>
  <c r="R421" i="6" s="1"/>
  <c r="AR423" i="2"/>
  <c r="AR421" i="2"/>
  <c r="BD422" i="2"/>
  <c r="BB422" i="2"/>
  <c r="Q422" i="6" s="1"/>
  <c r="BC423" i="2"/>
  <c r="R423" i="6" s="1"/>
  <c r="AR415" i="2"/>
  <c r="BF423" i="2"/>
  <c r="BE423" i="2"/>
  <c r="AO420" i="2"/>
  <c r="AO414" i="2"/>
  <c r="H414" i="6" s="1"/>
  <c r="AO416" i="2"/>
  <c r="H416" i="6" s="1"/>
  <c r="AO424" i="2"/>
  <c r="BF421" i="2"/>
  <c r="BE421" i="2"/>
  <c r="AY419" i="2"/>
  <c r="AY415" i="2"/>
  <c r="AT418" i="2"/>
  <c r="AY417" i="2"/>
  <c r="AY425" i="2"/>
  <c r="AO422" i="2"/>
  <c r="H422" i="6" s="1"/>
  <c r="AN418" i="2"/>
  <c r="G418" i="6" s="1"/>
  <c r="AM418" i="2"/>
  <c r="AQ420" i="2"/>
  <c r="AQ414" i="2"/>
  <c r="AQ416" i="2"/>
  <c r="AX420" i="2"/>
  <c r="AX414" i="2"/>
  <c r="AX416" i="2"/>
  <c r="AW418" i="2"/>
  <c r="AX424" i="2"/>
  <c r="AX422" i="2"/>
  <c r="AP418" i="2"/>
  <c r="AQ424" i="2"/>
  <c r="AQ422" i="2"/>
  <c r="N422" i="6" l="1"/>
  <c r="N424" i="6"/>
  <c r="M418" i="6"/>
  <c r="P422" i="6"/>
  <c r="P424" i="6"/>
  <c r="O418" i="6"/>
  <c r="P416" i="6"/>
  <c r="P414" i="6"/>
  <c r="P420" i="6"/>
  <c r="N416" i="6"/>
  <c r="N414" i="6"/>
  <c r="N420" i="6"/>
  <c r="AY420" i="2"/>
  <c r="BF420" i="2" s="1"/>
  <c r="H420" i="6"/>
  <c r="AY424" i="2"/>
  <c r="H424" i="6"/>
  <c r="AR422" i="2"/>
  <c r="BC422" i="2"/>
  <c r="R422" i="6" s="1"/>
  <c r="AR416" i="2"/>
  <c r="BC416" i="2"/>
  <c r="R416" i="6" s="1"/>
  <c r="AR424" i="2"/>
  <c r="BC424" i="2"/>
  <c r="R424" i="6" s="1"/>
  <c r="AR414" i="2"/>
  <c r="BC414" i="2"/>
  <c r="R414" i="6" s="1"/>
  <c r="BD418" i="2"/>
  <c r="BB418" i="2"/>
  <c r="Q418" i="6" s="1"/>
  <c r="AR420" i="2"/>
  <c r="BC420" i="2"/>
  <c r="R420" i="6" s="1"/>
  <c r="BF424" i="2"/>
  <c r="BE424" i="2"/>
  <c r="BF425" i="2"/>
  <c r="BE425" i="2"/>
  <c r="BF419" i="2"/>
  <c r="BE419" i="2"/>
  <c r="AY416" i="2"/>
  <c r="BF415" i="2"/>
  <c r="BE415" i="2"/>
  <c r="AY422" i="2"/>
  <c r="BF417" i="2"/>
  <c r="BE417" i="2"/>
  <c r="AO418" i="2"/>
  <c r="AY414" i="2"/>
  <c r="AQ418" i="2"/>
  <c r="AX418" i="2"/>
  <c r="P418" i="6" l="1"/>
  <c r="N418" i="6"/>
  <c r="BE420" i="2"/>
  <c r="AY418" i="2"/>
  <c r="H418" i="6"/>
  <c r="AR418" i="2"/>
  <c r="BC418" i="2"/>
  <c r="R418" i="6" s="1"/>
  <c r="BF418" i="2"/>
  <c r="BE418" i="2"/>
  <c r="BF422" i="2"/>
  <c r="BE422" i="2"/>
  <c r="BF416" i="2"/>
  <c r="BE416" i="2"/>
  <c r="BF414" i="2"/>
  <c r="BE414" i="2"/>
  <c r="S411" i="6" l="1"/>
  <c r="B411" i="6"/>
  <c r="A411" i="6"/>
  <c r="S410" i="6"/>
  <c r="B410" i="6"/>
  <c r="A410" i="6"/>
  <c r="S409" i="6"/>
  <c r="B409" i="6"/>
  <c r="A409" i="6"/>
  <c r="S408" i="6"/>
  <c r="B408" i="6"/>
  <c r="A408" i="6"/>
  <c r="S407" i="6"/>
  <c r="B407" i="6"/>
  <c r="A407" i="6"/>
  <c r="S406" i="6"/>
  <c r="B406" i="6"/>
  <c r="A406" i="6"/>
  <c r="S405" i="6"/>
  <c r="B405" i="6"/>
  <c r="A405" i="6"/>
  <c r="S404" i="6"/>
  <c r="E404" i="6"/>
  <c r="B404" i="6"/>
  <c r="A404" i="6"/>
  <c r="S403" i="6"/>
  <c r="B403" i="6"/>
  <c r="A403" i="6"/>
  <c r="S402" i="6"/>
  <c r="C402" i="6"/>
  <c r="B402" i="6"/>
  <c r="A402" i="6"/>
  <c r="S401" i="6"/>
  <c r="B401" i="6"/>
  <c r="A401" i="6"/>
  <c r="S400" i="6"/>
  <c r="E400" i="6"/>
  <c r="B400" i="6"/>
  <c r="A400" i="6"/>
  <c r="S399" i="6"/>
  <c r="B399" i="6"/>
  <c r="A399" i="6"/>
  <c r="S398" i="6"/>
  <c r="B398" i="6"/>
  <c r="A398" i="6"/>
  <c r="S397" i="6"/>
  <c r="F397" i="6"/>
  <c r="B397" i="6"/>
  <c r="A397" i="6"/>
  <c r="BA411" i="2"/>
  <c r="AZ411" i="2"/>
  <c r="AV411" i="2"/>
  <c r="AD411" i="2"/>
  <c r="AE411" i="2" s="1"/>
  <c r="X411" i="2"/>
  <c r="Y411" i="2" s="1"/>
  <c r="F411" i="6" s="1"/>
  <c r="S411" i="2"/>
  <c r="T411" i="2" s="1"/>
  <c r="E411" i="2"/>
  <c r="F411" i="2" s="1"/>
  <c r="C411" i="2"/>
  <c r="D411" i="2" s="1"/>
  <c r="B411" i="2"/>
  <c r="A411" i="2"/>
  <c r="BA410" i="2"/>
  <c r="AZ410" i="2"/>
  <c r="AV410" i="2"/>
  <c r="AD410" i="2"/>
  <c r="AE410" i="2" s="1"/>
  <c r="X410" i="2"/>
  <c r="Y410" i="2" s="1"/>
  <c r="F410" i="6" s="1"/>
  <c r="S410" i="2"/>
  <c r="T410" i="2" s="1"/>
  <c r="E410" i="2"/>
  <c r="F410" i="2" s="1"/>
  <c r="C410" i="2"/>
  <c r="D410" i="2" s="1"/>
  <c r="B410" i="2"/>
  <c r="A410" i="2"/>
  <c r="BA409" i="2"/>
  <c r="AZ409" i="2"/>
  <c r="AV409" i="2"/>
  <c r="AE409" i="2"/>
  <c r="AD409" i="2"/>
  <c r="AF409" i="2" s="1"/>
  <c r="AG409" i="2" s="1"/>
  <c r="Y409" i="2"/>
  <c r="F409" i="6" s="1"/>
  <c r="X409" i="2"/>
  <c r="E409" i="6" s="1"/>
  <c r="T409" i="2"/>
  <c r="S409" i="2"/>
  <c r="U409" i="2" s="1"/>
  <c r="F409" i="2"/>
  <c r="E409" i="2"/>
  <c r="G409" i="2" s="1"/>
  <c r="D409" i="2"/>
  <c r="C409" i="2"/>
  <c r="J409" i="2" s="1"/>
  <c r="B409" i="2"/>
  <c r="A409" i="2"/>
  <c r="BA408" i="2"/>
  <c r="AZ408" i="2"/>
  <c r="AV408" i="2"/>
  <c r="AD408" i="2"/>
  <c r="AF408" i="2" s="1"/>
  <c r="AG408" i="2" s="1"/>
  <c r="X408" i="2"/>
  <c r="Z408" i="2" s="1"/>
  <c r="AA408" i="2" s="1"/>
  <c r="S408" i="2"/>
  <c r="T408" i="2" s="1"/>
  <c r="G408" i="2"/>
  <c r="O408" i="2" s="1"/>
  <c r="C408" i="6" s="1"/>
  <c r="E408" i="2"/>
  <c r="F408" i="2" s="1"/>
  <c r="C408" i="2"/>
  <c r="J408" i="2" s="1"/>
  <c r="B408" i="2"/>
  <c r="A408" i="2"/>
  <c r="BA407" i="2"/>
  <c r="AZ407" i="2"/>
  <c r="AV407" i="2"/>
  <c r="AE407" i="2"/>
  <c r="AD407" i="2"/>
  <c r="AF407" i="2" s="1"/>
  <c r="AG407" i="2" s="1"/>
  <c r="Y407" i="2"/>
  <c r="F407" i="6" s="1"/>
  <c r="X407" i="2"/>
  <c r="E407" i="6" s="1"/>
  <c r="T407" i="2"/>
  <c r="S407" i="2"/>
  <c r="U407" i="2" s="1"/>
  <c r="F407" i="2"/>
  <c r="E407" i="2"/>
  <c r="G407" i="2" s="1"/>
  <c r="D407" i="2"/>
  <c r="C407" i="2"/>
  <c r="J407" i="2" s="1"/>
  <c r="B407" i="2"/>
  <c r="A407" i="2"/>
  <c r="BA406" i="2"/>
  <c r="AZ406" i="2"/>
  <c r="AV406" i="2"/>
  <c r="AD406" i="2"/>
  <c r="AF406" i="2" s="1"/>
  <c r="AG406" i="2" s="1"/>
  <c r="X406" i="2"/>
  <c r="Z406" i="2" s="1"/>
  <c r="AA406" i="2" s="1"/>
  <c r="S406" i="2"/>
  <c r="T406" i="2" s="1"/>
  <c r="E406" i="2"/>
  <c r="G406" i="2" s="1"/>
  <c r="C406" i="2"/>
  <c r="J406" i="2" s="1"/>
  <c r="B406" i="2"/>
  <c r="A406" i="2"/>
  <c r="BA405" i="2"/>
  <c r="AZ405" i="2"/>
  <c r="AV405" i="2"/>
  <c r="AE405" i="2"/>
  <c r="AD405" i="2"/>
  <c r="AF405" i="2" s="1"/>
  <c r="AG405" i="2" s="1"/>
  <c r="X405" i="2"/>
  <c r="Z405" i="2" s="1"/>
  <c r="AA405" i="2" s="1"/>
  <c r="S405" i="2"/>
  <c r="U405" i="2" s="1"/>
  <c r="V405" i="2" s="1"/>
  <c r="AK405" i="2" s="1"/>
  <c r="L405" i="6" s="1"/>
  <c r="H405" i="2"/>
  <c r="E405" i="2"/>
  <c r="G405" i="2" s="1"/>
  <c r="O405" i="2" s="1"/>
  <c r="C405" i="6" s="1"/>
  <c r="D405" i="2"/>
  <c r="C405" i="2"/>
  <c r="J405" i="2" s="1"/>
  <c r="L405" i="2" s="1"/>
  <c r="M405" i="2" s="1"/>
  <c r="B405" i="2"/>
  <c r="A405" i="2"/>
  <c r="BA404" i="2"/>
  <c r="AZ404" i="2"/>
  <c r="AV404" i="2"/>
  <c r="AD404" i="2"/>
  <c r="AF404" i="2" s="1"/>
  <c r="AG404" i="2" s="1"/>
  <c r="X404" i="2"/>
  <c r="Z404" i="2" s="1"/>
  <c r="AA404" i="2" s="1"/>
  <c r="S404" i="2"/>
  <c r="H404" i="2"/>
  <c r="E404" i="2"/>
  <c r="G404" i="2" s="1"/>
  <c r="O404" i="2" s="1"/>
  <c r="C404" i="6" s="1"/>
  <c r="D404" i="2"/>
  <c r="C404" i="2"/>
  <c r="J404" i="2" s="1"/>
  <c r="L404" i="2" s="1"/>
  <c r="M404" i="2" s="1"/>
  <c r="B404" i="2"/>
  <c r="A404" i="2"/>
  <c r="BA403" i="2"/>
  <c r="AZ403" i="2"/>
  <c r="AV403" i="2"/>
  <c r="AD403" i="2"/>
  <c r="AF403" i="2" s="1"/>
  <c r="AG403" i="2" s="1"/>
  <c r="X403" i="2"/>
  <c r="Z403" i="2" s="1"/>
  <c r="AA403" i="2" s="1"/>
  <c r="V403" i="2"/>
  <c r="AK403" i="2" s="1"/>
  <c r="L403" i="6" s="1"/>
  <c r="S403" i="2"/>
  <c r="U403" i="2" s="1"/>
  <c r="AJ403" i="2" s="1"/>
  <c r="K403" i="6" s="1"/>
  <c r="E403" i="2"/>
  <c r="G403" i="2" s="1"/>
  <c r="O403" i="2" s="1"/>
  <c r="C403" i="6" s="1"/>
  <c r="C403" i="2"/>
  <c r="D403" i="2" s="1"/>
  <c r="B403" i="2"/>
  <c r="A403" i="2"/>
  <c r="BA402" i="2"/>
  <c r="AZ402" i="2"/>
  <c r="AV402" i="2"/>
  <c r="AG402" i="2"/>
  <c r="AD402" i="2"/>
  <c r="AF402" i="2" s="1"/>
  <c r="X402" i="2"/>
  <c r="Z402" i="2" s="1"/>
  <c r="AA402" i="2" s="1"/>
  <c r="S402" i="2"/>
  <c r="E402" i="2"/>
  <c r="G402" i="2" s="1"/>
  <c r="O402" i="2" s="1"/>
  <c r="C402" i="2"/>
  <c r="D402" i="2" s="1"/>
  <c r="B402" i="2"/>
  <c r="A402" i="2"/>
  <c r="BA401" i="2"/>
  <c r="AZ401" i="2"/>
  <c r="AV401" i="2"/>
  <c r="AG401" i="2"/>
  <c r="AD401" i="2"/>
  <c r="AF401" i="2" s="1"/>
  <c r="X401" i="2"/>
  <c r="E401" i="6" s="1"/>
  <c r="S401" i="2"/>
  <c r="J401" i="2"/>
  <c r="E401" i="2"/>
  <c r="D401" i="2"/>
  <c r="C401" i="2"/>
  <c r="B401" i="2"/>
  <c r="A401" i="2"/>
  <c r="BA400" i="2"/>
  <c r="AZ400" i="2"/>
  <c r="AV400" i="2"/>
  <c r="AD400" i="2"/>
  <c r="AE400" i="2" s="1"/>
  <c r="X400" i="2"/>
  <c r="Y400" i="2" s="1"/>
  <c r="F400" i="6" s="1"/>
  <c r="S400" i="2"/>
  <c r="T400" i="2" s="1"/>
  <c r="G400" i="2"/>
  <c r="O400" i="2" s="1"/>
  <c r="C400" i="6" s="1"/>
  <c r="E400" i="2"/>
  <c r="F400" i="2" s="1"/>
  <c r="C400" i="2"/>
  <c r="J400" i="2" s="1"/>
  <c r="B400" i="2"/>
  <c r="A400" i="2"/>
  <c r="BA399" i="2"/>
  <c r="AZ399" i="2"/>
  <c r="AV399" i="2"/>
  <c r="AF399" i="2"/>
  <c r="AD399" i="2"/>
  <c r="AE399" i="2" s="1"/>
  <c r="Z399" i="2"/>
  <c r="X399" i="2"/>
  <c r="Y399" i="2" s="1"/>
  <c r="F399" i="6" s="1"/>
  <c r="U399" i="2"/>
  <c r="S399" i="2"/>
  <c r="T399" i="2" s="1"/>
  <c r="G399" i="2"/>
  <c r="O399" i="2" s="1"/>
  <c r="C399" i="6" s="1"/>
  <c r="E399" i="2"/>
  <c r="F399" i="2" s="1"/>
  <c r="C399" i="2"/>
  <c r="J399" i="2" s="1"/>
  <c r="B399" i="2"/>
  <c r="A399" i="2"/>
  <c r="BA398" i="2"/>
  <c r="AZ398" i="2"/>
  <c r="AV398" i="2"/>
  <c r="AF398" i="2"/>
  <c r="AD398" i="2"/>
  <c r="AE398" i="2" s="1"/>
  <c r="Z398" i="2"/>
  <c r="X398" i="2"/>
  <c r="Y398" i="2" s="1"/>
  <c r="F398" i="6" s="1"/>
  <c r="S398" i="2"/>
  <c r="T398" i="2" s="1"/>
  <c r="E398" i="2"/>
  <c r="F398" i="2" s="1"/>
  <c r="C398" i="2"/>
  <c r="J398" i="2" s="1"/>
  <c r="B398" i="2"/>
  <c r="A398" i="2"/>
  <c r="BA397" i="2"/>
  <c r="AZ397" i="2"/>
  <c r="AV397" i="2"/>
  <c r="AD397" i="2"/>
  <c r="AE397" i="2" s="1"/>
  <c r="X397" i="2"/>
  <c r="Y397" i="2" s="1"/>
  <c r="S397" i="2"/>
  <c r="T397" i="2" s="1"/>
  <c r="E397" i="2"/>
  <c r="F397" i="2" s="1"/>
  <c r="C397" i="2"/>
  <c r="J397" i="2" s="1"/>
  <c r="B397" i="2"/>
  <c r="A397" i="2"/>
  <c r="U408" i="2" l="1"/>
  <c r="AJ408" i="2" s="1"/>
  <c r="K408" i="6" s="1"/>
  <c r="V407" i="2"/>
  <c r="AK407" i="2" s="1"/>
  <c r="L407" i="6" s="1"/>
  <c r="O409" i="2"/>
  <c r="C409" i="6" s="1"/>
  <c r="H409" i="2"/>
  <c r="O407" i="2"/>
  <c r="C407" i="6" s="1"/>
  <c r="H407" i="2"/>
  <c r="AJ409" i="2"/>
  <c r="K409" i="6" s="1"/>
  <c r="V409" i="2"/>
  <c r="AK409" i="2" s="1"/>
  <c r="L409" i="6" s="1"/>
  <c r="O406" i="2"/>
  <c r="C406" i="6" s="1"/>
  <c r="H406" i="2"/>
  <c r="J402" i="2"/>
  <c r="L402" i="2" s="1"/>
  <c r="M402" i="2" s="1"/>
  <c r="E408" i="6"/>
  <c r="U397" i="2"/>
  <c r="U398" i="2" s="1"/>
  <c r="AF397" i="2"/>
  <c r="AH397" i="2" s="1"/>
  <c r="G398" i="2"/>
  <c r="O398" i="2" s="1"/>
  <c r="C398" i="6" s="1"/>
  <c r="AF400" i="2"/>
  <c r="AH400" i="2" s="1"/>
  <c r="H403" i="2"/>
  <c r="F406" i="2"/>
  <c r="AE406" i="2"/>
  <c r="Z407" i="2"/>
  <c r="AA407" i="2" s="1"/>
  <c r="D408" i="2"/>
  <c r="H408" i="2"/>
  <c r="Y408" i="2"/>
  <c r="F408" i="6" s="1"/>
  <c r="AE408" i="2"/>
  <c r="Z409" i="2"/>
  <c r="AA409" i="2" s="1"/>
  <c r="U410" i="2"/>
  <c r="V410" i="2" s="1"/>
  <c r="AF410" i="2"/>
  <c r="AG410" i="2" s="1"/>
  <c r="G411" i="2"/>
  <c r="H411" i="2" s="1"/>
  <c r="Z411" i="2"/>
  <c r="E399" i="6"/>
  <c r="E403" i="6"/>
  <c r="E411" i="6"/>
  <c r="J403" i="2"/>
  <c r="L403" i="2" s="1"/>
  <c r="M403" i="2" s="1"/>
  <c r="E398" i="6"/>
  <c r="E402" i="6"/>
  <c r="E406" i="6"/>
  <c r="E410" i="6"/>
  <c r="AH398" i="2"/>
  <c r="I398" i="6" s="1"/>
  <c r="G397" i="2"/>
  <c r="O397" i="2" s="1"/>
  <c r="C397" i="6" s="1"/>
  <c r="Z397" i="2"/>
  <c r="AA397" i="2" s="1"/>
  <c r="Z400" i="2"/>
  <c r="H402" i="2"/>
  <c r="D406" i="2"/>
  <c r="Y406" i="2"/>
  <c r="F406" i="6" s="1"/>
  <c r="G410" i="2"/>
  <c r="H410" i="2" s="1"/>
  <c r="Z410" i="2"/>
  <c r="U411" i="2"/>
  <c r="AJ411" i="2" s="1"/>
  <c r="K411" i="6" s="1"/>
  <c r="AF411" i="2"/>
  <c r="AG411" i="2" s="1"/>
  <c r="E397" i="6"/>
  <c r="E405" i="6"/>
  <c r="J410" i="2"/>
  <c r="O410" i="2"/>
  <c r="C410" i="6" s="1"/>
  <c r="J411" i="2"/>
  <c r="AH411" i="2"/>
  <c r="I411" i="6" s="1"/>
  <c r="AJ410" i="2"/>
  <c r="K410" i="6" s="1"/>
  <c r="AA410" i="2"/>
  <c r="AA411" i="2"/>
  <c r="K397" i="2"/>
  <c r="L397" i="2"/>
  <c r="M397" i="2" s="1"/>
  <c r="AJ398" i="2"/>
  <c r="K398" i="6" s="1"/>
  <c r="V398" i="2"/>
  <c r="P398" i="2"/>
  <c r="D398" i="6" s="1"/>
  <c r="Q399" i="2"/>
  <c r="R399" i="2" s="1"/>
  <c r="P399" i="2"/>
  <c r="D399" i="6" s="1"/>
  <c r="AS399" i="2"/>
  <c r="L400" i="2"/>
  <c r="M400" i="2" s="1"/>
  <c r="K400" i="2"/>
  <c r="P397" i="2"/>
  <c r="D397" i="6" s="1"/>
  <c r="Q397" i="2"/>
  <c r="R397" i="2" s="1"/>
  <c r="K398" i="2"/>
  <c r="L398" i="2"/>
  <c r="M398" i="2" s="1"/>
  <c r="L399" i="2"/>
  <c r="M399" i="2" s="1"/>
  <c r="K399" i="2"/>
  <c r="AN399" i="2"/>
  <c r="G399" i="6" s="1"/>
  <c r="Q400" i="2"/>
  <c r="R400" i="2" s="1"/>
  <c r="P400" i="2"/>
  <c r="D400" i="6" s="1"/>
  <c r="AJ397" i="2"/>
  <c r="K397" i="6" s="1"/>
  <c r="D397" i="2"/>
  <c r="V397" i="2"/>
  <c r="AG397" i="2"/>
  <c r="H398" i="2"/>
  <c r="H399" i="2"/>
  <c r="AA399" i="2"/>
  <c r="D400" i="2"/>
  <c r="H397" i="2"/>
  <c r="D398" i="2"/>
  <c r="AA398" i="2"/>
  <c r="AG398" i="2"/>
  <c r="D399" i="2"/>
  <c r="V399" i="2"/>
  <c r="AG399" i="2"/>
  <c r="H400" i="2"/>
  <c r="AA400" i="2"/>
  <c r="AH399" i="2"/>
  <c r="AL399" i="2"/>
  <c r="G401" i="2"/>
  <c r="F401" i="2"/>
  <c r="Z401" i="2"/>
  <c r="AH401" i="2" s="1"/>
  <c r="I401" i="6" s="1"/>
  <c r="Y401" i="2"/>
  <c r="F401" i="6" s="1"/>
  <c r="L406" i="2"/>
  <c r="M406" i="2" s="1"/>
  <c r="K406" i="2"/>
  <c r="Q406" i="2"/>
  <c r="R406" i="2" s="1"/>
  <c r="P406" i="2"/>
  <c r="D406" i="6" s="1"/>
  <c r="L408" i="2"/>
  <c r="M408" i="2" s="1"/>
  <c r="K408" i="2"/>
  <c r="Q408" i="2"/>
  <c r="P408" i="2"/>
  <c r="D408" i="6" s="1"/>
  <c r="Q402" i="2"/>
  <c r="AL402" i="2" s="1"/>
  <c r="P402" i="2"/>
  <c r="D402" i="6" s="1"/>
  <c r="Q403" i="2"/>
  <c r="AN403" i="2" s="1"/>
  <c r="G403" i="6" s="1"/>
  <c r="P403" i="2"/>
  <c r="D403" i="6" s="1"/>
  <c r="Q404" i="2"/>
  <c r="P404" i="2"/>
  <c r="D404" i="6" s="1"/>
  <c r="Q405" i="2"/>
  <c r="P405" i="2"/>
  <c r="D405" i="6" s="1"/>
  <c r="L407" i="2"/>
  <c r="M407" i="2" s="1"/>
  <c r="K407" i="2"/>
  <c r="Q407" i="2"/>
  <c r="AL407" i="2" s="1"/>
  <c r="P407" i="2"/>
  <c r="D407" i="6" s="1"/>
  <c r="AL408" i="2"/>
  <c r="AJ399" i="2"/>
  <c r="K399" i="6" s="1"/>
  <c r="L401" i="2"/>
  <c r="M401" i="2" s="1"/>
  <c r="K401" i="2"/>
  <c r="U401" i="2"/>
  <c r="T401" i="2"/>
  <c r="AH402" i="2"/>
  <c r="AH403" i="2"/>
  <c r="U404" i="2"/>
  <c r="AL404" i="2"/>
  <c r="AH404" i="2"/>
  <c r="U406" i="2"/>
  <c r="AJ405" i="2"/>
  <c r="K405" i="6" s="1"/>
  <c r="AN405" i="2"/>
  <c r="G405" i="6" s="1"/>
  <c r="AH405" i="2"/>
  <c r="V408" i="2"/>
  <c r="L409" i="2"/>
  <c r="M409" i="2" s="1"/>
  <c r="K409" i="2"/>
  <c r="Q409" i="2"/>
  <c r="P409" i="2"/>
  <c r="D409" i="6" s="1"/>
  <c r="AH406" i="2"/>
  <c r="AH407" i="2"/>
  <c r="AH408" i="2"/>
  <c r="AH409" i="2"/>
  <c r="AL409" i="2"/>
  <c r="AE401" i="2"/>
  <c r="F402" i="2"/>
  <c r="K402" i="2"/>
  <c r="T402" i="2"/>
  <c r="Y402" i="2"/>
  <c r="F402" i="6" s="1"/>
  <c r="AE402" i="2"/>
  <c r="F403" i="2"/>
  <c r="K403" i="2"/>
  <c r="T403" i="2"/>
  <c r="Y403" i="2"/>
  <c r="F403" i="6" s="1"/>
  <c r="AE403" i="2"/>
  <c r="F404" i="2"/>
  <c r="K404" i="2"/>
  <c r="T404" i="2"/>
  <c r="Y404" i="2"/>
  <c r="F404" i="6" s="1"/>
  <c r="AE404" i="2"/>
  <c r="F405" i="2"/>
  <c r="K405" i="2"/>
  <c r="T405" i="2"/>
  <c r="Y405" i="2"/>
  <c r="F405" i="6" s="1"/>
  <c r="AJ407" i="2"/>
  <c r="K407" i="6" s="1"/>
  <c r="AW399" i="2"/>
  <c r="AP403" i="2"/>
  <c r="AP399" i="2"/>
  <c r="AP405" i="2"/>
  <c r="M405" i="6" l="1"/>
  <c r="M399" i="6"/>
  <c r="M403" i="6"/>
  <c r="O399" i="6"/>
  <c r="I400" i="6"/>
  <c r="AI397" i="2"/>
  <c r="J397" i="6" s="1"/>
  <c r="I397" i="6"/>
  <c r="AI406" i="2"/>
  <c r="J406" i="6" s="1"/>
  <c r="I406" i="6"/>
  <c r="AS406" i="2"/>
  <c r="AI399" i="2"/>
  <c r="J399" i="6" s="1"/>
  <c r="I399" i="6"/>
  <c r="AI398" i="2"/>
  <c r="J398" i="6" s="1"/>
  <c r="AS400" i="2"/>
  <c r="AN397" i="2"/>
  <c r="O411" i="2"/>
  <c r="C411" i="6" s="1"/>
  <c r="AI407" i="2"/>
  <c r="J407" i="6" s="1"/>
  <c r="I407" i="6"/>
  <c r="AI409" i="2"/>
  <c r="J409" i="6" s="1"/>
  <c r="I409" i="6"/>
  <c r="AI402" i="2"/>
  <c r="J402" i="6" s="1"/>
  <c r="I402" i="6"/>
  <c r="AI403" i="2"/>
  <c r="J403" i="6" s="1"/>
  <c r="I403" i="6"/>
  <c r="AL406" i="2"/>
  <c r="AL397" i="2"/>
  <c r="AG400" i="2"/>
  <c r="AI400" i="2" s="1"/>
  <c r="J400" i="6" s="1"/>
  <c r="AI408" i="2"/>
  <c r="J408" i="6" s="1"/>
  <c r="I408" i="6"/>
  <c r="AI405" i="2"/>
  <c r="J405" i="6" s="1"/>
  <c r="I405" i="6"/>
  <c r="AI404" i="2"/>
  <c r="J404" i="6" s="1"/>
  <c r="I404" i="6"/>
  <c r="AS397" i="2"/>
  <c r="Q398" i="2"/>
  <c r="V411" i="2"/>
  <c r="AH410" i="2"/>
  <c r="I410" i="6" s="1"/>
  <c r="AK410" i="2"/>
  <c r="L410" i="6" s="1"/>
  <c r="AI411" i="2"/>
  <c r="J411" i="6" s="1"/>
  <c r="AK411" i="2"/>
  <c r="L411" i="6" s="1"/>
  <c r="Q411" i="2"/>
  <c r="P411" i="2"/>
  <c r="D411" i="6" s="1"/>
  <c r="Q410" i="2"/>
  <c r="P410" i="2"/>
  <c r="D410" i="6" s="1"/>
  <c r="L411" i="2"/>
  <c r="M411" i="2" s="1"/>
  <c r="K411" i="2"/>
  <c r="L410" i="2"/>
  <c r="M410" i="2" s="1"/>
  <c r="K410" i="2"/>
  <c r="BD399" i="2"/>
  <c r="BB399" i="2"/>
  <c r="Q399" i="6" s="1"/>
  <c r="AN404" i="2"/>
  <c r="G404" i="6" s="1"/>
  <c r="AJ401" i="2"/>
  <c r="K401" i="6" s="1"/>
  <c r="V401" i="2"/>
  <c r="AS404" i="2"/>
  <c r="R404" i="2"/>
  <c r="AM404" i="2" s="1"/>
  <c r="AS402" i="2"/>
  <c r="R402" i="2"/>
  <c r="AM402" i="2" s="1"/>
  <c r="AK399" i="2"/>
  <c r="L399" i="6" s="1"/>
  <c r="U400" i="2"/>
  <c r="AT400" i="2"/>
  <c r="R409" i="2"/>
  <c r="AM409" i="2" s="1"/>
  <c r="AS409" i="2"/>
  <c r="AK408" i="2"/>
  <c r="L408" i="6" s="1"/>
  <c r="AJ404" i="2"/>
  <c r="K404" i="6" s="1"/>
  <c r="V404" i="2"/>
  <c r="AN409" i="2"/>
  <c r="G409" i="6" s="1"/>
  <c r="AA401" i="2"/>
  <c r="AI401" i="2" s="1"/>
  <c r="J401" i="6" s="1"/>
  <c r="AM399" i="2"/>
  <c r="AK397" i="2"/>
  <c r="L397" i="6" s="1"/>
  <c r="R405" i="2"/>
  <c r="AO405" i="2" s="1"/>
  <c r="H405" i="6" s="1"/>
  <c r="AS405" i="2"/>
  <c r="AT406" i="2"/>
  <c r="AJ406" i="2"/>
  <c r="K406" i="6" s="1"/>
  <c r="V406" i="2"/>
  <c r="R407" i="2"/>
  <c r="AM407" i="2" s="1"/>
  <c r="AS407" i="2"/>
  <c r="AS403" i="2"/>
  <c r="R403" i="2"/>
  <c r="AO403" i="2" s="1"/>
  <c r="H403" i="6" s="1"/>
  <c r="AL405" i="2"/>
  <c r="AL403" i="2"/>
  <c r="U402" i="2"/>
  <c r="AS408" i="2"/>
  <c r="R408" i="2"/>
  <c r="AM408" i="2" s="1"/>
  <c r="AM406" i="2"/>
  <c r="H401" i="2"/>
  <c r="O401" i="2"/>
  <c r="C401" i="6" s="1"/>
  <c r="AM397" i="2"/>
  <c r="AN407" i="2"/>
  <c r="G407" i="6" s="1"/>
  <c r="AT397" i="2"/>
  <c r="AO399" i="2"/>
  <c r="H399" i="6" s="1"/>
  <c r="AT399" i="2"/>
  <c r="AL400" i="2"/>
  <c r="AK398" i="2"/>
  <c r="L398" i="6" s="1"/>
  <c r="AW405" i="2"/>
  <c r="AX399" i="2"/>
  <c r="AQ405" i="2"/>
  <c r="AW407" i="2"/>
  <c r="AP409" i="2"/>
  <c r="AP404" i="2"/>
  <c r="AP407" i="2"/>
  <c r="AW397" i="2"/>
  <c r="AQ399" i="2"/>
  <c r="AW404" i="2"/>
  <c r="AW403" i="2"/>
  <c r="AQ403" i="2"/>
  <c r="AP397" i="2"/>
  <c r="AW409" i="2"/>
  <c r="O409" i="6" l="1"/>
  <c r="M397" i="6"/>
  <c r="N403" i="6"/>
  <c r="O403" i="6"/>
  <c r="O404" i="6"/>
  <c r="N399" i="6"/>
  <c r="O397" i="6"/>
  <c r="BD397" i="2"/>
  <c r="BB397" i="2"/>
  <c r="Q397" i="6" s="1"/>
  <c r="M407" i="6"/>
  <c r="M404" i="6"/>
  <c r="M409" i="6"/>
  <c r="O407" i="6"/>
  <c r="N405" i="6"/>
  <c r="P399" i="6"/>
  <c r="O405" i="6"/>
  <c r="AN408" i="2"/>
  <c r="R398" i="2"/>
  <c r="AL398" i="2"/>
  <c r="G397" i="6"/>
  <c r="AS398" i="2"/>
  <c r="AM405" i="2"/>
  <c r="AO397" i="2"/>
  <c r="AI410" i="2"/>
  <c r="J410" i="6" s="1"/>
  <c r="R411" i="2"/>
  <c r="AS411" i="2"/>
  <c r="AN411" i="2"/>
  <c r="G411" i="6" s="1"/>
  <c r="AL411" i="2"/>
  <c r="R410" i="2"/>
  <c r="AS410" i="2"/>
  <c r="AL410" i="2"/>
  <c r="AR403" i="2"/>
  <c r="AR405" i="2"/>
  <c r="BC399" i="2"/>
  <c r="R399" i="6" s="1"/>
  <c r="BD403" i="2"/>
  <c r="BB403" i="2"/>
  <c r="Q403" i="6" s="1"/>
  <c r="BD405" i="2"/>
  <c r="BB405" i="2"/>
  <c r="Q405" i="6" s="1"/>
  <c r="BD409" i="2"/>
  <c r="AY409" i="2"/>
  <c r="BB409" i="2"/>
  <c r="Q409" i="6" s="1"/>
  <c r="BD404" i="2"/>
  <c r="BB404" i="2"/>
  <c r="Q404" i="6" s="1"/>
  <c r="BD407" i="2"/>
  <c r="BB407" i="2"/>
  <c r="Q407" i="6" s="1"/>
  <c r="AR399" i="2"/>
  <c r="Q401" i="2"/>
  <c r="P401" i="2"/>
  <c r="D401" i="6" s="1"/>
  <c r="AK406" i="2"/>
  <c r="L406" i="6" s="1"/>
  <c r="AT402" i="2"/>
  <c r="AO408" i="2"/>
  <c r="H408" i="6" s="1"/>
  <c r="AT408" i="2"/>
  <c r="AO409" i="2"/>
  <c r="H409" i="6" s="1"/>
  <c r="AJ400" i="2"/>
  <c r="K400" i="6" s="1"/>
  <c r="V400" i="2"/>
  <c r="AK401" i="2"/>
  <c r="L401" i="6" s="1"/>
  <c r="AO407" i="2"/>
  <c r="H407" i="6" s="1"/>
  <c r="AJ402" i="2"/>
  <c r="K402" i="6" s="1"/>
  <c r="V402" i="2"/>
  <c r="AT403" i="2"/>
  <c r="AY403" i="2" s="1"/>
  <c r="AT405" i="2"/>
  <c r="AY405" i="2" s="1"/>
  <c r="AK404" i="2"/>
  <c r="L404" i="6" s="1"/>
  <c r="AT409" i="2"/>
  <c r="AT404" i="2"/>
  <c r="AT398" i="2"/>
  <c r="AN406" i="2"/>
  <c r="G406" i="6" s="1"/>
  <c r="AM403" i="2"/>
  <c r="AT407" i="2"/>
  <c r="AY407" i="2" s="1"/>
  <c r="AO404" i="2"/>
  <c r="AY399" i="2"/>
  <c r="AY397" i="2"/>
  <c r="AM400" i="2"/>
  <c r="S395" i="6"/>
  <c r="B395" i="6"/>
  <c r="A395" i="6"/>
  <c r="S394" i="6"/>
  <c r="B394" i="6"/>
  <c r="A394" i="6"/>
  <c r="S393" i="6"/>
  <c r="E393" i="6"/>
  <c r="B393" i="6"/>
  <c r="A393" i="6"/>
  <c r="S392" i="6"/>
  <c r="B392" i="6"/>
  <c r="A392" i="6"/>
  <c r="S391" i="6"/>
  <c r="B391" i="6"/>
  <c r="A391" i="6"/>
  <c r="S390" i="6"/>
  <c r="B390" i="6"/>
  <c r="A390" i="6"/>
  <c r="S389" i="6"/>
  <c r="E389" i="6"/>
  <c r="B389" i="6"/>
  <c r="A389" i="6"/>
  <c r="S388" i="6"/>
  <c r="B388" i="6"/>
  <c r="A388" i="6"/>
  <c r="S387" i="6"/>
  <c r="K387" i="6"/>
  <c r="C387" i="6"/>
  <c r="B387" i="6"/>
  <c r="A387" i="6"/>
  <c r="S386" i="6"/>
  <c r="B386" i="6"/>
  <c r="A386" i="6"/>
  <c r="S385" i="6"/>
  <c r="K385" i="6"/>
  <c r="E385" i="6"/>
  <c r="B385" i="6"/>
  <c r="A385" i="6"/>
  <c r="S384" i="6"/>
  <c r="B384" i="6"/>
  <c r="A384" i="6"/>
  <c r="S383" i="6"/>
  <c r="K383" i="6"/>
  <c r="E383" i="6"/>
  <c r="B383" i="6"/>
  <c r="A383" i="6"/>
  <c r="BA395" i="2"/>
  <c r="AZ395" i="2"/>
  <c r="AV395" i="2"/>
  <c r="AE395" i="2"/>
  <c r="AD395" i="2"/>
  <c r="AF395" i="2" s="1"/>
  <c r="X395" i="2"/>
  <c r="E395" i="6" s="1"/>
  <c r="S395" i="2"/>
  <c r="E395" i="2"/>
  <c r="C395" i="2"/>
  <c r="D395" i="2" s="1"/>
  <c r="B395" i="2"/>
  <c r="A395" i="2"/>
  <c r="BA394" i="2"/>
  <c r="AZ394" i="2"/>
  <c r="AV394" i="2"/>
  <c r="AD394" i="2"/>
  <c r="X394" i="2"/>
  <c r="Z394" i="2" s="1"/>
  <c r="S394" i="2"/>
  <c r="O394" i="2"/>
  <c r="Q394" i="2" s="1"/>
  <c r="R394" i="2" s="1"/>
  <c r="F394" i="2"/>
  <c r="E394" i="2"/>
  <c r="G394" i="2" s="1"/>
  <c r="H394" i="2" s="1"/>
  <c r="C394" i="2"/>
  <c r="D394" i="2" s="1"/>
  <c r="B394" i="2"/>
  <c r="A394" i="2"/>
  <c r="BA393" i="2"/>
  <c r="AZ393" i="2"/>
  <c r="AV393" i="2"/>
  <c r="AD393" i="2"/>
  <c r="X393" i="2"/>
  <c r="Z393" i="2" s="1"/>
  <c r="S393" i="2"/>
  <c r="E393" i="2"/>
  <c r="G393" i="2" s="1"/>
  <c r="H393" i="2" s="1"/>
  <c r="C393" i="2"/>
  <c r="D393" i="2" s="1"/>
  <c r="B393" i="2"/>
  <c r="A393" i="2"/>
  <c r="BA392" i="2"/>
  <c r="AZ392" i="2"/>
  <c r="AV392" i="2"/>
  <c r="AD392" i="2"/>
  <c r="Y392" i="2"/>
  <c r="F392" i="6" s="1"/>
  <c r="X392" i="2"/>
  <c r="Z392" i="2" s="1"/>
  <c r="S392" i="2"/>
  <c r="F392" i="2"/>
  <c r="E392" i="2"/>
  <c r="G392" i="2" s="1"/>
  <c r="H392" i="2" s="1"/>
  <c r="C392" i="2"/>
  <c r="D392" i="2" s="1"/>
  <c r="B392" i="2"/>
  <c r="A392" i="2"/>
  <c r="BA391" i="2"/>
  <c r="AZ391" i="2"/>
  <c r="AV391" i="2"/>
  <c r="AD391" i="2"/>
  <c r="X391" i="2"/>
  <c r="Z391" i="2" s="1"/>
  <c r="S391" i="2"/>
  <c r="J391" i="2"/>
  <c r="E391" i="2"/>
  <c r="G391" i="2" s="1"/>
  <c r="H391" i="2" s="1"/>
  <c r="C391" i="2"/>
  <c r="D391" i="2" s="1"/>
  <c r="B391" i="2"/>
  <c r="A391" i="2"/>
  <c r="BA390" i="2"/>
  <c r="AZ390" i="2"/>
  <c r="AV390" i="2"/>
  <c r="AD390" i="2"/>
  <c r="X390" i="2"/>
  <c r="Z390" i="2" s="1"/>
  <c r="S390" i="2"/>
  <c r="O390" i="2"/>
  <c r="Q390" i="2" s="1"/>
  <c r="R390" i="2" s="1"/>
  <c r="F390" i="2"/>
  <c r="E390" i="2"/>
  <c r="G390" i="2" s="1"/>
  <c r="H390" i="2" s="1"/>
  <c r="C390" i="2"/>
  <c r="D390" i="2" s="1"/>
  <c r="B390" i="2"/>
  <c r="A390" i="2"/>
  <c r="BA389" i="2"/>
  <c r="AZ389" i="2"/>
  <c r="AV389" i="2"/>
  <c r="AD389" i="2"/>
  <c r="X389" i="2"/>
  <c r="Z389" i="2" s="1"/>
  <c r="S389" i="2"/>
  <c r="U389" i="2" s="1"/>
  <c r="H389" i="2"/>
  <c r="E389" i="2"/>
  <c r="G389" i="2" s="1"/>
  <c r="O389" i="2" s="1"/>
  <c r="C389" i="2"/>
  <c r="J389" i="2" s="1"/>
  <c r="L389" i="2" s="1"/>
  <c r="M389" i="2" s="1"/>
  <c r="B389" i="2"/>
  <c r="A389" i="2"/>
  <c r="BA388" i="2"/>
  <c r="AZ388" i="2"/>
  <c r="AV388" i="2"/>
  <c r="AE388" i="2"/>
  <c r="AD388" i="2"/>
  <c r="AF388" i="2" s="1"/>
  <c r="X388" i="2"/>
  <c r="Z388" i="2" s="1"/>
  <c r="S388" i="2"/>
  <c r="T388" i="2" s="1"/>
  <c r="J388" i="2"/>
  <c r="L388" i="2" s="1"/>
  <c r="M388" i="2" s="1"/>
  <c r="E388" i="2"/>
  <c r="G388" i="2" s="1"/>
  <c r="O388" i="2" s="1"/>
  <c r="C388" i="6" s="1"/>
  <c r="D388" i="2"/>
  <c r="C388" i="2"/>
  <c r="B388" i="2"/>
  <c r="A388" i="2"/>
  <c r="BA387" i="2"/>
  <c r="AZ387" i="2"/>
  <c r="AV387" i="2"/>
  <c r="AD387" i="2"/>
  <c r="AF387" i="2" s="1"/>
  <c r="X387" i="2"/>
  <c r="Z387" i="2" s="1"/>
  <c r="S387" i="2"/>
  <c r="U387" i="2" s="1"/>
  <c r="AJ387" i="2" s="1"/>
  <c r="F387" i="2"/>
  <c r="E387" i="2"/>
  <c r="G387" i="2" s="1"/>
  <c r="O387" i="2" s="1"/>
  <c r="D387" i="2"/>
  <c r="C387" i="2"/>
  <c r="J387" i="2" s="1"/>
  <c r="L387" i="2" s="1"/>
  <c r="M387" i="2" s="1"/>
  <c r="B387" i="2"/>
  <c r="A387" i="2"/>
  <c r="BA386" i="2"/>
  <c r="AZ386" i="2"/>
  <c r="AV386" i="2"/>
  <c r="AD386" i="2"/>
  <c r="AF386" i="2" s="1"/>
  <c r="AH386" i="2" s="1"/>
  <c r="X386" i="2"/>
  <c r="Z386" i="2" s="1"/>
  <c r="AA386" i="2" s="1"/>
  <c r="S386" i="2"/>
  <c r="T386" i="2" s="1"/>
  <c r="E386" i="2"/>
  <c r="G386" i="2" s="1"/>
  <c r="O386" i="2" s="1"/>
  <c r="C386" i="2"/>
  <c r="J386" i="2" s="1"/>
  <c r="B386" i="2"/>
  <c r="A386" i="2"/>
  <c r="BA385" i="2"/>
  <c r="AZ385" i="2"/>
  <c r="AV385" i="2"/>
  <c r="AD385" i="2"/>
  <c r="AF385" i="2" s="1"/>
  <c r="Y385" i="2"/>
  <c r="F385" i="6" s="1"/>
  <c r="X385" i="2"/>
  <c r="Z385" i="2" s="1"/>
  <c r="AA385" i="2" s="1"/>
  <c r="V385" i="2"/>
  <c r="AK385" i="2" s="1"/>
  <c r="L385" i="6" s="1"/>
  <c r="S385" i="2"/>
  <c r="U385" i="2" s="1"/>
  <c r="AJ385" i="2" s="1"/>
  <c r="J385" i="2"/>
  <c r="L385" i="2" s="1"/>
  <c r="M385" i="2" s="1"/>
  <c r="F385" i="2"/>
  <c r="E385" i="2"/>
  <c r="G385" i="2" s="1"/>
  <c r="O385" i="2" s="1"/>
  <c r="D385" i="2"/>
  <c r="C385" i="2"/>
  <c r="B385" i="2"/>
  <c r="A385" i="2"/>
  <c r="BA384" i="2"/>
  <c r="AZ384" i="2"/>
  <c r="AV384" i="2"/>
  <c r="AD384" i="2"/>
  <c r="AF384" i="2" s="1"/>
  <c r="X384" i="2"/>
  <c r="Z384" i="2" s="1"/>
  <c r="T384" i="2"/>
  <c r="S384" i="2"/>
  <c r="G384" i="2"/>
  <c r="O384" i="2" s="1"/>
  <c r="C384" i="6" s="1"/>
  <c r="E384" i="2"/>
  <c r="F384" i="2" s="1"/>
  <c r="C384" i="2"/>
  <c r="J384" i="2" s="1"/>
  <c r="B384" i="2"/>
  <c r="A384" i="2"/>
  <c r="BA383" i="2"/>
  <c r="AZ383" i="2"/>
  <c r="AV383" i="2"/>
  <c r="AF383" i="2"/>
  <c r="AD383" i="2"/>
  <c r="AE383" i="2" s="1"/>
  <c r="Z383" i="2"/>
  <c r="X383" i="2"/>
  <c r="Y383" i="2" s="1"/>
  <c r="F383" i="6" s="1"/>
  <c r="U383" i="2"/>
  <c r="AJ383" i="2" s="1"/>
  <c r="S383" i="2"/>
  <c r="T383" i="2" s="1"/>
  <c r="G383" i="2"/>
  <c r="O383" i="2" s="1"/>
  <c r="C383" i="6" s="1"/>
  <c r="E383" i="2"/>
  <c r="F383" i="2" s="1"/>
  <c r="C383" i="2"/>
  <c r="J383" i="2" s="1"/>
  <c r="B383" i="2"/>
  <c r="A383" i="2"/>
  <c r="AW408" i="2"/>
  <c r="AP408" i="2"/>
  <c r="AQ409" i="2"/>
  <c r="AQ407" i="2"/>
  <c r="AQ408" i="2"/>
  <c r="AP406" i="2"/>
  <c r="AX409" i="2"/>
  <c r="AX403" i="2"/>
  <c r="AW411" i="2"/>
  <c r="AX407" i="2"/>
  <c r="AX405" i="2"/>
  <c r="AW406" i="2"/>
  <c r="AX397" i="2"/>
  <c r="AQ397" i="2"/>
  <c r="AP411" i="2"/>
  <c r="AX408" i="2"/>
  <c r="AX404" i="2"/>
  <c r="AQ404" i="2"/>
  <c r="N404" i="6" l="1"/>
  <c r="P404" i="6"/>
  <c r="P408" i="6"/>
  <c r="M411" i="6"/>
  <c r="N397" i="6"/>
  <c r="AR397" i="2"/>
  <c r="P397" i="6"/>
  <c r="BC397" i="2"/>
  <c r="R397" i="6" s="1"/>
  <c r="O406" i="6"/>
  <c r="P405" i="6"/>
  <c r="P407" i="6"/>
  <c r="O411" i="6"/>
  <c r="P403" i="6"/>
  <c r="P409" i="6"/>
  <c r="M406" i="6"/>
  <c r="N408" i="6"/>
  <c r="N407" i="6"/>
  <c r="N409" i="6"/>
  <c r="M408" i="6"/>
  <c r="O408" i="6"/>
  <c r="BB408" i="2"/>
  <c r="Q408" i="6" s="1"/>
  <c r="BD408" i="2"/>
  <c r="Q385" i="2"/>
  <c r="AS385" i="2" s="1"/>
  <c r="P385" i="2"/>
  <c r="D385" i="6" s="1"/>
  <c r="C385" i="6"/>
  <c r="L386" i="2"/>
  <c r="M386" i="2" s="1"/>
  <c r="K386" i="2"/>
  <c r="AI386" i="2"/>
  <c r="J386" i="6" s="1"/>
  <c r="I386" i="6"/>
  <c r="Q389" i="2"/>
  <c r="R389" i="2" s="1"/>
  <c r="P389" i="2"/>
  <c r="D389" i="6" s="1"/>
  <c r="C389" i="6"/>
  <c r="Q386" i="2"/>
  <c r="AL386" i="2" s="1"/>
  <c r="C386" i="6"/>
  <c r="AY404" i="2"/>
  <c r="H404" i="6"/>
  <c r="H385" i="2"/>
  <c r="D386" i="2"/>
  <c r="AE386" i="2"/>
  <c r="Y387" i="2"/>
  <c r="F387" i="6" s="1"/>
  <c r="K388" i="2"/>
  <c r="D389" i="2"/>
  <c r="J392" i="2"/>
  <c r="J393" i="2"/>
  <c r="L393" i="2" s="1"/>
  <c r="M393" i="2" s="1"/>
  <c r="J394" i="2"/>
  <c r="Y394" i="2"/>
  <c r="F394" i="6" s="1"/>
  <c r="E384" i="6"/>
  <c r="E388" i="6"/>
  <c r="C390" i="6"/>
  <c r="E392" i="6"/>
  <c r="C394" i="6"/>
  <c r="H397" i="6"/>
  <c r="AM398" i="2"/>
  <c r="AN398" i="2"/>
  <c r="AG386" i="2"/>
  <c r="J395" i="2"/>
  <c r="L395" i="2" s="1"/>
  <c r="M395" i="2" s="1"/>
  <c r="E387" i="6"/>
  <c r="E391" i="6"/>
  <c r="AY408" i="2"/>
  <c r="AN385" i="2"/>
  <c r="AH387" i="2"/>
  <c r="I387" i="6" s="1"/>
  <c r="AE384" i="2"/>
  <c r="H386" i="2"/>
  <c r="AG387" i="2"/>
  <c r="F389" i="2"/>
  <c r="J390" i="2"/>
  <c r="Y390" i="2"/>
  <c r="F390" i="6" s="1"/>
  <c r="Y391" i="2"/>
  <c r="F391" i="6" s="1"/>
  <c r="E386" i="6"/>
  <c r="E390" i="6"/>
  <c r="E394" i="6"/>
  <c r="G408" i="6"/>
  <c r="BD411" i="2"/>
  <c r="BB411" i="2"/>
  <c r="Q411" i="6" s="1"/>
  <c r="AT410" i="2"/>
  <c r="AT411" i="2"/>
  <c r="AM411" i="2"/>
  <c r="AN410" i="2"/>
  <c r="G410" i="6" s="1"/>
  <c r="AM410" i="2"/>
  <c r="AO411" i="2"/>
  <c r="H411" i="6" s="1"/>
  <c r="BD406" i="2"/>
  <c r="BB406" i="2"/>
  <c r="Q406" i="6" s="1"/>
  <c r="BC405" i="2"/>
  <c r="R405" i="6" s="1"/>
  <c r="AR408" i="2"/>
  <c r="BC407" i="2"/>
  <c r="R407" i="6" s="1"/>
  <c r="BC404" i="2"/>
  <c r="R404" i="6" s="1"/>
  <c r="BC403" i="2"/>
  <c r="R403" i="6" s="1"/>
  <c r="AR407" i="2"/>
  <c r="AR404" i="2"/>
  <c r="BC408" i="2"/>
  <c r="R408" i="6" s="1"/>
  <c r="BC409" i="2"/>
  <c r="R409" i="6" s="1"/>
  <c r="AR409" i="2"/>
  <c r="BE408" i="2"/>
  <c r="BF408" i="2"/>
  <c r="BE404" i="2"/>
  <c r="BF404" i="2"/>
  <c r="BE403" i="2"/>
  <c r="BF403" i="2"/>
  <c r="AO406" i="2"/>
  <c r="H406" i="6" s="1"/>
  <c r="AK400" i="2"/>
  <c r="L400" i="6" s="1"/>
  <c r="BE409" i="2"/>
  <c r="BF409" i="2"/>
  <c r="BE405" i="2"/>
  <c r="BF405" i="2"/>
  <c r="R401" i="2"/>
  <c r="AN401" i="2"/>
  <c r="G401" i="6" s="1"/>
  <c r="AL401" i="2"/>
  <c r="AS401" i="2"/>
  <c r="BE407" i="2"/>
  <c r="BF407" i="2"/>
  <c r="BF397" i="2"/>
  <c r="BE397" i="2"/>
  <c r="AK402" i="2"/>
  <c r="L402" i="6" s="1"/>
  <c r="BE399" i="2"/>
  <c r="BF399" i="2"/>
  <c r="K383" i="2"/>
  <c r="L383" i="2"/>
  <c r="M383" i="2" s="1"/>
  <c r="Q384" i="2"/>
  <c r="R384" i="2" s="1"/>
  <c r="P384" i="2"/>
  <c r="D384" i="6" s="1"/>
  <c r="AL384" i="2"/>
  <c r="Q387" i="2"/>
  <c r="P387" i="2"/>
  <c r="D387" i="6" s="1"/>
  <c r="Q388" i="2"/>
  <c r="R388" i="2" s="1"/>
  <c r="P388" i="2"/>
  <c r="D388" i="6" s="1"/>
  <c r="P383" i="2"/>
  <c r="D383" i="6" s="1"/>
  <c r="Q383" i="2"/>
  <c r="R383" i="2" s="1"/>
  <c r="AS383" i="2"/>
  <c r="K384" i="2"/>
  <c r="L384" i="2"/>
  <c r="M384" i="2" s="1"/>
  <c r="AS386" i="2"/>
  <c r="AS389" i="2"/>
  <c r="AA389" i="2"/>
  <c r="AF391" i="2"/>
  <c r="AE391" i="2"/>
  <c r="T392" i="2"/>
  <c r="AA393" i="2"/>
  <c r="G395" i="2"/>
  <c r="F395" i="2"/>
  <c r="Z395" i="2"/>
  <c r="Y395" i="2"/>
  <c r="F395" i="6" s="1"/>
  <c r="D383" i="2"/>
  <c r="H383" i="2"/>
  <c r="V383" i="2"/>
  <c r="AA383" i="2"/>
  <c r="AG383" i="2"/>
  <c r="D384" i="2"/>
  <c r="H384" i="2"/>
  <c r="U384" i="2"/>
  <c r="Y384" i="2"/>
  <c r="F384" i="6" s="1"/>
  <c r="AG384" i="2"/>
  <c r="K385" i="2"/>
  <c r="R385" i="2"/>
  <c r="AE385" i="2"/>
  <c r="P386" i="2"/>
  <c r="D386" i="6" s="1"/>
  <c r="H387" i="2"/>
  <c r="T387" i="2"/>
  <c r="AA387" i="2"/>
  <c r="F388" i="2"/>
  <c r="U388" i="2"/>
  <c r="Y388" i="2"/>
  <c r="F388" i="6" s="1"/>
  <c r="AG388" i="2"/>
  <c r="K389" i="2"/>
  <c r="Y389" i="2"/>
  <c r="F389" i="6" s="1"/>
  <c r="P390" i="2"/>
  <c r="D390" i="6" s="1"/>
  <c r="AF390" i="2"/>
  <c r="AE390" i="2"/>
  <c r="F391" i="2"/>
  <c r="U391" i="2"/>
  <c r="T391" i="2"/>
  <c r="L392" i="2"/>
  <c r="M392" i="2" s="1"/>
  <c r="K392" i="2"/>
  <c r="AA392" i="2"/>
  <c r="O393" i="2"/>
  <c r="C393" i="6" s="1"/>
  <c r="Y393" i="2"/>
  <c r="F393" i="6" s="1"/>
  <c r="P394" i="2"/>
  <c r="D394" i="6" s="1"/>
  <c r="AF394" i="2"/>
  <c r="AE394" i="2"/>
  <c r="AG395" i="2"/>
  <c r="AH395" i="2"/>
  <c r="I395" i="6" s="1"/>
  <c r="AA384" i="2"/>
  <c r="AH384" i="2"/>
  <c r="I384" i="6" s="1"/>
  <c r="AG385" i="2"/>
  <c r="AL385" i="2"/>
  <c r="R386" i="2"/>
  <c r="AM386" i="2" s="1"/>
  <c r="V387" i="2"/>
  <c r="H388" i="2"/>
  <c r="AA388" i="2"/>
  <c r="AH388" i="2"/>
  <c r="I388" i="6" s="1"/>
  <c r="V389" i="2"/>
  <c r="AJ389" i="2"/>
  <c r="K389" i="6" s="1"/>
  <c r="AF389" i="2"/>
  <c r="AE389" i="2"/>
  <c r="U390" i="2"/>
  <c r="T390" i="2"/>
  <c r="L391" i="2"/>
  <c r="M391" i="2" s="1"/>
  <c r="K391" i="2"/>
  <c r="AA391" i="2"/>
  <c r="O392" i="2"/>
  <c r="C392" i="6" s="1"/>
  <c r="AF393" i="2"/>
  <c r="AE393" i="2"/>
  <c r="T394" i="2"/>
  <c r="AN383" i="2"/>
  <c r="G383" i="6" s="1"/>
  <c r="AH383" i="2"/>
  <c r="T385" i="2"/>
  <c r="AH385" i="2"/>
  <c r="F386" i="2"/>
  <c r="U386" i="2"/>
  <c r="Y386" i="2"/>
  <c r="F386" i="6" s="1"/>
  <c r="K387" i="2"/>
  <c r="AE387" i="2"/>
  <c r="T389" i="2"/>
  <c r="L390" i="2"/>
  <c r="M390" i="2" s="1"/>
  <c r="K390" i="2"/>
  <c r="AS390" i="2"/>
  <c r="AA390" i="2"/>
  <c r="O391" i="2"/>
  <c r="C391" i="6" s="1"/>
  <c r="AF392" i="2"/>
  <c r="AE392" i="2"/>
  <c r="F393" i="2"/>
  <c r="U393" i="2"/>
  <c r="T393" i="2"/>
  <c r="L394" i="2"/>
  <c r="M394" i="2" s="1"/>
  <c r="K394" i="2"/>
  <c r="AS394" i="2"/>
  <c r="AA394" i="2"/>
  <c r="U395" i="2"/>
  <c r="T395" i="2"/>
  <c r="AX411" i="2"/>
  <c r="AX406" i="2"/>
  <c r="AP385" i="2"/>
  <c r="AP383" i="2"/>
  <c r="AW398" i="2"/>
  <c r="AP398" i="2"/>
  <c r="AQ411" i="2"/>
  <c r="AW401" i="2"/>
  <c r="AP410" i="2"/>
  <c r="AW385" i="2"/>
  <c r="AW383" i="2"/>
  <c r="AW410" i="2"/>
  <c r="AP401" i="2"/>
  <c r="AQ406" i="2"/>
  <c r="N406" i="6" l="1"/>
  <c r="M401" i="6"/>
  <c r="O410" i="6"/>
  <c r="O383" i="6"/>
  <c r="O385" i="6"/>
  <c r="BD385" i="2"/>
  <c r="BB385" i="2"/>
  <c r="Q385" i="6" s="1"/>
  <c r="M410" i="6"/>
  <c r="O401" i="6"/>
  <c r="N411" i="6"/>
  <c r="M398" i="6"/>
  <c r="O398" i="6"/>
  <c r="BD398" i="2"/>
  <c r="BB398" i="2"/>
  <c r="Q398" i="6" s="1"/>
  <c r="M383" i="6"/>
  <c r="M385" i="6"/>
  <c r="P406" i="6"/>
  <c r="P411" i="6"/>
  <c r="K395" i="2"/>
  <c r="K393" i="2"/>
  <c r="AS388" i="2"/>
  <c r="AT388" i="2" s="1"/>
  <c r="AT385" i="2"/>
  <c r="AI383" i="2"/>
  <c r="J383" i="6" s="1"/>
  <c r="I383" i="6"/>
  <c r="AS384" i="2"/>
  <c r="AT384" i="2" s="1"/>
  <c r="G398" i="6"/>
  <c r="AO398" i="2"/>
  <c r="AI385" i="2"/>
  <c r="J385" i="6" s="1"/>
  <c r="I385" i="6"/>
  <c r="G385" i="6"/>
  <c r="AM385" i="2"/>
  <c r="AI387" i="2"/>
  <c r="J387" i="6" s="1"/>
  <c r="AO385" i="2"/>
  <c r="AL383" i="2"/>
  <c r="AM383" i="2" s="1"/>
  <c r="AR411" i="2"/>
  <c r="BC411" i="2"/>
  <c r="R411" i="6" s="1"/>
  <c r="BD410" i="2"/>
  <c r="AY410" i="2"/>
  <c r="BB410" i="2"/>
  <c r="Q410" i="6" s="1"/>
  <c r="AO410" i="2"/>
  <c r="H410" i="6" s="1"/>
  <c r="AY411" i="2"/>
  <c r="BD401" i="2"/>
  <c r="BB401" i="2"/>
  <c r="Q401" i="6" s="1"/>
  <c r="BC406" i="2"/>
  <c r="R406" i="6" s="1"/>
  <c r="AR406" i="2"/>
  <c r="AT401" i="2"/>
  <c r="AM401" i="2"/>
  <c r="AY406" i="2"/>
  <c r="AO401" i="2"/>
  <c r="H401" i="6" s="1"/>
  <c r="AN402" i="2"/>
  <c r="G402" i="6" s="1"/>
  <c r="AN400" i="2"/>
  <c r="G400" i="6" s="1"/>
  <c r="BD383" i="2"/>
  <c r="BB383" i="2"/>
  <c r="Q383" i="6" s="1"/>
  <c r="AK389" i="2"/>
  <c r="L389" i="6" s="1"/>
  <c r="AG394" i="2"/>
  <c r="AH394" i="2"/>
  <c r="I394" i="6" s="1"/>
  <c r="AL394" i="2"/>
  <c r="AG390" i="2"/>
  <c r="AH390" i="2"/>
  <c r="I390" i="6" s="1"/>
  <c r="AL390" i="2"/>
  <c r="R387" i="2"/>
  <c r="AL387" i="2"/>
  <c r="AT390" i="2"/>
  <c r="AO383" i="2"/>
  <c r="H383" i="6" s="1"/>
  <c r="AG393" i="2"/>
  <c r="AH393" i="2"/>
  <c r="I393" i="6" s="1"/>
  <c r="AN387" i="2"/>
  <c r="G387" i="6" s="1"/>
  <c r="V391" i="2"/>
  <c r="AJ391" i="2"/>
  <c r="K391" i="6" s="1"/>
  <c r="AJ384" i="2"/>
  <c r="K384" i="6" s="1"/>
  <c r="V384" i="2"/>
  <c r="H395" i="2"/>
  <c r="O395" i="2"/>
  <c r="C395" i="6" s="1"/>
  <c r="AG391" i="2"/>
  <c r="AL391" i="2"/>
  <c r="AH391" i="2"/>
  <c r="AT386" i="2"/>
  <c r="AN384" i="2"/>
  <c r="G384" i="6" s="1"/>
  <c r="AM384" i="2"/>
  <c r="AG392" i="2"/>
  <c r="AH392" i="2"/>
  <c r="Q392" i="2"/>
  <c r="AL392" i="2" s="1"/>
  <c r="P392" i="2"/>
  <c r="D392" i="6" s="1"/>
  <c r="AG389" i="2"/>
  <c r="AN389" i="2"/>
  <c r="G389" i="6" s="1"/>
  <c r="AH389" i="2"/>
  <c r="AL389" i="2"/>
  <c r="AI388" i="2"/>
  <c r="J388" i="6" s="1"/>
  <c r="AK387" i="2"/>
  <c r="L387" i="6" s="1"/>
  <c r="AJ388" i="2"/>
  <c r="K388" i="6" s="1"/>
  <c r="V388" i="2"/>
  <c r="AT383" i="2"/>
  <c r="AJ386" i="2"/>
  <c r="K386" i="6" s="1"/>
  <c r="V386" i="2"/>
  <c r="V390" i="2"/>
  <c r="AJ390" i="2"/>
  <c r="K390" i="6" s="1"/>
  <c r="V395" i="2"/>
  <c r="AJ395" i="2"/>
  <c r="K395" i="6" s="1"/>
  <c r="AT394" i="2"/>
  <c r="V393" i="2"/>
  <c r="AJ393" i="2"/>
  <c r="K393" i="6" s="1"/>
  <c r="Q391" i="2"/>
  <c r="P391" i="2"/>
  <c r="D391" i="6" s="1"/>
  <c r="U394" i="2"/>
  <c r="AI384" i="2"/>
  <c r="J384" i="6" s="1"/>
  <c r="Q393" i="2"/>
  <c r="AN393" i="2" s="1"/>
  <c r="G393" i="6" s="1"/>
  <c r="P393" i="2"/>
  <c r="D393" i="6" s="1"/>
  <c r="AK383" i="2"/>
  <c r="L383" i="6" s="1"/>
  <c r="AA395" i="2"/>
  <c r="AI395" i="2" s="1"/>
  <c r="J395" i="6" s="1"/>
  <c r="U392" i="2"/>
  <c r="AT389" i="2"/>
  <c r="AS387" i="2"/>
  <c r="AL388" i="2"/>
  <c r="AX385" i="2"/>
  <c r="AP393" i="2"/>
  <c r="AP389" i="2"/>
  <c r="AX410" i="2"/>
  <c r="AW402" i="2"/>
  <c r="AW384" i="2"/>
  <c r="AQ383" i="2"/>
  <c r="AQ410" i="2"/>
  <c r="AP402" i="2"/>
  <c r="AQ398" i="2"/>
  <c r="AX398" i="2"/>
  <c r="AX383" i="2"/>
  <c r="AW389" i="2"/>
  <c r="AX401" i="2"/>
  <c r="AW387" i="2"/>
  <c r="AP384" i="2"/>
  <c r="AQ401" i="2"/>
  <c r="AP400" i="2"/>
  <c r="AQ385" i="2"/>
  <c r="AP387" i="2"/>
  <c r="AW400" i="2"/>
  <c r="M387" i="6" l="1"/>
  <c r="N385" i="6"/>
  <c r="AR385" i="2"/>
  <c r="M400" i="6"/>
  <c r="N401" i="6"/>
  <c r="M384" i="6"/>
  <c r="O387" i="6"/>
  <c r="P401" i="6"/>
  <c r="O389" i="6"/>
  <c r="P383" i="6"/>
  <c r="P398" i="6"/>
  <c r="BC398" i="2"/>
  <c r="R398" i="6" s="1"/>
  <c r="N398" i="6"/>
  <c r="AR398" i="2"/>
  <c r="M402" i="6"/>
  <c r="N410" i="6"/>
  <c r="N383" i="6"/>
  <c r="O402" i="6"/>
  <c r="P410" i="6"/>
  <c r="M389" i="6"/>
  <c r="M393" i="6"/>
  <c r="P385" i="6"/>
  <c r="BC385" i="2"/>
  <c r="R385" i="6" s="1"/>
  <c r="H385" i="6"/>
  <c r="AI392" i="2"/>
  <c r="J392" i="6" s="1"/>
  <c r="I392" i="6"/>
  <c r="AI389" i="2"/>
  <c r="J389" i="6" s="1"/>
  <c r="I389" i="6"/>
  <c r="H398" i="6"/>
  <c r="AY398" i="2"/>
  <c r="AM389" i="2"/>
  <c r="AI391" i="2"/>
  <c r="J391" i="6" s="1"/>
  <c r="I391" i="6"/>
  <c r="AY385" i="2"/>
  <c r="O400" i="6"/>
  <c r="O384" i="6"/>
  <c r="AR410" i="2"/>
  <c r="BC410" i="2"/>
  <c r="R410" i="6" s="1"/>
  <c r="BF411" i="2"/>
  <c r="BE411" i="2"/>
  <c r="BF410" i="2"/>
  <c r="BE410" i="2"/>
  <c r="BD400" i="2"/>
  <c r="BB400" i="2"/>
  <c r="Q400" i="6" s="1"/>
  <c r="BD402" i="2"/>
  <c r="BB402" i="2"/>
  <c r="Q402" i="6" s="1"/>
  <c r="BC401" i="2"/>
  <c r="R401" i="6" s="1"/>
  <c r="AR401" i="2"/>
  <c r="BE406" i="2"/>
  <c r="BF406" i="2"/>
  <c r="AO400" i="2"/>
  <c r="AO402" i="2"/>
  <c r="AY401" i="2"/>
  <c r="BD384" i="2"/>
  <c r="BB384" i="2"/>
  <c r="Q384" i="6" s="1"/>
  <c r="AR383" i="2"/>
  <c r="BD389" i="2"/>
  <c r="BB389" i="2"/>
  <c r="Q389" i="6" s="1"/>
  <c r="BD387" i="2"/>
  <c r="BB387" i="2"/>
  <c r="Q387" i="6" s="1"/>
  <c r="BC383" i="2"/>
  <c r="R383" i="6" s="1"/>
  <c r="AM392" i="2"/>
  <c r="V392" i="2"/>
  <c r="AJ392" i="2"/>
  <c r="K392" i="6" s="1"/>
  <c r="AO387" i="2"/>
  <c r="H387" i="6" s="1"/>
  <c r="AN386" i="2"/>
  <c r="G386" i="6" s="1"/>
  <c r="AM394" i="2"/>
  <c r="AN388" i="2"/>
  <c r="G388" i="6" s="1"/>
  <c r="AM388" i="2"/>
  <c r="R393" i="2"/>
  <c r="AS393" i="2"/>
  <c r="R391" i="2"/>
  <c r="AM391" i="2" s="1"/>
  <c r="AS391" i="2"/>
  <c r="AO384" i="2"/>
  <c r="H384" i="6" s="1"/>
  <c r="AN391" i="2"/>
  <c r="G391" i="6" s="1"/>
  <c r="AK391" i="2"/>
  <c r="L391" i="6" s="1"/>
  <c r="AL393" i="2"/>
  <c r="AM393" i="2" s="1"/>
  <c r="AM390" i="2"/>
  <c r="AI394" i="2"/>
  <c r="J394" i="6" s="1"/>
  <c r="AK386" i="2"/>
  <c r="L386" i="6" s="1"/>
  <c r="AO389" i="2"/>
  <c r="H389" i="6" s="1"/>
  <c r="AT387" i="2"/>
  <c r="AK390" i="2"/>
  <c r="L390" i="6" s="1"/>
  <c r="AK388" i="2"/>
  <c r="L388" i="6" s="1"/>
  <c r="AK384" i="2"/>
  <c r="L384" i="6" s="1"/>
  <c r="AI393" i="2"/>
  <c r="J393" i="6" s="1"/>
  <c r="AI390" i="2"/>
  <c r="J390" i="6" s="1"/>
  <c r="V394" i="2"/>
  <c r="AJ394" i="2"/>
  <c r="K394" i="6" s="1"/>
  <c r="AK393" i="2"/>
  <c r="L393" i="6" s="1"/>
  <c r="AK395" i="2"/>
  <c r="L395" i="6" s="1"/>
  <c r="R392" i="2"/>
  <c r="AS392" i="2"/>
  <c r="Q395" i="2"/>
  <c r="P395" i="2"/>
  <c r="D395" i="6" s="1"/>
  <c r="AO393" i="2"/>
  <c r="H393" i="6" s="1"/>
  <c r="AM387" i="2"/>
  <c r="AY383" i="2"/>
  <c r="S381" i="6"/>
  <c r="B381" i="6"/>
  <c r="A381" i="6"/>
  <c r="S380" i="6"/>
  <c r="B380" i="6"/>
  <c r="A380" i="6"/>
  <c r="S379" i="6"/>
  <c r="E379" i="6"/>
  <c r="B379" i="6"/>
  <c r="A379" i="6"/>
  <c r="S378" i="6"/>
  <c r="B378" i="6"/>
  <c r="A378" i="6"/>
  <c r="S377" i="6"/>
  <c r="B377" i="6"/>
  <c r="A377" i="6"/>
  <c r="S376" i="6"/>
  <c r="B376" i="6"/>
  <c r="A376" i="6"/>
  <c r="S375" i="6"/>
  <c r="E375" i="6"/>
  <c r="B375" i="6"/>
  <c r="A375" i="6"/>
  <c r="S374" i="6"/>
  <c r="B374" i="6"/>
  <c r="A374" i="6"/>
  <c r="S373" i="6"/>
  <c r="B373" i="6"/>
  <c r="A373" i="6"/>
  <c r="S372" i="6"/>
  <c r="B372" i="6"/>
  <c r="A372" i="6"/>
  <c r="S371" i="6"/>
  <c r="E371" i="6"/>
  <c r="B371" i="6"/>
  <c r="A371" i="6"/>
  <c r="S370" i="6"/>
  <c r="B370" i="6"/>
  <c r="A370" i="6"/>
  <c r="S369" i="6"/>
  <c r="B369" i="6"/>
  <c r="A369" i="6"/>
  <c r="S368" i="6"/>
  <c r="B368" i="6"/>
  <c r="A368" i="6"/>
  <c r="S367" i="6"/>
  <c r="E367" i="6"/>
  <c r="B367" i="6"/>
  <c r="A367" i="6"/>
  <c r="BA381" i="2"/>
  <c r="AZ381" i="2"/>
  <c r="AV381" i="2"/>
  <c r="AD381" i="2"/>
  <c r="AF381" i="2" s="1"/>
  <c r="X381" i="2"/>
  <c r="Z381" i="2" s="1"/>
  <c r="S381" i="2"/>
  <c r="U381" i="2" s="1"/>
  <c r="E381" i="2"/>
  <c r="G381" i="2" s="1"/>
  <c r="C381" i="2"/>
  <c r="D381" i="2" s="1"/>
  <c r="B381" i="2"/>
  <c r="A381" i="2"/>
  <c r="BA380" i="2"/>
  <c r="AZ380" i="2"/>
  <c r="AV380" i="2"/>
  <c r="AD380" i="2"/>
  <c r="AF380" i="2" s="1"/>
  <c r="X380" i="2"/>
  <c r="Z380" i="2" s="1"/>
  <c r="S380" i="2"/>
  <c r="E380" i="2"/>
  <c r="G380" i="2" s="1"/>
  <c r="C380" i="2"/>
  <c r="D380" i="2" s="1"/>
  <c r="B380" i="2"/>
  <c r="A380" i="2"/>
  <c r="BA379" i="2"/>
  <c r="AZ379" i="2"/>
  <c r="AV379" i="2"/>
  <c r="AD379" i="2"/>
  <c r="AF379" i="2" s="1"/>
  <c r="AG379" i="2" s="1"/>
  <c r="X379" i="2"/>
  <c r="Z379" i="2" s="1"/>
  <c r="AA379" i="2" s="1"/>
  <c r="S379" i="2"/>
  <c r="U379" i="2" s="1"/>
  <c r="AJ379" i="2" s="1"/>
  <c r="K379" i="6" s="1"/>
  <c r="J379" i="2"/>
  <c r="L379" i="2" s="1"/>
  <c r="M379" i="2" s="1"/>
  <c r="E379" i="2"/>
  <c r="G379" i="2" s="1"/>
  <c r="D379" i="2"/>
  <c r="C379" i="2"/>
  <c r="B379" i="2"/>
  <c r="A379" i="2"/>
  <c r="BA378" i="2"/>
  <c r="AZ378" i="2"/>
  <c r="AV378" i="2"/>
  <c r="AD378" i="2"/>
  <c r="AF378" i="2" s="1"/>
  <c r="AG378" i="2" s="1"/>
  <c r="X378" i="2"/>
  <c r="Z378" i="2" s="1"/>
  <c r="AA378" i="2" s="1"/>
  <c r="S378" i="2"/>
  <c r="E378" i="2"/>
  <c r="G378" i="2" s="1"/>
  <c r="C378" i="2"/>
  <c r="J378" i="2" s="1"/>
  <c r="L378" i="2" s="1"/>
  <c r="M378" i="2" s="1"/>
  <c r="B378" i="2"/>
  <c r="A378" i="2"/>
  <c r="BA377" i="2"/>
  <c r="AZ377" i="2"/>
  <c r="AV377" i="2"/>
  <c r="AD377" i="2"/>
  <c r="AF377" i="2" s="1"/>
  <c r="AG377" i="2" s="1"/>
  <c r="X377" i="2"/>
  <c r="Z377" i="2" s="1"/>
  <c r="AA377" i="2" s="1"/>
  <c r="S377" i="2"/>
  <c r="U377" i="2" s="1"/>
  <c r="AJ377" i="2" s="1"/>
  <c r="K377" i="6" s="1"/>
  <c r="J377" i="2"/>
  <c r="L377" i="2" s="1"/>
  <c r="M377" i="2" s="1"/>
  <c r="E377" i="2"/>
  <c r="G377" i="2" s="1"/>
  <c r="D377" i="2"/>
  <c r="C377" i="2"/>
  <c r="B377" i="2"/>
  <c r="A377" i="2"/>
  <c r="BA376" i="2"/>
  <c r="AZ376" i="2"/>
  <c r="AV376" i="2"/>
  <c r="AD376" i="2"/>
  <c r="AF376" i="2" s="1"/>
  <c r="AG376" i="2" s="1"/>
  <c r="X376" i="2"/>
  <c r="E376" i="6" s="1"/>
  <c r="S376" i="2"/>
  <c r="E376" i="2"/>
  <c r="C376" i="2"/>
  <c r="D376" i="2" s="1"/>
  <c r="B376" i="2"/>
  <c r="A376" i="2"/>
  <c r="BA375" i="2"/>
  <c r="AZ375" i="2"/>
  <c r="AV375" i="2"/>
  <c r="AD375" i="2"/>
  <c r="X375" i="2"/>
  <c r="S375" i="2"/>
  <c r="E375" i="2"/>
  <c r="C375" i="2"/>
  <c r="D375" i="2" s="1"/>
  <c r="B375" i="2"/>
  <c r="A375" i="2"/>
  <c r="BA374" i="2"/>
  <c r="AZ374" i="2"/>
  <c r="AV374" i="2"/>
  <c r="AD374" i="2"/>
  <c r="X374" i="2"/>
  <c r="E374" i="6" s="1"/>
  <c r="S374" i="2"/>
  <c r="E374" i="2"/>
  <c r="C374" i="2"/>
  <c r="D374" i="2" s="1"/>
  <c r="B374" i="2"/>
  <c r="A374" i="2"/>
  <c r="BA373" i="2"/>
  <c r="AZ373" i="2"/>
  <c r="AV373" i="2"/>
  <c r="AD373" i="2"/>
  <c r="X373" i="2"/>
  <c r="E373" i="6" s="1"/>
  <c r="S373" i="2"/>
  <c r="E373" i="2"/>
  <c r="C373" i="2"/>
  <c r="D373" i="2" s="1"/>
  <c r="B373" i="2"/>
  <c r="A373" i="2"/>
  <c r="BA372" i="2"/>
  <c r="AZ372" i="2"/>
  <c r="AV372" i="2"/>
  <c r="AD372" i="2"/>
  <c r="X372" i="2"/>
  <c r="E372" i="6" s="1"/>
  <c r="S372" i="2"/>
  <c r="E372" i="2"/>
  <c r="D372" i="2"/>
  <c r="C372" i="2"/>
  <c r="J372" i="2" s="1"/>
  <c r="B372" i="2"/>
  <c r="A372" i="2"/>
  <c r="BA371" i="2"/>
  <c r="AZ371" i="2"/>
  <c r="AV371" i="2"/>
  <c r="AD371" i="2"/>
  <c r="AF371" i="2" s="1"/>
  <c r="AH371" i="2" s="1"/>
  <c r="I371" i="6" s="1"/>
  <c r="X371" i="2"/>
  <c r="Z371" i="2" s="1"/>
  <c r="S371" i="2"/>
  <c r="U371" i="2" s="1"/>
  <c r="J371" i="2"/>
  <c r="L371" i="2" s="1"/>
  <c r="M371" i="2" s="1"/>
  <c r="E371" i="2"/>
  <c r="G371" i="2" s="1"/>
  <c r="H371" i="2" s="1"/>
  <c r="D371" i="2"/>
  <c r="C371" i="2"/>
  <c r="B371" i="2"/>
  <c r="A371" i="2"/>
  <c r="BA370" i="2"/>
  <c r="AZ370" i="2"/>
  <c r="AV370" i="2"/>
  <c r="AD370" i="2"/>
  <c r="AF370" i="2" s="1"/>
  <c r="AA370" i="2"/>
  <c r="Y370" i="2"/>
  <c r="F370" i="6" s="1"/>
  <c r="X370" i="2"/>
  <c r="Z370" i="2" s="1"/>
  <c r="S370" i="2"/>
  <c r="H370" i="2"/>
  <c r="E370" i="2"/>
  <c r="G370" i="2" s="1"/>
  <c r="O370" i="2" s="1"/>
  <c r="C370" i="2"/>
  <c r="J370" i="2" s="1"/>
  <c r="L370" i="2" s="1"/>
  <c r="M370" i="2" s="1"/>
  <c r="B370" i="2"/>
  <c r="A370" i="2"/>
  <c r="BA369" i="2"/>
  <c r="AZ369" i="2"/>
  <c r="AV369" i="2"/>
  <c r="AH369" i="2"/>
  <c r="I369" i="6" s="1"/>
  <c r="AD369" i="2"/>
  <c r="AF369" i="2" s="1"/>
  <c r="AA369" i="2"/>
  <c r="X369" i="2"/>
  <c r="Z369" i="2" s="1"/>
  <c r="S369" i="2"/>
  <c r="U369" i="2" s="1"/>
  <c r="AJ369" i="2" s="1"/>
  <c r="K369" i="6" s="1"/>
  <c r="E369" i="2"/>
  <c r="G369" i="2" s="1"/>
  <c r="O369" i="2" s="1"/>
  <c r="C369" i="2"/>
  <c r="D369" i="2" s="1"/>
  <c r="B369" i="2"/>
  <c r="A369" i="2"/>
  <c r="BA368" i="2"/>
  <c r="AZ368" i="2"/>
  <c r="AV368" i="2"/>
  <c r="AD368" i="2"/>
  <c r="AF368" i="2" s="1"/>
  <c r="AH368" i="2" s="1"/>
  <c r="I368" i="6" s="1"/>
  <c r="X368" i="2"/>
  <c r="Z368" i="2" s="1"/>
  <c r="S368" i="2"/>
  <c r="E368" i="2"/>
  <c r="G368" i="2" s="1"/>
  <c r="O368" i="2" s="1"/>
  <c r="C368" i="6" s="1"/>
  <c r="C368" i="2"/>
  <c r="D368" i="2" s="1"/>
  <c r="B368" i="2"/>
  <c r="A368" i="2"/>
  <c r="BA367" i="2"/>
  <c r="AZ367" i="2"/>
  <c r="AV367" i="2"/>
  <c r="AG367" i="2"/>
  <c r="AD367" i="2"/>
  <c r="AF367" i="2" s="1"/>
  <c r="X367" i="2"/>
  <c r="Z367" i="2" s="1"/>
  <c r="S367" i="2"/>
  <c r="U367" i="2" s="1"/>
  <c r="AJ367" i="2" s="1"/>
  <c r="K367" i="6" s="1"/>
  <c r="E367" i="2"/>
  <c r="G367" i="2" s="1"/>
  <c r="O367" i="2" s="1"/>
  <c r="C367" i="6" s="1"/>
  <c r="C367" i="2"/>
  <c r="D367" i="2" s="1"/>
  <c r="B367" i="2"/>
  <c r="A367" i="2"/>
  <c r="S365" i="6"/>
  <c r="B365" i="6"/>
  <c r="A365" i="6"/>
  <c r="S364" i="6"/>
  <c r="B364" i="6"/>
  <c r="A364" i="6"/>
  <c r="S363" i="6"/>
  <c r="B363" i="6"/>
  <c r="A363" i="6"/>
  <c r="S362" i="6"/>
  <c r="B362" i="6"/>
  <c r="A362" i="6"/>
  <c r="S361" i="6"/>
  <c r="B361" i="6"/>
  <c r="A361" i="6"/>
  <c r="S360" i="6"/>
  <c r="B360" i="6"/>
  <c r="A360" i="6"/>
  <c r="S359" i="6"/>
  <c r="B359" i="6"/>
  <c r="A359" i="6"/>
  <c r="S358" i="6"/>
  <c r="B358" i="6"/>
  <c r="A358" i="6"/>
  <c r="S357" i="6"/>
  <c r="B357" i="6"/>
  <c r="A357" i="6"/>
  <c r="S356" i="6"/>
  <c r="B356" i="6"/>
  <c r="A356" i="6"/>
  <c r="S355" i="6"/>
  <c r="F355" i="6"/>
  <c r="B355" i="6"/>
  <c r="A355" i="6"/>
  <c r="S354" i="6"/>
  <c r="E354" i="6"/>
  <c r="B354" i="6"/>
  <c r="A354" i="6"/>
  <c r="S353" i="6"/>
  <c r="B353" i="6"/>
  <c r="A353" i="6"/>
  <c r="BA365" i="2"/>
  <c r="AZ365" i="2"/>
  <c r="AV365" i="2"/>
  <c r="AD365" i="2"/>
  <c r="X365" i="2"/>
  <c r="E365" i="6" s="1"/>
  <c r="S365" i="2"/>
  <c r="J365" i="2"/>
  <c r="E365" i="2"/>
  <c r="D365" i="2"/>
  <c r="C365" i="2"/>
  <c r="B365" i="2"/>
  <c r="A365" i="2"/>
  <c r="BA364" i="2"/>
  <c r="AZ364" i="2"/>
  <c r="AV364" i="2"/>
  <c r="AD364" i="2"/>
  <c r="X364" i="2"/>
  <c r="E364" i="6" s="1"/>
  <c r="S364" i="2"/>
  <c r="J364" i="2"/>
  <c r="E364" i="2"/>
  <c r="D364" i="2"/>
  <c r="C364" i="2"/>
  <c r="B364" i="2"/>
  <c r="A364" i="2"/>
  <c r="BA363" i="2"/>
  <c r="AZ363" i="2"/>
  <c r="AV363" i="2"/>
  <c r="AD363" i="2"/>
  <c r="X363" i="2"/>
  <c r="E363" i="6" s="1"/>
  <c r="S363" i="2"/>
  <c r="E363" i="2"/>
  <c r="D363" i="2"/>
  <c r="C363" i="2"/>
  <c r="J363" i="2" s="1"/>
  <c r="B363" i="2"/>
  <c r="A363" i="2"/>
  <c r="BA362" i="2"/>
  <c r="AZ362" i="2"/>
  <c r="AV362" i="2"/>
  <c r="AD362" i="2"/>
  <c r="X362" i="2"/>
  <c r="E362" i="6" s="1"/>
  <c r="S362" i="2"/>
  <c r="E362" i="2"/>
  <c r="D362" i="2"/>
  <c r="C362" i="2"/>
  <c r="J362" i="2" s="1"/>
  <c r="B362" i="2"/>
  <c r="A362" i="2"/>
  <c r="BA361" i="2"/>
  <c r="AZ361" i="2"/>
  <c r="AV361" i="2"/>
  <c r="AD361" i="2"/>
  <c r="X361" i="2"/>
  <c r="E361" i="6" s="1"/>
  <c r="S361" i="2"/>
  <c r="E361" i="2"/>
  <c r="D361" i="2"/>
  <c r="C361" i="2"/>
  <c r="J361" i="2" s="1"/>
  <c r="B361" i="2"/>
  <c r="A361" i="2"/>
  <c r="BA360" i="2"/>
  <c r="AZ360" i="2"/>
  <c r="AV360" i="2"/>
  <c r="AD360" i="2"/>
  <c r="X360" i="2"/>
  <c r="E360" i="6" s="1"/>
  <c r="S360" i="2"/>
  <c r="E360" i="2"/>
  <c r="D360" i="2"/>
  <c r="C360" i="2"/>
  <c r="J360" i="2" s="1"/>
  <c r="B360" i="2"/>
  <c r="A360" i="2"/>
  <c r="BA359" i="2"/>
  <c r="AZ359" i="2"/>
  <c r="AV359" i="2"/>
  <c r="AD359" i="2"/>
  <c r="X359" i="2"/>
  <c r="E359" i="6" s="1"/>
  <c r="S359" i="2"/>
  <c r="E359" i="2"/>
  <c r="D359" i="2"/>
  <c r="C359" i="2"/>
  <c r="J359" i="2" s="1"/>
  <c r="B359" i="2"/>
  <c r="A359" i="2"/>
  <c r="BA358" i="2"/>
  <c r="AZ358" i="2"/>
  <c r="AV358" i="2"/>
  <c r="AD358" i="2"/>
  <c r="X358" i="2"/>
  <c r="E358" i="6" s="1"/>
  <c r="S358" i="2"/>
  <c r="T358" i="2" s="1"/>
  <c r="E358" i="2"/>
  <c r="C358" i="2"/>
  <c r="D358" i="2" s="1"/>
  <c r="B358" i="2"/>
  <c r="A358" i="2"/>
  <c r="BA357" i="2"/>
  <c r="AZ357" i="2"/>
  <c r="AV357" i="2"/>
  <c r="AD357" i="2"/>
  <c r="AE357" i="2" s="1"/>
  <c r="X357" i="2"/>
  <c r="Y357" i="2" s="1"/>
  <c r="F357" i="6" s="1"/>
  <c r="U357" i="2"/>
  <c r="AJ357" i="2" s="1"/>
  <c r="K357" i="6" s="1"/>
  <c r="S357" i="2"/>
  <c r="T357" i="2" s="1"/>
  <c r="E357" i="2"/>
  <c r="F357" i="2" s="1"/>
  <c r="C357" i="2"/>
  <c r="J357" i="2" s="1"/>
  <c r="B357" i="2"/>
  <c r="A357" i="2"/>
  <c r="BA356" i="2"/>
  <c r="AZ356" i="2"/>
  <c r="AV356" i="2"/>
  <c r="AD356" i="2"/>
  <c r="AE356" i="2" s="1"/>
  <c r="X356" i="2"/>
  <c r="Y356" i="2" s="1"/>
  <c r="F356" i="6" s="1"/>
  <c r="S356" i="2"/>
  <c r="T356" i="2" s="1"/>
  <c r="E356" i="2"/>
  <c r="F356" i="2" s="1"/>
  <c r="C356" i="2"/>
  <c r="J356" i="2" s="1"/>
  <c r="B356" i="2"/>
  <c r="A356" i="2"/>
  <c r="BA355" i="2"/>
  <c r="AZ355" i="2"/>
  <c r="AV355" i="2"/>
  <c r="AD355" i="2"/>
  <c r="AE355" i="2" s="1"/>
  <c r="X355" i="2"/>
  <c r="Y355" i="2" s="1"/>
  <c r="S355" i="2"/>
  <c r="T355" i="2" s="1"/>
  <c r="E355" i="2"/>
  <c r="F355" i="2" s="1"/>
  <c r="C355" i="2"/>
  <c r="J355" i="2" s="1"/>
  <c r="B355" i="2"/>
  <c r="A355" i="2"/>
  <c r="BA354" i="2"/>
  <c r="AZ354" i="2"/>
  <c r="AV354" i="2"/>
  <c r="AD354" i="2"/>
  <c r="X354" i="2"/>
  <c r="Y354" i="2" s="1"/>
  <c r="F354" i="6" s="1"/>
  <c r="S354" i="2"/>
  <c r="T354" i="2" s="1"/>
  <c r="E354" i="2"/>
  <c r="F354" i="2" s="1"/>
  <c r="C354" i="2"/>
  <c r="J354" i="2" s="1"/>
  <c r="B354" i="2"/>
  <c r="A354" i="2"/>
  <c r="BA353" i="2"/>
  <c r="AZ353" i="2"/>
  <c r="AV353" i="2"/>
  <c r="AD353" i="2"/>
  <c r="AE353" i="2" s="1"/>
  <c r="X353" i="2"/>
  <c r="Y353" i="2" s="1"/>
  <c r="F353" i="6" s="1"/>
  <c r="U353" i="2"/>
  <c r="AJ353" i="2" s="1"/>
  <c r="K353" i="6" s="1"/>
  <c r="S353" i="2"/>
  <c r="T353" i="2" s="1"/>
  <c r="E353" i="2"/>
  <c r="F353" i="2" s="1"/>
  <c r="C353" i="2"/>
  <c r="D353" i="2" s="1"/>
  <c r="B353" i="2"/>
  <c r="A353" i="2"/>
  <c r="AP386" i="2"/>
  <c r="AQ389" i="2"/>
  <c r="AX387" i="2"/>
  <c r="AX400" i="2"/>
  <c r="AW391" i="2"/>
  <c r="AQ393" i="2"/>
  <c r="AQ400" i="2"/>
  <c r="AW388" i="2"/>
  <c r="AQ387" i="2"/>
  <c r="AQ384" i="2"/>
  <c r="AW393" i="2"/>
  <c r="AX402" i="2"/>
  <c r="AW386" i="2"/>
  <c r="AP388" i="2"/>
  <c r="AP391" i="2"/>
  <c r="AQ402" i="2"/>
  <c r="AX384" i="2"/>
  <c r="AX389" i="2"/>
  <c r="P389" i="6" l="1"/>
  <c r="N402" i="6"/>
  <c r="M391" i="6"/>
  <c r="M388" i="6"/>
  <c r="P402" i="6"/>
  <c r="O393" i="6"/>
  <c r="N384" i="6"/>
  <c r="N387" i="6"/>
  <c r="N400" i="6"/>
  <c r="N393" i="6"/>
  <c r="O391" i="6"/>
  <c r="P387" i="6"/>
  <c r="N389" i="6"/>
  <c r="M386" i="6"/>
  <c r="AE354" i="2"/>
  <c r="AF354" i="2"/>
  <c r="AG354" i="2" s="1"/>
  <c r="Q369" i="2"/>
  <c r="R369" i="2" s="1"/>
  <c r="C369" i="6"/>
  <c r="Q370" i="2"/>
  <c r="AS370" i="2" s="1"/>
  <c r="C370" i="6"/>
  <c r="E353" i="6"/>
  <c r="E357" i="6"/>
  <c r="J367" i="2"/>
  <c r="J368" i="2"/>
  <c r="L368" i="2" s="1"/>
  <c r="M368" i="2" s="1"/>
  <c r="H369" i="2"/>
  <c r="T369" i="2"/>
  <c r="AL369" i="2"/>
  <c r="D370" i="2"/>
  <c r="AG370" i="2"/>
  <c r="O371" i="2"/>
  <c r="J373" i="2"/>
  <c r="L373" i="2" s="1"/>
  <c r="M373" i="2" s="1"/>
  <c r="J374" i="2"/>
  <c r="J375" i="2"/>
  <c r="J376" i="2"/>
  <c r="V377" i="2"/>
  <c r="AK377" i="2" s="1"/>
  <c r="L377" i="6" s="1"/>
  <c r="D378" i="2"/>
  <c r="V379" i="2"/>
  <c r="AK379" i="2" s="1"/>
  <c r="L379" i="6" s="1"/>
  <c r="J381" i="2"/>
  <c r="L381" i="2" s="1"/>
  <c r="M381" i="2" s="1"/>
  <c r="E370" i="6"/>
  <c r="E378" i="6"/>
  <c r="AY400" i="2"/>
  <c r="BE400" i="2" s="1"/>
  <c r="H400" i="6"/>
  <c r="G353" i="2"/>
  <c r="H353" i="2" s="1"/>
  <c r="U355" i="2"/>
  <c r="AJ355" i="2" s="1"/>
  <c r="K355" i="6" s="1"/>
  <c r="E356" i="6"/>
  <c r="J369" i="2"/>
  <c r="L369" i="2" s="1"/>
  <c r="M369" i="2" s="1"/>
  <c r="V369" i="2"/>
  <c r="AK369" i="2" s="1"/>
  <c r="L369" i="6" s="1"/>
  <c r="AH370" i="2"/>
  <c r="J380" i="2"/>
  <c r="L380" i="2" s="1"/>
  <c r="M380" i="2" s="1"/>
  <c r="E369" i="6"/>
  <c r="E377" i="6"/>
  <c r="E381" i="6"/>
  <c r="BE385" i="2"/>
  <c r="BF385" i="2"/>
  <c r="BE398" i="2"/>
  <c r="BF398" i="2"/>
  <c r="U370" i="2"/>
  <c r="AJ370" i="2" s="1"/>
  <c r="K370" i="6" s="1"/>
  <c r="AY402" i="2"/>
  <c r="H402" i="6"/>
  <c r="AF356" i="2"/>
  <c r="E355" i="6"/>
  <c r="AE367" i="2"/>
  <c r="F370" i="2"/>
  <c r="E368" i="6"/>
  <c r="E380" i="6"/>
  <c r="P400" i="6"/>
  <c r="O386" i="6"/>
  <c r="O388" i="6"/>
  <c r="P384" i="6"/>
  <c r="AR402" i="2"/>
  <c r="BC402" i="2"/>
  <c r="R402" i="6" s="1"/>
  <c r="BC400" i="2"/>
  <c r="R400" i="6" s="1"/>
  <c r="AR400" i="2"/>
  <c r="BE402" i="2"/>
  <c r="BF402" i="2"/>
  <c r="BF400" i="2"/>
  <c r="BE401" i="2"/>
  <c r="BF401" i="2"/>
  <c r="BC387" i="2"/>
  <c r="R387" i="6" s="1"/>
  <c r="BD393" i="2"/>
  <c r="BB393" i="2"/>
  <c r="Q393" i="6" s="1"/>
  <c r="AR393" i="2"/>
  <c r="AR389" i="2"/>
  <c r="BC389" i="2"/>
  <c r="R389" i="6" s="1"/>
  <c r="BC384" i="2"/>
  <c r="R384" i="6" s="1"/>
  <c r="AR384" i="2"/>
  <c r="BD391" i="2"/>
  <c r="BB391" i="2"/>
  <c r="Q391" i="6" s="1"/>
  <c r="BD386" i="2"/>
  <c r="BB386" i="2"/>
  <c r="Q386" i="6" s="1"/>
  <c r="BD388" i="2"/>
  <c r="BB388" i="2"/>
  <c r="Q388" i="6" s="1"/>
  <c r="AR387" i="2"/>
  <c r="AO391" i="2"/>
  <c r="H391" i="6" s="1"/>
  <c r="AT393" i="2"/>
  <c r="AY393" i="2" s="1"/>
  <c r="AK394" i="2"/>
  <c r="L394" i="6" s="1"/>
  <c r="AN390" i="2"/>
  <c r="G390" i="6" s="1"/>
  <c r="AN392" i="2"/>
  <c r="G392" i="6" s="1"/>
  <c r="AY389" i="2"/>
  <c r="AY384" i="2"/>
  <c r="AT392" i="2"/>
  <c r="AY387" i="2"/>
  <c r="AT391" i="2"/>
  <c r="AO386" i="2"/>
  <c r="H386" i="6" s="1"/>
  <c r="AK392" i="2"/>
  <c r="L392" i="6" s="1"/>
  <c r="BE383" i="2"/>
  <c r="BF383" i="2"/>
  <c r="R395" i="2"/>
  <c r="AN395" i="2"/>
  <c r="G395" i="6" s="1"/>
  <c r="AL395" i="2"/>
  <c r="AM395" i="2" s="1"/>
  <c r="AS395" i="2"/>
  <c r="AO388" i="2"/>
  <c r="H388" i="6" s="1"/>
  <c r="V381" i="2"/>
  <c r="AJ381" i="2"/>
  <c r="K381" i="6" s="1"/>
  <c r="U380" i="2"/>
  <c r="AA381" i="2"/>
  <c r="AA380" i="2"/>
  <c r="H381" i="2"/>
  <c r="O381" i="2"/>
  <c r="C381" i="6" s="1"/>
  <c r="AG381" i="2"/>
  <c r="AH381" i="2"/>
  <c r="I381" i="6" s="1"/>
  <c r="H380" i="2"/>
  <c r="O380" i="2"/>
  <c r="C380" i="6" s="1"/>
  <c r="AG380" i="2"/>
  <c r="AH380" i="2"/>
  <c r="I380" i="6" s="1"/>
  <c r="F380" i="2"/>
  <c r="K380" i="2"/>
  <c r="T380" i="2"/>
  <c r="Y380" i="2"/>
  <c r="F380" i="6" s="1"/>
  <c r="AE380" i="2"/>
  <c r="F381" i="2"/>
  <c r="K381" i="2"/>
  <c r="T381" i="2"/>
  <c r="Y381" i="2"/>
  <c r="F381" i="6" s="1"/>
  <c r="AE381" i="2"/>
  <c r="Q367" i="2"/>
  <c r="P367" i="2"/>
  <c r="D367" i="6" s="1"/>
  <c r="Q368" i="2"/>
  <c r="R368" i="2" s="1"/>
  <c r="P368" i="2"/>
  <c r="D368" i="6" s="1"/>
  <c r="AS367" i="2"/>
  <c r="AS369" i="2"/>
  <c r="H367" i="2"/>
  <c r="T367" i="2"/>
  <c r="AA367" i="2"/>
  <c r="AH367" i="2"/>
  <c r="I367" i="6" s="1"/>
  <c r="F368" i="2"/>
  <c r="U368" i="2"/>
  <c r="Y368" i="2"/>
  <c r="F368" i="6" s="1"/>
  <c r="AG368" i="2"/>
  <c r="K369" i="2"/>
  <c r="AE369" i="2"/>
  <c r="P370" i="2"/>
  <c r="V370" i="2"/>
  <c r="V371" i="2"/>
  <c r="AJ371" i="2"/>
  <c r="K371" i="6" s="1"/>
  <c r="AG371" i="2"/>
  <c r="AI371" i="2" s="1"/>
  <c r="J371" i="6" s="1"/>
  <c r="G375" i="2"/>
  <c r="F375" i="2"/>
  <c r="Z375" i="2"/>
  <c r="Y375" i="2"/>
  <c r="F375" i="6" s="1"/>
  <c r="V367" i="2"/>
  <c r="AN367" i="2"/>
  <c r="G367" i="6" s="1"/>
  <c r="H368" i="2"/>
  <c r="T368" i="2"/>
  <c r="AA368" i="2"/>
  <c r="F369" i="2"/>
  <c r="Y369" i="2"/>
  <c r="F369" i="6" s="1"/>
  <c r="AG369" i="2"/>
  <c r="AI369" i="2" s="1"/>
  <c r="J369" i="6" s="1"/>
  <c r="K370" i="2"/>
  <c r="AE370" i="2"/>
  <c r="K371" i="2"/>
  <c r="T371" i="2"/>
  <c r="AE371" i="2"/>
  <c r="L372" i="2"/>
  <c r="M372" i="2" s="1"/>
  <c r="K372" i="2"/>
  <c r="AF373" i="2"/>
  <c r="AE373" i="2"/>
  <c r="O378" i="2"/>
  <c r="C378" i="6" s="1"/>
  <c r="H378" i="2"/>
  <c r="AA371" i="2"/>
  <c r="O377" i="2"/>
  <c r="C377" i="6" s="1"/>
  <c r="H377" i="2"/>
  <c r="O379" i="2"/>
  <c r="C379" i="6" s="1"/>
  <c r="H379" i="2"/>
  <c r="F367" i="2"/>
  <c r="Y367" i="2"/>
  <c r="F367" i="6" s="1"/>
  <c r="K368" i="2"/>
  <c r="AE368" i="2"/>
  <c r="P369" i="2"/>
  <c r="D369" i="6" s="1"/>
  <c r="AN369" i="2"/>
  <c r="G369" i="6" s="1"/>
  <c r="T370" i="2"/>
  <c r="F371" i="2"/>
  <c r="P371" i="2"/>
  <c r="D371" i="6" s="1"/>
  <c r="Y371" i="2"/>
  <c r="F371" i="6" s="1"/>
  <c r="G372" i="2"/>
  <c r="F372" i="2"/>
  <c r="U373" i="2"/>
  <c r="U372" i="2" s="1"/>
  <c r="T373" i="2"/>
  <c r="T372" i="2"/>
  <c r="AF372" i="2"/>
  <c r="AE372" i="2"/>
  <c r="G374" i="2"/>
  <c r="F374" i="2"/>
  <c r="Z374" i="2"/>
  <c r="Y374" i="2"/>
  <c r="F374" i="6" s="1"/>
  <c r="L376" i="2"/>
  <c r="M376" i="2" s="1"/>
  <c r="K376" i="2"/>
  <c r="T376" i="2"/>
  <c r="AH377" i="2"/>
  <c r="U378" i="2"/>
  <c r="AH378" i="2"/>
  <c r="AH379" i="2"/>
  <c r="G373" i="2"/>
  <c r="F373" i="2"/>
  <c r="Z373" i="2"/>
  <c r="Y373" i="2"/>
  <c r="F373" i="6" s="1"/>
  <c r="L375" i="2"/>
  <c r="M375" i="2" s="1"/>
  <c r="K375" i="2"/>
  <c r="U375" i="2"/>
  <c r="U376" i="2" s="1"/>
  <c r="T375" i="2"/>
  <c r="AF375" i="2"/>
  <c r="AE375" i="2"/>
  <c r="Z372" i="2"/>
  <c r="Y372" i="2"/>
  <c r="F372" i="6" s="1"/>
  <c r="L374" i="2"/>
  <c r="M374" i="2" s="1"/>
  <c r="K374" i="2"/>
  <c r="T374" i="2"/>
  <c r="AF374" i="2"/>
  <c r="AE374" i="2"/>
  <c r="G376" i="2"/>
  <c r="F376" i="2"/>
  <c r="Z376" i="2"/>
  <c r="AH376" i="2" s="1"/>
  <c r="I376" i="6" s="1"/>
  <c r="Y376" i="2"/>
  <c r="F376" i="6" s="1"/>
  <c r="AE376" i="2"/>
  <c r="F377" i="2"/>
  <c r="K377" i="2"/>
  <c r="T377" i="2"/>
  <c r="Y377" i="2"/>
  <c r="F377" i="6" s="1"/>
  <c r="AE377" i="2"/>
  <c r="F378" i="2"/>
  <c r="K378" i="2"/>
  <c r="T378" i="2"/>
  <c r="Y378" i="2"/>
  <c r="F378" i="6" s="1"/>
  <c r="AE378" i="2"/>
  <c r="F379" i="2"/>
  <c r="K379" i="2"/>
  <c r="T379" i="2"/>
  <c r="Y379" i="2"/>
  <c r="F379" i="6" s="1"/>
  <c r="AE379" i="2"/>
  <c r="K355" i="2"/>
  <c r="L355" i="2"/>
  <c r="M355" i="2" s="1"/>
  <c r="K354" i="2"/>
  <c r="L354" i="2"/>
  <c r="M354" i="2" s="1"/>
  <c r="K357" i="2"/>
  <c r="L357" i="2"/>
  <c r="M357" i="2" s="1"/>
  <c r="K356" i="2"/>
  <c r="L356" i="2"/>
  <c r="M356" i="2" s="1"/>
  <c r="G354" i="2"/>
  <c r="Z354" i="2"/>
  <c r="AH354" i="2" s="1"/>
  <c r="I354" i="6" s="1"/>
  <c r="J353" i="2"/>
  <c r="AF353" i="2"/>
  <c r="U354" i="2"/>
  <c r="AF355" i="2"/>
  <c r="U356" i="2"/>
  <c r="AF357" i="2"/>
  <c r="J358" i="2"/>
  <c r="Z358" i="2"/>
  <c r="Y358" i="2"/>
  <c r="F358" i="6" s="1"/>
  <c r="L360" i="2"/>
  <c r="M360" i="2" s="1"/>
  <c r="K360" i="2"/>
  <c r="Z360" i="2"/>
  <c r="Y360" i="2"/>
  <c r="F360" i="6" s="1"/>
  <c r="L362" i="2"/>
  <c r="M362" i="2" s="1"/>
  <c r="K362" i="2"/>
  <c r="Z353" i="2"/>
  <c r="D354" i="2"/>
  <c r="G355" i="2"/>
  <c r="Z355" i="2"/>
  <c r="D356" i="2"/>
  <c r="G357" i="2"/>
  <c r="Z357" i="2"/>
  <c r="AF358" i="2"/>
  <c r="AE358" i="2"/>
  <c r="Z362" i="2"/>
  <c r="Y362" i="2"/>
  <c r="F362" i="6" s="1"/>
  <c r="Z363" i="2"/>
  <c r="Y363" i="2"/>
  <c r="F363" i="6" s="1"/>
  <c r="AF364" i="2"/>
  <c r="AE364" i="2"/>
  <c r="G358" i="2"/>
  <c r="F358" i="2"/>
  <c r="G359" i="2"/>
  <c r="F359" i="2"/>
  <c r="Z359" i="2"/>
  <c r="Y359" i="2"/>
  <c r="F359" i="6" s="1"/>
  <c r="G360" i="2"/>
  <c r="F360" i="2"/>
  <c r="AF360" i="2"/>
  <c r="AE360" i="2"/>
  <c r="U361" i="2"/>
  <c r="U362" i="2" s="1"/>
  <c r="T361" i="2"/>
  <c r="AF361" i="2"/>
  <c r="AE361" i="2"/>
  <c r="AF362" i="2"/>
  <c r="AE362" i="2"/>
  <c r="L364" i="2"/>
  <c r="M364" i="2" s="1"/>
  <c r="K364" i="2"/>
  <c r="V353" i="2"/>
  <c r="D355" i="2"/>
  <c r="V355" i="2"/>
  <c r="G356" i="2"/>
  <c r="Z356" i="2"/>
  <c r="AH356" i="2" s="1"/>
  <c r="I356" i="6" s="1"/>
  <c r="AG356" i="2"/>
  <c r="D357" i="2"/>
  <c r="V357" i="2"/>
  <c r="T360" i="2"/>
  <c r="L361" i="2"/>
  <c r="M361" i="2" s="1"/>
  <c r="K361" i="2"/>
  <c r="G362" i="2"/>
  <c r="F362" i="2"/>
  <c r="T362" i="2"/>
  <c r="G363" i="2"/>
  <c r="F363" i="2"/>
  <c r="T364" i="2"/>
  <c r="L359" i="2"/>
  <c r="M359" i="2" s="1"/>
  <c r="K359" i="2"/>
  <c r="U359" i="2"/>
  <c r="U360" i="2" s="1"/>
  <c r="T359" i="2"/>
  <c r="AF359" i="2"/>
  <c r="AE359" i="2"/>
  <c r="G361" i="2"/>
  <c r="F361" i="2"/>
  <c r="Z361" i="2"/>
  <c r="Y361" i="2"/>
  <c r="F361" i="6" s="1"/>
  <c r="L363" i="2"/>
  <c r="M363" i="2" s="1"/>
  <c r="K363" i="2"/>
  <c r="U363" i="2"/>
  <c r="T363" i="2"/>
  <c r="AF363" i="2"/>
  <c r="AE363" i="2"/>
  <c r="G365" i="2"/>
  <c r="F365" i="2"/>
  <c r="Z365" i="2"/>
  <c r="Y365" i="2"/>
  <c r="F365" i="6" s="1"/>
  <c r="G364" i="2"/>
  <c r="F364" i="2"/>
  <c r="Z364" i="2"/>
  <c r="Y364" i="2"/>
  <c r="F364" i="6" s="1"/>
  <c r="L365" i="2"/>
  <c r="M365" i="2" s="1"/>
  <c r="K365" i="2"/>
  <c r="U365" i="2"/>
  <c r="T365" i="2"/>
  <c r="AF365" i="2"/>
  <c r="AE365" i="2"/>
  <c r="S351" i="6"/>
  <c r="F351" i="6"/>
  <c r="B351" i="6"/>
  <c r="A351" i="6"/>
  <c r="S350" i="6"/>
  <c r="F350" i="6"/>
  <c r="B350" i="6"/>
  <c r="A350" i="6"/>
  <c r="S349" i="6"/>
  <c r="E349" i="6"/>
  <c r="B349" i="6"/>
  <c r="A349" i="6"/>
  <c r="S348" i="6"/>
  <c r="B348" i="6"/>
  <c r="A348" i="6"/>
  <c r="S347" i="6"/>
  <c r="B347" i="6"/>
  <c r="A347" i="6"/>
  <c r="S346" i="6"/>
  <c r="F346" i="6"/>
  <c r="B346" i="6"/>
  <c r="A346" i="6"/>
  <c r="S345" i="6"/>
  <c r="E345" i="6"/>
  <c r="B345" i="6"/>
  <c r="A345" i="6"/>
  <c r="S344" i="6"/>
  <c r="B344" i="6"/>
  <c r="A344" i="6"/>
  <c r="BA351" i="2"/>
  <c r="AZ351" i="2"/>
  <c r="AV351" i="2"/>
  <c r="AF351" i="2"/>
  <c r="AG351" i="2" s="1"/>
  <c r="AD351" i="2"/>
  <c r="AE351" i="2" s="1"/>
  <c r="Z351" i="2"/>
  <c r="X351" i="2"/>
  <c r="Y351" i="2" s="1"/>
  <c r="U351" i="2"/>
  <c r="AJ351" i="2" s="1"/>
  <c r="K351" i="6" s="1"/>
  <c r="S351" i="2"/>
  <c r="T351" i="2" s="1"/>
  <c r="G351" i="2"/>
  <c r="H351" i="2" s="1"/>
  <c r="E351" i="2"/>
  <c r="F351" i="2" s="1"/>
  <c r="C351" i="2"/>
  <c r="D351" i="2" s="1"/>
  <c r="B351" i="2"/>
  <c r="A351" i="2"/>
  <c r="BA350" i="2"/>
  <c r="AZ350" i="2"/>
  <c r="AV350" i="2"/>
  <c r="AF350" i="2"/>
  <c r="AG350" i="2" s="1"/>
  <c r="AD350" i="2"/>
  <c r="AE350" i="2" s="1"/>
  <c r="Z350" i="2"/>
  <c r="X350" i="2"/>
  <c r="Y350" i="2" s="1"/>
  <c r="S350" i="2"/>
  <c r="T350" i="2" s="1"/>
  <c r="E350" i="2"/>
  <c r="F350" i="2" s="1"/>
  <c r="C350" i="2"/>
  <c r="D350" i="2" s="1"/>
  <c r="B350" i="2"/>
  <c r="A350" i="2"/>
  <c r="BA349" i="2"/>
  <c r="AZ349" i="2"/>
  <c r="AV349" i="2"/>
  <c r="AD349" i="2"/>
  <c r="AE349" i="2" s="1"/>
  <c r="Z349" i="2"/>
  <c r="X349" i="2"/>
  <c r="Y349" i="2" s="1"/>
  <c r="F349" i="6" s="1"/>
  <c r="S349" i="2"/>
  <c r="T349" i="2" s="1"/>
  <c r="G349" i="2"/>
  <c r="H349" i="2" s="1"/>
  <c r="E349" i="2"/>
  <c r="F349" i="2" s="1"/>
  <c r="C349" i="2"/>
  <c r="D349" i="2" s="1"/>
  <c r="B349" i="2"/>
  <c r="A349" i="2"/>
  <c r="BA348" i="2"/>
  <c r="AZ348" i="2"/>
  <c r="AV348" i="2"/>
  <c r="AF348" i="2"/>
  <c r="AG348" i="2" s="1"/>
  <c r="AD348" i="2"/>
  <c r="AE348" i="2" s="1"/>
  <c r="X348" i="2"/>
  <c r="Y348" i="2" s="1"/>
  <c r="F348" i="6" s="1"/>
  <c r="S348" i="2"/>
  <c r="T348" i="2" s="1"/>
  <c r="E348" i="2"/>
  <c r="F348" i="2" s="1"/>
  <c r="C348" i="2"/>
  <c r="D348" i="2" s="1"/>
  <c r="B348" i="2"/>
  <c r="A348" i="2"/>
  <c r="BA347" i="2"/>
  <c r="AZ347" i="2"/>
  <c r="AV347" i="2"/>
  <c r="AD347" i="2"/>
  <c r="AF347" i="2" s="1"/>
  <c r="X347" i="2"/>
  <c r="Z347" i="2" s="1"/>
  <c r="S347" i="2"/>
  <c r="U347" i="2" s="1"/>
  <c r="E347" i="2"/>
  <c r="F347" i="2" s="1"/>
  <c r="C347" i="2"/>
  <c r="D347" i="2" s="1"/>
  <c r="B347" i="2"/>
  <c r="A347" i="2"/>
  <c r="BA346" i="2"/>
  <c r="AZ346" i="2"/>
  <c r="AV346" i="2"/>
  <c r="AD346" i="2"/>
  <c r="AF346" i="2" s="1"/>
  <c r="X346" i="2"/>
  <c r="Y346" i="2" s="1"/>
  <c r="S346" i="2"/>
  <c r="J346" i="2"/>
  <c r="L346" i="2" s="1"/>
  <c r="M346" i="2" s="1"/>
  <c r="E346" i="2"/>
  <c r="F346" i="2" s="1"/>
  <c r="C346" i="2"/>
  <c r="D346" i="2" s="1"/>
  <c r="B346" i="2"/>
  <c r="A346" i="2"/>
  <c r="BA345" i="2"/>
  <c r="AZ345" i="2"/>
  <c r="AV345" i="2"/>
  <c r="AD345" i="2"/>
  <c r="AF345" i="2" s="1"/>
  <c r="X345" i="2"/>
  <c r="Z345" i="2" s="1"/>
  <c r="S345" i="2"/>
  <c r="U345" i="2" s="1"/>
  <c r="J345" i="2"/>
  <c r="L345" i="2" s="1"/>
  <c r="M345" i="2" s="1"/>
  <c r="E345" i="2"/>
  <c r="G345" i="2" s="1"/>
  <c r="C345" i="2"/>
  <c r="D345" i="2" s="1"/>
  <c r="B345" i="2"/>
  <c r="A345" i="2"/>
  <c r="BA344" i="2"/>
  <c r="AZ344" i="2"/>
  <c r="AV344" i="2"/>
  <c r="AD344" i="2"/>
  <c r="AF344" i="2" s="1"/>
  <c r="X344" i="2"/>
  <c r="Z344" i="2" s="1"/>
  <c r="S344" i="2"/>
  <c r="E344" i="2"/>
  <c r="G344" i="2" s="1"/>
  <c r="C344" i="2"/>
  <c r="D344" i="2" s="1"/>
  <c r="B344" i="2"/>
  <c r="A344" i="2"/>
  <c r="AW367" i="2"/>
  <c r="AP367" i="2"/>
  <c r="AQ386" i="2"/>
  <c r="AQ391" i="2"/>
  <c r="AX388" i="2"/>
  <c r="AW395" i="2"/>
  <c r="AP369" i="2"/>
  <c r="AX393" i="2"/>
  <c r="AQ388" i="2"/>
  <c r="AP392" i="2"/>
  <c r="AX386" i="2"/>
  <c r="AW390" i="2"/>
  <c r="AX391" i="2"/>
  <c r="AP390" i="2"/>
  <c r="AW392" i="2"/>
  <c r="AW369" i="2"/>
  <c r="AP395" i="2"/>
  <c r="M395" i="6" l="1"/>
  <c r="O369" i="6"/>
  <c r="M390" i="6"/>
  <c r="P391" i="6"/>
  <c r="M392" i="6"/>
  <c r="N388" i="6"/>
  <c r="P393" i="6"/>
  <c r="M369" i="6"/>
  <c r="O395" i="6"/>
  <c r="N391" i="6"/>
  <c r="N386" i="6"/>
  <c r="M367" i="6"/>
  <c r="O367" i="6"/>
  <c r="J344" i="2"/>
  <c r="L344" i="2" s="1"/>
  <c r="M344" i="2" s="1"/>
  <c r="G348" i="2"/>
  <c r="H348" i="2" s="1"/>
  <c r="Z348" i="2"/>
  <c r="U349" i="2"/>
  <c r="U348" i="2" s="1"/>
  <c r="AF349" i="2"/>
  <c r="AG349" i="2" s="1"/>
  <c r="G350" i="2"/>
  <c r="H350" i="2" s="1"/>
  <c r="E344" i="6"/>
  <c r="E348" i="6"/>
  <c r="K373" i="2"/>
  <c r="Q371" i="2"/>
  <c r="C371" i="6"/>
  <c r="AL370" i="2"/>
  <c r="AI378" i="2"/>
  <c r="J378" i="6" s="1"/>
  <c r="I378" i="6"/>
  <c r="L367" i="2"/>
  <c r="M367" i="2" s="1"/>
  <c r="K367" i="2"/>
  <c r="J347" i="2"/>
  <c r="L347" i="2" s="1"/>
  <c r="M347" i="2" s="1"/>
  <c r="E347" i="6"/>
  <c r="E351" i="6"/>
  <c r="O353" i="2"/>
  <c r="C353" i="6" s="1"/>
  <c r="AI377" i="2"/>
  <c r="J377" i="6" s="1"/>
  <c r="I377" i="6"/>
  <c r="AL368" i="2"/>
  <c r="AS368" i="2"/>
  <c r="E346" i="6"/>
  <c r="E350" i="6"/>
  <c r="AI379" i="2"/>
  <c r="J379" i="6" s="1"/>
  <c r="I379" i="6"/>
  <c r="R370" i="2"/>
  <c r="AT370" i="2"/>
  <c r="D370" i="6"/>
  <c r="AI368" i="2"/>
  <c r="J368" i="6" s="1"/>
  <c r="AI370" i="2"/>
  <c r="J370" i="6" s="1"/>
  <c r="I370" i="6"/>
  <c r="O392" i="6"/>
  <c r="P386" i="6"/>
  <c r="P388" i="6"/>
  <c r="O390" i="6"/>
  <c r="BD392" i="2"/>
  <c r="BB392" i="2"/>
  <c r="Q392" i="6" s="1"/>
  <c r="AR391" i="2"/>
  <c r="BD390" i="2"/>
  <c r="BB390" i="2"/>
  <c r="Q390" i="6" s="1"/>
  <c r="AR388" i="2"/>
  <c r="BC388" i="2"/>
  <c r="R388" i="6" s="1"/>
  <c r="BC386" i="2"/>
  <c r="R386" i="6" s="1"/>
  <c r="AR386" i="2"/>
  <c r="BD395" i="2"/>
  <c r="AY395" i="2"/>
  <c r="BB395" i="2"/>
  <c r="Q395" i="6" s="1"/>
  <c r="BC391" i="2"/>
  <c r="R391" i="6" s="1"/>
  <c r="BC393" i="2"/>
  <c r="R393" i="6" s="1"/>
  <c r="BF393" i="2"/>
  <c r="BE393" i="2"/>
  <c r="BE387" i="2"/>
  <c r="BF387" i="2"/>
  <c r="AO392" i="2"/>
  <c r="AO395" i="2"/>
  <c r="H395" i="6" s="1"/>
  <c r="AN394" i="2"/>
  <c r="G394" i="6" s="1"/>
  <c r="AO390" i="2"/>
  <c r="H390" i="6" s="1"/>
  <c r="BE384" i="2"/>
  <c r="BF384" i="2"/>
  <c r="AT395" i="2"/>
  <c r="BF389" i="2"/>
  <c r="BE389" i="2"/>
  <c r="AY388" i="2"/>
  <c r="AY386" i="2"/>
  <c r="AY391" i="2"/>
  <c r="Q380" i="2"/>
  <c r="P380" i="2"/>
  <c r="D380" i="6" s="1"/>
  <c r="V380" i="2"/>
  <c r="AJ380" i="2"/>
  <c r="K380" i="6" s="1"/>
  <c r="AI380" i="2"/>
  <c r="J380" i="6" s="1"/>
  <c r="AI381" i="2"/>
  <c r="J381" i="6" s="1"/>
  <c r="Q381" i="2"/>
  <c r="P381" i="2"/>
  <c r="D381" i="6" s="1"/>
  <c r="AK381" i="2"/>
  <c r="L381" i="6" s="1"/>
  <c r="BD369" i="2"/>
  <c r="BB369" i="2"/>
  <c r="Q369" i="6" s="1"/>
  <c r="BD367" i="2"/>
  <c r="BB367" i="2"/>
  <c r="Q367" i="6" s="1"/>
  <c r="AJ372" i="2"/>
  <c r="K372" i="6" s="1"/>
  <c r="V372" i="2"/>
  <c r="AA374" i="2"/>
  <c r="Q379" i="2"/>
  <c r="P379" i="2"/>
  <c r="D379" i="6" s="1"/>
  <c r="AK371" i="2"/>
  <c r="L371" i="6" s="1"/>
  <c r="AT369" i="2"/>
  <c r="O376" i="2"/>
  <c r="C376" i="6" s="1"/>
  <c r="H376" i="2"/>
  <c r="U374" i="2"/>
  <c r="AA372" i="2"/>
  <c r="AJ375" i="2"/>
  <c r="K375" i="6" s="1"/>
  <c r="V375" i="2"/>
  <c r="AA373" i="2"/>
  <c r="AJ378" i="2"/>
  <c r="K378" i="6" s="1"/>
  <c r="V378" i="2"/>
  <c r="AK367" i="2"/>
  <c r="L367" i="6" s="1"/>
  <c r="AA375" i="2"/>
  <c r="AJ368" i="2"/>
  <c r="K368" i="6" s="1"/>
  <c r="V368" i="2"/>
  <c r="AM369" i="2"/>
  <c r="AH372" i="2"/>
  <c r="I372" i="6" s="1"/>
  <c r="AG372" i="2"/>
  <c r="AO369" i="2"/>
  <c r="H369" i="6" s="1"/>
  <c r="H374" i="2"/>
  <c r="O374" i="2"/>
  <c r="C374" i="6" s="1"/>
  <c r="O372" i="2"/>
  <c r="C372" i="6" s="1"/>
  <c r="H372" i="2"/>
  <c r="Q378" i="2"/>
  <c r="P378" i="2"/>
  <c r="D378" i="6" s="1"/>
  <c r="AK370" i="2"/>
  <c r="L370" i="6" s="1"/>
  <c r="AN368" i="2"/>
  <c r="G368" i="6" s="1"/>
  <c r="AM368" i="2"/>
  <c r="AT368" i="2"/>
  <c r="AT367" i="2"/>
  <c r="AJ376" i="2"/>
  <c r="K376" i="6" s="1"/>
  <c r="V376" i="2"/>
  <c r="AJ373" i="2"/>
  <c r="K373" i="6" s="1"/>
  <c r="V373" i="2"/>
  <c r="AH373" i="2"/>
  <c r="I373" i="6" s="1"/>
  <c r="AG373" i="2"/>
  <c r="AA376" i="2"/>
  <c r="AI376" i="2" s="1"/>
  <c r="J376" i="6" s="1"/>
  <c r="AH374" i="2"/>
  <c r="I374" i="6" s="1"/>
  <c r="AG374" i="2"/>
  <c r="AG375" i="2"/>
  <c r="AH375" i="2"/>
  <c r="I375" i="6" s="1"/>
  <c r="H373" i="2"/>
  <c r="O373" i="2"/>
  <c r="C373" i="6" s="1"/>
  <c r="Q377" i="2"/>
  <c r="P377" i="2"/>
  <c r="D377" i="6" s="1"/>
  <c r="H375" i="2"/>
  <c r="O375" i="2"/>
  <c r="C375" i="6" s="1"/>
  <c r="AI367" i="2"/>
  <c r="J367" i="6" s="1"/>
  <c r="AL367" i="2"/>
  <c r="AM367" i="2" s="1"/>
  <c r="R367" i="2"/>
  <c r="AO367" i="2" s="1"/>
  <c r="H367" i="6" s="1"/>
  <c r="AJ360" i="2"/>
  <c r="K360" i="6" s="1"/>
  <c r="V360" i="2"/>
  <c r="AJ362" i="2"/>
  <c r="K362" i="6" s="1"/>
  <c r="V362" i="2"/>
  <c r="H358" i="2"/>
  <c r="O358" i="2"/>
  <c r="C358" i="6" s="1"/>
  <c r="AH365" i="2"/>
  <c r="I365" i="6" s="1"/>
  <c r="AG365" i="2"/>
  <c r="H364" i="2"/>
  <c r="O364" i="2"/>
  <c r="C364" i="6" s="1"/>
  <c r="H365" i="2"/>
  <c r="O365" i="2"/>
  <c r="C365" i="6" s="1"/>
  <c r="AJ363" i="2"/>
  <c r="K363" i="6" s="1"/>
  <c r="V363" i="2"/>
  <c r="AA361" i="2"/>
  <c r="AH359" i="2"/>
  <c r="I359" i="6" s="1"/>
  <c r="AG359" i="2"/>
  <c r="AH364" i="2"/>
  <c r="I364" i="6" s="1"/>
  <c r="AG364" i="2"/>
  <c r="AA362" i="2"/>
  <c r="O357" i="2"/>
  <c r="C357" i="6" s="1"/>
  <c r="H357" i="2"/>
  <c r="AJ354" i="2"/>
  <c r="K354" i="6" s="1"/>
  <c r="V354" i="2"/>
  <c r="U358" i="2"/>
  <c r="O363" i="2"/>
  <c r="C363" i="6" s="1"/>
  <c r="H363" i="2"/>
  <c r="H362" i="2"/>
  <c r="O362" i="2"/>
  <c r="C362" i="6" s="1"/>
  <c r="AA356" i="2"/>
  <c r="AI356" i="2" s="1"/>
  <c r="J356" i="6" s="1"/>
  <c r="AK353" i="2"/>
  <c r="L353" i="6" s="1"/>
  <c r="AG362" i="2"/>
  <c r="AH362" i="2"/>
  <c r="I362" i="6" s="1"/>
  <c r="AJ361" i="2"/>
  <c r="K361" i="6" s="1"/>
  <c r="V361" i="2"/>
  <c r="H360" i="2"/>
  <c r="O360" i="2"/>
  <c r="C360" i="6" s="1"/>
  <c r="H359" i="2"/>
  <c r="O359" i="2"/>
  <c r="C359" i="6" s="1"/>
  <c r="AA353" i="2"/>
  <c r="AA360" i="2"/>
  <c r="AA358" i="2"/>
  <c r="AJ356" i="2"/>
  <c r="K356" i="6" s="1"/>
  <c r="V356" i="2"/>
  <c r="AH353" i="2"/>
  <c r="AG353" i="2"/>
  <c r="AA354" i="2"/>
  <c r="AJ365" i="2"/>
  <c r="K365" i="6" s="1"/>
  <c r="V365" i="2"/>
  <c r="AA364" i="2"/>
  <c r="AA365" i="2"/>
  <c r="AG363" i="2"/>
  <c r="AH363" i="2"/>
  <c r="I363" i="6" s="1"/>
  <c r="O361" i="2"/>
  <c r="C361" i="6" s="1"/>
  <c r="H361" i="2"/>
  <c r="AJ359" i="2"/>
  <c r="K359" i="6" s="1"/>
  <c r="V359" i="2"/>
  <c r="AK357" i="2"/>
  <c r="L357" i="6" s="1"/>
  <c r="O356" i="2"/>
  <c r="C356" i="6" s="1"/>
  <c r="H356" i="2"/>
  <c r="AA363" i="2"/>
  <c r="AH358" i="2"/>
  <c r="I358" i="6" s="1"/>
  <c r="AG358" i="2"/>
  <c r="AA355" i="2"/>
  <c r="L358" i="2"/>
  <c r="M358" i="2" s="1"/>
  <c r="K358" i="2"/>
  <c r="AH355" i="2"/>
  <c r="I355" i="6" s="1"/>
  <c r="AG355" i="2"/>
  <c r="Q353" i="2"/>
  <c r="R353" i="2" s="1"/>
  <c r="P353" i="2"/>
  <c r="D353" i="6" s="1"/>
  <c r="O354" i="2"/>
  <c r="C354" i="6" s="1"/>
  <c r="H354" i="2"/>
  <c r="U364" i="2"/>
  <c r="AK355" i="2"/>
  <c r="L355" i="6" s="1"/>
  <c r="AH361" i="2"/>
  <c r="I361" i="6" s="1"/>
  <c r="AG361" i="2"/>
  <c r="AG360" i="2"/>
  <c r="AH360" i="2"/>
  <c r="I360" i="6" s="1"/>
  <c r="AA359" i="2"/>
  <c r="AA357" i="2"/>
  <c r="H355" i="2"/>
  <c r="O355" i="2"/>
  <c r="C355" i="6" s="1"/>
  <c r="AH357" i="2"/>
  <c r="AG357" i="2"/>
  <c r="AI354" i="2"/>
  <c r="J354" i="6" s="1"/>
  <c r="L353" i="2"/>
  <c r="M353" i="2" s="1"/>
  <c r="K353" i="2"/>
  <c r="AJ349" i="2"/>
  <c r="K349" i="6" s="1"/>
  <c r="J348" i="2"/>
  <c r="O348" i="2"/>
  <c r="C348" i="6" s="1"/>
  <c r="AH348" i="2"/>
  <c r="I348" i="6" s="1"/>
  <c r="J349" i="2"/>
  <c r="O349" i="2"/>
  <c r="C349" i="6" s="1"/>
  <c r="AH349" i="2"/>
  <c r="I349" i="6" s="1"/>
  <c r="J350" i="2"/>
  <c r="AH350" i="2"/>
  <c r="I350" i="6" s="1"/>
  <c r="J351" i="2"/>
  <c r="O351" i="2"/>
  <c r="C351" i="6" s="1"/>
  <c r="AH351" i="2"/>
  <c r="I351" i="6" s="1"/>
  <c r="U350" i="2"/>
  <c r="AA348" i="2"/>
  <c r="V349" i="2"/>
  <c r="AA349" i="2"/>
  <c r="AA350" i="2"/>
  <c r="V351" i="2"/>
  <c r="AA351" i="2"/>
  <c r="AA344" i="2"/>
  <c r="AG345" i="2"/>
  <c r="AH345" i="2"/>
  <c r="V347" i="2"/>
  <c r="AJ347" i="2"/>
  <c r="K347" i="6" s="1"/>
  <c r="H344" i="2"/>
  <c r="O344" i="2"/>
  <c r="C344" i="6" s="1"/>
  <c r="AG344" i="2"/>
  <c r="AH344" i="2"/>
  <c r="I344" i="6" s="1"/>
  <c r="AA347" i="2"/>
  <c r="V345" i="2"/>
  <c r="AJ345" i="2"/>
  <c r="K345" i="6" s="1"/>
  <c r="AG347" i="2"/>
  <c r="AH347" i="2"/>
  <c r="I347" i="6" s="1"/>
  <c r="H345" i="2"/>
  <c r="O345" i="2"/>
  <c r="C345" i="6" s="1"/>
  <c r="U346" i="2"/>
  <c r="AA345" i="2"/>
  <c r="AG346" i="2"/>
  <c r="K344" i="2"/>
  <c r="Y344" i="2"/>
  <c r="F344" i="6" s="1"/>
  <c r="Y345" i="2"/>
  <c r="F345" i="6" s="1"/>
  <c r="K346" i="2"/>
  <c r="T346" i="2"/>
  <c r="AE346" i="2"/>
  <c r="K347" i="2"/>
  <c r="T347" i="2"/>
  <c r="Y347" i="2"/>
  <c r="F347" i="6" s="1"/>
  <c r="AE347" i="2"/>
  <c r="F344" i="2"/>
  <c r="T344" i="2"/>
  <c r="AE344" i="2"/>
  <c r="F345" i="2"/>
  <c r="K345" i="2"/>
  <c r="T345" i="2"/>
  <c r="AE345" i="2"/>
  <c r="G346" i="2"/>
  <c r="Z346" i="2"/>
  <c r="AH346" i="2" s="1"/>
  <c r="I346" i="6" s="1"/>
  <c r="G347" i="2"/>
  <c r="AP368" i="2"/>
  <c r="AQ392" i="2"/>
  <c r="AW394" i="2"/>
  <c r="AX392" i="2"/>
  <c r="AQ390" i="2"/>
  <c r="AX369" i="2"/>
  <c r="AW368" i="2"/>
  <c r="AP394" i="2"/>
  <c r="AX390" i="2"/>
  <c r="AQ395" i="2"/>
  <c r="AX367" i="2"/>
  <c r="AQ367" i="2"/>
  <c r="AX395" i="2"/>
  <c r="AQ369" i="2"/>
  <c r="N369" i="6" l="1"/>
  <c r="P395" i="6"/>
  <c r="N367" i="6"/>
  <c r="P367" i="6"/>
  <c r="N395" i="6"/>
  <c r="M394" i="6"/>
  <c r="O368" i="6"/>
  <c r="P369" i="6"/>
  <c r="N390" i="6"/>
  <c r="N392" i="6"/>
  <c r="M368" i="6"/>
  <c r="V348" i="2"/>
  <c r="AJ348" i="2"/>
  <c r="K348" i="6" s="1"/>
  <c r="R371" i="2"/>
  <c r="AN371" i="2"/>
  <c r="AS371" i="2"/>
  <c r="AL371" i="2"/>
  <c r="AI353" i="2"/>
  <c r="J353" i="6" s="1"/>
  <c r="I353" i="6"/>
  <c r="AI345" i="2"/>
  <c r="J345" i="6" s="1"/>
  <c r="I345" i="6"/>
  <c r="O350" i="2"/>
  <c r="C350" i="6" s="1"/>
  <c r="AM370" i="2"/>
  <c r="AY392" i="2"/>
  <c r="BF392" i="2" s="1"/>
  <c r="H392" i="6"/>
  <c r="AI357" i="2"/>
  <c r="J357" i="6" s="1"/>
  <c r="I357" i="6"/>
  <c r="P392" i="6"/>
  <c r="O394" i="6"/>
  <c r="P390" i="6"/>
  <c r="BC390" i="2"/>
  <c r="R390" i="6" s="1"/>
  <c r="AR390" i="2"/>
  <c r="BC395" i="2"/>
  <c r="R395" i="6" s="1"/>
  <c r="BD394" i="2"/>
  <c r="BB394" i="2"/>
  <c r="Q394" i="6" s="1"/>
  <c r="AR392" i="2"/>
  <c r="BC392" i="2"/>
  <c r="R392" i="6" s="1"/>
  <c r="AR395" i="2"/>
  <c r="BF395" i="2"/>
  <c r="BE395" i="2"/>
  <c r="BF391" i="2"/>
  <c r="BE391" i="2"/>
  <c r="AY390" i="2"/>
  <c r="BE386" i="2"/>
  <c r="BF386" i="2"/>
  <c r="AO394" i="2"/>
  <c r="H394" i="6" s="1"/>
  <c r="BE388" i="2"/>
  <c r="BF388" i="2"/>
  <c r="R381" i="2"/>
  <c r="AS381" i="2"/>
  <c r="AL381" i="2"/>
  <c r="AN381" i="2"/>
  <c r="G381" i="6" s="1"/>
  <c r="AK380" i="2"/>
  <c r="L380" i="6" s="1"/>
  <c r="R380" i="2"/>
  <c r="AS380" i="2"/>
  <c r="AL380" i="2"/>
  <c r="AR367" i="2"/>
  <c r="BD368" i="2"/>
  <c r="AY368" i="2"/>
  <c r="BB368" i="2"/>
  <c r="Q368" i="6" s="1"/>
  <c r="AR369" i="2"/>
  <c r="BC367" i="2"/>
  <c r="R367" i="6" s="1"/>
  <c r="BC369" i="2"/>
  <c r="R369" i="6" s="1"/>
  <c r="AO368" i="2"/>
  <c r="H368" i="6" s="1"/>
  <c r="AK378" i="2"/>
  <c r="L378" i="6" s="1"/>
  <c r="Q376" i="2"/>
  <c r="P376" i="2"/>
  <c r="D376" i="6" s="1"/>
  <c r="AK372" i="2"/>
  <c r="L372" i="6" s="1"/>
  <c r="AI373" i="2"/>
  <c r="J373" i="6" s="1"/>
  <c r="Q372" i="2"/>
  <c r="P372" i="2"/>
  <c r="D372" i="6" s="1"/>
  <c r="AK368" i="2"/>
  <c r="L368" i="6" s="1"/>
  <c r="R379" i="2"/>
  <c r="AS379" i="2"/>
  <c r="AN379" i="2"/>
  <c r="G379" i="6" s="1"/>
  <c r="AL379" i="2"/>
  <c r="AY367" i="2"/>
  <c r="Q373" i="2"/>
  <c r="P373" i="2"/>
  <c r="D373" i="6" s="1"/>
  <c r="AI375" i="2"/>
  <c r="J375" i="6" s="1"/>
  <c r="AK376" i="2"/>
  <c r="L376" i="6" s="1"/>
  <c r="Q374" i="2"/>
  <c r="P374" i="2"/>
  <c r="D374" i="6" s="1"/>
  <c r="AK375" i="2"/>
  <c r="L375" i="6" s="1"/>
  <c r="AJ374" i="2"/>
  <c r="K374" i="6" s="1"/>
  <c r="V374" i="2"/>
  <c r="AY369" i="2"/>
  <c r="Q375" i="2"/>
  <c r="P375" i="2"/>
  <c r="D375" i="6" s="1"/>
  <c r="R377" i="2"/>
  <c r="AS377" i="2"/>
  <c r="AL377" i="2"/>
  <c r="AN377" i="2"/>
  <c r="G377" i="6" s="1"/>
  <c r="AI374" i="2"/>
  <c r="J374" i="6" s="1"/>
  <c r="AK373" i="2"/>
  <c r="L373" i="6" s="1"/>
  <c r="R378" i="2"/>
  <c r="AS378" i="2"/>
  <c r="AL378" i="2"/>
  <c r="AI372" i="2"/>
  <c r="J372" i="6" s="1"/>
  <c r="Q359" i="2"/>
  <c r="P359" i="2"/>
  <c r="D359" i="6" s="1"/>
  <c r="Q363" i="2"/>
  <c r="P363" i="2"/>
  <c r="D363" i="6" s="1"/>
  <c r="AI360" i="2"/>
  <c r="J360" i="6" s="1"/>
  <c r="AI361" i="2"/>
  <c r="J361" i="6" s="1"/>
  <c r="P355" i="2"/>
  <c r="D355" i="6" s="1"/>
  <c r="Q355" i="2"/>
  <c r="P354" i="2"/>
  <c r="D354" i="6" s="1"/>
  <c r="Q354" i="2"/>
  <c r="AK359" i="2"/>
  <c r="L359" i="6" s="1"/>
  <c r="AI363" i="2"/>
  <c r="J363" i="6" s="1"/>
  <c r="AK365" i="2"/>
  <c r="L365" i="6" s="1"/>
  <c r="AN353" i="2"/>
  <c r="G353" i="6" s="1"/>
  <c r="AS353" i="2"/>
  <c r="Q360" i="2"/>
  <c r="P360" i="2"/>
  <c r="D360" i="6" s="1"/>
  <c r="AI359" i="2"/>
  <c r="J359" i="6" s="1"/>
  <c r="Q365" i="2"/>
  <c r="P365" i="2"/>
  <c r="D365" i="6" s="1"/>
  <c r="Q358" i="2"/>
  <c r="P358" i="2"/>
  <c r="D358" i="6" s="1"/>
  <c r="AI355" i="2"/>
  <c r="J355" i="6" s="1"/>
  <c r="AI358" i="2"/>
  <c r="J358" i="6" s="1"/>
  <c r="P356" i="2"/>
  <c r="D356" i="6" s="1"/>
  <c r="Q356" i="2"/>
  <c r="AI362" i="2"/>
  <c r="J362" i="6" s="1"/>
  <c r="AK354" i="2"/>
  <c r="L354" i="6" s="1"/>
  <c r="P357" i="2"/>
  <c r="D357" i="6" s="1"/>
  <c r="Q357" i="2"/>
  <c r="AK363" i="2"/>
  <c r="L363" i="6" s="1"/>
  <c r="AI365" i="2"/>
  <c r="J365" i="6" s="1"/>
  <c r="AL353" i="2"/>
  <c r="AM353" i="2" s="1"/>
  <c r="AK361" i="2"/>
  <c r="L361" i="6" s="1"/>
  <c r="AI364" i="2"/>
  <c r="J364" i="6" s="1"/>
  <c r="Q364" i="2"/>
  <c r="P364" i="2"/>
  <c r="D364" i="6" s="1"/>
  <c r="AK362" i="2"/>
  <c r="L362" i="6" s="1"/>
  <c r="AK360" i="2"/>
  <c r="L360" i="6" s="1"/>
  <c r="AJ364" i="2"/>
  <c r="K364" i="6" s="1"/>
  <c r="V364" i="2"/>
  <c r="AK356" i="2"/>
  <c r="L356" i="6" s="1"/>
  <c r="Q361" i="2"/>
  <c r="P361" i="2"/>
  <c r="D361" i="6" s="1"/>
  <c r="Q362" i="2"/>
  <c r="P362" i="2"/>
  <c r="D362" i="6" s="1"/>
  <c r="AJ358" i="2"/>
  <c r="K358" i="6" s="1"/>
  <c r="V358" i="2"/>
  <c r="AK349" i="2"/>
  <c r="L349" i="6" s="1"/>
  <c r="V350" i="2"/>
  <c r="AJ350" i="2"/>
  <c r="K350" i="6" s="1"/>
  <c r="AI351" i="2"/>
  <c r="J351" i="6" s="1"/>
  <c r="AI350" i="2"/>
  <c r="J350" i="6" s="1"/>
  <c r="AI349" i="2"/>
  <c r="J349" i="6" s="1"/>
  <c r="AI348" i="2"/>
  <c r="J348" i="6" s="1"/>
  <c r="Q350" i="2"/>
  <c r="P350" i="2"/>
  <c r="D350" i="6" s="1"/>
  <c r="Q349" i="2"/>
  <c r="P349" i="2"/>
  <c r="D349" i="6" s="1"/>
  <c r="P348" i="2"/>
  <c r="D348" i="6" s="1"/>
  <c r="Q348" i="2"/>
  <c r="AK351" i="2"/>
  <c r="L351" i="6" s="1"/>
  <c r="Q351" i="2"/>
  <c r="P351" i="2"/>
  <c r="D351" i="6" s="1"/>
  <c r="AK348" i="2"/>
  <c r="L348" i="6" s="1"/>
  <c r="L351" i="2"/>
  <c r="M351" i="2" s="1"/>
  <c r="K351" i="2"/>
  <c r="K350" i="2"/>
  <c r="L350" i="2"/>
  <c r="M350" i="2" s="1"/>
  <c r="K349" i="2"/>
  <c r="L349" i="2"/>
  <c r="M349" i="2" s="1"/>
  <c r="L348" i="2"/>
  <c r="M348" i="2" s="1"/>
  <c r="K348" i="2"/>
  <c r="AI347" i="2"/>
  <c r="J347" i="6" s="1"/>
  <c r="Q344" i="2"/>
  <c r="P344" i="2"/>
  <c r="D344" i="6" s="1"/>
  <c r="H347" i="2"/>
  <c r="O347" i="2"/>
  <c r="C347" i="6" s="1"/>
  <c r="V346" i="2"/>
  <c r="AJ346" i="2"/>
  <c r="K346" i="6" s="1"/>
  <c r="AK345" i="2"/>
  <c r="L345" i="6" s="1"/>
  <c r="AI344" i="2"/>
  <c r="J344" i="6" s="1"/>
  <c r="H346" i="2"/>
  <c r="O346" i="2"/>
  <c r="C346" i="6" s="1"/>
  <c r="AK347" i="2"/>
  <c r="L347" i="6" s="1"/>
  <c r="AA346" i="2"/>
  <c r="AI346" i="2" s="1"/>
  <c r="J346" i="6" s="1"/>
  <c r="Q345" i="2"/>
  <c r="P345" i="2"/>
  <c r="D345" i="6" s="1"/>
  <c r="AP381" i="2"/>
  <c r="AQ368" i="2"/>
  <c r="AQ394" i="2"/>
  <c r="AW381" i="2"/>
  <c r="AX368" i="2"/>
  <c r="AX394" i="2"/>
  <c r="AW353" i="2"/>
  <c r="AW371" i="2"/>
  <c r="AW379" i="2"/>
  <c r="AP353" i="2"/>
  <c r="AP371" i="2"/>
  <c r="AW377" i="2"/>
  <c r="AP379" i="2"/>
  <c r="AP377" i="2"/>
  <c r="M377" i="6" l="1"/>
  <c r="M379" i="6"/>
  <c r="O377" i="6"/>
  <c r="M371" i="6"/>
  <c r="M353" i="6"/>
  <c r="O379" i="6"/>
  <c r="O371" i="6"/>
  <c r="BD371" i="2"/>
  <c r="BB371" i="2"/>
  <c r="Q371" i="6" s="1"/>
  <c r="O353" i="6"/>
  <c r="P368" i="6"/>
  <c r="O381" i="6"/>
  <c r="N394" i="6"/>
  <c r="N368" i="6"/>
  <c r="M381" i="6"/>
  <c r="BE392" i="2"/>
  <c r="G371" i="6"/>
  <c r="AO371" i="2"/>
  <c r="AN370" i="2"/>
  <c r="AT371" i="2"/>
  <c r="AM371" i="2"/>
  <c r="P394" i="6"/>
  <c r="BC394" i="2"/>
  <c r="R394" i="6" s="1"/>
  <c r="AR394" i="2"/>
  <c r="BF390" i="2"/>
  <c r="BE390" i="2"/>
  <c r="AY394" i="2"/>
  <c r="BD381" i="2"/>
  <c r="BB381" i="2"/>
  <c r="Q381" i="6" s="1"/>
  <c r="AT381" i="2"/>
  <c r="AN380" i="2"/>
  <c r="G380" i="6" s="1"/>
  <c r="AM380" i="2"/>
  <c r="AO381" i="2"/>
  <c r="H381" i="6" s="1"/>
  <c r="AT380" i="2"/>
  <c r="AM381" i="2"/>
  <c r="BC368" i="2"/>
  <c r="R368" i="6" s="1"/>
  <c r="AR368" i="2"/>
  <c r="BD379" i="2"/>
  <c r="BB379" i="2"/>
  <c r="Q379" i="6" s="1"/>
  <c r="BD377" i="2"/>
  <c r="BB377" i="2"/>
  <c r="Q377" i="6" s="1"/>
  <c r="AM379" i="2"/>
  <c r="BE368" i="2"/>
  <c r="BF368" i="2"/>
  <c r="AT378" i="2"/>
  <c r="AO377" i="2"/>
  <c r="H377" i="6" s="1"/>
  <c r="AK374" i="2"/>
  <c r="L374" i="6" s="1"/>
  <c r="AO379" i="2"/>
  <c r="H379" i="6" s="1"/>
  <c r="BE369" i="2"/>
  <c r="BF369" i="2"/>
  <c r="AN378" i="2"/>
  <c r="G378" i="6" s="1"/>
  <c r="AM378" i="2"/>
  <c r="AM377" i="2"/>
  <c r="R375" i="2"/>
  <c r="AL375" i="2"/>
  <c r="AS375" i="2"/>
  <c r="AN375" i="2"/>
  <c r="G375" i="6" s="1"/>
  <c r="R374" i="2"/>
  <c r="AS374" i="2"/>
  <c r="AL374" i="2"/>
  <c r="R373" i="2"/>
  <c r="AL373" i="2"/>
  <c r="AN373" i="2"/>
  <c r="G373" i="6" s="1"/>
  <c r="AS373" i="2"/>
  <c r="AT379" i="2"/>
  <c r="R372" i="2"/>
  <c r="AS372" i="2"/>
  <c r="AL372" i="2"/>
  <c r="AT377" i="2"/>
  <c r="BE367" i="2"/>
  <c r="BF367" i="2"/>
  <c r="R376" i="2"/>
  <c r="AL376" i="2"/>
  <c r="AS376" i="2"/>
  <c r="BD353" i="2"/>
  <c r="BB353" i="2"/>
  <c r="Q353" i="6" s="1"/>
  <c r="R362" i="2"/>
  <c r="AL362" i="2"/>
  <c r="AS362" i="2"/>
  <c r="AK364" i="2"/>
  <c r="L364" i="6" s="1"/>
  <c r="R357" i="2"/>
  <c r="AS357" i="2"/>
  <c r="AL357" i="2"/>
  <c r="AN357" i="2"/>
  <c r="G357" i="6" s="1"/>
  <c r="R356" i="2"/>
  <c r="AL356" i="2"/>
  <c r="AS356" i="2"/>
  <c r="AO353" i="2"/>
  <c r="H353" i="6" s="1"/>
  <c r="R354" i="2"/>
  <c r="AL354" i="2"/>
  <c r="AS354" i="2"/>
  <c r="AK358" i="2"/>
  <c r="L358" i="6" s="1"/>
  <c r="R358" i="2"/>
  <c r="AS358" i="2"/>
  <c r="AL358" i="2"/>
  <c r="R359" i="2"/>
  <c r="AN359" i="2"/>
  <c r="G359" i="6" s="1"/>
  <c r="AL359" i="2"/>
  <c r="AM359" i="2" s="1"/>
  <c r="AS359" i="2"/>
  <c r="R361" i="2"/>
  <c r="AL361" i="2"/>
  <c r="AM361" i="2" s="1"/>
  <c r="AS361" i="2"/>
  <c r="AN361" i="2"/>
  <c r="G361" i="6" s="1"/>
  <c r="R364" i="2"/>
  <c r="AL364" i="2"/>
  <c r="AS364" i="2"/>
  <c r="R360" i="2"/>
  <c r="AS360" i="2"/>
  <c r="AL360" i="2"/>
  <c r="R355" i="2"/>
  <c r="AL355" i="2"/>
  <c r="AS355" i="2"/>
  <c r="AN355" i="2"/>
  <c r="G355" i="6" s="1"/>
  <c r="R365" i="2"/>
  <c r="AL365" i="2"/>
  <c r="AS365" i="2"/>
  <c r="AN365" i="2"/>
  <c r="G365" i="6" s="1"/>
  <c r="AT353" i="2"/>
  <c r="R363" i="2"/>
  <c r="AL363" i="2"/>
  <c r="AN363" i="2"/>
  <c r="G363" i="6" s="1"/>
  <c r="AS363" i="2"/>
  <c r="R348" i="2"/>
  <c r="AS348" i="2"/>
  <c r="AL348" i="2"/>
  <c r="R350" i="2"/>
  <c r="AS350" i="2"/>
  <c r="AL350" i="2"/>
  <c r="R351" i="2"/>
  <c r="AS351" i="2"/>
  <c r="AL351" i="2"/>
  <c r="AN351" i="2"/>
  <c r="G351" i="6" s="1"/>
  <c r="R349" i="2"/>
  <c r="AN349" i="2"/>
  <c r="G349" i="6" s="1"/>
  <c r="AS349" i="2"/>
  <c r="AL349" i="2"/>
  <c r="AK350" i="2"/>
  <c r="L350" i="6" s="1"/>
  <c r="R345" i="2"/>
  <c r="AN345" i="2"/>
  <c r="G345" i="6" s="1"/>
  <c r="AL345" i="2"/>
  <c r="AS345" i="2"/>
  <c r="Q346" i="2"/>
  <c r="P346" i="2"/>
  <c r="D346" i="6" s="1"/>
  <c r="Q347" i="2"/>
  <c r="P347" i="2"/>
  <c r="D347" i="6" s="1"/>
  <c r="R344" i="2"/>
  <c r="AS344" i="2"/>
  <c r="AL344" i="2"/>
  <c r="AK346" i="2"/>
  <c r="L346" i="6" s="1"/>
  <c r="AW370" i="2"/>
  <c r="AP370" i="2"/>
  <c r="AW351" i="2"/>
  <c r="AW345" i="2"/>
  <c r="AW380" i="2"/>
  <c r="AW373" i="2"/>
  <c r="AQ377" i="2"/>
  <c r="AW357" i="2"/>
  <c r="AP357" i="2"/>
  <c r="AP359" i="2"/>
  <c r="AX353" i="2"/>
  <c r="AX381" i="2"/>
  <c r="AW365" i="2"/>
  <c r="AX371" i="2"/>
  <c r="AP349" i="2"/>
  <c r="AP345" i="2"/>
  <c r="AP380" i="2"/>
  <c r="AX379" i="2"/>
  <c r="AW378" i="2"/>
  <c r="AW361" i="2"/>
  <c r="AQ353" i="2"/>
  <c r="AP355" i="2"/>
  <c r="AW363" i="2"/>
  <c r="AP375" i="2"/>
  <c r="AP361" i="2"/>
  <c r="AP363" i="2"/>
  <c r="AW349" i="2"/>
  <c r="AQ381" i="2"/>
  <c r="AQ379" i="2"/>
  <c r="AX377" i="2"/>
  <c r="AP378" i="2"/>
  <c r="AW359" i="2"/>
  <c r="AW355" i="2"/>
  <c r="AP365" i="2"/>
  <c r="AQ371" i="2"/>
  <c r="AP351" i="2"/>
  <c r="AW375" i="2"/>
  <c r="AP373" i="2"/>
  <c r="M373" i="6" l="1"/>
  <c r="O375" i="6"/>
  <c r="M351" i="6"/>
  <c r="N371" i="6"/>
  <c r="AR371" i="2"/>
  <c r="M365" i="6"/>
  <c r="O355" i="6"/>
  <c r="O359" i="6"/>
  <c r="M378" i="6"/>
  <c r="P377" i="6"/>
  <c r="N379" i="6"/>
  <c r="N381" i="6"/>
  <c r="O349" i="6"/>
  <c r="M363" i="6"/>
  <c r="M361" i="6"/>
  <c r="M375" i="6"/>
  <c r="O363" i="6"/>
  <c r="M355" i="6"/>
  <c r="N353" i="6"/>
  <c r="O361" i="6"/>
  <c r="O378" i="6"/>
  <c r="P379" i="6"/>
  <c r="M380" i="6"/>
  <c r="M345" i="6"/>
  <c r="M349" i="6"/>
  <c r="P371" i="6"/>
  <c r="BC371" i="2"/>
  <c r="R371" i="6" s="1"/>
  <c r="O365" i="6"/>
  <c r="P381" i="6"/>
  <c r="P353" i="6"/>
  <c r="M359" i="6"/>
  <c r="M357" i="6"/>
  <c r="O357" i="6"/>
  <c r="N377" i="6"/>
  <c r="O373" i="6"/>
  <c r="O380" i="6"/>
  <c r="O345" i="6"/>
  <c r="O351" i="6"/>
  <c r="M370" i="6"/>
  <c r="O370" i="6"/>
  <c r="BD370" i="2"/>
  <c r="BB370" i="2"/>
  <c r="Q370" i="6" s="1"/>
  <c r="H371" i="6"/>
  <c r="AM349" i="2"/>
  <c r="AM363" i="2"/>
  <c r="AY377" i="2"/>
  <c r="BE377" i="2" s="1"/>
  <c r="AY379" i="2"/>
  <c r="AM351" i="2"/>
  <c r="AY371" i="2"/>
  <c r="AM375" i="2"/>
  <c r="G370" i="6"/>
  <c r="AO370" i="2"/>
  <c r="AY370" i="2" s="1"/>
  <c r="BF394" i="2"/>
  <c r="BE394" i="2"/>
  <c r="AY380" i="2"/>
  <c r="BD380" i="2"/>
  <c r="BB380" i="2"/>
  <c r="Q380" i="6" s="1"/>
  <c r="BC381" i="2"/>
  <c r="R381" i="6" s="1"/>
  <c r="AR381" i="2"/>
  <c r="AO380" i="2"/>
  <c r="H380" i="6" s="1"/>
  <c r="AY381" i="2"/>
  <c r="BD378" i="2"/>
  <c r="BB378" i="2"/>
  <c r="Q378" i="6" s="1"/>
  <c r="AR377" i="2"/>
  <c r="BC377" i="2"/>
  <c r="R377" i="6" s="1"/>
  <c r="BC379" i="2"/>
  <c r="R379" i="6" s="1"/>
  <c r="BD373" i="2"/>
  <c r="BB373" i="2"/>
  <c r="Q373" i="6" s="1"/>
  <c r="BD375" i="2"/>
  <c r="AY375" i="2"/>
  <c r="BB375" i="2"/>
  <c r="Q375" i="6" s="1"/>
  <c r="AR379" i="2"/>
  <c r="BF377" i="2"/>
  <c r="BE379" i="2"/>
  <c r="BF379" i="2"/>
  <c r="AT372" i="2"/>
  <c r="AO373" i="2"/>
  <c r="H373" i="6" s="1"/>
  <c r="AT374" i="2"/>
  <c r="AO378" i="2"/>
  <c r="AT376" i="2"/>
  <c r="AM373" i="2"/>
  <c r="AN376" i="2"/>
  <c r="G376" i="6" s="1"/>
  <c r="AM376" i="2"/>
  <c r="AO375" i="2"/>
  <c r="H375" i="6" s="1"/>
  <c r="AN372" i="2"/>
  <c r="G372" i="6" s="1"/>
  <c r="AM372" i="2"/>
  <c r="AT373" i="2"/>
  <c r="AN374" i="2"/>
  <c r="G374" i="6" s="1"/>
  <c r="AM374" i="2"/>
  <c r="AT375" i="2"/>
  <c r="BD363" i="2"/>
  <c r="BB363" i="2"/>
  <c r="Q363" i="6" s="1"/>
  <c r="BC353" i="2"/>
  <c r="R353" i="6" s="1"/>
  <c r="BD365" i="2"/>
  <c r="BB365" i="2"/>
  <c r="Q365" i="6" s="1"/>
  <c r="BD355" i="2"/>
  <c r="BB355" i="2"/>
  <c r="Q355" i="6" s="1"/>
  <c r="AR353" i="2"/>
  <c r="BD359" i="2"/>
  <c r="BB359" i="2"/>
  <c r="Q359" i="6" s="1"/>
  <c r="BD361" i="2"/>
  <c r="BB361" i="2"/>
  <c r="Q361" i="6" s="1"/>
  <c r="BD357" i="2"/>
  <c r="BB357" i="2"/>
  <c r="Q357" i="6" s="1"/>
  <c r="AT363" i="2"/>
  <c r="AT358" i="2"/>
  <c r="AM356" i="2"/>
  <c r="AN356" i="2"/>
  <c r="G356" i="6" s="1"/>
  <c r="AN362" i="2"/>
  <c r="G362" i="6" s="1"/>
  <c r="AM362" i="2"/>
  <c r="AY353" i="2"/>
  <c r="AO363" i="2"/>
  <c r="H363" i="6" s="1"/>
  <c r="AO365" i="2"/>
  <c r="H365" i="6" s="1"/>
  <c r="AO355" i="2"/>
  <c r="H355" i="6" s="1"/>
  <c r="AN360" i="2"/>
  <c r="G360" i="6" s="1"/>
  <c r="AM360" i="2"/>
  <c r="AN364" i="2"/>
  <c r="G364" i="6" s="1"/>
  <c r="AM364" i="2"/>
  <c r="AO359" i="2"/>
  <c r="H359" i="6" s="1"/>
  <c r="AT365" i="2"/>
  <c r="AY365" i="2" s="1"/>
  <c r="AT355" i="2"/>
  <c r="AT360" i="2"/>
  <c r="AO357" i="2"/>
  <c r="H357" i="6" s="1"/>
  <c r="AM365" i="2"/>
  <c r="AM355" i="2"/>
  <c r="AO361" i="2"/>
  <c r="H361" i="6" s="1"/>
  <c r="AT359" i="2"/>
  <c r="AN358" i="2"/>
  <c r="G358" i="6" s="1"/>
  <c r="AM358" i="2"/>
  <c r="AT354" i="2"/>
  <c r="AT356" i="2"/>
  <c r="AM357" i="2"/>
  <c r="AT362" i="2"/>
  <c r="AT364" i="2"/>
  <c r="AT361" i="2"/>
  <c r="AM354" i="2"/>
  <c r="AN354" i="2"/>
  <c r="G354" i="6" s="1"/>
  <c r="AT357" i="2"/>
  <c r="BD349" i="2"/>
  <c r="BB349" i="2"/>
  <c r="Q349" i="6" s="1"/>
  <c r="BD351" i="2"/>
  <c r="BB351" i="2"/>
  <c r="Q351" i="6" s="1"/>
  <c r="AO351" i="2"/>
  <c r="H351" i="6" s="1"/>
  <c r="AN350" i="2"/>
  <c r="G350" i="6" s="1"/>
  <c r="AM350" i="2"/>
  <c r="AT348" i="2"/>
  <c r="AT349" i="2"/>
  <c r="AT350" i="2"/>
  <c r="AO349" i="2"/>
  <c r="H349" i="6" s="1"/>
  <c r="AT351" i="2"/>
  <c r="AM348" i="2"/>
  <c r="BD345" i="2"/>
  <c r="BB345" i="2"/>
  <c r="Q345" i="6" s="1"/>
  <c r="AT344" i="2"/>
  <c r="AO345" i="2"/>
  <c r="H345" i="6" s="1"/>
  <c r="R346" i="2"/>
  <c r="AL346" i="2"/>
  <c r="AS346" i="2"/>
  <c r="AT345" i="2"/>
  <c r="AY345" i="2" s="1"/>
  <c r="AM344" i="2"/>
  <c r="R347" i="2"/>
  <c r="AN347" i="2"/>
  <c r="G347" i="6" s="1"/>
  <c r="AL347" i="2"/>
  <c r="AS347" i="2"/>
  <c r="AM345" i="2"/>
  <c r="AQ349" i="2"/>
  <c r="AW350" i="2"/>
  <c r="AX345" i="2"/>
  <c r="AQ345" i="2"/>
  <c r="AW376" i="2"/>
  <c r="AQ378" i="2"/>
  <c r="AQ373" i="2"/>
  <c r="AW356" i="2"/>
  <c r="AW358" i="2"/>
  <c r="AP362" i="2"/>
  <c r="AX355" i="2"/>
  <c r="AQ361" i="2"/>
  <c r="AQ359" i="2"/>
  <c r="AQ370" i="2"/>
  <c r="AX370" i="2"/>
  <c r="AX351" i="2"/>
  <c r="AP350" i="2"/>
  <c r="AP347" i="2"/>
  <c r="AP376" i="2"/>
  <c r="AQ375" i="2"/>
  <c r="AW372" i="2"/>
  <c r="AP356" i="2"/>
  <c r="AP358" i="2"/>
  <c r="AQ365" i="2"/>
  <c r="AW354" i="2"/>
  <c r="AX357" i="2"/>
  <c r="AQ357" i="2"/>
  <c r="AX375" i="2"/>
  <c r="AP372" i="2"/>
  <c r="AQ363" i="2"/>
  <c r="AW364" i="2"/>
  <c r="AP354" i="2"/>
  <c r="AW360" i="2"/>
  <c r="AX349" i="2"/>
  <c r="AW347" i="2"/>
  <c r="AX378" i="2"/>
  <c r="AX373" i="2"/>
  <c r="AW362" i="2"/>
  <c r="AQ355" i="2"/>
  <c r="AQ351" i="2"/>
  <c r="AX380" i="2"/>
  <c r="AW374" i="2"/>
  <c r="AX363" i="2"/>
  <c r="AX359" i="2"/>
  <c r="AQ380" i="2"/>
  <c r="AP374" i="2"/>
  <c r="AX365" i="2"/>
  <c r="AP364" i="2"/>
  <c r="AP360" i="2"/>
  <c r="AX361" i="2"/>
  <c r="P361" i="6" l="1"/>
  <c r="M360" i="6"/>
  <c r="M364" i="6"/>
  <c r="P365" i="6"/>
  <c r="M374" i="6"/>
  <c r="N380" i="6"/>
  <c r="P359" i="6"/>
  <c r="P363" i="6"/>
  <c r="O374" i="6"/>
  <c r="P380" i="6"/>
  <c r="N351" i="6"/>
  <c r="N355" i="6"/>
  <c r="O362" i="6"/>
  <c r="P373" i="6"/>
  <c r="P378" i="6"/>
  <c r="O347" i="6"/>
  <c r="P349" i="6"/>
  <c r="O360" i="6"/>
  <c r="M354" i="6"/>
  <c r="O364" i="6"/>
  <c r="N363" i="6"/>
  <c r="M372" i="6"/>
  <c r="P375" i="6"/>
  <c r="N357" i="6"/>
  <c r="P357" i="6"/>
  <c r="O354" i="6"/>
  <c r="N365" i="6"/>
  <c r="M358" i="6"/>
  <c r="M356" i="6"/>
  <c r="O372" i="6"/>
  <c r="N375" i="6"/>
  <c r="M376" i="6"/>
  <c r="M347" i="6"/>
  <c r="M350" i="6"/>
  <c r="P351" i="6"/>
  <c r="P370" i="6"/>
  <c r="BC370" i="2"/>
  <c r="R370" i="6" s="1"/>
  <c r="N370" i="6"/>
  <c r="AR370" i="2"/>
  <c r="N359" i="6"/>
  <c r="N361" i="6"/>
  <c r="P355" i="6"/>
  <c r="M362" i="6"/>
  <c r="O358" i="6"/>
  <c r="O356" i="6"/>
  <c r="N373" i="6"/>
  <c r="N378" i="6"/>
  <c r="O376" i="6"/>
  <c r="N345" i="6"/>
  <c r="P345" i="6"/>
  <c r="O350" i="6"/>
  <c r="N349" i="6"/>
  <c r="BE370" i="2"/>
  <c r="BF370" i="2"/>
  <c r="AY378" i="2"/>
  <c r="H378" i="6"/>
  <c r="BF371" i="2"/>
  <c r="BE371" i="2"/>
  <c r="H370" i="6"/>
  <c r="AN348" i="2"/>
  <c r="AR380" i="2"/>
  <c r="BC380" i="2"/>
  <c r="R380" i="6" s="1"/>
  <c r="BF381" i="2"/>
  <c r="BE381" i="2"/>
  <c r="BF380" i="2"/>
  <c r="BE380" i="2"/>
  <c r="BC373" i="2"/>
  <c r="R373" i="6" s="1"/>
  <c r="BD372" i="2"/>
  <c r="BB372" i="2"/>
  <c r="Q372" i="6" s="1"/>
  <c r="AR373" i="2"/>
  <c r="BD374" i="2"/>
  <c r="BB374" i="2"/>
  <c r="Q374" i="6" s="1"/>
  <c r="AR375" i="2"/>
  <c r="AR378" i="2"/>
  <c r="BC378" i="2"/>
  <c r="R378" i="6" s="1"/>
  <c r="BC375" i="2"/>
  <c r="R375" i="6" s="1"/>
  <c r="BD376" i="2"/>
  <c r="BB376" i="2"/>
  <c r="Q376" i="6" s="1"/>
  <c r="BE378" i="2"/>
  <c r="BF378" i="2"/>
  <c r="AO372" i="2"/>
  <c r="H372" i="6" s="1"/>
  <c r="AO374" i="2"/>
  <c r="H374" i="6" s="1"/>
  <c r="BE375" i="2"/>
  <c r="BF375" i="2"/>
  <c r="AY373" i="2"/>
  <c r="AO376" i="2"/>
  <c r="H376" i="6" s="1"/>
  <c r="BC361" i="2"/>
  <c r="R361" i="6" s="1"/>
  <c r="BC359" i="2"/>
  <c r="R359" i="6" s="1"/>
  <c r="AR357" i="2"/>
  <c r="AR359" i="2"/>
  <c r="BD360" i="2"/>
  <c r="BB360" i="2"/>
  <c r="Q360" i="6" s="1"/>
  <c r="BC357" i="2"/>
  <c r="R357" i="6" s="1"/>
  <c r="AR361" i="2"/>
  <c r="AR355" i="2"/>
  <c r="BD354" i="2"/>
  <c r="AY354" i="2"/>
  <c r="BB354" i="2"/>
  <c r="Q354" i="6" s="1"/>
  <c r="BC355" i="2"/>
  <c r="R355" i="6" s="1"/>
  <c r="BD364" i="2"/>
  <c r="BB364" i="2"/>
  <c r="Q364" i="6" s="1"/>
  <c r="AR365" i="2"/>
  <c r="BD362" i="2"/>
  <c r="AY362" i="2"/>
  <c r="BB362" i="2"/>
  <c r="Q362" i="6" s="1"/>
  <c r="BC363" i="2"/>
  <c r="R363" i="6" s="1"/>
  <c r="BD358" i="2"/>
  <c r="BB358" i="2"/>
  <c r="Q358" i="6" s="1"/>
  <c r="BC365" i="2"/>
  <c r="R365" i="6" s="1"/>
  <c r="AR363" i="2"/>
  <c r="BD356" i="2"/>
  <c r="BB356" i="2"/>
  <c r="Q356" i="6" s="1"/>
  <c r="BE365" i="2"/>
  <c r="BF365" i="2"/>
  <c r="AO360" i="2"/>
  <c r="H360" i="6" s="1"/>
  <c r="AY357" i="2"/>
  <c r="AY361" i="2"/>
  <c r="AY355" i="2"/>
  <c r="AO354" i="2"/>
  <c r="H354" i="6" s="1"/>
  <c r="AO364" i="2"/>
  <c r="AO362" i="2"/>
  <c r="H362" i="6" s="1"/>
  <c r="AO358" i="2"/>
  <c r="H358" i="6" s="1"/>
  <c r="AO356" i="2"/>
  <c r="H356" i="6" s="1"/>
  <c r="AY363" i="2"/>
  <c r="BF353" i="2"/>
  <c r="BE353" i="2"/>
  <c r="AY359" i="2"/>
  <c r="BD350" i="2"/>
  <c r="BB350" i="2"/>
  <c r="Q350" i="6" s="1"/>
  <c r="BC349" i="2"/>
  <c r="R349" i="6" s="1"/>
  <c r="AR351" i="2"/>
  <c r="BC351" i="2"/>
  <c r="R351" i="6" s="1"/>
  <c r="AR349" i="2"/>
  <c r="AO348" i="2"/>
  <c r="AO350" i="2"/>
  <c r="AY351" i="2"/>
  <c r="AY349" i="2"/>
  <c r="AR345" i="2"/>
  <c r="BD347" i="2"/>
  <c r="BB347" i="2"/>
  <c r="Q347" i="6" s="1"/>
  <c r="BC345" i="2"/>
  <c r="R345" i="6" s="1"/>
  <c r="BF345" i="2"/>
  <c r="BE345" i="2"/>
  <c r="AO347" i="2"/>
  <c r="H347" i="6" s="1"/>
  <c r="AT346" i="2"/>
  <c r="AT347" i="2"/>
  <c r="AY347" i="2" s="1"/>
  <c r="AN346" i="2"/>
  <c r="G346" i="6" s="1"/>
  <c r="AM346" i="2"/>
  <c r="AM347" i="2"/>
  <c r="AX348" i="2"/>
  <c r="AX347" i="2"/>
  <c r="AP346" i="2"/>
  <c r="AX374" i="2"/>
  <c r="AX362" i="2"/>
  <c r="AX364" i="2"/>
  <c r="AX354" i="2"/>
  <c r="AQ356" i="2"/>
  <c r="AQ348" i="2"/>
  <c r="AQ347" i="2"/>
  <c r="AQ374" i="2"/>
  <c r="AQ362" i="2"/>
  <c r="AQ364" i="2"/>
  <c r="AQ354" i="2"/>
  <c r="AX356" i="2"/>
  <c r="AW346" i="2"/>
  <c r="AQ360" i="2"/>
  <c r="AX350" i="2"/>
  <c r="AX372" i="2"/>
  <c r="AX376" i="2"/>
  <c r="AX358" i="2"/>
  <c r="AX360" i="2"/>
  <c r="AP348" i="2"/>
  <c r="AW348" i="2"/>
  <c r="AQ350" i="2"/>
  <c r="AQ372" i="2"/>
  <c r="AQ376" i="2"/>
  <c r="AQ358" i="2"/>
  <c r="N358" i="6" l="1"/>
  <c r="N376" i="6"/>
  <c r="N372" i="6"/>
  <c r="N350" i="6"/>
  <c r="O348" i="6"/>
  <c r="BB348" i="2"/>
  <c r="Q348" i="6" s="1"/>
  <c r="BD348" i="2"/>
  <c r="M348" i="6"/>
  <c r="P360" i="6"/>
  <c r="P358" i="6"/>
  <c r="P376" i="6"/>
  <c r="P372" i="6"/>
  <c r="P350" i="6"/>
  <c r="N360" i="6"/>
  <c r="O346" i="6"/>
  <c r="P356" i="6"/>
  <c r="N354" i="6"/>
  <c r="N364" i="6"/>
  <c r="N362" i="6"/>
  <c r="N374" i="6"/>
  <c r="N347" i="6"/>
  <c r="N348" i="6"/>
  <c r="N356" i="6"/>
  <c r="P354" i="6"/>
  <c r="P364" i="6"/>
  <c r="P362" i="6"/>
  <c r="P374" i="6"/>
  <c r="M346" i="6"/>
  <c r="P347" i="6"/>
  <c r="P348" i="6"/>
  <c r="AY348" i="2"/>
  <c r="H348" i="6"/>
  <c r="G348" i="6"/>
  <c r="AY364" i="2"/>
  <c r="BE364" i="2" s="1"/>
  <c r="H364" i="6"/>
  <c r="AY350" i="2"/>
  <c r="BE350" i="2" s="1"/>
  <c r="H350" i="6"/>
  <c r="AR376" i="2"/>
  <c r="BC376" i="2"/>
  <c r="R376" i="6" s="1"/>
  <c r="AR374" i="2"/>
  <c r="BC374" i="2"/>
  <c r="R374" i="6" s="1"/>
  <c r="AR372" i="2"/>
  <c r="BC372" i="2"/>
  <c r="R372" i="6" s="1"/>
  <c r="AY372" i="2"/>
  <c r="BE373" i="2"/>
  <c r="BF373" i="2"/>
  <c r="AY376" i="2"/>
  <c r="AY374" i="2"/>
  <c r="AR356" i="2"/>
  <c r="BC356" i="2"/>
  <c r="R356" i="6" s="1"/>
  <c r="AR354" i="2"/>
  <c r="BC354" i="2"/>
  <c r="R354" i="6" s="1"/>
  <c r="AR360" i="2"/>
  <c r="BC360" i="2"/>
  <c r="R360" i="6" s="1"/>
  <c r="AR364" i="2"/>
  <c r="BC364" i="2"/>
  <c r="R364" i="6" s="1"/>
  <c r="AR358" i="2"/>
  <c r="BC358" i="2"/>
  <c r="R358" i="6" s="1"/>
  <c r="AR362" i="2"/>
  <c r="BC362" i="2"/>
  <c r="R362" i="6" s="1"/>
  <c r="BF364" i="2"/>
  <c r="BF357" i="2"/>
  <c r="BE357" i="2"/>
  <c r="BE359" i="2"/>
  <c r="BF359" i="2"/>
  <c r="AY356" i="2"/>
  <c r="AY360" i="2"/>
  <c r="BF355" i="2"/>
  <c r="BE355" i="2"/>
  <c r="BF354" i="2"/>
  <c r="BE354" i="2"/>
  <c r="BE363" i="2"/>
  <c r="BF363" i="2"/>
  <c r="BE362" i="2"/>
  <c r="BF362" i="2"/>
  <c r="BE361" i="2"/>
  <c r="BF361" i="2"/>
  <c r="AY358" i="2"/>
  <c r="AR350" i="2"/>
  <c r="BC350" i="2"/>
  <c r="R350" i="6" s="1"/>
  <c r="AR348" i="2"/>
  <c r="BC348" i="2"/>
  <c r="R348" i="6" s="1"/>
  <c r="BF348" i="2"/>
  <c r="BE348" i="2"/>
  <c r="BF351" i="2"/>
  <c r="BE351" i="2"/>
  <c r="BF349" i="2"/>
  <c r="BE349" i="2"/>
  <c r="AR347" i="2"/>
  <c r="BD346" i="2"/>
  <c r="AY346" i="2"/>
  <c r="BB346" i="2"/>
  <c r="Q346" i="6" s="1"/>
  <c r="BC347" i="2"/>
  <c r="R347" i="6" s="1"/>
  <c r="BF347" i="2"/>
  <c r="BE347" i="2"/>
  <c r="AO346" i="2"/>
  <c r="H346" i="6" s="1"/>
  <c r="AQ346" i="2"/>
  <c r="AX346" i="2"/>
  <c r="P346" i="6" l="1"/>
  <c r="N346" i="6"/>
  <c r="BF350" i="2"/>
  <c r="BE376" i="2"/>
  <c r="BF376" i="2"/>
  <c r="BE374" i="2"/>
  <c r="BF374" i="2"/>
  <c r="BE372" i="2"/>
  <c r="BF372" i="2"/>
  <c r="BE360" i="2"/>
  <c r="BF360" i="2"/>
  <c r="BE358" i="2"/>
  <c r="BF358" i="2"/>
  <c r="BF356" i="2"/>
  <c r="BE356" i="2"/>
  <c r="AR346" i="2"/>
  <c r="BC346" i="2"/>
  <c r="R346" i="6" s="1"/>
  <c r="BF346" i="2"/>
  <c r="BE346" i="2"/>
  <c r="S343" i="6" l="1"/>
  <c r="B343" i="6"/>
  <c r="A343" i="6"/>
  <c r="S342" i="6"/>
  <c r="E342" i="6"/>
  <c r="B342" i="6"/>
  <c r="A342" i="6"/>
  <c r="S341" i="6"/>
  <c r="B341" i="6"/>
  <c r="A341" i="6"/>
  <c r="S340" i="6"/>
  <c r="E340" i="6"/>
  <c r="B340" i="6"/>
  <c r="A340" i="6"/>
  <c r="S339" i="6"/>
  <c r="B339" i="6"/>
  <c r="A339" i="6"/>
  <c r="BA343" i="2"/>
  <c r="AZ343" i="2"/>
  <c r="AV343" i="2"/>
  <c r="AD343" i="2"/>
  <c r="AF343" i="2" s="1"/>
  <c r="X343" i="2"/>
  <c r="Z343" i="2" s="1"/>
  <c r="S343" i="2"/>
  <c r="U343" i="2" s="1"/>
  <c r="U344" i="2" s="1"/>
  <c r="E343" i="2"/>
  <c r="G343" i="2" s="1"/>
  <c r="C343" i="2"/>
  <c r="D343" i="2" s="1"/>
  <c r="B343" i="2"/>
  <c r="A343" i="2"/>
  <c r="BA342" i="2"/>
  <c r="AZ342" i="2"/>
  <c r="AV342" i="2"/>
  <c r="AE342" i="2"/>
  <c r="AD342" i="2"/>
  <c r="AF342" i="2" s="1"/>
  <c r="Y342" i="2"/>
  <c r="F342" i="6" s="1"/>
  <c r="X342" i="2"/>
  <c r="Z342" i="2" s="1"/>
  <c r="T342" i="2"/>
  <c r="S342" i="2"/>
  <c r="F342" i="2"/>
  <c r="E342" i="2"/>
  <c r="G342" i="2" s="1"/>
  <c r="D342" i="2"/>
  <c r="C342" i="2"/>
  <c r="J342" i="2" s="1"/>
  <c r="B342" i="2"/>
  <c r="A342" i="2"/>
  <c r="BA341" i="2"/>
  <c r="AZ341" i="2"/>
  <c r="AV341" i="2"/>
  <c r="AD341" i="2"/>
  <c r="AF341" i="2" s="1"/>
  <c r="X341" i="2"/>
  <c r="Z341" i="2" s="1"/>
  <c r="S341" i="2"/>
  <c r="U341" i="2" s="1"/>
  <c r="E341" i="2"/>
  <c r="G341" i="2" s="1"/>
  <c r="C341" i="2"/>
  <c r="D341" i="2" s="1"/>
  <c r="B341" i="2"/>
  <c r="A341" i="2"/>
  <c r="BA340" i="2"/>
  <c r="AZ340" i="2"/>
  <c r="AV340" i="2"/>
  <c r="AD340" i="2"/>
  <c r="AF340" i="2" s="1"/>
  <c r="X340" i="2"/>
  <c r="Z340" i="2" s="1"/>
  <c r="S340" i="2"/>
  <c r="E340" i="2"/>
  <c r="G340" i="2" s="1"/>
  <c r="C340" i="2"/>
  <c r="D340" i="2" s="1"/>
  <c r="B340" i="2"/>
  <c r="A340" i="2"/>
  <c r="BA339" i="2"/>
  <c r="AZ339" i="2"/>
  <c r="AV339" i="2"/>
  <c r="AD339" i="2"/>
  <c r="AF339" i="2" s="1"/>
  <c r="X339" i="2"/>
  <c r="Z339" i="2" s="1"/>
  <c r="S339" i="2"/>
  <c r="U339" i="2" s="1"/>
  <c r="E339" i="2"/>
  <c r="G339" i="2" s="1"/>
  <c r="C339" i="2"/>
  <c r="D339" i="2" s="1"/>
  <c r="B339" i="2"/>
  <c r="A339" i="2"/>
  <c r="S337" i="6"/>
  <c r="F337" i="6"/>
  <c r="D337" i="6"/>
  <c r="B337" i="6"/>
  <c r="A337" i="6"/>
  <c r="S336" i="6"/>
  <c r="C336" i="6"/>
  <c r="B336" i="6"/>
  <c r="A336" i="6"/>
  <c r="S335" i="6"/>
  <c r="F335" i="6"/>
  <c r="E335" i="6"/>
  <c r="B335" i="6"/>
  <c r="A335" i="6"/>
  <c r="S334" i="6"/>
  <c r="E334" i="6"/>
  <c r="B334" i="6"/>
  <c r="A334" i="6"/>
  <c r="S333" i="6"/>
  <c r="B333" i="6"/>
  <c r="A333" i="6"/>
  <c r="S332" i="6"/>
  <c r="B332" i="6"/>
  <c r="A332" i="6"/>
  <c r="S331" i="6"/>
  <c r="F331" i="6"/>
  <c r="B331" i="6"/>
  <c r="A331" i="6"/>
  <c r="S330" i="6"/>
  <c r="E330" i="6"/>
  <c r="B330" i="6"/>
  <c r="A330" i="6"/>
  <c r="S329" i="6"/>
  <c r="B329" i="6"/>
  <c r="A329" i="6"/>
  <c r="BA337" i="2"/>
  <c r="AZ337" i="2"/>
  <c r="AV337" i="2"/>
  <c r="AD337" i="2"/>
  <c r="AE337" i="2" s="1"/>
  <c r="Z337" i="2"/>
  <c r="AA337" i="2" s="1"/>
  <c r="X337" i="2"/>
  <c r="Y337" i="2" s="1"/>
  <c r="U337" i="2"/>
  <c r="V337" i="2" s="1"/>
  <c r="AK337" i="2" s="1"/>
  <c r="L337" i="6" s="1"/>
  <c r="S337" i="2"/>
  <c r="T337" i="2" s="1"/>
  <c r="G337" i="2"/>
  <c r="O337" i="2" s="1"/>
  <c r="P337" i="2" s="1"/>
  <c r="E337" i="2"/>
  <c r="F337" i="2" s="1"/>
  <c r="C337" i="2"/>
  <c r="J337" i="2" s="1"/>
  <c r="K337" i="2" s="1"/>
  <c r="B337" i="2"/>
  <c r="A337" i="2"/>
  <c r="BA336" i="2"/>
  <c r="AZ336" i="2"/>
  <c r="AV336" i="2"/>
  <c r="AD336" i="2"/>
  <c r="AE336" i="2" s="1"/>
  <c r="X336" i="2"/>
  <c r="Y336" i="2" s="1"/>
  <c r="F336" i="6" s="1"/>
  <c r="S336" i="2"/>
  <c r="T336" i="2" s="1"/>
  <c r="L336" i="2"/>
  <c r="M336" i="2" s="1"/>
  <c r="G336" i="2"/>
  <c r="O336" i="2" s="1"/>
  <c r="P336" i="2" s="1"/>
  <c r="D336" i="6" s="1"/>
  <c r="E336" i="2"/>
  <c r="F336" i="2" s="1"/>
  <c r="D336" i="2"/>
  <c r="C336" i="2"/>
  <c r="J336" i="2" s="1"/>
  <c r="K336" i="2" s="1"/>
  <c r="B336" i="2"/>
  <c r="A336" i="2"/>
  <c r="BA335" i="2"/>
  <c r="AZ335" i="2"/>
  <c r="AV335" i="2"/>
  <c r="AD335" i="2"/>
  <c r="AE335" i="2" s="1"/>
  <c r="Z335" i="2"/>
  <c r="AA335" i="2" s="1"/>
  <c r="X335" i="2"/>
  <c r="Y335" i="2" s="1"/>
  <c r="S335" i="2"/>
  <c r="T335" i="2" s="1"/>
  <c r="E335" i="2"/>
  <c r="F335" i="2" s="1"/>
  <c r="C335" i="2"/>
  <c r="J335" i="2" s="1"/>
  <c r="K335" i="2" s="1"/>
  <c r="B335" i="2"/>
  <c r="A335" i="2"/>
  <c r="BA334" i="2"/>
  <c r="AZ334" i="2"/>
  <c r="AV334" i="2"/>
  <c r="AF334" i="2"/>
  <c r="AG334" i="2" s="1"/>
  <c r="AD334" i="2"/>
  <c r="AE334" i="2" s="1"/>
  <c r="Z334" i="2"/>
  <c r="X334" i="2"/>
  <c r="Y334" i="2" s="1"/>
  <c r="F334" i="6" s="1"/>
  <c r="S334" i="2"/>
  <c r="T334" i="2" s="1"/>
  <c r="E334" i="2"/>
  <c r="F334" i="2" s="1"/>
  <c r="C334" i="2"/>
  <c r="J334" i="2" s="1"/>
  <c r="K334" i="2" s="1"/>
  <c r="B334" i="2"/>
  <c r="A334" i="2"/>
  <c r="BA333" i="2"/>
  <c r="AZ333" i="2"/>
  <c r="AV333" i="2"/>
  <c r="AF333" i="2"/>
  <c r="AD333" i="2"/>
  <c r="AE333" i="2" s="1"/>
  <c r="X333" i="2"/>
  <c r="Y333" i="2" s="1"/>
  <c r="F333" i="6" s="1"/>
  <c r="U333" i="2"/>
  <c r="AJ333" i="2" s="1"/>
  <c r="K333" i="6" s="1"/>
  <c r="S333" i="2"/>
  <c r="T333" i="2" s="1"/>
  <c r="G333" i="2"/>
  <c r="O333" i="2" s="1"/>
  <c r="P333" i="2" s="1"/>
  <c r="D333" i="6" s="1"/>
  <c r="E333" i="2"/>
  <c r="F333" i="2" s="1"/>
  <c r="C333" i="2"/>
  <c r="J333" i="2" s="1"/>
  <c r="K333" i="2" s="1"/>
  <c r="B333" i="2"/>
  <c r="A333" i="2"/>
  <c r="BA332" i="2"/>
  <c r="AZ332" i="2"/>
  <c r="AV332" i="2"/>
  <c r="AD332" i="2"/>
  <c r="AE332" i="2" s="1"/>
  <c r="X332" i="2"/>
  <c r="Y332" i="2" s="1"/>
  <c r="F332" i="6" s="1"/>
  <c r="S332" i="2"/>
  <c r="T332" i="2" s="1"/>
  <c r="L332" i="2"/>
  <c r="M332" i="2" s="1"/>
  <c r="G332" i="2"/>
  <c r="O332" i="2" s="1"/>
  <c r="P332" i="2" s="1"/>
  <c r="D332" i="6" s="1"/>
  <c r="E332" i="2"/>
  <c r="F332" i="2" s="1"/>
  <c r="D332" i="2"/>
  <c r="C332" i="2"/>
  <c r="J332" i="2" s="1"/>
  <c r="K332" i="2" s="1"/>
  <c r="B332" i="2"/>
  <c r="A332" i="2"/>
  <c r="BA331" i="2"/>
  <c r="AZ331" i="2"/>
  <c r="AV331" i="2"/>
  <c r="AD331" i="2"/>
  <c r="AE331" i="2" s="1"/>
  <c r="Z331" i="2"/>
  <c r="AA331" i="2" s="1"/>
  <c r="X331" i="2"/>
  <c r="Y331" i="2" s="1"/>
  <c r="S331" i="2"/>
  <c r="T331" i="2" s="1"/>
  <c r="E331" i="2"/>
  <c r="F331" i="2" s="1"/>
  <c r="C331" i="2"/>
  <c r="J331" i="2" s="1"/>
  <c r="K331" i="2" s="1"/>
  <c r="B331" i="2"/>
  <c r="A331" i="2"/>
  <c r="BA330" i="2"/>
  <c r="AZ330" i="2"/>
  <c r="AV330" i="2"/>
  <c r="AD330" i="2"/>
  <c r="AE330" i="2" s="1"/>
  <c r="X330" i="2"/>
  <c r="Y330" i="2" s="1"/>
  <c r="F330" i="6" s="1"/>
  <c r="S330" i="2"/>
  <c r="T330" i="2" s="1"/>
  <c r="E330" i="2"/>
  <c r="F330" i="2" s="1"/>
  <c r="C330" i="2"/>
  <c r="J330" i="2" s="1"/>
  <c r="B330" i="2"/>
  <c r="A330" i="2"/>
  <c r="BA329" i="2"/>
  <c r="AZ329" i="2"/>
  <c r="AV329" i="2"/>
  <c r="AF329" i="2"/>
  <c r="AD329" i="2"/>
  <c r="AE329" i="2" s="1"/>
  <c r="X329" i="2"/>
  <c r="Y329" i="2" s="1"/>
  <c r="F329" i="6" s="1"/>
  <c r="S329" i="2"/>
  <c r="T329" i="2" s="1"/>
  <c r="G329" i="2"/>
  <c r="O329" i="2" s="1"/>
  <c r="C329" i="6" s="1"/>
  <c r="E329" i="2"/>
  <c r="F329" i="2" s="1"/>
  <c r="C329" i="2"/>
  <c r="J329" i="2" s="1"/>
  <c r="B329" i="2"/>
  <c r="A329" i="2"/>
  <c r="L342" i="2" l="1"/>
  <c r="M342" i="2" s="1"/>
  <c r="K342" i="2"/>
  <c r="V344" i="2"/>
  <c r="AJ344" i="2"/>
  <c r="K344" i="6" s="1"/>
  <c r="U331" i="2"/>
  <c r="U332" i="2" s="1"/>
  <c r="H332" i="2"/>
  <c r="Z332" i="2"/>
  <c r="Z333" i="2"/>
  <c r="AA333" i="2" s="1"/>
  <c r="G334" i="2"/>
  <c r="G335" i="2"/>
  <c r="O335" i="2" s="1"/>
  <c r="AF335" i="2"/>
  <c r="AF336" i="2"/>
  <c r="AG336" i="2" s="1"/>
  <c r="AF337" i="2"/>
  <c r="AN337" i="2" s="1"/>
  <c r="G337" i="6" s="1"/>
  <c r="E329" i="6"/>
  <c r="E333" i="6"/>
  <c r="E337" i="6"/>
  <c r="J339" i="2"/>
  <c r="L339" i="2" s="1"/>
  <c r="M339" i="2" s="1"/>
  <c r="J340" i="2"/>
  <c r="L340" i="2" s="1"/>
  <c r="M340" i="2" s="1"/>
  <c r="J341" i="2"/>
  <c r="L341" i="2" s="1"/>
  <c r="M341" i="2" s="1"/>
  <c r="Y341" i="2"/>
  <c r="F341" i="6" s="1"/>
  <c r="F343" i="2"/>
  <c r="T343" i="2"/>
  <c r="AE343" i="2"/>
  <c r="E339" i="6"/>
  <c r="E343" i="6"/>
  <c r="E332" i="6"/>
  <c r="E336" i="6"/>
  <c r="J343" i="2"/>
  <c r="C332" i="6"/>
  <c r="D330" i="2"/>
  <c r="G331" i="2"/>
  <c r="O331" i="2" s="1"/>
  <c r="AF331" i="2"/>
  <c r="AN331" i="2" s="1"/>
  <c r="G331" i="6" s="1"/>
  <c r="AF332" i="2"/>
  <c r="AG332" i="2" s="1"/>
  <c r="V333" i="2"/>
  <c r="AK333" i="2" s="1"/>
  <c r="L333" i="6" s="1"/>
  <c r="D334" i="2"/>
  <c r="L334" i="2"/>
  <c r="M334" i="2" s="1"/>
  <c r="U335" i="2"/>
  <c r="U336" i="2" s="1"/>
  <c r="H336" i="2"/>
  <c r="Z336" i="2"/>
  <c r="AS336" i="2" s="1"/>
  <c r="E331" i="6"/>
  <c r="C333" i="6"/>
  <c r="C337" i="6"/>
  <c r="T341" i="2"/>
  <c r="AE341" i="2"/>
  <c r="U342" i="2"/>
  <c r="AJ342" i="2" s="1"/>
  <c r="K342" i="6" s="1"/>
  <c r="Y343" i="2"/>
  <c r="F343" i="6" s="1"/>
  <c r="E341" i="6"/>
  <c r="AA339" i="2"/>
  <c r="AA340" i="2"/>
  <c r="O342" i="2"/>
  <c r="C342" i="6" s="1"/>
  <c r="H342" i="2"/>
  <c r="AH342" i="2"/>
  <c r="I342" i="6" s="1"/>
  <c r="AG342" i="2"/>
  <c r="H339" i="2"/>
  <c r="O339" i="2"/>
  <c r="C339" i="6" s="1"/>
  <c r="AG339" i="2"/>
  <c r="AH339" i="2"/>
  <c r="O340" i="2"/>
  <c r="C340" i="6" s="1"/>
  <c r="H340" i="2"/>
  <c r="AH340" i="2"/>
  <c r="AG340" i="2"/>
  <c r="O341" i="2"/>
  <c r="C341" i="6" s="1"/>
  <c r="H341" i="2"/>
  <c r="AA341" i="2"/>
  <c r="H343" i="2"/>
  <c r="O343" i="2"/>
  <c r="C343" i="6" s="1"/>
  <c r="AJ343" i="2"/>
  <c r="K343" i="6" s="1"/>
  <c r="V343" i="2"/>
  <c r="AG343" i="2"/>
  <c r="AH343" i="2"/>
  <c r="I343" i="6" s="1"/>
  <c r="AA342" i="2"/>
  <c r="AJ339" i="2"/>
  <c r="K339" i="6" s="1"/>
  <c r="V339" i="2"/>
  <c r="U340" i="2"/>
  <c r="AJ341" i="2"/>
  <c r="K341" i="6" s="1"/>
  <c r="V341" i="2"/>
  <c r="AG341" i="2"/>
  <c r="AH341" i="2"/>
  <c r="AA343" i="2"/>
  <c r="F339" i="2"/>
  <c r="T339" i="2"/>
  <c r="Y339" i="2"/>
  <c r="F339" i="6" s="1"/>
  <c r="AE339" i="2"/>
  <c r="F340" i="2"/>
  <c r="K340" i="2"/>
  <c r="T340" i="2"/>
  <c r="Y340" i="2"/>
  <c r="F340" i="6" s="1"/>
  <c r="AE340" i="2"/>
  <c r="F341" i="2"/>
  <c r="K341" i="2"/>
  <c r="P329" i="2"/>
  <c r="D329" i="6" s="1"/>
  <c r="Q329" i="2"/>
  <c r="R329" i="2" s="1"/>
  <c r="AN329" i="2"/>
  <c r="G329" i="6" s="1"/>
  <c r="K329" i="2"/>
  <c r="L329" i="2"/>
  <c r="M329" i="2" s="1"/>
  <c r="K330" i="2"/>
  <c r="L330" i="2"/>
  <c r="M330" i="2" s="1"/>
  <c r="D329" i="2"/>
  <c r="H329" i="2"/>
  <c r="Z329" i="2"/>
  <c r="AG329" i="2"/>
  <c r="Q331" i="2"/>
  <c r="Q333" i="2"/>
  <c r="AN333" i="2" s="1"/>
  <c r="G333" i="6" s="1"/>
  <c r="U329" i="2"/>
  <c r="AF330" i="2"/>
  <c r="H331" i="2"/>
  <c r="AL331" i="2"/>
  <c r="AH331" i="2"/>
  <c r="I331" i="6" s="1"/>
  <c r="AA332" i="2"/>
  <c r="H333" i="2"/>
  <c r="AA334" i="2"/>
  <c r="H335" i="2"/>
  <c r="AL335" i="2"/>
  <c r="AH335" i="2"/>
  <c r="I335" i="6" s="1"/>
  <c r="AN335" i="2"/>
  <c r="G335" i="6" s="1"/>
  <c r="AA336" i="2"/>
  <c r="H337" i="2"/>
  <c r="AH337" i="2"/>
  <c r="I337" i="6" s="1"/>
  <c r="G330" i="2"/>
  <c r="Z330" i="2"/>
  <c r="D331" i="2"/>
  <c r="L331" i="2"/>
  <c r="M331" i="2" s="1"/>
  <c r="AG331" i="2"/>
  <c r="Q332" i="2"/>
  <c r="R332" i="2" s="1"/>
  <c r="D333" i="2"/>
  <c r="L333" i="2"/>
  <c r="M333" i="2" s="1"/>
  <c r="AG333" i="2"/>
  <c r="D335" i="2"/>
  <c r="L335" i="2"/>
  <c r="M335" i="2" s="1"/>
  <c r="AG335" i="2"/>
  <c r="Q336" i="2"/>
  <c r="R336" i="2" s="1"/>
  <c r="D337" i="2"/>
  <c r="L337" i="2"/>
  <c r="M337" i="2" s="1"/>
  <c r="AH334" i="2"/>
  <c r="I334" i="6" s="1"/>
  <c r="AH336" i="2"/>
  <c r="I336" i="6" s="1"/>
  <c r="AJ337" i="2"/>
  <c r="K337" i="6" s="1"/>
  <c r="Q335" i="2"/>
  <c r="Q337" i="2"/>
  <c r="AP333" i="2"/>
  <c r="AP331" i="2"/>
  <c r="AP335" i="2"/>
  <c r="AP329" i="2"/>
  <c r="AP337" i="2"/>
  <c r="M337" i="6" l="1"/>
  <c r="M329" i="6"/>
  <c r="M335" i="6"/>
  <c r="M331" i="6"/>
  <c r="M333" i="6"/>
  <c r="U334" i="2"/>
  <c r="AL336" i="2"/>
  <c r="AM336" i="2" s="1"/>
  <c r="AG337" i="2"/>
  <c r="AI337" i="2" s="1"/>
  <c r="J337" i="6" s="1"/>
  <c r="K339" i="2"/>
  <c r="AI339" i="2"/>
  <c r="J339" i="6" s="1"/>
  <c r="I339" i="6"/>
  <c r="P331" i="2"/>
  <c r="D331" i="6" s="1"/>
  <c r="C331" i="6"/>
  <c r="AH333" i="2"/>
  <c r="AL329" i="2"/>
  <c r="AI340" i="2"/>
  <c r="J340" i="6" s="1"/>
  <c r="I340" i="6"/>
  <c r="P335" i="2"/>
  <c r="D335" i="6" s="1"/>
  <c r="C335" i="6"/>
  <c r="AK344" i="2"/>
  <c r="L344" i="6" s="1"/>
  <c r="V342" i="2"/>
  <c r="AK342" i="2" s="1"/>
  <c r="L342" i="6" s="1"/>
  <c r="AJ335" i="2"/>
  <c r="K335" i="6" s="1"/>
  <c r="V335" i="2"/>
  <c r="AK335" i="2" s="1"/>
  <c r="L335" i="6" s="1"/>
  <c r="O334" i="2"/>
  <c r="H334" i="2"/>
  <c r="AJ331" i="2"/>
  <c r="K331" i="6" s="1"/>
  <c r="V331" i="2"/>
  <c r="AK331" i="2" s="1"/>
  <c r="L331" i="6" s="1"/>
  <c r="AH332" i="2"/>
  <c r="I332" i="6" s="1"/>
  <c r="AI341" i="2"/>
  <c r="J341" i="6" s="1"/>
  <c r="I341" i="6"/>
  <c r="L343" i="2"/>
  <c r="M343" i="2" s="1"/>
  <c r="K343" i="2"/>
  <c r="AJ340" i="2"/>
  <c r="K340" i="6" s="1"/>
  <c r="V340" i="2"/>
  <c r="AK341" i="2"/>
  <c r="L341" i="6" s="1"/>
  <c r="AK339" i="2"/>
  <c r="L339" i="6" s="1"/>
  <c r="Q343" i="2"/>
  <c r="P343" i="2"/>
  <c r="D343" i="6" s="1"/>
  <c r="Q342" i="2"/>
  <c r="P342" i="2"/>
  <c r="D342" i="6" s="1"/>
  <c r="AI343" i="2"/>
  <c r="J343" i="6" s="1"/>
  <c r="Q341" i="2"/>
  <c r="P341" i="2"/>
  <c r="D341" i="6" s="1"/>
  <c r="AK343" i="2"/>
  <c r="L343" i="6" s="1"/>
  <c r="Q340" i="2"/>
  <c r="P340" i="2"/>
  <c r="D340" i="6" s="1"/>
  <c r="AI342" i="2"/>
  <c r="J342" i="6" s="1"/>
  <c r="Q339" i="2"/>
  <c r="P339" i="2"/>
  <c r="D339" i="6" s="1"/>
  <c r="U330" i="2"/>
  <c r="AJ329" i="2"/>
  <c r="K329" i="6" s="1"/>
  <c r="V329" i="2"/>
  <c r="AI336" i="2"/>
  <c r="J336" i="6" s="1"/>
  <c r="V336" i="2"/>
  <c r="AJ336" i="2"/>
  <c r="K336" i="6" s="1"/>
  <c r="V332" i="2"/>
  <c r="AJ332" i="2"/>
  <c r="K332" i="6" s="1"/>
  <c r="R333" i="2"/>
  <c r="AO333" i="2" s="1"/>
  <c r="H333" i="6" s="1"/>
  <c r="AS333" i="2"/>
  <c r="AS329" i="2"/>
  <c r="AA329" i="2"/>
  <c r="AS337" i="2"/>
  <c r="R337" i="2"/>
  <c r="AN336" i="2"/>
  <c r="G336" i="6" s="1"/>
  <c r="AL332" i="2"/>
  <c r="AA330" i="2"/>
  <c r="AL337" i="2"/>
  <c r="AL333" i="2"/>
  <c r="AH330" i="2"/>
  <c r="I330" i="6" s="1"/>
  <c r="AG330" i="2"/>
  <c r="R331" i="2"/>
  <c r="AM331" i="2" s="1"/>
  <c r="AS331" i="2"/>
  <c r="AO329" i="2"/>
  <c r="H329" i="6" s="1"/>
  <c r="AS335" i="2"/>
  <c r="R335" i="2"/>
  <c r="AM335" i="2" s="1"/>
  <c r="AI334" i="2"/>
  <c r="J334" i="6" s="1"/>
  <c r="O330" i="2"/>
  <c r="C330" i="6" s="1"/>
  <c r="H330" i="2"/>
  <c r="AI335" i="2"/>
  <c r="J335" i="6" s="1"/>
  <c r="V334" i="2"/>
  <c r="AJ334" i="2"/>
  <c r="K334" i="6" s="1"/>
  <c r="AI331" i="2"/>
  <c r="J331" i="6" s="1"/>
  <c r="AH329" i="2"/>
  <c r="AM329" i="2"/>
  <c r="AO337" i="2"/>
  <c r="H337" i="6" s="1"/>
  <c r="AS332" i="2"/>
  <c r="AT336" i="2"/>
  <c r="AW331" i="2"/>
  <c r="AW335" i="2"/>
  <c r="AW329" i="2"/>
  <c r="AW336" i="2"/>
  <c r="AQ329" i="2"/>
  <c r="AQ337" i="2"/>
  <c r="AQ333" i="2"/>
  <c r="AP336" i="2"/>
  <c r="AW337" i="2"/>
  <c r="AW333" i="2"/>
  <c r="O333" i="6" l="1"/>
  <c r="O337" i="6"/>
  <c r="M336" i="6"/>
  <c r="N333" i="6"/>
  <c r="N337" i="6"/>
  <c r="N329" i="6"/>
  <c r="O336" i="6"/>
  <c r="O329" i="6"/>
  <c r="O335" i="6"/>
  <c r="O331" i="6"/>
  <c r="P334" i="2"/>
  <c r="D334" i="6" s="1"/>
  <c r="C334" i="6"/>
  <c r="Q334" i="2"/>
  <c r="AM333" i="2"/>
  <c r="AI329" i="2"/>
  <c r="J329" i="6" s="1"/>
  <c r="I329" i="6"/>
  <c r="AI332" i="2"/>
  <c r="J332" i="6" s="1"/>
  <c r="AI333" i="2"/>
  <c r="J333" i="6" s="1"/>
  <c r="I333" i="6"/>
  <c r="R339" i="2"/>
  <c r="AS339" i="2"/>
  <c r="AN339" i="2"/>
  <c r="G339" i="6" s="1"/>
  <c r="AL339" i="2"/>
  <c r="R343" i="2"/>
  <c r="AS343" i="2"/>
  <c r="AL343" i="2"/>
  <c r="AN343" i="2"/>
  <c r="R342" i="2"/>
  <c r="AL342" i="2"/>
  <c r="AS342" i="2"/>
  <c r="R341" i="2"/>
  <c r="AS341" i="2"/>
  <c r="AN341" i="2"/>
  <c r="G341" i="6" s="1"/>
  <c r="AL341" i="2"/>
  <c r="R340" i="2"/>
  <c r="AS340" i="2"/>
  <c r="AL340" i="2"/>
  <c r="AK340" i="2"/>
  <c r="L340" i="6" s="1"/>
  <c r="AR333" i="2"/>
  <c r="BD329" i="2"/>
  <c r="BB329" i="2"/>
  <c r="Q329" i="6" s="1"/>
  <c r="AR337" i="2"/>
  <c r="BD335" i="2"/>
  <c r="BB335" i="2"/>
  <c r="Q335" i="6" s="1"/>
  <c r="BD333" i="2"/>
  <c r="BB333" i="2"/>
  <c r="Q333" i="6" s="1"/>
  <c r="BD337" i="2"/>
  <c r="BB337" i="2"/>
  <c r="Q337" i="6" s="1"/>
  <c r="AR329" i="2"/>
  <c r="BD331" i="2"/>
  <c r="BB331" i="2"/>
  <c r="Q331" i="6" s="1"/>
  <c r="BD336" i="2"/>
  <c r="BB336" i="2"/>
  <c r="Q336" i="6" s="1"/>
  <c r="AT332" i="2"/>
  <c r="AO331" i="2"/>
  <c r="H331" i="6" s="1"/>
  <c r="AT329" i="2"/>
  <c r="AJ330" i="2"/>
  <c r="K330" i="6" s="1"/>
  <c r="V330" i="2"/>
  <c r="AT335" i="2"/>
  <c r="AT333" i="2"/>
  <c r="AK334" i="2"/>
  <c r="L334" i="6" s="1"/>
  <c r="P330" i="2"/>
  <c r="D330" i="6" s="1"/>
  <c r="Q330" i="2"/>
  <c r="AO335" i="2"/>
  <c r="H335" i="6" s="1"/>
  <c r="AM332" i="2"/>
  <c r="AN332" i="2"/>
  <c r="G332" i="6" s="1"/>
  <c r="AT337" i="2"/>
  <c r="AK329" i="2"/>
  <c r="L329" i="6" s="1"/>
  <c r="AT331" i="2"/>
  <c r="AI330" i="2"/>
  <c r="J330" i="6" s="1"/>
  <c r="AM337" i="2"/>
  <c r="AO336" i="2"/>
  <c r="H336" i="6" s="1"/>
  <c r="AK336" i="2"/>
  <c r="L336" i="6" s="1"/>
  <c r="AK332" i="2"/>
  <c r="L332" i="6" s="1"/>
  <c r="AW341" i="2"/>
  <c r="AQ331" i="2"/>
  <c r="AQ336" i="2"/>
  <c r="AP332" i="2"/>
  <c r="AX331" i="2"/>
  <c r="AW339" i="2"/>
  <c r="AX333" i="2"/>
  <c r="AX335" i="2"/>
  <c r="AP339" i="2"/>
  <c r="AW343" i="2"/>
  <c r="AQ335" i="2"/>
  <c r="AX337" i="2"/>
  <c r="AP343" i="2"/>
  <c r="AP341" i="2"/>
  <c r="AX336" i="2"/>
  <c r="AW332" i="2"/>
  <c r="AX329" i="2"/>
  <c r="P329" i="6" l="1"/>
  <c r="O332" i="6"/>
  <c r="P336" i="6"/>
  <c r="M341" i="6"/>
  <c r="M343" i="6"/>
  <c r="P337" i="6"/>
  <c r="N335" i="6"/>
  <c r="O343" i="6"/>
  <c r="M339" i="6"/>
  <c r="P335" i="6"/>
  <c r="P333" i="6"/>
  <c r="O339" i="6"/>
  <c r="P331" i="6"/>
  <c r="M332" i="6"/>
  <c r="N336" i="6"/>
  <c r="N331" i="6"/>
  <c r="O341" i="6"/>
  <c r="R334" i="2"/>
  <c r="AL334" i="2"/>
  <c r="AS334" i="2"/>
  <c r="AY336" i="2"/>
  <c r="BF336" i="2" s="1"/>
  <c r="AN344" i="2"/>
  <c r="G343" i="6"/>
  <c r="BD343" i="2"/>
  <c r="BB343" i="2"/>
  <c r="Q343" i="6" s="1"/>
  <c r="BD339" i="2"/>
  <c r="BB339" i="2"/>
  <c r="Q339" i="6" s="1"/>
  <c r="BD341" i="2"/>
  <c r="BB341" i="2"/>
  <c r="Q341" i="6" s="1"/>
  <c r="AN340" i="2"/>
  <c r="G340" i="6" s="1"/>
  <c r="AM340" i="2"/>
  <c r="AO341" i="2"/>
  <c r="H341" i="6" s="1"/>
  <c r="AN342" i="2"/>
  <c r="G342" i="6" s="1"/>
  <c r="AM342" i="2"/>
  <c r="AT343" i="2"/>
  <c r="AT339" i="2"/>
  <c r="AT340" i="2"/>
  <c r="AT341" i="2"/>
  <c r="AO343" i="2"/>
  <c r="H343" i="6" s="1"/>
  <c r="AM339" i="2"/>
  <c r="AM341" i="2"/>
  <c r="AT342" i="2"/>
  <c r="AM343" i="2"/>
  <c r="AO339" i="2"/>
  <c r="H339" i="6" s="1"/>
  <c r="BC331" i="2"/>
  <c r="R331" i="6" s="1"/>
  <c r="BC329" i="2"/>
  <c r="R329" i="6" s="1"/>
  <c r="BC337" i="2"/>
  <c r="R337" i="6" s="1"/>
  <c r="BC335" i="2"/>
  <c r="R335" i="6" s="1"/>
  <c r="BD332" i="2"/>
  <c r="BB332" i="2"/>
  <c r="Q332" i="6" s="1"/>
  <c r="AR336" i="2"/>
  <c r="BC336" i="2"/>
  <c r="R336" i="6" s="1"/>
  <c r="AR335" i="2"/>
  <c r="BC333" i="2"/>
  <c r="R333" i="6" s="1"/>
  <c r="AR331" i="2"/>
  <c r="AK330" i="2"/>
  <c r="L330" i="6" s="1"/>
  <c r="AY331" i="2"/>
  <c r="AY329" i="2"/>
  <c r="BE336" i="2"/>
  <c r="R330" i="2"/>
  <c r="AL330" i="2"/>
  <c r="AS330" i="2"/>
  <c r="AO332" i="2"/>
  <c r="AY337" i="2"/>
  <c r="AY333" i="2"/>
  <c r="AY335" i="2"/>
  <c r="AW344" i="2"/>
  <c r="AP344" i="2"/>
  <c r="AQ339" i="2"/>
  <c r="AP340" i="2"/>
  <c r="AQ332" i="2"/>
  <c r="AX343" i="2"/>
  <c r="AW342" i="2"/>
  <c r="AX341" i="2"/>
  <c r="AQ341" i="2"/>
  <c r="AP342" i="2"/>
  <c r="AQ343" i="2"/>
  <c r="AX339" i="2"/>
  <c r="AW340" i="2"/>
  <c r="AX332" i="2"/>
  <c r="P332" i="6" l="1"/>
  <c r="O340" i="6"/>
  <c r="P339" i="6"/>
  <c r="N343" i="6"/>
  <c r="M342" i="6"/>
  <c r="N341" i="6"/>
  <c r="P341" i="6"/>
  <c r="O342" i="6"/>
  <c r="P343" i="6"/>
  <c r="N332" i="6"/>
  <c r="M340" i="6"/>
  <c r="N339" i="6"/>
  <c r="M344" i="6"/>
  <c r="O344" i="6"/>
  <c r="BD344" i="2"/>
  <c r="BB344" i="2"/>
  <c r="Q344" i="6" s="1"/>
  <c r="AY332" i="2"/>
  <c r="H332" i="6"/>
  <c r="AT334" i="2"/>
  <c r="AY343" i="2"/>
  <c r="BE343" i="2" s="1"/>
  <c r="AM334" i="2"/>
  <c r="AN334" i="2"/>
  <c r="G344" i="6"/>
  <c r="AO344" i="2"/>
  <c r="AY344" i="2" s="1"/>
  <c r="AR343" i="2"/>
  <c r="BC341" i="2"/>
  <c r="R341" i="6" s="1"/>
  <c r="BD340" i="2"/>
  <c r="BB340" i="2"/>
  <c r="Q340" i="6" s="1"/>
  <c r="BD342" i="2"/>
  <c r="BB342" i="2"/>
  <c r="Q342" i="6" s="1"/>
  <c r="AR339" i="2"/>
  <c r="BC339" i="2"/>
  <c r="R339" i="6" s="1"/>
  <c r="AR341" i="2"/>
  <c r="BC343" i="2"/>
  <c r="R343" i="6" s="1"/>
  <c r="BF343" i="2"/>
  <c r="AO340" i="2"/>
  <c r="H340" i="6" s="1"/>
  <c r="AO342" i="2"/>
  <c r="H342" i="6" s="1"/>
  <c r="AY341" i="2"/>
  <c r="AY339" i="2"/>
  <c r="AR332" i="2"/>
  <c r="BC332" i="2"/>
  <c r="R332" i="6" s="1"/>
  <c r="BF332" i="2"/>
  <c r="BE332" i="2"/>
  <c r="BF337" i="2"/>
  <c r="BE337" i="2"/>
  <c r="BF331" i="2"/>
  <c r="BE331" i="2"/>
  <c r="BE329" i="2"/>
  <c r="BF329" i="2"/>
  <c r="BE333" i="2"/>
  <c r="BF333" i="2"/>
  <c r="AM330" i="2"/>
  <c r="AN330" i="2"/>
  <c r="G330" i="6" s="1"/>
  <c r="BF335" i="2"/>
  <c r="BE335" i="2"/>
  <c r="AT330" i="2"/>
  <c r="AQ340" i="2"/>
  <c r="AX344" i="2"/>
  <c r="AQ344" i="2"/>
  <c r="AX342" i="2"/>
  <c r="AQ342" i="2"/>
  <c r="AW334" i="2"/>
  <c r="AP334" i="2"/>
  <c r="AX340" i="2"/>
  <c r="AW330" i="2"/>
  <c r="AP330" i="2"/>
  <c r="M330" i="6" l="1"/>
  <c r="O330" i="6"/>
  <c r="P340" i="6"/>
  <c r="M334" i="6"/>
  <c r="O334" i="6"/>
  <c r="BD334" i="2"/>
  <c r="BB334" i="2"/>
  <c r="Q334" i="6" s="1"/>
  <c r="N342" i="6"/>
  <c r="P342" i="6"/>
  <c r="N344" i="6"/>
  <c r="AR344" i="2"/>
  <c r="P344" i="6"/>
  <c r="BC344" i="2"/>
  <c r="R344" i="6" s="1"/>
  <c r="N340" i="6"/>
  <c r="BF344" i="2"/>
  <c r="BE344" i="2"/>
  <c r="G334" i="6"/>
  <c r="AO334" i="2"/>
  <c r="H344" i="6"/>
  <c r="AY334" i="2"/>
  <c r="AR342" i="2"/>
  <c r="BC342" i="2"/>
  <c r="R342" i="6" s="1"/>
  <c r="AR340" i="2"/>
  <c r="BC340" i="2"/>
  <c r="R340" i="6" s="1"/>
  <c r="BE339" i="2"/>
  <c r="BF339" i="2"/>
  <c r="BE341" i="2"/>
  <c r="BF341" i="2"/>
  <c r="AY342" i="2"/>
  <c r="AY340" i="2"/>
  <c r="BD330" i="2"/>
  <c r="BB330" i="2"/>
  <c r="Q330" i="6" s="1"/>
  <c r="AO330" i="2"/>
  <c r="H330" i="6" s="1"/>
  <c r="AX334" i="2"/>
  <c r="AQ334" i="2"/>
  <c r="AX330" i="2"/>
  <c r="AQ330" i="2"/>
  <c r="N330" i="6" l="1"/>
  <c r="P330" i="6"/>
  <c r="N334" i="6"/>
  <c r="AR334" i="2"/>
  <c r="P334" i="6"/>
  <c r="BC334" i="2"/>
  <c r="R334" i="6" s="1"/>
  <c r="H334" i="6"/>
  <c r="BF334" i="2"/>
  <c r="BE334" i="2"/>
  <c r="BE340" i="2"/>
  <c r="BF340" i="2"/>
  <c r="BE342" i="2"/>
  <c r="BF342" i="2"/>
  <c r="AR330" i="2"/>
  <c r="BC330" i="2"/>
  <c r="R330" i="6" s="1"/>
  <c r="AY330" i="2"/>
  <c r="S327" i="6"/>
  <c r="B327" i="6"/>
  <c r="A327" i="6"/>
  <c r="S326" i="6"/>
  <c r="B326" i="6"/>
  <c r="A326" i="6"/>
  <c r="S325" i="6"/>
  <c r="B325" i="6"/>
  <c r="A325" i="6"/>
  <c r="S324" i="6"/>
  <c r="B324" i="6"/>
  <c r="A324" i="6"/>
  <c r="S323" i="6"/>
  <c r="B323" i="6"/>
  <c r="A323" i="6"/>
  <c r="S322" i="6"/>
  <c r="B322" i="6"/>
  <c r="A322" i="6"/>
  <c r="S321" i="6"/>
  <c r="B321" i="6"/>
  <c r="A321" i="6"/>
  <c r="S320" i="6"/>
  <c r="B320" i="6"/>
  <c r="A320" i="6"/>
  <c r="S319" i="6"/>
  <c r="B319" i="6"/>
  <c r="A319" i="6"/>
  <c r="S318" i="6"/>
  <c r="B318" i="6"/>
  <c r="A318" i="6"/>
  <c r="S317" i="6"/>
  <c r="B317" i="6"/>
  <c r="A317" i="6"/>
  <c r="S316" i="6"/>
  <c r="E316" i="6"/>
  <c r="B316" i="6"/>
  <c r="A316" i="6"/>
  <c r="S315" i="6"/>
  <c r="B315" i="6"/>
  <c r="A315" i="6"/>
  <c r="S314" i="6"/>
  <c r="B314" i="6"/>
  <c r="A314" i="6"/>
  <c r="S313" i="6"/>
  <c r="B313" i="6"/>
  <c r="A313" i="6"/>
  <c r="BA327" i="2"/>
  <c r="AZ327" i="2"/>
  <c r="AV327" i="2"/>
  <c r="AD327" i="2"/>
  <c r="AF327" i="2" s="1"/>
  <c r="X327" i="2"/>
  <c r="Z327" i="2" s="1"/>
  <c r="S327" i="2"/>
  <c r="U327" i="2" s="1"/>
  <c r="E327" i="2"/>
  <c r="G327" i="2" s="1"/>
  <c r="C327" i="2"/>
  <c r="D327" i="2" s="1"/>
  <c r="B327" i="2"/>
  <c r="A327" i="2"/>
  <c r="BA326" i="2"/>
  <c r="AZ326" i="2"/>
  <c r="AV326" i="2"/>
  <c r="AD326" i="2"/>
  <c r="AF326" i="2" s="1"/>
  <c r="X326" i="2"/>
  <c r="Z326" i="2" s="1"/>
  <c r="S326" i="2"/>
  <c r="E326" i="2"/>
  <c r="G326" i="2" s="1"/>
  <c r="C326" i="2"/>
  <c r="D326" i="2" s="1"/>
  <c r="B326" i="2"/>
  <c r="A326" i="2"/>
  <c r="BA325" i="2"/>
  <c r="AZ325" i="2"/>
  <c r="AV325" i="2"/>
  <c r="AD325" i="2"/>
  <c r="AF325" i="2" s="1"/>
  <c r="X325" i="2"/>
  <c r="S325" i="2"/>
  <c r="U325" i="2" s="1"/>
  <c r="E325" i="2"/>
  <c r="G325" i="2" s="1"/>
  <c r="C325" i="2"/>
  <c r="B325" i="2"/>
  <c r="A325" i="2"/>
  <c r="BA324" i="2"/>
  <c r="AZ324" i="2"/>
  <c r="AV324" i="2"/>
  <c r="AD324" i="2"/>
  <c r="AF324" i="2" s="1"/>
  <c r="X324" i="2"/>
  <c r="Z324" i="2" s="1"/>
  <c r="S324" i="2"/>
  <c r="E324" i="2"/>
  <c r="G324" i="2" s="1"/>
  <c r="C324" i="2"/>
  <c r="D324" i="2" s="1"/>
  <c r="B324" i="2"/>
  <c r="A324" i="2"/>
  <c r="BA323" i="2"/>
  <c r="AZ323" i="2"/>
  <c r="AV323" i="2"/>
  <c r="AD323" i="2"/>
  <c r="X323" i="2"/>
  <c r="E323" i="6" s="1"/>
  <c r="S323" i="2"/>
  <c r="E323" i="2"/>
  <c r="C323" i="2"/>
  <c r="D323" i="2" s="1"/>
  <c r="B323" i="2"/>
  <c r="A323" i="2"/>
  <c r="BA322" i="2"/>
  <c r="AZ322" i="2"/>
  <c r="AV322" i="2"/>
  <c r="AD322" i="2"/>
  <c r="X322" i="2"/>
  <c r="E322" i="6" s="1"/>
  <c r="S322" i="2"/>
  <c r="E322" i="2"/>
  <c r="C322" i="2"/>
  <c r="D322" i="2" s="1"/>
  <c r="B322" i="2"/>
  <c r="A322" i="2"/>
  <c r="BA321" i="2"/>
  <c r="AZ321" i="2"/>
  <c r="AV321" i="2"/>
  <c r="AD321" i="2"/>
  <c r="AF321" i="2" s="1"/>
  <c r="X321" i="2"/>
  <c r="S321" i="2"/>
  <c r="U321" i="2" s="1"/>
  <c r="E321" i="2"/>
  <c r="G321" i="2" s="1"/>
  <c r="C321" i="2"/>
  <c r="B321" i="2"/>
  <c r="A321" i="2"/>
  <c r="BA320" i="2"/>
  <c r="AZ320" i="2"/>
  <c r="AV320" i="2"/>
  <c r="AD320" i="2"/>
  <c r="AF320" i="2" s="1"/>
  <c r="X320" i="2"/>
  <c r="Z320" i="2" s="1"/>
  <c r="S320" i="2"/>
  <c r="E320" i="2"/>
  <c r="G320" i="2" s="1"/>
  <c r="C320" i="2"/>
  <c r="D320" i="2" s="1"/>
  <c r="B320" i="2"/>
  <c r="A320" i="2"/>
  <c r="BA319" i="2"/>
  <c r="AZ319" i="2"/>
  <c r="AV319" i="2"/>
  <c r="AD319" i="2"/>
  <c r="AF319" i="2" s="1"/>
  <c r="X319" i="2"/>
  <c r="Z319" i="2" s="1"/>
  <c r="S319" i="2"/>
  <c r="U319" i="2" s="1"/>
  <c r="E319" i="2"/>
  <c r="G319" i="2" s="1"/>
  <c r="C319" i="2"/>
  <c r="D319" i="2" s="1"/>
  <c r="B319" i="2"/>
  <c r="A319" i="2"/>
  <c r="BA318" i="2"/>
  <c r="AZ318" i="2"/>
  <c r="AV318" i="2"/>
  <c r="AD318" i="2"/>
  <c r="AF318" i="2" s="1"/>
  <c r="X318" i="2"/>
  <c r="Z318" i="2" s="1"/>
  <c r="S318" i="2"/>
  <c r="E318" i="2"/>
  <c r="G318" i="2" s="1"/>
  <c r="C318" i="2"/>
  <c r="D318" i="2" s="1"/>
  <c r="B318" i="2"/>
  <c r="A318" i="2"/>
  <c r="BA317" i="2"/>
  <c r="AZ317" i="2"/>
  <c r="AV317" i="2"/>
  <c r="AD317" i="2"/>
  <c r="X317" i="2"/>
  <c r="Z317" i="2" s="1"/>
  <c r="S317" i="2"/>
  <c r="E317" i="2"/>
  <c r="C317" i="2"/>
  <c r="D317" i="2" s="1"/>
  <c r="B317" i="2"/>
  <c r="A317" i="2"/>
  <c r="BA316" i="2"/>
  <c r="AZ316" i="2"/>
  <c r="AV316" i="2"/>
  <c r="AD316" i="2"/>
  <c r="AF316" i="2" s="1"/>
  <c r="Y316" i="2"/>
  <c r="F316" i="6" s="1"/>
  <c r="X316" i="2"/>
  <c r="Z316" i="2" s="1"/>
  <c r="T316" i="2"/>
  <c r="S316" i="2"/>
  <c r="F316" i="2"/>
  <c r="E316" i="2"/>
  <c r="G316" i="2" s="1"/>
  <c r="D316" i="2"/>
  <c r="C316" i="2"/>
  <c r="J316" i="2" s="1"/>
  <c r="B316" i="2"/>
  <c r="A316" i="2"/>
  <c r="BA315" i="2"/>
  <c r="AZ315" i="2"/>
  <c r="AV315" i="2"/>
  <c r="AD315" i="2"/>
  <c r="AF315" i="2" s="1"/>
  <c r="X315" i="2"/>
  <c r="S315" i="2"/>
  <c r="U315" i="2" s="1"/>
  <c r="E315" i="2"/>
  <c r="G315" i="2" s="1"/>
  <c r="C315" i="2"/>
  <c r="D315" i="2" s="1"/>
  <c r="B315" i="2"/>
  <c r="A315" i="2"/>
  <c r="BA314" i="2"/>
  <c r="AZ314" i="2"/>
  <c r="AV314" i="2"/>
  <c r="AD314" i="2"/>
  <c r="AF314" i="2" s="1"/>
  <c r="Y314" i="2"/>
  <c r="F314" i="6" s="1"/>
  <c r="X314" i="2"/>
  <c r="Z314" i="2" s="1"/>
  <c r="S314" i="2"/>
  <c r="T314" i="2" s="1"/>
  <c r="E314" i="2"/>
  <c r="G314" i="2" s="1"/>
  <c r="C314" i="2"/>
  <c r="J314" i="2" s="1"/>
  <c r="L314" i="2" s="1"/>
  <c r="M314" i="2" s="1"/>
  <c r="B314" i="2"/>
  <c r="A314" i="2"/>
  <c r="BA313" i="2"/>
  <c r="AZ313" i="2"/>
  <c r="AV313" i="2"/>
  <c r="AD313" i="2"/>
  <c r="X313" i="2"/>
  <c r="Z313" i="2" s="1"/>
  <c r="S313" i="2"/>
  <c r="E313" i="2"/>
  <c r="C313" i="2"/>
  <c r="D313" i="2" s="1"/>
  <c r="B313" i="2"/>
  <c r="A313" i="2"/>
  <c r="D314" i="2" l="1"/>
  <c r="J319" i="2"/>
  <c r="L319" i="2" s="1"/>
  <c r="M319" i="2" s="1"/>
  <c r="E324" i="6"/>
  <c r="J323" i="2"/>
  <c r="K323" i="2" s="1"/>
  <c r="K314" i="2"/>
  <c r="J315" i="2"/>
  <c r="L315" i="2" s="1"/>
  <c r="M315" i="2" s="1"/>
  <c r="AE315" i="2"/>
  <c r="BF330" i="2"/>
  <c r="BE330" i="2"/>
  <c r="E320" i="6"/>
  <c r="AE316" i="2"/>
  <c r="AE314" i="2"/>
  <c r="J327" i="2"/>
  <c r="L327" i="2" s="1"/>
  <c r="M327" i="2" s="1"/>
  <c r="E327" i="6"/>
  <c r="G313" i="2"/>
  <c r="F313" i="2"/>
  <c r="D325" i="2"/>
  <c r="J325" i="2"/>
  <c r="L325" i="2" s="1"/>
  <c r="M325" i="2" s="1"/>
  <c r="U313" i="2"/>
  <c r="T313" i="2"/>
  <c r="K315" i="2"/>
  <c r="AF317" i="2"/>
  <c r="AE317" i="2"/>
  <c r="Z321" i="2"/>
  <c r="E321" i="6"/>
  <c r="AF313" i="2"/>
  <c r="AE313" i="2"/>
  <c r="Z315" i="2"/>
  <c r="E315" i="6"/>
  <c r="Y315" i="2"/>
  <c r="F315" i="6" s="1"/>
  <c r="L316" i="2"/>
  <c r="M316" i="2" s="1"/>
  <c r="K316" i="2"/>
  <c r="G317" i="2"/>
  <c r="O317" i="2" s="1"/>
  <c r="C317" i="6" s="1"/>
  <c r="F317" i="2"/>
  <c r="D321" i="2"/>
  <c r="J321" i="2"/>
  <c r="L321" i="2" s="1"/>
  <c r="M321" i="2" s="1"/>
  <c r="Z325" i="2"/>
  <c r="AH325" i="2" s="1"/>
  <c r="E325" i="6"/>
  <c r="U317" i="2"/>
  <c r="U316" i="2" s="1"/>
  <c r="T317" i="2"/>
  <c r="J318" i="2"/>
  <c r="L318" i="2" s="1"/>
  <c r="M318" i="2" s="1"/>
  <c r="J322" i="2"/>
  <c r="J326" i="2"/>
  <c r="L326" i="2" s="1"/>
  <c r="M326" i="2" s="1"/>
  <c r="E319" i="6"/>
  <c r="J313" i="2"/>
  <c r="F314" i="2"/>
  <c r="J317" i="2"/>
  <c r="E314" i="6"/>
  <c r="E318" i="6"/>
  <c r="E326" i="6"/>
  <c r="Y313" i="2"/>
  <c r="F313" i="6" s="1"/>
  <c r="F315" i="2"/>
  <c r="T315" i="2"/>
  <c r="Y317" i="2"/>
  <c r="F317" i="6" s="1"/>
  <c r="J320" i="2"/>
  <c r="L320" i="2" s="1"/>
  <c r="M320" i="2" s="1"/>
  <c r="J324" i="2"/>
  <c r="L324" i="2" s="1"/>
  <c r="M324" i="2" s="1"/>
  <c r="E313" i="6"/>
  <c r="E317" i="6"/>
  <c r="AF322" i="2"/>
  <c r="AE322" i="2"/>
  <c r="AA324" i="2"/>
  <c r="H325" i="2"/>
  <c r="O325" i="2"/>
  <c r="C325" i="6" s="1"/>
  <c r="AG325" i="2"/>
  <c r="V327" i="2"/>
  <c r="AJ327" i="2"/>
  <c r="K327" i="6" s="1"/>
  <c r="G323" i="2"/>
  <c r="F323" i="2"/>
  <c r="AG324" i="2"/>
  <c r="AH324" i="2"/>
  <c r="U326" i="2"/>
  <c r="T322" i="2"/>
  <c r="L323" i="2"/>
  <c r="M323" i="2" s="1"/>
  <c r="AF323" i="2"/>
  <c r="AE323" i="2"/>
  <c r="V325" i="2"/>
  <c r="AJ325" i="2"/>
  <c r="K325" i="6" s="1"/>
  <c r="AA326" i="2"/>
  <c r="H327" i="2"/>
  <c r="O327" i="2"/>
  <c r="C327" i="6" s="1"/>
  <c r="AG327" i="2"/>
  <c r="AH327" i="2"/>
  <c r="I327" i="6" s="1"/>
  <c r="G322" i="2"/>
  <c r="F322" i="2"/>
  <c r="Z322" i="2"/>
  <c r="Y322" i="2"/>
  <c r="F322" i="6" s="1"/>
  <c r="H326" i="2"/>
  <c r="O326" i="2"/>
  <c r="C326" i="6" s="1"/>
  <c r="AG326" i="2"/>
  <c r="AH326" i="2"/>
  <c r="I326" i="6" s="1"/>
  <c r="L322" i="2"/>
  <c r="M322" i="2" s="1"/>
  <c r="K322" i="2"/>
  <c r="U323" i="2"/>
  <c r="U322" i="2" s="1"/>
  <c r="T323" i="2"/>
  <c r="Z323" i="2"/>
  <c r="Y323" i="2"/>
  <c r="F323" i="6" s="1"/>
  <c r="H324" i="2"/>
  <c r="O324" i="2"/>
  <c r="C324" i="6" s="1"/>
  <c r="AA327" i="2"/>
  <c r="F324" i="2"/>
  <c r="T324" i="2"/>
  <c r="Y324" i="2"/>
  <c r="F324" i="6" s="1"/>
  <c r="AE324" i="2"/>
  <c r="F325" i="2"/>
  <c r="T325" i="2"/>
  <c r="Y325" i="2"/>
  <c r="F325" i="6" s="1"/>
  <c r="AE325" i="2"/>
  <c r="F326" i="2"/>
  <c r="K326" i="2"/>
  <c r="T326" i="2"/>
  <c r="Y326" i="2"/>
  <c r="F326" i="6" s="1"/>
  <c r="AE326" i="2"/>
  <c r="F327" i="2"/>
  <c r="K327" i="2"/>
  <c r="T327" i="2"/>
  <c r="Y327" i="2"/>
  <c r="F327" i="6" s="1"/>
  <c r="AE327" i="2"/>
  <c r="AA318" i="2"/>
  <c r="H319" i="2"/>
  <c r="O319" i="2"/>
  <c r="C319" i="6" s="1"/>
  <c r="AG319" i="2"/>
  <c r="AH319" i="2"/>
  <c r="I319" i="6" s="1"/>
  <c r="V321" i="2"/>
  <c r="AJ321" i="2"/>
  <c r="K321" i="6" s="1"/>
  <c r="H318" i="2"/>
  <c r="O318" i="2"/>
  <c r="C318" i="6" s="1"/>
  <c r="AG318" i="2"/>
  <c r="AH318" i="2"/>
  <c r="I318" i="6" s="1"/>
  <c r="U320" i="2"/>
  <c r="AA321" i="2"/>
  <c r="V319" i="2"/>
  <c r="AJ319" i="2"/>
  <c r="K319" i="6" s="1"/>
  <c r="AA320" i="2"/>
  <c r="H321" i="2"/>
  <c r="O321" i="2"/>
  <c r="C321" i="6" s="1"/>
  <c r="AG321" i="2"/>
  <c r="AH321" i="2"/>
  <c r="AA319" i="2"/>
  <c r="H320" i="2"/>
  <c r="O320" i="2"/>
  <c r="C320" i="6" s="1"/>
  <c r="AG320" i="2"/>
  <c r="AH320" i="2"/>
  <c r="F318" i="2"/>
  <c r="T318" i="2"/>
  <c r="Y318" i="2"/>
  <c r="F318" i="6" s="1"/>
  <c r="AE318" i="2"/>
  <c r="F319" i="2"/>
  <c r="T319" i="2"/>
  <c r="Y319" i="2"/>
  <c r="F319" i="6" s="1"/>
  <c r="AE319" i="2"/>
  <c r="F320" i="2"/>
  <c r="K320" i="2"/>
  <c r="T320" i="2"/>
  <c r="Y320" i="2"/>
  <c r="F320" i="6" s="1"/>
  <c r="AE320" i="2"/>
  <c r="F321" i="2"/>
  <c r="K321" i="2"/>
  <c r="T321" i="2"/>
  <c r="Y321" i="2"/>
  <c r="F321" i="6" s="1"/>
  <c r="AE321" i="2"/>
  <c r="AA314" i="2"/>
  <c r="H316" i="2"/>
  <c r="O316" i="2"/>
  <c r="C316" i="6" s="1"/>
  <c r="AG316" i="2"/>
  <c r="AH316" i="2"/>
  <c r="I316" i="6" s="1"/>
  <c r="O313" i="2"/>
  <c r="C313" i="6" s="1"/>
  <c r="H313" i="2"/>
  <c r="AJ313" i="2"/>
  <c r="K313" i="6" s="1"/>
  <c r="V313" i="2"/>
  <c r="AH313" i="2"/>
  <c r="AG313" i="2"/>
  <c r="AA315" i="2"/>
  <c r="V317" i="2"/>
  <c r="AH317" i="2"/>
  <c r="I317" i="6" s="1"/>
  <c r="AG317" i="2"/>
  <c r="O314" i="2"/>
  <c r="C314" i="6" s="1"/>
  <c r="H314" i="2"/>
  <c r="U314" i="2"/>
  <c r="AG314" i="2"/>
  <c r="AH314" i="2"/>
  <c r="I314" i="6" s="1"/>
  <c r="AA316" i="2"/>
  <c r="AA313" i="2"/>
  <c r="H315" i="2"/>
  <c r="O315" i="2"/>
  <c r="C315" i="6" s="1"/>
  <c r="AJ315" i="2"/>
  <c r="K315" i="6" s="1"/>
  <c r="V315" i="2"/>
  <c r="AG315" i="2"/>
  <c r="AH315" i="2"/>
  <c r="AA317" i="2"/>
  <c r="H317" i="2" l="1"/>
  <c r="K319" i="2"/>
  <c r="K324" i="2"/>
  <c r="K318" i="2"/>
  <c r="AJ316" i="2"/>
  <c r="K316" i="6" s="1"/>
  <c r="V316" i="2"/>
  <c r="AK316" i="2" s="1"/>
  <c r="L316" i="6" s="1"/>
  <c r="I325" i="6"/>
  <c r="AI321" i="2"/>
  <c r="J321" i="6" s="1"/>
  <c r="I321" i="6"/>
  <c r="L313" i="2"/>
  <c r="M313" i="2" s="1"/>
  <c r="K313" i="2"/>
  <c r="AI315" i="2"/>
  <c r="J315" i="6" s="1"/>
  <c r="I315" i="6"/>
  <c r="AJ317" i="2"/>
  <c r="K317" i="6" s="1"/>
  <c r="K325" i="2"/>
  <c r="AA325" i="2"/>
  <c r="AI325" i="2" s="1"/>
  <c r="J325" i="6" s="1"/>
  <c r="AI324" i="2"/>
  <c r="J324" i="6" s="1"/>
  <c r="I324" i="6"/>
  <c r="AI313" i="2"/>
  <c r="J313" i="6" s="1"/>
  <c r="I313" i="6"/>
  <c r="U324" i="2"/>
  <c r="V324" i="2" s="1"/>
  <c r="AI320" i="2"/>
  <c r="J320" i="6" s="1"/>
  <c r="I320" i="6"/>
  <c r="L317" i="2"/>
  <c r="M317" i="2" s="1"/>
  <c r="K317" i="2"/>
  <c r="U318" i="2"/>
  <c r="V318" i="2" s="1"/>
  <c r="Q325" i="2"/>
  <c r="P325" i="2"/>
  <c r="D325" i="6" s="1"/>
  <c r="AA323" i="2"/>
  <c r="Q326" i="2"/>
  <c r="P326" i="2"/>
  <c r="D326" i="6" s="1"/>
  <c r="Q324" i="2"/>
  <c r="P324" i="2"/>
  <c r="D324" i="6" s="1"/>
  <c r="AI326" i="2"/>
  <c r="J326" i="6" s="1"/>
  <c r="AI327" i="2"/>
  <c r="J327" i="6" s="1"/>
  <c r="Q327" i="2"/>
  <c r="P327" i="2"/>
  <c r="D327" i="6" s="1"/>
  <c r="AG323" i="2"/>
  <c r="AH323" i="2"/>
  <c r="V322" i="2"/>
  <c r="AJ322" i="2"/>
  <c r="K322" i="6" s="1"/>
  <c r="AK327" i="2"/>
  <c r="L327" i="6" s="1"/>
  <c r="V323" i="2"/>
  <c r="AJ323" i="2"/>
  <c r="K323" i="6" s="1"/>
  <c r="AA322" i="2"/>
  <c r="AK325" i="2"/>
  <c r="L325" i="6" s="1"/>
  <c r="V326" i="2"/>
  <c r="AJ326" i="2"/>
  <c r="K326" i="6" s="1"/>
  <c r="H323" i="2"/>
  <c r="O323" i="2"/>
  <c r="C323" i="6" s="1"/>
  <c r="H322" i="2"/>
  <c r="O322" i="2"/>
  <c r="C322" i="6" s="1"/>
  <c r="AG322" i="2"/>
  <c r="AH322" i="2"/>
  <c r="I322" i="6" s="1"/>
  <c r="Q321" i="2"/>
  <c r="P321" i="2"/>
  <c r="D321" i="6" s="1"/>
  <c r="AK321" i="2"/>
  <c r="L321" i="6" s="1"/>
  <c r="AK319" i="2"/>
  <c r="L319" i="6" s="1"/>
  <c r="V320" i="2"/>
  <c r="AJ320" i="2"/>
  <c r="K320" i="6" s="1"/>
  <c r="Q318" i="2"/>
  <c r="P318" i="2"/>
  <c r="D318" i="6" s="1"/>
  <c r="AI319" i="2"/>
  <c r="J319" i="6" s="1"/>
  <c r="Q319" i="2"/>
  <c r="P319" i="2"/>
  <c r="D319" i="6" s="1"/>
  <c r="Q320" i="2"/>
  <c r="P320" i="2"/>
  <c r="D320" i="6" s="1"/>
  <c r="AJ318" i="2"/>
  <c r="K318" i="6" s="1"/>
  <c r="AI318" i="2"/>
  <c r="J318" i="6" s="1"/>
  <c r="AJ314" i="2"/>
  <c r="K314" i="6" s="1"/>
  <c r="V314" i="2"/>
  <c r="AI314" i="2"/>
  <c r="J314" i="6" s="1"/>
  <c r="Q316" i="2"/>
  <c r="P316" i="2"/>
  <c r="D316" i="6" s="1"/>
  <c r="Q314" i="2"/>
  <c r="P314" i="2"/>
  <c r="D314" i="6" s="1"/>
  <c r="Q313" i="2"/>
  <c r="P313" i="2"/>
  <c r="D313" i="6" s="1"/>
  <c r="AK313" i="2"/>
  <c r="L313" i="6" s="1"/>
  <c r="AI316" i="2"/>
  <c r="J316" i="6" s="1"/>
  <c r="Q315" i="2"/>
  <c r="P315" i="2"/>
  <c r="D315" i="6" s="1"/>
  <c r="AK317" i="2"/>
  <c r="L317" i="6" s="1"/>
  <c r="Q317" i="2"/>
  <c r="P317" i="2"/>
  <c r="D317" i="6" s="1"/>
  <c r="AK315" i="2"/>
  <c r="L315" i="6" s="1"/>
  <c r="AI317" i="2"/>
  <c r="J317" i="6" s="1"/>
  <c r="AJ324" i="2" l="1"/>
  <c r="K324" i="6" s="1"/>
  <c r="AI323" i="2"/>
  <c r="J323" i="6" s="1"/>
  <c r="I323" i="6"/>
  <c r="Q323" i="2"/>
  <c r="P323" i="2"/>
  <c r="D323" i="6" s="1"/>
  <c r="R327" i="2"/>
  <c r="AN327" i="2"/>
  <c r="G327" i="6" s="1"/>
  <c r="AL327" i="2"/>
  <c r="AS327" i="2"/>
  <c r="R324" i="2"/>
  <c r="AL324" i="2"/>
  <c r="AS324" i="2"/>
  <c r="AK323" i="2"/>
  <c r="L323" i="6" s="1"/>
  <c r="AK322" i="2"/>
  <c r="L322" i="6" s="1"/>
  <c r="R326" i="2"/>
  <c r="AS326" i="2"/>
  <c r="AL326" i="2"/>
  <c r="R325" i="2"/>
  <c r="AN325" i="2"/>
  <c r="G325" i="6" s="1"/>
  <c r="AL325" i="2"/>
  <c r="AS325" i="2"/>
  <c r="Q322" i="2"/>
  <c r="P322" i="2"/>
  <c r="D322" i="6" s="1"/>
  <c r="AK324" i="2"/>
  <c r="L324" i="6" s="1"/>
  <c r="AI322" i="2"/>
  <c r="J322" i="6" s="1"/>
  <c r="AK326" i="2"/>
  <c r="L326" i="6" s="1"/>
  <c r="AK320" i="2"/>
  <c r="L320" i="6" s="1"/>
  <c r="R320" i="2"/>
  <c r="AS320" i="2"/>
  <c r="AL320" i="2"/>
  <c r="R321" i="2"/>
  <c r="AN321" i="2"/>
  <c r="G321" i="6" s="1"/>
  <c r="AL321" i="2"/>
  <c r="AS321" i="2"/>
  <c r="AK318" i="2"/>
  <c r="L318" i="6" s="1"/>
  <c r="R318" i="2"/>
  <c r="AS318" i="2"/>
  <c r="AL318" i="2"/>
  <c r="R319" i="2"/>
  <c r="AL319" i="2"/>
  <c r="AS319" i="2"/>
  <c r="AN319" i="2"/>
  <c r="G319" i="6" s="1"/>
  <c r="R315" i="2"/>
  <c r="AS315" i="2"/>
  <c r="AN315" i="2"/>
  <c r="G315" i="6" s="1"/>
  <c r="AL315" i="2"/>
  <c r="R317" i="2"/>
  <c r="AS317" i="2"/>
  <c r="AN317" i="2"/>
  <c r="G317" i="6" s="1"/>
  <c r="AL317" i="2"/>
  <c r="R313" i="2"/>
  <c r="AL313" i="2"/>
  <c r="AS313" i="2"/>
  <c r="AN313" i="2"/>
  <c r="G313" i="6" s="1"/>
  <c r="R316" i="2"/>
  <c r="AL316" i="2"/>
  <c r="AS316" i="2"/>
  <c r="R314" i="2"/>
  <c r="AS314" i="2"/>
  <c r="AL314" i="2"/>
  <c r="AK314" i="2"/>
  <c r="L314" i="6" s="1"/>
  <c r="AP325" i="2"/>
  <c r="AW321" i="2"/>
  <c r="AP317" i="2"/>
  <c r="AW317" i="2"/>
  <c r="AW327" i="2"/>
  <c r="AP319" i="2"/>
  <c r="AW313" i="2"/>
  <c r="AW325" i="2"/>
  <c r="AP321" i="2"/>
  <c r="AP313" i="2"/>
  <c r="AP327" i="2"/>
  <c r="AW319" i="2"/>
  <c r="AP315" i="2"/>
  <c r="AW315" i="2"/>
  <c r="O327" i="6" l="1"/>
  <c r="M327" i="6"/>
  <c r="AM327" i="2"/>
  <c r="O317" i="6"/>
  <c r="O315" i="6"/>
  <c r="M313" i="6"/>
  <c r="O313" i="6"/>
  <c r="M317" i="6"/>
  <c r="M315" i="6"/>
  <c r="M321" i="6"/>
  <c r="M319" i="6"/>
  <c r="O321" i="6"/>
  <c r="O319" i="6"/>
  <c r="O325" i="6"/>
  <c r="M325" i="6"/>
  <c r="AM313" i="2"/>
  <c r="AM319" i="2"/>
  <c r="AM325" i="2"/>
  <c r="BD325" i="2"/>
  <c r="BB325" i="2"/>
  <c r="Q325" i="6" s="1"/>
  <c r="BD327" i="2"/>
  <c r="BB327" i="2"/>
  <c r="Q327" i="6" s="1"/>
  <c r="AT325" i="2"/>
  <c r="AN326" i="2"/>
  <c r="G326" i="6" s="1"/>
  <c r="AM326" i="2"/>
  <c r="AT327" i="2"/>
  <c r="AT326" i="2"/>
  <c r="AT324" i="2"/>
  <c r="R323" i="2"/>
  <c r="AS323" i="2"/>
  <c r="AL323" i="2"/>
  <c r="AM323" i="2" s="1"/>
  <c r="AN323" i="2"/>
  <c r="G323" i="6" s="1"/>
  <c r="AO325" i="2"/>
  <c r="H325" i="6" s="1"/>
  <c r="AM324" i="2"/>
  <c r="AO327" i="2"/>
  <c r="H327" i="6" s="1"/>
  <c r="R322" i="2"/>
  <c r="AS322" i="2"/>
  <c r="AL322" i="2"/>
  <c r="BD321" i="2"/>
  <c r="BB321" i="2"/>
  <c r="Q321" i="6" s="1"/>
  <c r="BD319" i="2"/>
  <c r="BB319" i="2"/>
  <c r="Q319" i="6" s="1"/>
  <c r="AO321" i="2"/>
  <c r="H321" i="6" s="1"/>
  <c r="AO319" i="2"/>
  <c r="H319" i="6" s="1"/>
  <c r="AN318" i="2"/>
  <c r="G318" i="6" s="1"/>
  <c r="AM318" i="2"/>
  <c r="AT321" i="2"/>
  <c r="AN320" i="2"/>
  <c r="G320" i="6" s="1"/>
  <c r="AM320" i="2"/>
  <c r="AT319" i="2"/>
  <c r="AT318" i="2"/>
  <c r="AM321" i="2"/>
  <c r="AT320" i="2"/>
  <c r="BD317" i="2"/>
  <c r="BB317" i="2"/>
  <c r="Q317" i="6" s="1"/>
  <c r="BD315" i="2"/>
  <c r="BB315" i="2"/>
  <c r="Q315" i="6" s="1"/>
  <c r="BD313" i="2"/>
  <c r="BB313" i="2"/>
  <c r="Q313" i="6" s="1"/>
  <c r="AN314" i="2"/>
  <c r="G314" i="6" s="1"/>
  <c r="AM314" i="2"/>
  <c r="AN316" i="2"/>
  <c r="G316" i="6" s="1"/>
  <c r="AM316" i="2"/>
  <c r="AT317" i="2"/>
  <c r="AT315" i="2"/>
  <c r="AT314" i="2"/>
  <c r="AO313" i="2"/>
  <c r="H313" i="6" s="1"/>
  <c r="AM317" i="2"/>
  <c r="AM315" i="2"/>
  <c r="AT316" i="2"/>
  <c r="AT313" i="2"/>
  <c r="AO317" i="2"/>
  <c r="H317" i="6" s="1"/>
  <c r="AO315" i="2"/>
  <c r="H315" i="6" s="1"/>
  <c r="AX325" i="2"/>
  <c r="AQ321" i="2"/>
  <c r="AQ315" i="2"/>
  <c r="AQ317" i="2"/>
  <c r="AP320" i="2"/>
  <c r="AP316" i="2"/>
  <c r="AQ325" i="2"/>
  <c r="AP323" i="2"/>
  <c r="AX321" i="2"/>
  <c r="AQ313" i="2"/>
  <c r="AW326" i="2"/>
  <c r="AW318" i="2"/>
  <c r="AP314" i="2"/>
  <c r="AX327" i="2"/>
  <c r="AQ327" i="2"/>
  <c r="AQ319" i="2"/>
  <c r="AX313" i="2"/>
  <c r="AP326" i="2"/>
  <c r="AP318" i="2"/>
  <c r="AW314" i="2"/>
  <c r="AW323" i="2"/>
  <c r="AX319" i="2"/>
  <c r="AX315" i="2"/>
  <c r="AX317" i="2"/>
  <c r="AW316" i="2"/>
  <c r="AW320" i="2"/>
  <c r="N327" i="6" l="1"/>
  <c r="P327" i="6"/>
  <c r="N317" i="6"/>
  <c r="P317" i="6"/>
  <c r="P313" i="6"/>
  <c r="N313" i="6"/>
  <c r="M316" i="6"/>
  <c r="O316" i="6"/>
  <c r="M314" i="6"/>
  <c r="O314" i="6"/>
  <c r="N315" i="6"/>
  <c r="P315" i="6"/>
  <c r="M320" i="6"/>
  <c r="O320" i="6"/>
  <c r="N319" i="6"/>
  <c r="P321" i="6"/>
  <c r="N321" i="6"/>
  <c r="P319" i="6"/>
  <c r="M318" i="6"/>
  <c r="O318" i="6"/>
  <c r="M323" i="6"/>
  <c r="M326" i="6"/>
  <c r="O326" i="6"/>
  <c r="P325" i="6"/>
  <c r="O323" i="6"/>
  <c r="N325" i="6"/>
  <c r="AY315" i="2"/>
  <c r="AR327" i="2"/>
  <c r="BD326" i="2"/>
  <c r="BB326" i="2"/>
  <c r="Q326" i="6" s="1"/>
  <c r="BC325" i="2"/>
  <c r="R325" i="6" s="1"/>
  <c r="BD323" i="2"/>
  <c r="BB323" i="2"/>
  <c r="Q323" i="6" s="1"/>
  <c r="BC327" i="2"/>
  <c r="R327" i="6" s="1"/>
  <c r="AR325" i="2"/>
  <c r="AO323" i="2"/>
  <c r="H323" i="6" s="1"/>
  <c r="AO326" i="2"/>
  <c r="H326" i="6" s="1"/>
  <c r="AN322" i="2"/>
  <c r="G322" i="6" s="1"/>
  <c r="AM322" i="2"/>
  <c r="AT322" i="2"/>
  <c r="AN324" i="2"/>
  <c r="G324" i="6" s="1"/>
  <c r="AT323" i="2"/>
  <c r="AY327" i="2"/>
  <c r="AY325" i="2"/>
  <c r="BD320" i="2"/>
  <c r="BB320" i="2"/>
  <c r="Q320" i="6" s="1"/>
  <c r="AR319" i="2"/>
  <c r="BC321" i="2"/>
  <c r="R321" i="6" s="1"/>
  <c r="AR321" i="2"/>
  <c r="BC319" i="2"/>
  <c r="R319" i="6" s="1"/>
  <c r="BD318" i="2"/>
  <c r="BB318" i="2"/>
  <c r="Q318" i="6" s="1"/>
  <c r="AO320" i="2"/>
  <c r="AO318" i="2"/>
  <c r="H318" i="6" s="1"/>
  <c r="AY319" i="2"/>
  <c r="AY321" i="2"/>
  <c r="AR317" i="2"/>
  <c r="BC317" i="2"/>
  <c r="R317" i="6" s="1"/>
  <c r="BC313" i="2"/>
  <c r="R313" i="6" s="1"/>
  <c r="AR313" i="2"/>
  <c r="BD316" i="2"/>
  <c r="BB316" i="2"/>
  <c r="Q316" i="6" s="1"/>
  <c r="BD314" i="2"/>
  <c r="BB314" i="2"/>
  <c r="Q314" i="6" s="1"/>
  <c r="AR315" i="2"/>
  <c r="BC315" i="2"/>
  <c r="R315" i="6" s="1"/>
  <c r="BE315" i="2"/>
  <c r="BF315" i="2"/>
  <c r="AO316" i="2"/>
  <c r="AY313" i="2"/>
  <c r="AY317" i="2"/>
  <c r="AO314" i="2"/>
  <c r="H314" i="6" s="1"/>
  <c r="AQ323" i="2"/>
  <c r="AW324" i="2"/>
  <c r="AQ320" i="2"/>
  <c r="AQ316" i="2"/>
  <c r="AX323" i="2"/>
  <c r="AP324" i="2"/>
  <c r="AX320" i="2"/>
  <c r="AX316" i="2"/>
  <c r="AQ326" i="2"/>
  <c r="AW322" i="2"/>
  <c r="AX318" i="2"/>
  <c r="AX314" i="2"/>
  <c r="AX326" i="2"/>
  <c r="AP322" i="2"/>
  <c r="AQ318" i="2"/>
  <c r="AQ314" i="2"/>
  <c r="N314" i="6" l="1"/>
  <c r="P314" i="6"/>
  <c r="N316" i="6"/>
  <c r="P316" i="6"/>
  <c r="N318" i="6"/>
  <c r="P318" i="6"/>
  <c r="N320" i="6"/>
  <c r="P320" i="6"/>
  <c r="M324" i="6"/>
  <c r="O324" i="6"/>
  <c r="N326" i="6"/>
  <c r="P326" i="6"/>
  <c r="P323" i="6"/>
  <c r="M322" i="6"/>
  <c r="O322" i="6"/>
  <c r="N323" i="6"/>
  <c r="AY316" i="2"/>
  <c r="BF316" i="2" s="1"/>
  <c r="H316" i="6"/>
  <c r="AY320" i="2"/>
  <c r="BF320" i="2" s="1"/>
  <c r="H320" i="6"/>
  <c r="BD324" i="2"/>
  <c r="BB324" i="2"/>
  <c r="Q324" i="6" s="1"/>
  <c r="AR326" i="2"/>
  <c r="BC326" i="2"/>
  <c r="R326" i="6" s="1"/>
  <c r="BC323" i="2"/>
  <c r="R323" i="6" s="1"/>
  <c r="BD322" i="2"/>
  <c r="BB322" i="2"/>
  <c r="Q322" i="6" s="1"/>
  <c r="AR323" i="2"/>
  <c r="AO324" i="2"/>
  <c r="H324" i="6" s="1"/>
  <c r="BF327" i="2"/>
  <c r="BE327" i="2"/>
  <c r="AY326" i="2"/>
  <c r="AO322" i="2"/>
  <c r="H322" i="6" s="1"/>
  <c r="AY323" i="2"/>
  <c r="BF325" i="2"/>
  <c r="BE325" i="2"/>
  <c r="AR318" i="2"/>
  <c r="BC318" i="2"/>
  <c r="R318" i="6" s="1"/>
  <c r="AR320" i="2"/>
  <c r="BC320" i="2"/>
  <c r="R320" i="6" s="1"/>
  <c r="BF321" i="2"/>
  <c r="BE321" i="2"/>
  <c r="BF319" i="2"/>
  <c r="BE319" i="2"/>
  <c r="AY318" i="2"/>
  <c r="AR314" i="2"/>
  <c r="BC314" i="2"/>
  <c r="R314" i="6" s="1"/>
  <c r="AR316" i="2"/>
  <c r="BC316" i="2"/>
  <c r="R316" i="6" s="1"/>
  <c r="BE316" i="2"/>
  <c r="BE317" i="2"/>
  <c r="BF317" i="2"/>
  <c r="AY314" i="2"/>
  <c r="BE313" i="2"/>
  <c r="BF313" i="2"/>
  <c r="AQ322" i="2"/>
  <c r="AX322" i="2"/>
  <c r="AX324" i="2"/>
  <c r="AQ324" i="2"/>
  <c r="N322" i="6" l="1"/>
  <c r="P322" i="6"/>
  <c r="N324" i="6"/>
  <c r="P324" i="6"/>
  <c r="BE320" i="2"/>
  <c r="AR322" i="2"/>
  <c r="BC322" i="2"/>
  <c r="R322" i="6" s="1"/>
  <c r="AR324" i="2"/>
  <c r="BC324" i="2"/>
  <c r="R324" i="6" s="1"/>
  <c r="BF323" i="2"/>
  <c r="BE323" i="2"/>
  <c r="BF326" i="2"/>
  <c r="BE326" i="2"/>
  <c r="AY324" i="2"/>
  <c r="AY322" i="2"/>
  <c r="BF318" i="2"/>
  <c r="BE318" i="2"/>
  <c r="BE314" i="2"/>
  <c r="BF314" i="2"/>
  <c r="S311" i="6"/>
  <c r="B311" i="6"/>
  <c r="A311" i="6"/>
  <c r="S310" i="6"/>
  <c r="B310" i="6"/>
  <c r="A310" i="6"/>
  <c r="S309" i="6"/>
  <c r="E309" i="6"/>
  <c r="B309" i="6"/>
  <c r="A309" i="6"/>
  <c r="S308" i="6"/>
  <c r="B308" i="6"/>
  <c r="A308" i="6"/>
  <c r="S307" i="6"/>
  <c r="B307" i="6"/>
  <c r="A307" i="6"/>
  <c r="BA311" i="2"/>
  <c r="AZ311" i="2"/>
  <c r="AV311" i="2"/>
  <c r="AD311" i="2"/>
  <c r="AF311" i="2" s="1"/>
  <c r="X311" i="2"/>
  <c r="Z311" i="2" s="1"/>
  <c r="S311" i="2"/>
  <c r="U311" i="2" s="1"/>
  <c r="E311" i="2"/>
  <c r="G311" i="2" s="1"/>
  <c r="C311" i="2"/>
  <c r="J311" i="2" s="1"/>
  <c r="L311" i="2" s="1"/>
  <c r="M311" i="2" s="1"/>
  <c r="B311" i="2"/>
  <c r="A311" i="2"/>
  <c r="BA310" i="2"/>
  <c r="AZ310" i="2"/>
  <c r="AV310" i="2"/>
  <c r="AD310" i="2"/>
  <c r="AF310" i="2" s="1"/>
  <c r="X310" i="2"/>
  <c r="Z310" i="2" s="1"/>
  <c r="S310" i="2"/>
  <c r="E310" i="2"/>
  <c r="G310" i="2" s="1"/>
  <c r="C310" i="2"/>
  <c r="J310" i="2" s="1"/>
  <c r="L310" i="2" s="1"/>
  <c r="M310" i="2" s="1"/>
  <c r="B310" i="2"/>
  <c r="A310" i="2"/>
  <c r="BA309" i="2"/>
  <c r="AZ309" i="2"/>
  <c r="AV309" i="2"/>
  <c r="AD309" i="2"/>
  <c r="AF309" i="2" s="1"/>
  <c r="X309" i="2"/>
  <c r="Z309" i="2" s="1"/>
  <c r="S309" i="2"/>
  <c r="U309" i="2" s="1"/>
  <c r="E309" i="2"/>
  <c r="G309" i="2" s="1"/>
  <c r="C309" i="2"/>
  <c r="J309" i="2" s="1"/>
  <c r="L309" i="2" s="1"/>
  <c r="M309" i="2" s="1"/>
  <c r="B309" i="2"/>
  <c r="A309" i="2"/>
  <c r="BA308" i="2"/>
  <c r="AZ308" i="2"/>
  <c r="AV308" i="2"/>
  <c r="AD308" i="2"/>
  <c r="AF308" i="2" s="1"/>
  <c r="X308" i="2"/>
  <c r="Z308" i="2" s="1"/>
  <c r="S308" i="2"/>
  <c r="E308" i="2"/>
  <c r="G308" i="2" s="1"/>
  <c r="C308" i="2"/>
  <c r="J308" i="2" s="1"/>
  <c r="L308" i="2" s="1"/>
  <c r="M308" i="2" s="1"/>
  <c r="B308" i="2"/>
  <c r="A308" i="2"/>
  <c r="BA307" i="2"/>
  <c r="AZ307" i="2"/>
  <c r="AV307" i="2"/>
  <c r="AD307" i="2"/>
  <c r="AF307" i="2" s="1"/>
  <c r="X307" i="2"/>
  <c r="Z307" i="2" s="1"/>
  <c r="S307" i="2"/>
  <c r="U307" i="2" s="1"/>
  <c r="E307" i="2"/>
  <c r="G307" i="2" s="1"/>
  <c r="C307" i="2"/>
  <c r="J307" i="2" s="1"/>
  <c r="L307" i="2" s="1"/>
  <c r="M307" i="2" s="1"/>
  <c r="B307" i="2"/>
  <c r="A307" i="2"/>
  <c r="D307" i="2" l="1"/>
  <c r="D308" i="2"/>
  <c r="D309" i="2"/>
  <c r="D310" i="2"/>
  <c r="D311" i="2"/>
  <c r="E308" i="6"/>
  <c r="E307" i="6"/>
  <c r="E311" i="6"/>
  <c r="E310" i="6"/>
  <c r="BF322" i="2"/>
  <c r="BE322" i="2"/>
  <c r="BF324" i="2"/>
  <c r="BE324" i="2"/>
  <c r="O307" i="2"/>
  <c r="C307" i="6" s="1"/>
  <c r="H307" i="2"/>
  <c r="AH308" i="2"/>
  <c r="AG308" i="2"/>
  <c r="H309" i="2"/>
  <c r="O309" i="2"/>
  <c r="C309" i="6" s="1"/>
  <c r="AH310" i="2"/>
  <c r="AG310" i="2"/>
  <c r="H311" i="2"/>
  <c r="O311" i="2"/>
  <c r="C311" i="6" s="1"/>
  <c r="AJ307" i="2"/>
  <c r="K307" i="6" s="1"/>
  <c r="V307" i="2"/>
  <c r="U308" i="2"/>
  <c r="AJ309" i="2"/>
  <c r="K309" i="6" s="1"/>
  <c r="V309" i="2"/>
  <c r="U310" i="2"/>
  <c r="AJ311" i="2"/>
  <c r="K311" i="6" s="1"/>
  <c r="V311" i="2"/>
  <c r="AH307" i="2"/>
  <c r="I307" i="6" s="1"/>
  <c r="AG307" i="2"/>
  <c r="H308" i="2"/>
  <c r="O308" i="2"/>
  <c r="C308" i="6" s="1"/>
  <c r="AG309" i="2"/>
  <c r="AH309" i="2"/>
  <c r="I309" i="6" s="1"/>
  <c r="O310" i="2"/>
  <c r="C310" i="6" s="1"/>
  <c r="H310" i="2"/>
  <c r="AG311" i="2"/>
  <c r="AH311" i="2"/>
  <c r="I311" i="6" s="1"/>
  <c r="AA307" i="2"/>
  <c r="AA308" i="2"/>
  <c r="AA309" i="2"/>
  <c r="AA310" i="2"/>
  <c r="AA311" i="2"/>
  <c r="F307" i="2"/>
  <c r="K307" i="2"/>
  <c r="T307" i="2"/>
  <c r="Y307" i="2"/>
  <c r="F307" i="6" s="1"/>
  <c r="AE307" i="2"/>
  <c r="F308" i="2"/>
  <c r="K308" i="2"/>
  <c r="T308" i="2"/>
  <c r="Y308" i="2"/>
  <c r="F308" i="6" s="1"/>
  <c r="AE308" i="2"/>
  <c r="F309" i="2"/>
  <c r="K309" i="2"/>
  <c r="T309" i="2"/>
  <c r="Y309" i="2"/>
  <c r="F309" i="6" s="1"/>
  <c r="AE309" i="2"/>
  <c r="F310" i="2"/>
  <c r="K310" i="2"/>
  <c r="T310" i="2"/>
  <c r="Y310" i="2"/>
  <c r="F310" i="6" s="1"/>
  <c r="AE310" i="2"/>
  <c r="F311" i="2"/>
  <c r="K311" i="2"/>
  <c r="T311" i="2"/>
  <c r="Y311" i="2"/>
  <c r="F311" i="6" s="1"/>
  <c r="AE311" i="2"/>
  <c r="S305" i="6"/>
  <c r="B305" i="6"/>
  <c r="A305" i="6"/>
  <c r="S304" i="6"/>
  <c r="B304" i="6"/>
  <c r="A304" i="6"/>
  <c r="S303" i="6"/>
  <c r="E303" i="6"/>
  <c r="B303" i="6"/>
  <c r="A303" i="6"/>
  <c r="S302" i="6"/>
  <c r="B302" i="6"/>
  <c r="A302" i="6"/>
  <c r="S301" i="6"/>
  <c r="B301" i="6"/>
  <c r="A301" i="6"/>
  <c r="BA305" i="2"/>
  <c r="AZ305" i="2"/>
  <c r="AV305" i="2"/>
  <c r="AE305" i="2"/>
  <c r="AD305" i="2"/>
  <c r="AF305" i="2" s="1"/>
  <c r="AG305" i="2" s="1"/>
  <c r="Y305" i="2"/>
  <c r="F305" i="6" s="1"/>
  <c r="X305" i="2"/>
  <c r="E305" i="6" s="1"/>
  <c r="T305" i="2"/>
  <c r="S305" i="2"/>
  <c r="U305" i="2" s="1"/>
  <c r="F305" i="2"/>
  <c r="E305" i="2"/>
  <c r="G305" i="2" s="1"/>
  <c r="D305" i="2"/>
  <c r="C305" i="2"/>
  <c r="J305" i="2" s="1"/>
  <c r="B305" i="2"/>
  <c r="A305" i="2"/>
  <c r="BA304" i="2"/>
  <c r="AZ304" i="2"/>
  <c r="AV304" i="2"/>
  <c r="AD304" i="2"/>
  <c r="AF304" i="2" s="1"/>
  <c r="AG304" i="2" s="1"/>
  <c r="X304" i="2"/>
  <c r="E304" i="6" s="1"/>
  <c r="T304" i="2"/>
  <c r="S304" i="2"/>
  <c r="G304" i="2"/>
  <c r="O304" i="2" s="1"/>
  <c r="C304" i="6" s="1"/>
  <c r="F304" i="2"/>
  <c r="E304" i="2"/>
  <c r="C304" i="2"/>
  <c r="J304" i="2" s="1"/>
  <c r="B304" i="2"/>
  <c r="A304" i="2"/>
  <c r="BA303" i="2"/>
  <c r="AZ303" i="2"/>
  <c r="AV303" i="2"/>
  <c r="AE303" i="2"/>
  <c r="AD303" i="2"/>
  <c r="AF303" i="2" s="1"/>
  <c r="AG303" i="2" s="1"/>
  <c r="Y303" i="2"/>
  <c r="F303" i="6" s="1"/>
  <c r="X303" i="2"/>
  <c r="Z303" i="2" s="1"/>
  <c r="AA303" i="2" s="1"/>
  <c r="T303" i="2"/>
  <c r="S303" i="2"/>
  <c r="U303" i="2" s="1"/>
  <c r="F303" i="2"/>
  <c r="E303" i="2"/>
  <c r="G303" i="2" s="1"/>
  <c r="D303" i="2"/>
  <c r="C303" i="2"/>
  <c r="J303" i="2" s="1"/>
  <c r="B303" i="2"/>
  <c r="A303" i="2"/>
  <c r="BA302" i="2"/>
  <c r="AZ302" i="2"/>
  <c r="AV302" i="2"/>
  <c r="AD302" i="2"/>
  <c r="AF302" i="2" s="1"/>
  <c r="AG302" i="2" s="1"/>
  <c r="X302" i="2"/>
  <c r="Z302" i="2" s="1"/>
  <c r="AA302" i="2" s="1"/>
  <c r="T302" i="2"/>
  <c r="S302" i="2"/>
  <c r="G302" i="2"/>
  <c r="O302" i="2" s="1"/>
  <c r="C302" i="6" s="1"/>
  <c r="F302" i="2"/>
  <c r="E302" i="2"/>
  <c r="C302" i="2"/>
  <c r="J302" i="2" s="1"/>
  <c r="B302" i="2"/>
  <c r="A302" i="2"/>
  <c r="BA301" i="2"/>
  <c r="AZ301" i="2"/>
  <c r="AV301" i="2"/>
  <c r="AE301" i="2"/>
  <c r="AD301" i="2"/>
  <c r="AF301" i="2" s="1"/>
  <c r="AG301" i="2" s="1"/>
  <c r="Y301" i="2"/>
  <c r="F301" i="6" s="1"/>
  <c r="X301" i="2"/>
  <c r="E301" i="6" s="1"/>
  <c r="T301" i="2"/>
  <c r="S301" i="2"/>
  <c r="U301" i="2" s="1"/>
  <c r="F301" i="2"/>
  <c r="E301" i="2"/>
  <c r="G301" i="2" s="1"/>
  <c r="D301" i="2"/>
  <c r="C301" i="2"/>
  <c r="J301" i="2" s="1"/>
  <c r="B301" i="2"/>
  <c r="A301" i="2"/>
  <c r="S299" i="6"/>
  <c r="E299" i="6"/>
  <c r="B299" i="6"/>
  <c r="A299" i="6"/>
  <c r="S298" i="6"/>
  <c r="B298" i="6"/>
  <c r="A298" i="6"/>
  <c r="S297" i="6"/>
  <c r="K297" i="6"/>
  <c r="C297" i="6"/>
  <c r="B297" i="6"/>
  <c r="A297" i="6"/>
  <c r="S296" i="6"/>
  <c r="B296" i="6"/>
  <c r="A296" i="6"/>
  <c r="S295" i="6"/>
  <c r="E295" i="6"/>
  <c r="B295" i="6"/>
  <c r="A295" i="6"/>
  <c r="S294" i="6"/>
  <c r="B294" i="6"/>
  <c r="A294" i="6"/>
  <c r="S293" i="6"/>
  <c r="B293" i="6"/>
  <c r="A293" i="6"/>
  <c r="S292" i="6"/>
  <c r="B292" i="6"/>
  <c r="A292" i="6"/>
  <c r="S291" i="6"/>
  <c r="B291" i="6"/>
  <c r="A291" i="6"/>
  <c r="S290" i="6"/>
  <c r="B290" i="6"/>
  <c r="A290" i="6"/>
  <c r="S289" i="6"/>
  <c r="B289" i="6"/>
  <c r="A289" i="6"/>
  <c r="S288" i="6"/>
  <c r="B288" i="6"/>
  <c r="A288" i="6"/>
  <c r="S287" i="6"/>
  <c r="E287" i="6"/>
  <c r="B287" i="6"/>
  <c r="A287" i="6"/>
  <c r="S286" i="6"/>
  <c r="B286" i="6"/>
  <c r="A286" i="6"/>
  <c r="S285" i="6"/>
  <c r="B285" i="6"/>
  <c r="A285" i="6"/>
  <c r="S284" i="6"/>
  <c r="B284" i="6"/>
  <c r="A284" i="6"/>
  <c r="S283" i="6"/>
  <c r="E283" i="6"/>
  <c r="B283" i="6"/>
  <c r="A283" i="6"/>
  <c r="BA299" i="2"/>
  <c r="AZ299" i="2"/>
  <c r="AV299" i="2"/>
  <c r="AE299" i="2"/>
  <c r="AD299" i="2"/>
  <c r="AF299" i="2" s="1"/>
  <c r="AA299" i="2"/>
  <c r="Y299" i="2"/>
  <c r="F299" i="6" s="1"/>
  <c r="X299" i="2"/>
  <c r="Z299" i="2" s="1"/>
  <c r="T299" i="2"/>
  <c r="S299" i="2"/>
  <c r="U299" i="2" s="1"/>
  <c r="AJ299" i="2" s="1"/>
  <c r="K299" i="6" s="1"/>
  <c r="K299" i="2"/>
  <c r="J299" i="2"/>
  <c r="L299" i="2" s="1"/>
  <c r="M299" i="2" s="1"/>
  <c r="E299" i="2"/>
  <c r="G299" i="2" s="1"/>
  <c r="O299" i="2" s="1"/>
  <c r="Q299" i="2" s="1"/>
  <c r="R299" i="2" s="1"/>
  <c r="D299" i="2"/>
  <c r="C299" i="2"/>
  <c r="B299" i="2"/>
  <c r="A299" i="2"/>
  <c r="BA298" i="2"/>
  <c r="AZ298" i="2"/>
  <c r="AV298" i="2"/>
  <c r="AG298" i="2"/>
  <c r="AE298" i="2"/>
  <c r="AD298" i="2"/>
  <c r="AF298" i="2" s="1"/>
  <c r="X298" i="2"/>
  <c r="Z298" i="2" s="1"/>
  <c r="T298" i="2"/>
  <c r="S298" i="2"/>
  <c r="F298" i="2"/>
  <c r="E298" i="2"/>
  <c r="G298" i="2" s="1"/>
  <c r="C298" i="2"/>
  <c r="J298" i="2" s="1"/>
  <c r="B298" i="2"/>
  <c r="A298" i="2"/>
  <c r="BA297" i="2"/>
  <c r="AZ297" i="2"/>
  <c r="AV297" i="2"/>
  <c r="AD297" i="2"/>
  <c r="AF297" i="2" s="1"/>
  <c r="AA297" i="2"/>
  <c r="Y297" i="2"/>
  <c r="F297" i="6" s="1"/>
  <c r="X297" i="2"/>
  <c r="Z297" i="2" s="1"/>
  <c r="V297" i="2"/>
  <c r="AK297" i="2" s="1"/>
  <c r="L297" i="6" s="1"/>
  <c r="S297" i="2"/>
  <c r="U297" i="2" s="1"/>
  <c r="AJ297" i="2" s="1"/>
  <c r="M297" i="2"/>
  <c r="J297" i="2"/>
  <c r="L297" i="2" s="1"/>
  <c r="F297" i="2"/>
  <c r="E297" i="2"/>
  <c r="G297" i="2" s="1"/>
  <c r="O297" i="2" s="1"/>
  <c r="Q297" i="2" s="1"/>
  <c r="R297" i="2" s="1"/>
  <c r="D297" i="2"/>
  <c r="C297" i="2"/>
  <c r="B297" i="2"/>
  <c r="A297" i="2"/>
  <c r="BA296" i="2"/>
  <c r="AZ296" i="2"/>
  <c r="AV296" i="2"/>
  <c r="AG296" i="2"/>
  <c r="AE296" i="2"/>
  <c r="AD296" i="2"/>
  <c r="AF296" i="2" s="1"/>
  <c r="Y296" i="2"/>
  <c r="F296" i="6" s="1"/>
  <c r="X296" i="2"/>
  <c r="Z296" i="2" s="1"/>
  <c r="T296" i="2"/>
  <c r="S296" i="2"/>
  <c r="F296" i="2"/>
  <c r="E296" i="2"/>
  <c r="G296" i="2" s="1"/>
  <c r="D296" i="2"/>
  <c r="C296" i="2"/>
  <c r="J296" i="2" s="1"/>
  <c r="B296" i="2"/>
  <c r="A296" i="2"/>
  <c r="BA295" i="2"/>
  <c r="AZ295" i="2"/>
  <c r="AV295" i="2"/>
  <c r="AD295" i="2"/>
  <c r="AF295" i="2" s="1"/>
  <c r="AA295" i="2"/>
  <c r="Y295" i="2"/>
  <c r="F295" i="6" s="1"/>
  <c r="X295" i="2"/>
  <c r="Z295" i="2" s="1"/>
  <c r="V295" i="2"/>
  <c r="AK295" i="2" s="1"/>
  <c r="L295" i="6" s="1"/>
  <c r="T295" i="2"/>
  <c r="S295" i="2"/>
  <c r="U295" i="2" s="1"/>
  <c r="AJ295" i="2" s="1"/>
  <c r="K295" i="6" s="1"/>
  <c r="J295" i="2"/>
  <c r="E295" i="2"/>
  <c r="G295" i="2" s="1"/>
  <c r="O295" i="2" s="1"/>
  <c r="D295" i="2"/>
  <c r="C295" i="2"/>
  <c r="B295" i="2"/>
  <c r="A295" i="2"/>
  <c r="BA294" i="2"/>
  <c r="AZ294" i="2"/>
  <c r="AV294" i="2"/>
  <c r="AE294" i="2"/>
  <c r="AD294" i="2"/>
  <c r="AF294" i="2" s="1"/>
  <c r="X294" i="2"/>
  <c r="E294" i="6" s="1"/>
  <c r="S294" i="2"/>
  <c r="T294" i="2" s="1"/>
  <c r="E294" i="2"/>
  <c r="C294" i="2"/>
  <c r="J294" i="2" s="1"/>
  <c r="L294" i="2" s="1"/>
  <c r="M294" i="2" s="1"/>
  <c r="B294" i="2"/>
  <c r="A294" i="2"/>
  <c r="BA293" i="2"/>
  <c r="AZ293" i="2"/>
  <c r="AV293" i="2"/>
  <c r="AD293" i="2"/>
  <c r="AF293" i="2" s="1"/>
  <c r="AG293" i="2" s="1"/>
  <c r="Y293" i="2"/>
  <c r="F293" i="6" s="1"/>
  <c r="X293" i="2"/>
  <c r="Z293" i="2" s="1"/>
  <c r="S293" i="2"/>
  <c r="J293" i="2"/>
  <c r="L293" i="2" s="1"/>
  <c r="M293" i="2" s="1"/>
  <c r="F293" i="2"/>
  <c r="E293" i="2"/>
  <c r="G293" i="2" s="1"/>
  <c r="C293" i="2"/>
  <c r="D293" i="2" s="1"/>
  <c r="B293" i="2"/>
  <c r="A293" i="2"/>
  <c r="BA292" i="2"/>
  <c r="AZ292" i="2"/>
  <c r="AV292" i="2"/>
  <c r="AE292" i="2"/>
  <c r="AD292" i="2"/>
  <c r="AF292" i="2" s="1"/>
  <c r="AH292" i="2" s="1"/>
  <c r="I292" i="6" s="1"/>
  <c r="X292" i="2"/>
  <c r="Z292" i="2" s="1"/>
  <c r="AA292" i="2" s="1"/>
  <c r="S292" i="2"/>
  <c r="T292" i="2" s="1"/>
  <c r="E292" i="2"/>
  <c r="G292" i="2" s="1"/>
  <c r="H292" i="2" s="1"/>
  <c r="C292" i="2"/>
  <c r="B292" i="2"/>
  <c r="A292" i="2"/>
  <c r="BA291" i="2"/>
  <c r="AZ291" i="2"/>
  <c r="AV291" i="2"/>
  <c r="AD291" i="2"/>
  <c r="AF291" i="2" s="1"/>
  <c r="X291" i="2"/>
  <c r="Z291" i="2" s="1"/>
  <c r="U291" i="2"/>
  <c r="T291" i="2"/>
  <c r="S291" i="2"/>
  <c r="G291" i="2"/>
  <c r="H291" i="2" s="1"/>
  <c r="F291" i="2"/>
  <c r="E291" i="2"/>
  <c r="C291" i="2"/>
  <c r="D291" i="2" s="1"/>
  <c r="B291" i="2"/>
  <c r="A291" i="2"/>
  <c r="BA290" i="2"/>
  <c r="AZ290" i="2"/>
  <c r="AV290" i="2"/>
  <c r="AF290" i="2"/>
  <c r="AG290" i="2" s="1"/>
  <c r="AE290" i="2"/>
  <c r="AD290" i="2"/>
  <c r="Y290" i="2"/>
  <c r="F290" i="6" s="1"/>
  <c r="X290" i="2"/>
  <c r="Z290" i="2" s="1"/>
  <c r="S290" i="2"/>
  <c r="E290" i="2"/>
  <c r="G290" i="2" s="1"/>
  <c r="C290" i="2"/>
  <c r="D290" i="2" s="1"/>
  <c r="B290" i="2"/>
  <c r="A290" i="2"/>
  <c r="BA289" i="2"/>
  <c r="AZ289" i="2"/>
  <c r="AV289" i="2"/>
  <c r="AD289" i="2"/>
  <c r="AE289" i="2" s="1"/>
  <c r="X289" i="2"/>
  <c r="Z289" i="2" s="1"/>
  <c r="U289" i="2"/>
  <c r="S289" i="2"/>
  <c r="T289" i="2" s="1"/>
  <c r="E289" i="2"/>
  <c r="G289" i="2" s="1"/>
  <c r="C289" i="2"/>
  <c r="D289" i="2" s="1"/>
  <c r="B289" i="2"/>
  <c r="A289" i="2"/>
  <c r="BA288" i="2"/>
  <c r="AZ288" i="2"/>
  <c r="AV288" i="2"/>
  <c r="AD288" i="2"/>
  <c r="AF288" i="2" s="1"/>
  <c r="X288" i="2"/>
  <c r="Z288" i="2" s="1"/>
  <c r="S288" i="2"/>
  <c r="T288" i="2" s="1"/>
  <c r="E288" i="2"/>
  <c r="G288" i="2" s="1"/>
  <c r="H288" i="2" s="1"/>
  <c r="C288" i="2"/>
  <c r="D288" i="2" s="1"/>
  <c r="B288" i="2"/>
  <c r="A288" i="2"/>
  <c r="BA287" i="2"/>
  <c r="AZ287" i="2"/>
  <c r="AV287" i="2"/>
  <c r="AD287" i="2"/>
  <c r="AF287" i="2" s="1"/>
  <c r="Y287" i="2"/>
  <c r="F287" i="6" s="1"/>
  <c r="X287" i="2"/>
  <c r="Z287" i="2" s="1"/>
  <c r="S287" i="2"/>
  <c r="U287" i="2" s="1"/>
  <c r="E287" i="2"/>
  <c r="F287" i="2" s="1"/>
  <c r="C287" i="2"/>
  <c r="D287" i="2" s="1"/>
  <c r="B287" i="2"/>
  <c r="A287" i="2"/>
  <c r="BA286" i="2"/>
  <c r="AZ286" i="2"/>
  <c r="AV286" i="2"/>
  <c r="AD286" i="2"/>
  <c r="AF286" i="2" s="1"/>
  <c r="X286" i="2"/>
  <c r="Z286" i="2" s="1"/>
  <c r="S286" i="2"/>
  <c r="T286" i="2" s="1"/>
  <c r="E286" i="2"/>
  <c r="G286" i="2" s="1"/>
  <c r="C286" i="2"/>
  <c r="D286" i="2" s="1"/>
  <c r="B286" i="2"/>
  <c r="A286" i="2"/>
  <c r="BA285" i="2"/>
  <c r="AZ285" i="2"/>
  <c r="AV285" i="2"/>
  <c r="AD285" i="2"/>
  <c r="AF285" i="2" s="1"/>
  <c r="X285" i="2"/>
  <c r="Y285" i="2" s="1"/>
  <c r="F285" i="6" s="1"/>
  <c r="U285" i="2"/>
  <c r="AJ285" i="2" s="1"/>
  <c r="K285" i="6" s="1"/>
  <c r="T285" i="2"/>
  <c r="S285" i="2"/>
  <c r="E285" i="2"/>
  <c r="F285" i="2" s="1"/>
  <c r="C285" i="2"/>
  <c r="D285" i="2" s="1"/>
  <c r="B285" i="2"/>
  <c r="A285" i="2"/>
  <c r="BA284" i="2"/>
  <c r="AZ284" i="2"/>
  <c r="AV284" i="2"/>
  <c r="AD284" i="2"/>
  <c r="AE284" i="2" s="1"/>
  <c r="Z284" i="2"/>
  <c r="X284" i="2"/>
  <c r="E284" i="6" s="1"/>
  <c r="S284" i="2"/>
  <c r="T284" i="2" s="1"/>
  <c r="G284" i="2"/>
  <c r="H284" i="2" s="1"/>
  <c r="E284" i="2"/>
  <c r="F284" i="2" s="1"/>
  <c r="C284" i="2"/>
  <c r="D284" i="2" s="1"/>
  <c r="B284" i="2"/>
  <c r="A284" i="2"/>
  <c r="BA283" i="2"/>
  <c r="AZ283" i="2"/>
  <c r="AV283" i="2"/>
  <c r="AD283" i="2"/>
  <c r="AF283" i="2" s="1"/>
  <c r="AG283" i="2" s="1"/>
  <c r="X283" i="2"/>
  <c r="Y283" i="2" s="1"/>
  <c r="F283" i="6" s="1"/>
  <c r="S283" i="2"/>
  <c r="U283" i="2" s="1"/>
  <c r="E283" i="2"/>
  <c r="G283" i="2" s="1"/>
  <c r="C283" i="2"/>
  <c r="D283" i="2" s="1"/>
  <c r="B283" i="2"/>
  <c r="A283" i="2"/>
  <c r="O301" i="2" l="1"/>
  <c r="C301" i="6" s="1"/>
  <c r="H301" i="2"/>
  <c r="O303" i="2"/>
  <c r="C303" i="6" s="1"/>
  <c r="H303" i="2"/>
  <c r="O305" i="2"/>
  <c r="C305" i="6" s="1"/>
  <c r="H305" i="2"/>
  <c r="L296" i="2"/>
  <c r="M296" i="2" s="1"/>
  <c r="K296" i="2"/>
  <c r="L298" i="2"/>
  <c r="M298" i="2" s="1"/>
  <c r="K298" i="2"/>
  <c r="U302" i="2"/>
  <c r="V301" i="2"/>
  <c r="AK301" i="2" s="1"/>
  <c r="L301" i="6" s="1"/>
  <c r="U304" i="2"/>
  <c r="V304" i="2" s="1"/>
  <c r="V303" i="2"/>
  <c r="AK303" i="2" s="1"/>
  <c r="L303" i="6" s="1"/>
  <c r="AJ305" i="2"/>
  <c r="K305" i="6" s="1"/>
  <c r="V305" i="2"/>
  <c r="AK305" i="2" s="1"/>
  <c r="L305" i="6" s="1"/>
  <c r="Q295" i="2"/>
  <c r="R295" i="2" s="1"/>
  <c r="C295" i="6"/>
  <c r="P295" i="2"/>
  <c r="D295" i="6" s="1"/>
  <c r="U286" i="2"/>
  <c r="AJ286" i="2" s="1"/>
  <c r="K286" i="6" s="1"/>
  <c r="AS299" i="2"/>
  <c r="AE283" i="2"/>
  <c r="AF284" i="2"/>
  <c r="AG284" i="2" s="1"/>
  <c r="G285" i="2"/>
  <c r="H285" i="2" s="1"/>
  <c r="F288" i="2"/>
  <c r="Y288" i="2"/>
  <c r="F288" i="6" s="1"/>
  <c r="F290" i="2"/>
  <c r="Y291" i="2"/>
  <c r="F291" i="6" s="1"/>
  <c r="Y292" i="2"/>
  <c r="F292" i="6" s="1"/>
  <c r="AG292" i="2"/>
  <c r="AE293" i="2"/>
  <c r="D294" i="2"/>
  <c r="F295" i="2"/>
  <c r="AE295" i="2"/>
  <c r="U296" i="2"/>
  <c r="H297" i="2"/>
  <c r="P297" i="2"/>
  <c r="D297" i="6" s="1"/>
  <c r="AE297" i="2"/>
  <c r="D298" i="2"/>
  <c r="Y298" i="2"/>
  <c r="F298" i="6" s="1"/>
  <c r="F299" i="2"/>
  <c r="V299" i="2"/>
  <c r="AK299" i="2" s="1"/>
  <c r="L299" i="6" s="1"/>
  <c r="E286" i="6"/>
  <c r="E290" i="6"/>
  <c r="E298" i="6"/>
  <c r="Z301" i="2"/>
  <c r="AA301" i="2" s="1"/>
  <c r="D302" i="2"/>
  <c r="H302" i="2"/>
  <c r="Y302" i="2"/>
  <c r="F302" i="6" s="1"/>
  <c r="AE302" i="2"/>
  <c r="D304" i="2"/>
  <c r="H304" i="2"/>
  <c r="Y304" i="2"/>
  <c r="F304" i="6" s="1"/>
  <c r="AE304" i="2"/>
  <c r="Z305" i="2"/>
  <c r="AA305" i="2" s="1"/>
  <c r="E302" i="6"/>
  <c r="E291" i="6"/>
  <c r="AI310" i="2"/>
  <c r="J310" i="6" s="1"/>
  <c r="I310" i="6"/>
  <c r="AI308" i="2"/>
  <c r="J308" i="6" s="1"/>
  <c r="I308" i="6"/>
  <c r="Y284" i="2"/>
  <c r="F284" i="6" s="1"/>
  <c r="Z285" i="2"/>
  <c r="J288" i="2"/>
  <c r="L288" i="2" s="1"/>
  <c r="M288" i="2" s="1"/>
  <c r="U290" i="2"/>
  <c r="V290" i="2" s="1"/>
  <c r="H295" i="2"/>
  <c r="AS297" i="2"/>
  <c r="U298" i="2"/>
  <c r="AJ298" i="2" s="1"/>
  <c r="K298" i="6" s="1"/>
  <c r="H299" i="2"/>
  <c r="P299" i="2"/>
  <c r="D299" i="6" s="1"/>
  <c r="E285" i="6"/>
  <c r="E289" i="6"/>
  <c r="E293" i="6"/>
  <c r="E297" i="6"/>
  <c r="C299" i="6"/>
  <c r="Z304" i="2"/>
  <c r="AA304" i="2" s="1"/>
  <c r="K297" i="2"/>
  <c r="T297" i="2"/>
  <c r="E288" i="6"/>
  <c r="E292" i="6"/>
  <c r="E296" i="6"/>
  <c r="AI311" i="2"/>
  <c r="J311" i="6" s="1"/>
  <c r="AK311" i="2"/>
  <c r="L311" i="6" s="1"/>
  <c r="Q309" i="2"/>
  <c r="P309" i="2"/>
  <c r="D309" i="6" s="1"/>
  <c r="Q311" i="2"/>
  <c r="P311" i="2"/>
  <c r="D311" i="6" s="1"/>
  <c r="Q310" i="2"/>
  <c r="P310" i="2"/>
  <c r="D310" i="6" s="1"/>
  <c r="AK309" i="2"/>
  <c r="L309" i="6" s="1"/>
  <c r="AK307" i="2"/>
  <c r="L307" i="6" s="1"/>
  <c r="AJ310" i="2"/>
  <c r="K310" i="6" s="1"/>
  <c r="V310" i="2"/>
  <c r="AJ308" i="2"/>
  <c r="K308" i="6" s="1"/>
  <c r="V308" i="2"/>
  <c r="AI309" i="2"/>
  <c r="J309" i="6" s="1"/>
  <c r="Q308" i="2"/>
  <c r="P308" i="2"/>
  <c r="D308" i="6" s="1"/>
  <c r="AI307" i="2"/>
  <c r="J307" i="6" s="1"/>
  <c r="Q307" i="2"/>
  <c r="P307" i="2"/>
  <c r="D307" i="6" s="1"/>
  <c r="L302" i="2"/>
  <c r="M302" i="2" s="1"/>
  <c r="K302" i="2"/>
  <c r="Q302" i="2"/>
  <c r="P302" i="2"/>
  <c r="D302" i="6" s="1"/>
  <c r="L304" i="2"/>
  <c r="M304" i="2" s="1"/>
  <c r="K304" i="2"/>
  <c r="Q304" i="2"/>
  <c r="AL304" i="2" s="1"/>
  <c r="P304" i="2"/>
  <c r="D304" i="6" s="1"/>
  <c r="L301" i="2"/>
  <c r="M301" i="2" s="1"/>
  <c r="K301" i="2"/>
  <c r="AJ302" i="2"/>
  <c r="K302" i="6" s="1"/>
  <c r="V302" i="2"/>
  <c r="L303" i="2"/>
  <c r="M303" i="2" s="1"/>
  <c r="K303" i="2"/>
  <c r="Q303" i="2"/>
  <c r="AN303" i="2" s="1"/>
  <c r="G303" i="6" s="1"/>
  <c r="P303" i="2"/>
  <c r="D303" i="6" s="1"/>
  <c r="AJ304" i="2"/>
  <c r="K304" i="6" s="1"/>
  <c r="L305" i="2"/>
  <c r="M305" i="2" s="1"/>
  <c r="K305" i="2"/>
  <c r="Q305" i="2"/>
  <c r="AN305" i="2" s="1"/>
  <c r="G305" i="6" s="1"/>
  <c r="AL302" i="2"/>
  <c r="Q301" i="2"/>
  <c r="AL301" i="2" s="1"/>
  <c r="AH301" i="2"/>
  <c r="AH302" i="2"/>
  <c r="AH303" i="2"/>
  <c r="AL303" i="2"/>
  <c r="AH305" i="2"/>
  <c r="AJ301" i="2"/>
  <c r="K301" i="6" s="1"/>
  <c r="AJ303" i="2"/>
  <c r="K303" i="6" s="1"/>
  <c r="H283" i="2"/>
  <c r="O283" i="2"/>
  <c r="C283" i="6" s="1"/>
  <c r="AA286" i="2"/>
  <c r="H286" i="2"/>
  <c r="O286" i="2"/>
  <c r="C286" i="6" s="1"/>
  <c r="V283" i="2"/>
  <c r="AJ283" i="2"/>
  <c r="K283" i="6" s="1"/>
  <c r="AG286" i="2"/>
  <c r="AH286" i="2"/>
  <c r="I286" i="6" s="1"/>
  <c r="AG285" i="2"/>
  <c r="AH285" i="2"/>
  <c r="F283" i="2"/>
  <c r="O284" i="2"/>
  <c r="C284" i="6" s="1"/>
  <c r="AA284" i="2"/>
  <c r="AH284" i="2"/>
  <c r="I284" i="6" s="1"/>
  <c r="J285" i="2"/>
  <c r="AE286" i="2"/>
  <c r="AG287" i="2"/>
  <c r="T283" i="2"/>
  <c r="Z283" i="2"/>
  <c r="AH283" i="2" s="1"/>
  <c r="I283" i="6" s="1"/>
  <c r="J284" i="2"/>
  <c r="U284" i="2"/>
  <c r="AE285" i="2"/>
  <c r="F286" i="2"/>
  <c r="Y286" i="2"/>
  <c r="F286" i="6" s="1"/>
  <c r="G287" i="2"/>
  <c r="T287" i="2"/>
  <c r="AE287" i="2"/>
  <c r="AE288" i="2"/>
  <c r="AA289" i="2"/>
  <c r="H290" i="2"/>
  <c r="O290" i="2"/>
  <c r="C290" i="6" s="1"/>
  <c r="J283" i="2"/>
  <c r="J287" i="2"/>
  <c r="AA287" i="2"/>
  <c r="AH287" i="2"/>
  <c r="I287" i="6" s="1"/>
  <c r="O288" i="2"/>
  <c r="C288" i="6" s="1"/>
  <c r="AA288" i="2"/>
  <c r="H289" i="2"/>
  <c r="O289" i="2"/>
  <c r="C289" i="6" s="1"/>
  <c r="AA285" i="2"/>
  <c r="J286" i="2"/>
  <c r="AJ290" i="2"/>
  <c r="K290" i="6" s="1"/>
  <c r="V285" i="2"/>
  <c r="V287" i="2"/>
  <c r="AJ287" i="2"/>
  <c r="K287" i="6" s="1"/>
  <c r="U288" i="2"/>
  <c r="AH288" i="2"/>
  <c r="AG288" i="2"/>
  <c r="AA290" i="2"/>
  <c r="AG291" i="2"/>
  <c r="AH291" i="2"/>
  <c r="I291" i="6" s="1"/>
  <c r="F289" i="2"/>
  <c r="Y289" i="2"/>
  <c r="F289" i="6" s="1"/>
  <c r="AF289" i="2"/>
  <c r="T290" i="2"/>
  <c r="AH290" i="2"/>
  <c r="J291" i="2"/>
  <c r="V291" i="2"/>
  <c r="Z294" i="2"/>
  <c r="Y294" i="2"/>
  <c r="F294" i="6" s="1"/>
  <c r="AN297" i="2"/>
  <c r="G297" i="6" s="1"/>
  <c r="AL297" i="2"/>
  <c r="AM297" i="2" s="1"/>
  <c r="AH297" i="2"/>
  <c r="I297" i="6" s="1"/>
  <c r="AG297" i="2"/>
  <c r="J290" i="2"/>
  <c r="AE291" i="2"/>
  <c r="AJ291" i="2"/>
  <c r="K291" i="6" s="1"/>
  <c r="F292" i="2"/>
  <c r="O292" i="2"/>
  <c r="C292" i="6" s="1"/>
  <c r="K293" i="2"/>
  <c r="U293" i="2"/>
  <c r="U294" i="2" s="1"/>
  <c r="T293" i="2"/>
  <c r="AH293" i="2"/>
  <c r="K294" i="2"/>
  <c r="AN299" i="2"/>
  <c r="G299" i="6" s="1"/>
  <c r="AL299" i="2"/>
  <c r="AH299" i="2"/>
  <c r="I299" i="6" s="1"/>
  <c r="AG299" i="2"/>
  <c r="J289" i="2"/>
  <c r="V289" i="2"/>
  <c r="O293" i="2"/>
  <c r="C293" i="6" s="1"/>
  <c r="H293" i="2"/>
  <c r="G294" i="2"/>
  <c r="F294" i="2"/>
  <c r="AG294" i="2"/>
  <c r="L295" i="2"/>
  <c r="M295" i="2" s="1"/>
  <c r="K295" i="2"/>
  <c r="AS295" i="2"/>
  <c r="O296" i="2"/>
  <c r="C296" i="6" s="1"/>
  <c r="H296" i="2"/>
  <c r="AJ296" i="2"/>
  <c r="K296" i="6" s="1"/>
  <c r="V296" i="2"/>
  <c r="AJ289" i="2"/>
  <c r="K289" i="6" s="1"/>
  <c r="O291" i="2"/>
  <c r="C291" i="6" s="1"/>
  <c r="AA291" i="2"/>
  <c r="J292" i="2"/>
  <c r="D292" i="2"/>
  <c r="U292" i="2"/>
  <c r="AI292" i="2"/>
  <c r="J292" i="6" s="1"/>
  <c r="AA293" i="2"/>
  <c r="AL295" i="2"/>
  <c r="AM295" i="2" s="1"/>
  <c r="AH295" i="2"/>
  <c r="I295" i="6" s="1"/>
  <c r="AG295" i="2"/>
  <c r="O298" i="2"/>
  <c r="C298" i="6" s="1"/>
  <c r="H298" i="2"/>
  <c r="AA296" i="2"/>
  <c r="AA298" i="2"/>
  <c r="AH296" i="2"/>
  <c r="I296" i="6" s="1"/>
  <c r="AH298" i="2"/>
  <c r="I298" i="6" s="1"/>
  <c r="S281" i="6"/>
  <c r="B281" i="6"/>
  <c r="A281" i="6"/>
  <c r="S280" i="6"/>
  <c r="E280" i="6"/>
  <c r="B280" i="6"/>
  <c r="A280" i="6"/>
  <c r="S279" i="6"/>
  <c r="E279" i="6"/>
  <c r="B279" i="6"/>
  <c r="A279" i="6"/>
  <c r="S278" i="6"/>
  <c r="B278" i="6"/>
  <c r="A278" i="6"/>
  <c r="S277" i="6"/>
  <c r="B277" i="6"/>
  <c r="A277" i="6"/>
  <c r="S276" i="6"/>
  <c r="F276" i="6"/>
  <c r="B276" i="6"/>
  <c r="A276" i="6"/>
  <c r="S275" i="6"/>
  <c r="E275" i="6"/>
  <c r="B275" i="6"/>
  <c r="A275" i="6"/>
  <c r="S274" i="6"/>
  <c r="B274" i="6"/>
  <c r="A274" i="6"/>
  <c r="BA281" i="2"/>
  <c r="AZ281" i="2"/>
  <c r="AV281" i="2"/>
  <c r="AD281" i="2"/>
  <c r="AF281" i="2" s="1"/>
  <c r="X281" i="2"/>
  <c r="E281" i="6" s="1"/>
  <c r="S281" i="2"/>
  <c r="E281" i="2"/>
  <c r="C281" i="2"/>
  <c r="D281" i="2" s="1"/>
  <c r="B281" i="2"/>
  <c r="A281" i="2"/>
  <c r="BA280" i="2"/>
  <c r="AZ280" i="2"/>
  <c r="AV280" i="2"/>
  <c r="AD280" i="2"/>
  <c r="X280" i="2"/>
  <c r="S280" i="2"/>
  <c r="J280" i="2"/>
  <c r="E280" i="2"/>
  <c r="F280" i="2" s="1"/>
  <c r="C280" i="2"/>
  <c r="D280" i="2" s="1"/>
  <c r="B280" i="2"/>
  <c r="A280" i="2"/>
  <c r="BA279" i="2"/>
  <c r="AZ279" i="2"/>
  <c r="AV279" i="2"/>
  <c r="AD279" i="2"/>
  <c r="AE279" i="2" s="1"/>
  <c r="X279" i="2"/>
  <c r="Y279" i="2" s="1"/>
  <c r="F279" i="6" s="1"/>
  <c r="U279" i="2"/>
  <c r="S279" i="2"/>
  <c r="T279" i="2" s="1"/>
  <c r="E279" i="2"/>
  <c r="F279" i="2" s="1"/>
  <c r="C279" i="2"/>
  <c r="B279" i="2"/>
  <c r="A279" i="2"/>
  <c r="BA278" i="2"/>
  <c r="AZ278" i="2"/>
  <c r="AV278" i="2"/>
  <c r="AD278" i="2"/>
  <c r="AE278" i="2" s="1"/>
  <c r="X278" i="2"/>
  <c r="E278" i="6" s="1"/>
  <c r="S278" i="2"/>
  <c r="T278" i="2" s="1"/>
  <c r="J278" i="2"/>
  <c r="K278" i="2" s="1"/>
  <c r="E278" i="2"/>
  <c r="C278" i="2"/>
  <c r="D278" i="2" s="1"/>
  <c r="B278" i="2"/>
  <c r="A278" i="2"/>
  <c r="BA277" i="2"/>
  <c r="AZ277" i="2"/>
  <c r="AV277" i="2"/>
  <c r="AD277" i="2"/>
  <c r="AE277" i="2" s="1"/>
  <c r="X277" i="2"/>
  <c r="Y277" i="2" s="1"/>
  <c r="F277" i="6" s="1"/>
  <c r="S277" i="2"/>
  <c r="T277" i="2" s="1"/>
  <c r="J277" i="2"/>
  <c r="K277" i="2" s="1"/>
  <c r="E277" i="2"/>
  <c r="F277" i="2" s="1"/>
  <c r="C277" i="2"/>
  <c r="D277" i="2" s="1"/>
  <c r="B277" i="2"/>
  <c r="A277" i="2"/>
  <c r="BA276" i="2"/>
  <c r="AZ276" i="2"/>
  <c r="AV276" i="2"/>
  <c r="AD276" i="2"/>
  <c r="X276" i="2"/>
  <c r="Y276" i="2" s="1"/>
  <c r="S276" i="2"/>
  <c r="J276" i="2"/>
  <c r="E276" i="2"/>
  <c r="F276" i="2" s="1"/>
  <c r="C276" i="2"/>
  <c r="D276" i="2" s="1"/>
  <c r="B276" i="2"/>
  <c r="A276" i="2"/>
  <c r="BA275" i="2"/>
  <c r="AZ275" i="2"/>
  <c r="AV275" i="2"/>
  <c r="AF275" i="2"/>
  <c r="AD275" i="2"/>
  <c r="AE275" i="2" s="1"/>
  <c r="X275" i="2"/>
  <c r="Y275" i="2" s="1"/>
  <c r="F275" i="6" s="1"/>
  <c r="S275" i="2"/>
  <c r="T275" i="2" s="1"/>
  <c r="E275" i="2"/>
  <c r="F275" i="2" s="1"/>
  <c r="C275" i="2"/>
  <c r="B275" i="2"/>
  <c r="A275" i="2"/>
  <c r="BA274" i="2"/>
  <c r="AZ274" i="2"/>
  <c r="AV274" i="2"/>
  <c r="AF274" i="2"/>
  <c r="AD274" i="2"/>
  <c r="AE274" i="2" s="1"/>
  <c r="X274" i="2"/>
  <c r="Y274" i="2" s="1"/>
  <c r="F274" i="6" s="1"/>
  <c r="S274" i="2"/>
  <c r="L274" i="2"/>
  <c r="M274" i="2" s="1"/>
  <c r="E274" i="2"/>
  <c r="F274" i="2" s="1"/>
  <c r="C274" i="2"/>
  <c r="J274" i="2" s="1"/>
  <c r="K274" i="2" s="1"/>
  <c r="B274" i="2"/>
  <c r="A274" i="2"/>
  <c r="AP303" i="2"/>
  <c r="AP299" i="2"/>
  <c r="AP305" i="2"/>
  <c r="AW299" i="2"/>
  <c r="AW297" i="2"/>
  <c r="AP297" i="2"/>
  <c r="M297" i="6" l="1"/>
  <c r="O297" i="6"/>
  <c r="O299" i="6"/>
  <c r="M305" i="6"/>
  <c r="M299" i="6"/>
  <c r="M303" i="6"/>
  <c r="AI301" i="2"/>
  <c r="J301" i="6" s="1"/>
  <c r="I301" i="6"/>
  <c r="U275" i="2"/>
  <c r="V275" i="2" s="1"/>
  <c r="E274" i="6"/>
  <c r="AN295" i="2"/>
  <c r="AI293" i="2"/>
  <c r="J293" i="6" s="1"/>
  <c r="I293" i="6"/>
  <c r="O285" i="2"/>
  <c r="C285" i="6" s="1"/>
  <c r="AI285" i="2"/>
  <c r="J285" i="6" s="1"/>
  <c r="I285" i="6"/>
  <c r="AI303" i="2"/>
  <c r="J303" i="6" s="1"/>
  <c r="I303" i="6"/>
  <c r="P301" i="2"/>
  <c r="D301" i="6" s="1"/>
  <c r="P305" i="2"/>
  <c r="D305" i="6" s="1"/>
  <c r="AT297" i="2"/>
  <c r="AY297" i="2" s="1"/>
  <c r="J281" i="2"/>
  <c r="E277" i="6"/>
  <c r="V298" i="2"/>
  <c r="AM299" i="2"/>
  <c r="AI290" i="2"/>
  <c r="J290" i="6" s="1"/>
  <c r="I290" i="6"/>
  <c r="V286" i="2"/>
  <c r="K288" i="2"/>
  <c r="AI305" i="2"/>
  <c r="J305" i="6" s="1"/>
  <c r="I305" i="6"/>
  <c r="AI302" i="2"/>
  <c r="J302" i="6" s="1"/>
  <c r="I302" i="6"/>
  <c r="G277" i="2"/>
  <c r="Z277" i="2"/>
  <c r="AA277" i="2" s="1"/>
  <c r="AF279" i="2"/>
  <c r="AG279" i="2" s="1"/>
  <c r="E276" i="6"/>
  <c r="AI288" i="2"/>
  <c r="J288" i="6" s="1"/>
  <c r="I288" i="6"/>
  <c r="AH304" i="2"/>
  <c r="AT299" i="2"/>
  <c r="R310" i="2"/>
  <c r="AL310" i="2"/>
  <c r="AS310" i="2"/>
  <c r="R309" i="2"/>
  <c r="AL309" i="2"/>
  <c r="AS309" i="2"/>
  <c r="AN309" i="2"/>
  <c r="G309" i="6" s="1"/>
  <c r="AK308" i="2"/>
  <c r="L308" i="6" s="1"/>
  <c r="R308" i="2"/>
  <c r="AS308" i="2"/>
  <c r="AL308" i="2"/>
  <c r="AK310" i="2"/>
  <c r="L310" i="6" s="1"/>
  <c r="R307" i="2"/>
  <c r="AN307" i="2"/>
  <c r="G307" i="6" s="1"/>
  <c r="AS307" i="2"/>
  <c r="AL307" i="2"/>
  <c r="R311" i="2"/>
  <c r="AN311" i="2"/>
  <c r="G311" i="6" s="1"/>
  <c r="AL311" i="2"/>
  <c r="AS311" i="2"/>
  <c r="AL305" i="2"/>
  <c r="AS304" i="2"/>
  <c r="R304" i="2"/>
  <c r="AM304" i="2" s="1"/>
  <c r="AS302" i="2"/>
  <c r="R302" i="2"/>
  <c r="AM302" i="2" s="1"/>
  <c r="AM303" i="2"/>
  <c r="AS301" i="2"/>
  <c r="R301" i="2"/>
  <c r="AN301" i="2"/>
  <c r="G301" i="6" s="1"/>
  <c r="AM301" i="2"/>
  <c r="AN304" i="2"/>
  <c r="G304" i="6" s="1"/>
  <c r="AS305" i="2"/>
  <c r="R305" i="2"/>
  <c r="AO305" i="2" s="1"/>
  <c r="H305" i="6" s="1"/>
  <c r="AK304" i="2"/>
  <c r="L304" i="6" s="1"/>
  <c r="AS303" i="2"/>
  <c r="R303" i="2"/>
  <c r="AO303" i="2" s="1"/>
  <c r="H303" i="6" s="1"/>
  <c r="AK302" i="2"/>
  <c r="L302" i="6" s="1"/>
  <c r="BD299" i="2"/>
  <c r="BB299" i="2"/>
  <c r="Q299" i="6" s="1"/>
  <c r="BD297" i="2"/>
  <c r="BB297" i="2"/>
  <c r="Q297" i="6" s="1"/>
  <c r="Q291" i="2"/>
  <c r="P291" i="2"/>
  <c r="D291" i="6" s="1"/>
  <c r="AT295" i="2"/>
  <c r="Q293" i="2"/>
  <c r="P293" i="2"/>
  <c r="D293" i="6" s="1"/>
  <c r="AG289" i="2"/>
  <c r="AH289" i="2"/>
  <c r="I289" i="6" s="1"/>
  <c r="AL289" i="2"/>
  <c r="V288" i="2"/>
  <c r="AJ288" i="2"/>
  <c r="K288" i="6" s="1"/>
  <c r="AK290" i="2"/>
  <c r="L290" i="6" s="1"/>
  <c r="L286" i="2"/>
  <c r="M286" i="2" s="1"/>
  <c r="K286" i="2"/>
  <c r="Q289" i="2"/>
  <c r="P289" i="2"/>
  <c r="D289" i="6" s="1"/>
  <c r="Q288" i="2"/>
  <c r="P288" i="2"/>
  <c r="D288" i="6" s="1"/>
  <c r="L287" i="2"/>
  <c r="M287" i="2" s="1"/>
  <c r="K287" i="2"/>
  <c r="Q290" i="2"/>
  <c r="P290" i="2"/>
  <c r="D290" i="6" s="1"/>
  <c r="H287" i="2"/>
  <c r="O287" i="2"/>
  <c r="C287" i="6" s="1"/>
  <c r="V284" i="2"/>
  <c r="AJ284" i="2"/>
  <c r="K284" i="6" s="1"/>
  <c r="L285" i="2"/>
  <c r="M285" i="2" s="1"/>
  <c r="K285" i="2"/>
  <c r="Q284" i="2"/>
  <c r="P284" i="2"/>
  <c r="D284" i="6" s="1"/>
  <c r="AK283" i="2"/>
  <c r="L283" i="6" s="1"/>
  <c r="AI298" i="2"/>
  <c r="J298" i="6" s="1"/>
  <c r="AI295" i="2"/>
  <c r="J295" i="6" s="1"/>
  <c r="L292" i="2"/>
  <c r="M292" i="2" s="1"/>
  <c r="K292" i="2"/>
  <c r="AK289" i="2"/>
  <c r="L289" i="6" s="1"/>
  <c r="AI299" i="2"/>
  <c r="J299" i="6" s="1"/>
  <c r="AJ293" i="2"/>
  <c r="K293" i="6" s="1"/>
  <c r="V293" i="2"/>
  <c r="AI297" i="2"/>
  <c r="J297" i="6" s="1"/>
  <c r="L291" i="2"/>
  <c r="M291" i="2" s="1"/>
  <c r="K291" i="2"/>
  <c r="AI291" i="2"/>
  <c r="J291" i="6" s="1"/>
  <c r="AK285" i="2"/>
  <c r="L285" i="6" s="1"/>
  <c r="AI287" i="2"/>
  <c r="J287" i="6" s="1"/>
  <c r="K284" i="2"/>
  <c r="L284" i="2"/>
  <c r="M284" i="2" s="1"/>
  <c r="AI284" i="2"/>
  <c r="J284" i="6" s="1"/>
  <c r="AI286" i="2"/>
  <c r="J286" i="6" s="1"/>
  <c r="AJ294" i="2"/>
  <c r="K294" i="6" s="1"/>
  <c r="V294" i="2"/>
  <c r="AA294" i="2"/>
  <c r="AH294" i="2"/>
  <c r="AK286" i="2"/>
  <c r="L286" i="6" s="1"/>
  <c r="L283" i="2"/>
  <c r="M283" i="2" s="1"/>
  <c r="K283" i="2"/>
  <c r="P286" i="2"/>
  <c r="D286" i="6" s="1"/>
  <c r="Q286" i="2"/>
  <c r="Q283" i="2"/>
  <c r="AS283" i="2" s="1"/>
  <c r="P283" i="2"/>
  <c r="D283" i="6" s="1"/>
  <c r="H294" i="2"/>
  <c r="O294" i="2"/>
  <c r="C294" i="6" s="1"/>
  <c r="AI296" i="2"/>
  <c r="J296" i="6" s="1"/>
  <c r="AK298" i="2"/>
  <c r="L298" i="6" s="1"/>
  <c r="Q298" i="2"/>
  <c r="P298" i="2"/>
  <c r="D298" i="6" s="1"/>
  <c r="AO295" i="2"/>
  <c r="H295" i="6" s="1"/>
  <c r="AJ292" i="2"/>
  <c r="K292" i="6" s="1"/>
  <c r="V292" i="2"/>
  <c r="AK296" i="2"/>
  <c r="L296" i="6" s="1"/>
  <c r="Q296" i="2"/>
  <c r="P296" i="2"/>
  <c r="D296" i="6" s="1"/>
  <c r="K289" i="2"/>
  <c r="L289" i="2"/>
  <c r="M289" i="2" s="1"/>
  <c r="AO299" i="2"/>
  <c r="H299" i="6" s="1"/>
  <c r="Q292" i="2"/>
  <c r="P292" i="2"/>
  <c r="D292" i="6" s="1"/>
  <c r="L290" i="2"/>
  <c r="M290" i="2" s="1"/>
  <c r="K290" i="2"/>
  <c r="AO297" i="2"/>
  <c r="H297" i="6" s="1"/>
  <c r="AK291" i="2"/>
  <c r="L291" i="6" s="1"/>
  <c r="AK287" i="2"/>
  <c r="L287" i="6" s="1"/>
  <c r="P285" i="2"/>
  <c r="D285" i="6" s="1"/>
  <c r="Q285" i="2"/>
  <c r="AA283" i="2"/>
  <c r="AI283" i="2" s="1"/>
  <c r="J283" i="6" s="1"/>
  <c r="T276" i="2"/>
  <c r="H277" i="2"/>
  <c r="O277" i="2"/>
  <c r="C277" i="6" s="1"/>
  <c r="D279" i="2"/>
  <c r="J279" i="2"/>
  <c r="V279" i="2"/>
  <c r="AJ279" i="2"/>
  <c r="K279" i="6" s="1"/>
  <c r="L280" i="2"/>
  <c r="M280" i="2" s="1"/>
  <c r="K280" i="2"/>
  <c r="G274" i="2"/>
  <c r="T274" i="2"/>
  <c r="F278" i="2"/>
  <c r="G278" i="2"/>
  <c r="Y278" i="2"/>
  <c r="F278" i="6" s="1"/>
  <c r="Z278" i="2"/>
  <c r="AG274" i="2"/>
  <c r="J275" i="2"/>
  <c r="D275" i="2"/>
  <c r="AG275" i="2"/>
  <c r="AE276" i="2"/>
  <c r="AF276" i="2"/>
  <c r="Z274" i="2"/>
  <c r="AJ275" i="2"/>
  <c r="K275" i="6" s="1"/>
  <c r="K276" i="2"/>
  <c r="L276" i="2"/>
  <c r="M276" i="2" s="1"/>
  <c r="Z275" i="2"/>
  <c r="L277" i="2"/>
  <c r="M277" i="2" s="1"/>
  <c r="U277" i="2"/>
  <c r="U278" i="2" s="1"/>
  <c r="AF277" i="2"/>
  <c r="G279" i="2"/>
  <c r="Z279" i="2"/>
  <c r="T280" i="2"/>
  <c r="L281" i="2"/>
  <c r="M281" i="2" s="1"/>
  <c r="K281" i="2"/>
  <c r="AG281" i="2"/>
  <c r="D274" i="2"/>
  <c r="G275" i="2"/>
  <c r="G276" i="2"/>
  <c r="Z276" i="2"/>
  <c r="L278" i="2"/>
  <c r="M278" i="2" s="1"/>
  <c r="AF278" i="2"/>
  <c r="G280" i="2"/>
  <c r="Z280" i="2"/>
  <c r="Y280" i="2"/>
  <c r="F280" i="6" s="1"/>
  <c r="AF280" i="2"/>
  <c r="AE280" i="2"/>
  <c r="U281" i="2"/>
  <c r="T281" i="2"/>
  <c r="G281" i="2"/>
  <c r="F281" i="2"/>
  <c r="Z281" i="2"/>
  <c r="Y281" i="2"/>
  <c r="F281" i="6" s="1"/>
  <c r="AE281" i="2"/>
  <c r="AP304" i="2"/>
  <c r="AW303" i="2"/>
  <c r="AW304" i="2"/>
  <c r="AX297" i="2"/>
  <c r="AW309" i="2"/>
  <c r="AW307" i="2"/>
  <c r="AP295" i="2"/>
  <c r="AW295" i="2"/>
  <c r="AP301" i="2"/>
  <c r="AQ305" i="2"/>
  <c r="AQ297" i="2"/>
  <c r="AP307" i="2"/>
  <c r="AW311" i="2"/>
  <c r="AW301" i="2"/>
  <c r="AW305" i="2"/>
  <c r="AQ295" i="2"/>
  <c r="AX299" i="2"/>
  <c r="AP311" i="2"/>
  <c r="AQ303" i="2"/>
  <c r="AX295" i="2"/>
  <c r="AQ299" i="2"/>
  <c r="AP309" i="2"/>
  <c r="M309" i="6" l="1"/>
  <c r="N299" i="6"/>
  <c r="P295" i="6"/>
  <c r="N303" i="6"/>
  <c r="M311" i="6"/>
  <c r="P299" i="6"/>
  <c r="N295" i="6"/>
  <c r="O305" i="6"/>
  <c r="O301" i="6"/>
  <c r="O311" i="6"/>
  <c r="M307" i="6"/>
  <c r="N297" i="6"/>
  <c r="N305" i="6"/>
  <c r="M301" i="6"/>
  <c r="O295" i="6"/>
  <c r="AY295" i="2"/>
  <c r="BE295" i="2" s="1"/>
  <c r="BD295" i="2"/>
  <c r="BB295" i="2"/>
  <c r="Q295" i="6" s="1"/>
  <c r="M295" i="6"/>
  <c r="O307" i="6"/>
  <c r="O309" i="6"/>
  <c r="P297" i="6"/>
  <c r="O304" i="6"/>
  <c r="O303" i="6"/>
  <c r="M304" i="6"/>
  <c r="AI294" i="2"/>
  <c r="J294" i="6" s="1"/>
  <c r="I294" i="6"/>
  <c r="AI304" i="2"/>
  <c r="J304" i="6" s="1"/>
  <c r="I304" i="6"/>
  <c r="AH279" i="2"/>
  <c r="I279" i="6" s="1"/>
  <c r="G295" i="6"/>
  <c r="AM309" i="2"/>
  <c r="BD311" i="2"/>
  <c r="BB311" i="2"/>
  <c r="Q311" i="6" s="1"/>
  <c r="BD307" i="2"/>
  <c r="BB307" i="2"/>
  <c r="Q307" i="6" s="1"/>
  <c r="BD309" i="2"/>
  <c r="BB309" i="2"/>
  <c r="Q309" i="6" s="1"/>
  <c r="AT311" i="2"/>
  <c r="AM311" i="2"/>
  <c r="AT307" i="2"/>
  <c r="AN308" i="2"/>
  <c r="G308" i="6" s="1"/>
  <c r="AM308" i="2"/>
  <c r="AO309" i="2"/>
  <c r="H309" i="6" s="1"/>
  <c r="AT310" i="2"/>
  <c r="AM307" i="2"/>
  <c r="AO311" i="2"/>
  <c r="H311" i="6" s="1"/>
  <c r="AO307" i="2"/>
  <c r="H307" i="6" s="1"/>
  <c r="AT308" i="2"/>
  <c r="AT309" i="2"/>
  <c r="AN310" i="2"/>
  <c r="G310" i="6" s="1"/>
  <c r="AM310" i="2"/>
  <c r="AR305" i="2"/>
  <c r="BD304" i="2"/>
  <c r="BB304" i="2"/>
  <c r="Q304" i="6" s="1"/>
  <c r="AR303" i="2"/>
  <c r="BD305" i="2"/>
  <c r="BB305" i="2"/>
  <c r="Q305" i="6" s="1"/>
  <c r="BD303" i="2"/>
  <c r="BB303" i="2"/>
  <c r="Q303" i="6" s="1"/>
  <c r="BD301" i="2"/>
  <c r="BB301" i="2"/>
  <c r="Q301" i="6" s="1"/>
  <c r="AT304" i="2"/>
  <c r="AT305" i="2"/>
  <c r="AY305" i="2" s="1"/>
  <c r="AO301" i="2"/>
  <c r="H301" i="6" s="1"/>
  <c r="AM305" i="2"/>
  <c r="AT303" i="2"/>
  <c r="AY303" i="2" s="1"/>
  <c r="AT302" i="2"/>
  <c r="AO304" i="2"/>
  <c r="H304" i="6" s="1"/>
  <c r="AT301" i="2"/>
  <c r="AN302" i="2"/>
  <c r="G302" i="6" s="1"/>
  <c r="AR299" i="2"/>
  <c r="BC299" i="2"/>
  <c r="R299" i="6" s="1"/>
  <c r="AR297" i="2"/>
  <c r="BC297" i="2"/>
  <c r="R297" i="6" s="1"/>
  <c r="BC295" i="2"/>
  <c r="R295" i="6" s="1"/>
  <c r="AR295" i="2"/>
  <c r="AT283" i="2"/>
  <c r="R296" i="2"/>
  <c r="AS296" i="2"/>
  <c r="AL296" i="2"/>
  <c r="AK293" i="2"/>
  <c r="L293" i="6" s="1"/>
  <c r="R290" i="2"/>
  <c r="AL290" i="2"/>
  <c r="AS290" i="2"/>
  <c r="R288" i="2"/>
  <c r="AS288" i="2"/>
  <c r="AL288" i="2"/>
  <c r="AY299" i="2"/>
  <c r="Q294" i="2"/>
  <c r="P294" i="2"/>
  <c r="D294" i="6" s="1"/>
  <c r="R286" i="2"/>
  <c r="AS286" i="2"/>
  <c r="AL286" i="2"/>
  <c r="R289" i="2"/>
  <c r="AS289" i="2"/>
  <c r="AI289" i="2"/>
  <c r="J289" i="6" s="1"/>
  <c r="AL293" i="2"/>
  <c r="R293" i="2"/>
  <c r="AN293" i="2"/>
  <c r="G293" i="6" s="1"/>
  <c r="AS293" i="2"/>
  <c r="R285" i="2"/>
  <c r="AS285" i="2"/>
  <c r="AL285" i="2"/>
  <c r="AN285" i="2"/>
  <c r="G285" i="6" s="1"/>
  <c r="R292" i="2"/>
  <c r="AL292" i="2"/>
  <c r="AS292" i="2"/>
  <c r="AK292" i="2"/>
  <c r="L292" i="6" s="1"/>
  <c r="R298" i="2"/>
  <c r="AS298" i="2"/>
  <c r="AL298" i="2"/>
  <c r="AK294" i="2"/>
  <c r="L294" i="6" s="1"/>
  <c r="R284" i="2"/>
  <c r="AL284" i="2"/>
  <c r="AS284" i="2"/>
  <c r="AK284" i="2"/>
  <c r="L284" i="6" s="1"/>
  <c r="AK288" i="2"/>
  <c r="L288" i="6" s="1"/>
  <c r="AN289" i="2"/>
  <c r="G289" i="6" s="1"/>
  <c r="BE297" i="2"/>
  <c r="BF297" i="2"/>
  <c r="R283" i="2"/>
  <c r="AL283" i="2"/>
  <c r="AN283" i="2"/>
  <c r="G283" i="6" s="1"/>
  <c r="Q287" i="2"/>
  <c r="P287" i="2"/>
  <c r="D287" i="6" s="1"/>
  <c r="AM289" i="2"/>
  <c r="R291" i="2"/>
  <c r="AN291" i="2"/>
  <c r="G291" i="6" s="1"/>
  <c r="AS291" i="2"/>
  <c r="AL291" i="2"/>
  <c r="V278" i="2"/>
  <c r="AJ278" i="2"/>
  <c r="K278" i="6" s="1"/>
  <c r="AA281" i="2"/>
  <c r="V281" i="2"/>
  <c r="AJ281" i="2"/>
  <c r="K281" i="6" s="1"/>
  <c r="AA274" i="2"/>
  <c r="U276" i="2"/>
  <c r="H280" i="2"/>
  <c r="O280" i="2"/>
  <c r="C280" i="6" s="1"/>
  <c r="AA276" i="2"/>
  <c r="AA279" i="2"/>
  <c r="AI279" i="2" s="1"/>
  <c r="J279" i="6" s="1"/>
  <c r="AA278" i="2"/>
  <c r="H281" i="2"/>
  <c r="O281" i="2"/>
  <c r="C281" i="6" s="1"/>
  <c r="AG280" i="2"/>
  <c r="AH280" i="2"/>
  <c r="I280" i="6" s="1"/>
  <c r="AG278" i="2"/>
  <c r="AH278" i="2"/>
  <c r="I278" i="6" s="1"/>
  <c r="H276" i="2"/>
  <c r="O276" i="2"/>
  <c r="C276" i="6" s="1"/>
  <c r="H279" i="2"/>
  <c r="O279" i="2"/>
  <c r="C279" i="6" s="1"/>
  <c r="AA275" i="2"/>
  <c r="AK275" i="2"/>
  <c r="L275" i="6" s="1"/>
  <c r="O274" i="2"/>
  <c r="C274" i="6" s="1"/>
  <c r="H274" i="2"/>
  <c r="AK279" i="2"/>
  <c r="L279" i="6" s="1"/>
  <c r="P277" i="2"/>
  <c r="D277" i="6" s="1"/>
  <c r="Q277" i="2"/>
  <c r="O275" i="2"/>
  <c r="C275" i="6" s="1"/>
  <c r="H275" i="2"/>
  <c r="AG277" i="2"/>
  <c r="AH277" i="2"/>
  <c r="I277" i="6" s="1"/>
  <c r="AN277" i="2"/>
  <c r="G277" i="6" s="1"/>
  <c r="AL277" i="2"/>
  <c r="AH275" i="2"/>
  <c r="K275" i="2"/>
  <c r="L275" i="2"/>
  <c r="M275" i="2" s="1"/>
  <c r="H278" i="2"/>
  <c r="O278" i="2"/>
  <c r="C278" i="6" s="1"/>
  <c r="AH274" i="2"/>
  <c r="AA280" i="2"/>
  <c r="U280" i="2"/>
  <c r="V277" i="2"/>
  <c r="AJ277" i="2"/>
  <c r="K277" i="6" s="1"/>
  <c r="K279" i="2"/>
  <c r="L279" i="2"/>
  <c r="M279" i="2" s="1"/>
  <c r="AH281" i="2"/>
  <c r="I281" i="6" s="1"/>
  <c r="AG276" i="2"/>
  <c r="AH276" i="2"/>
  <c r="AX304" i="2"/>
  <c r="AX305" i="2"/>
  <c r="AW289" i="2"/>
  <c r="AP283" i="2"/>
  <c r="AW291" i="2"/>
  <c r="AP310" i="2"/>
  <c r="AP308" i="2"/>
  <c r="AP277" i="2"/>
  <c r="AX301" i="2"/>
  <c r="AW310" i="2"/>
  <c r="AX307" i="2"/>
  <c r="AX303" i="2"/>
  <c r="AQ301" i="2"/>
  <c r="AP293" i="2"/>
  <c r="AW285" i="2"/>
  <c r="AW293" i="2"/>
  <c r="AQ309" i="2"/>
  <c r="AX309" i="2"/>
  <c r="AW283" i="2"/>
  <c r="AW302" i="2"/>
  <c r="AQ304" i="2"/>
  <c r="AP285" i="2"/>
  <c r="AP289" i="2"/>
  <c r="AX311" i="2"/>
  <c r="AQ307" i="2"/>
  <c r="AQ311" i="2"/>
  <c r="AP302" i="2"/>
  <c r="AP291" i="2"/>
  <c r="AW308" i="2"/>
  <c r="O308" i="6" l="1"/>
  <c r="M291" i="6"/>
  <c r="M302" i="6"/>
  <c r="N311" i="6"/>
  <c r="N307" i="6"/>
  <c r="P311" i="6"/>
  <c r="M289" i="6"/>
  <c r="M285" i="6"/>
  <c r="N304" i="6"/>
  <c r="O302" i="6"/>
  <c r="O283" i="6"/>
  <c r="P309" i="6"/>
  <c r="N309" i="6"/>
  <c r="O293" i="6"/>
  <c r="O285" i="6"/>
  <c r="M293" i="6"/>
  <c r="N301" i="6"/>
  <c r="P303" i="6"/>
  <c r="P307" i="6"/>
  <c r="O310" i="6"/>
  <c r="P301" i="6"/>
  <c r="M277" i="6"/>
  <c r="M308" i="6"/>
  <c r="M310" i="6"/>
  <c r="O291" i="6"/>
  <c r="M283" i="6"/>
  <c r="O289" i="6"/>
  <c r="P305" i="6"/>
  <c r="P304" i="6"/>
  <c r="AI276" i="2"/>
  <c r="J276" i="6" s="1"/>
  <c r="I276" i="6"/>
  <c r="AM291" i="2"/>
  <c r="AM283" i="2"/>
  <c r="BF295" i="2"/>
  <c r="AY311" i="2"/>
  <c r="BE311" i="2" s="1"/>
  <c r="AI274" i="2"/>
  <c r="J274" i="6" s="1"/>
  <c r="I274" i="6"/>
  <c r="AM285" i="2"/>
  <c r="AY309" i="2"/>
  <c r="AI275" i="2"/>
  <c r="J275" i="6" s="1"/>
  <c r="I275" i="6"/>
  <c r="BC307" i="2"/>
  <c r="R307" i="6" s="1"/>
  <c r="AR311" i="2"/>
  <c r="BC309" i="2"/>
  <c r="R309" i="6" s="1"/>
  <c r="BD308" i="2"/>
  <c r="BB308" i="2"/>
  <c r="Q308" i="6" s="1"/>
  <c r="AR307" i="2"/>
  <c r="AR309" i="2"/>
  <c r="BD310" i="2"/>
  <c r="BB310" i="2"/>
  <c r="Q310" i="6" s="1"/>
  <c r="BC311" i="2"/>
  <c r="R311" i="6" s="1"/>
  <c r="BF311" i="2"/>
  <c r="BE309" i="2"/>
  <c r="BF309" i="2"/>
  <c r="AY307" i="2"/>
  <c r="AO308" i="2"/>
  <c r="AO310" i="2"/>
  <c r="H310" i="6" s="1"/>
  <c r="BC301" i="2"/>
  <c r="R301" i="6" s="1"/>
  <c r="AR304" i="2"/>
  <c r="AR301" i="2"/>
  <c r="BC305" i="2"/>
  <c r="R305" i="6" s="1"/>
  <c r="BD302" i="2"/>
  <c r="BB302" i="2"/>
  <c r="Q302" i="6" s="1"/>
  <c r="BC303" i="2"/>
  <c r="R303" i="6" s="1"/>
  <c r="BC304" i="2"/>
  <c r="R304" i="6" s="1"/>
  <c r="AY301" i="2"/>
  <c r="BE305" i="2"/>
  <c r="BF305" i="2"/>
  <c r="AY304" i="2"/>
  <c r="AO302" i="2"/>
  <c r="H302" i="6" s="1"/>
  <c r="BE303" i="2"/>
  <c r="BF303" i="2"/>
  <c r="BD293" i="2"/>
  <c r="BB293" i="2"/>
  <c r="Q293" i="6" s="1"/>
  <c r="BD291" i="2"/>
  <c r="BB291" i="2"/>
  <c r="Q291" i="6" s="1"/>
  <c r="BD285" i="2"/>
  <c r="BB285" i="2"/>
  <c r="Q285" i="6" s="1"/>
  <c r="BD283" i="2"/>
  <c r="AY283" i="2"/>
  <c r="BB283" i="2"/>
  <c r="Q283" i="6" s="1"/>
  <c r="BD289" i="2"/>
  <c r="BB289" i="2"/>
  <c r="Q289" i="6" s="1"/>
  <c r="AT293" i="2"/>
  <c r="AT286" i="2"/>
  <c r="AT291" i="2"/>
  <c r="AN298" i="2"/>
  <c r="G298" i="6" s="1"/>
  <c r="AM298" i="2"/>
  <c r="AO291" i="2"/>
  <c r="R287" i="2"/>
  <c r="AS287" i="2"/>
  <c r="AN287" i="2"/>
  <c r="G287" i="6" s="1"/>
  <c r="AL287" i="2"/>
  <c r="AM287" i="2" s="1"/>
  <c r="AO289" i="2"/>
  <c r="H289" i="6" s="1"/>
  <c r="AM284" i="2"/>
  <c r="AN284" i="2"/>
  <c r="G284" i="6" s="1"/>
  <c r="AT298" i="2"/>
  <c r="AN292" i="2"/>
  <c r="G292" i="6" s="1"/>
  <c r="AM292" i="2"/>
  <c r="AT285" i="2"/>
  <c r="AT288" i="2"/>
  <c r="AO283" i="2"/>
  <c r="H283" i="6" s="1"/>
  <c r="AM293" i="2"/>
  <c r="AN286" i="2"/>
  <c r="G286" i="6" s="1"/>
  <c r="AM286" i="2"/>
  <c r="R294" i="2"/>
  <c r="AL294" i="2"/>
  <c r="AS294" i="2"/>
  <c r="BE299" i="2"/>
  <c r="BF299" i="2"/>
  <c r="AT290" i="2"/>
  <c r="AN296" i="2"/>
  <c r="G296" i="6" s="1"/>
  <c r="AM296" i="2"/>
  <c r="AO285" i="2"/>
  <c r="H285" i="6" s="1"/>
  <c r="AT284" i="2"/>
  <c r="AT292" i="2"/>
  <c r="AO293" i="2"/>
  <c r="H293" i="6" s="1"/>
  <c r="AT289" i="2"/>
  <c r="AY289" i="2" s="1"/>
  <c r="AM288" i="2"/>
  <c r="AN290" i="2"/>
  <c r="G290" i="6" s="1"/>
  <c r="AM290" i="2"/>
  <c r="AT296" i="2"/>
  <c r="V280" i="2"/>
  <c r="AJ280" i="2"/>
  <c r="K280" i="6" s="1"/>
  <c r="P278" i="2"/>
  <c r="D278" i="6" s="1"/>
  <c r="Q278" i="2"/>
  <c r="AK278" i="2"/>
  <c r="L278" i="6" s="1"/>
  <c r="P276" i="2"/>
  <c r="D276" i="6" s="1"/>
  <c r="Q276" i="2"/>
  <c r="Q281" i="2"/>
  <c r="P281" i="2"/>
  <c r="D281" i="6" s="1"/>
  <c r="Q280" i="2"/>
  <c r="P280" i="2"/>
  <c r="D280" i="6" s="1"/>
  <c r="AI281" i="2"/>
  <c r="J281" i="6" s="1"/>
  <c r="AK277" i="2"/>
  <c r="L277" i="6" s="1"/>
  <c r="P275" i="2"/>
  <c r="D275" i="6" s="1"/>
  <c r="Q275" i="2"/>
  <c r="AI277" i="2"/>
  <c r="J277" i="6" s="1"/>
  <c r="R277" i="2"/>
  <c r="AM277" i="2" s="1"/>
  <c r="AS277" i="2"/>
  <c r="P274" i="2"/>
  <c r="D274" i="6" s="1"/>
  <c r="Q274" i="2"/>
  <c r="P279" i="2"/>
  <c r="D279" i="6" s="1"/>
  <c r="Q279" i="2"/>
  <c r="AI278" i="2"/>
  <c r="J278" i="6" s="1"/>
  <c r="AI280" i="2"/>
  <c r="J280" i="6" s="1"/>
  <c r="V276" i="2"/>
  <c r="AJ276" i="2"/>
  <c r="K276" i="6" s="1"/>
  <c r="AK281" i="2"/>
  <c r="L281" i="6" s="1"/>
  <c r="AQ291" i="2"/>
  <c r="AX291" i="2"/>
  <c r="AX283" i="2"/>
  <c r="AW298" i="2"/>
  <c r="AP287" i="2"/>
  <c r="AW286" i="2"/>
  <c r="AX310" i="2"/>
  <c r="AQ293" i="2"/>
  <c r="AQ289" i="2"/>
  <c r="AQ283" i="2"/>
  <c r="AW284" i="2"/>
  <c r="AP286" i="2"/>
  <c r="AQ310" i="2"/>
  <c r="AQ285" i="2"/>
  <c r="AW287" i="2"/>
  <c r="AX308" i="2"/>
  <c r="AQ302" i="2"/>
  <c r="AP292" i="2"/>
  <c r="AX293" i="2"/>
  <c r="AX285" i="2"/>
  <c r="AW277" i="2"/>
  <c r="AP298" i="2"/>
  <c r="AW292" i="2"/>
  <c r="AP284" i="2"/>
  <c r="AX302" i="2"/>
  <c r="AW290" i="2"/>
  <c r="AW296" i="2"/>
  <c r="AP290" i="2"/>
  <c r="AX289" i="2"/>
  <c r="AP296" i="2"/>
  <c r="AQ308" i="2"/>
  <c r="N308" i="6" l="1"/>
  <c r="M296" i="6"/>
  <c r="P289" i="6"/>
  <c r="M290" i="6"/>
  <c r="O296" i="6"/>
  <c r="O290" i="6"/>
  <c r="P302" i="6"/>
  <c r="M284" i="6"/>
  <c r="O292" i="6"/>
  <c r="M298" i="6"/>
  <c r="O277" i="6"/>
  <c r="P285" i="6"/>
  <c r="P293" i="6"/>
  <c r="M292" i="6"/>
  <c r="N302" i="6"/>
  <c r="P308" i="6"/>
  <c r="O287" i="6"/>
  <c r="N285" i="6"/>
  <c r="N310" i="6"/>
  <c r="M286" i="6"/>
  <c r="O284" i="6"/>
  <c r="N283" i="6"/>
  <c r="N289" i="6"/>
  <c r="N293" i="6"/>
  <c r="P310" i="6"/>
  <c r="O286" i="6"/>
  <c r="M287" i="6"/>
  <c r="O298" i="6"/>
  <c r="P283" i="6"/>
  <c r="P291" i="6"/>
  <c r="N291" i="6"/>
  <c r="AY291" i="2"/>
  <c r="BE291" i="2" s="1"/>
  <c r="H291" i="6"/>
  <c r="AY308" i="2"/>
  <c r="BE308" i="2" s="1"/>
  <c r="H308" i="6"/>
  <c r="AY310" i="2"/>
  <c r="BE310" i="2" s="1"/>
  <c r="AR308" i="2"/>
  <c r="BC308" i="2"/>
  <c r="R308" i="6" s="1"/>
  <c r="AR310" i="2"/>
  <c r="BC310" i="2"/>
  <c r="R310" i="6" s="1"/>
  <c r="BF308" i="2"/>
  <c r="BE307" i="2"/>
  <c r="BF307" i="2"/>
  <c r="AR302" i="2"/>
  <c r="BC302" i="2"/>
  <c r="R302" i="6" s="1"/>
  <c r="BE301" i="2"/>
  <c r="BF301" i="2"/>
  <c r="AY302" i="2"/>
  <c r="BE304" i="2"/>
  <c r="BF304" i="2"/>
  <c r="BD296" i="2"/>
  <c r="BB296" i="2"/>
  <c r="Q296" i="6" s="1"/>
  <c r="BD286" i="2"/>
  <c r="BB286" i="2"/>
  <c r="Q286" i="6" s="1"/>
  <c r="BC285" i="2"/>
  <c r="R285" i="6" s="1"/>
  <c r="BD284" i="2"/>
  <c r="BB284" i="2"/>
  <c r="Q284" i="6" s="1"/>
  <c r="BC293" i="2"/>
  <c r="R293" i="6" s="1"/>
  <c r="BD287" i="2"/>
  <c r="BB287" i="2"/>
  <c r="Q287" i="6" s="1"/>
  <c r="BD298" i="2"/>
  <c r="BB298" i="2"/>
  <c r="Q298" i="6" s="1"/>
  <c r="BC289" i="2"/>
  <c r="R289" i="6" s="1"/>
  <c r="AR285" i="2"/>
  <c r="AR283" i="2"/>
  <c r="BC283" i="2"/>
  <c r="R283" i="6" s="1"/>
  <c r="BD292" i="2"/>
  <c r="BB292" i="2"/>
  <c r="Q292" i="6" s="1"/>
  <c r="AR289" i="2"/>
  <c r="BC291" i="2"/>
  <c r="R291" i="6" s="1"/>
  <c r="BD290" i="2"/>
  <c r="BB290" i="2"/>
  <c r="Q290" i="6" s="1"/>
  <c r="AR293" i="2"/>
  <c r="AR291" i="2"/>
  <c r="BF289" i="2"/>
  <c r="BE289" i="2"/>
  <c r="AO296" i="2"/>
  <c r="H296" i="6" s="1"/>
  <c r="AO286" i="2"/>
  <c r="H286" i="6" s="1"/>
  <c r="AO284" i="2"/>
  <c r="AO287" i="2"/>
  <c r="H287" i="6" s="1"/>
  <c r="AN288" i="2"/>
  <c r="G288" i="6" s="1"/>
  <c r="AN294" i="2"/>
  <c r="G294" i="6" s="1"/>
  <c r="AM294" i="2"/>
  <c r="AT287" i="2"/>
  <c r="AY287" i="2" s="1"/>
  <c r="AO298" i="2"/>
  <c r="H298" i="6" s="1"/>
  <c r="AO292" i="2"/>
  <c r="H292" i="6" s="1"/>
  <c r="BF283" i="2"/>
  <c r="BE283" i="2"/>
  <c r="AY285" i="2"/>
  <c r="AY293" i="2"/>
  <c r="AO290" i="2"/>
  <c r="AT294" i="2"/>
  <c r="BD277" i="2"/>
  <c r="BB277" i="2"/>
  <c r="Q277" i="6" s="1"/>
  <c r="AK276" i="2"/>
  <c r="L276" i="6" s="1"/>
  <c r="R279" i="2"/>
  <c r="AN279" i="2"/>
  <c r="G279" i="6" s="1"/>
  <c r="AL279" i="2"/>
  <c r="AS279" i="2"/>
  <c r="AT277" i="2"/>
  <c r="R281" i="2"/>
  <c r="AN281" i="2"/>
  <c r="G281" i="6" s="1"/>
  <c r="AL281" i="2"/>
  <c r="AS281" i="2"/>
  <c r="AK280" i="2"/>
  <c r="L280" i="6" s="1"/>
  <c r="AO277" i="2"/>
  <c r="H277" i="6" s="1"/>
  <c r="R276" i="2"/>
  <c r="AL276" i="2"/>
  <c r="AS276" i="2"/>
  <c r="R278" i="2"/>
  <c r="AS278" i="2"/>
  <c r="AL278" i="2"/>
  <c r="AL274" i="2"/>
  <c r="R274" i="2"/>
  <c r="AS274" i="2"/>
  <c r="R280" i="2"/>
  <c r="AL280" i="2"/>
  <c r="AS280" i="2"/>
  <c r="R275" i="2"/>
  <c r="AN275" i="2"/>
  <c r="G275" i="6" s="1"/>
  <c r="AL275" i="2"/>
  <c r="AS275" i="2"/>
  <c r="AW275" i="2"/>
  <c r="AP275" i="2"/>
  <c r="AQ290" i="2"/>
  <c r="AP294" i="2"/>
  <c r="AP288" i="2"/>
  <c r="AQ286" i="2"/>
  <c r="AQ277" i="2"/>
  <c r="AX290" i="2"/>
  <c r="AX286" i="2"/>
  <c r="AP279" i="2"/>
  <c r="AW279" i="2"/>
  <c r="AX284" i="2"/>
  <c r="AQ287" i="2"/>
  <c r="AX296" i="2"/>
  <c r="AX298" i="2"/>
  <c r="AX292" i="2"/>
  <c r="AP281" i="2"/>
  <c r="AX277" i="2"/>
  <c r="AQ284" i="2"/>
  <c r="AX287" i="2"/>
  <c r="AQ296" i="2"/>
  <c r="AQ298" i="2"/>
  <c r="AQ292" i="2"/>
  <c r="AW281" i="2"/>
  <c r="AW294" i="2"/>
  <c r="AW288" i="2"/>
  <c r="O288" i="6" l="1"/>
  <c r="O294" i="6"/>
  <c r="O281" i="6"/>
  <c r="N292" i="6"/>
  <c r="N298" i="6"/>
  <c r="N296" i="6"/>
  <c r="P287" i="6"/>
  <c r="N284" i="6"/>
  <c r="P277" i="6"/>
  <c r="M281" i="6"/>
  <c r="P292" i="6"/>
  <c r="P298" i="6"/>
  <c r="P296" i="6"/>
  <c r="N287" i="6"/>
  <c r="P284" i="6"/>
  <c r="O279" i="6"/>
  <c r="M279" i="6"/>
  <c r="P286" i="6"/>
  <c r="P290" i="6"/>
  <c r="N277" i="6"/>
  <c r="N286" i="6"/>
  <c r="M288" i="6"/>
  <c r="M294" i="6"/>
  <c r="N290" i="6"/>
  <c r="M275" i="6"/>
  <c r="O275" i="6"/>
  <c r="BF291" i="2"/>
  <c r="AM281" i="2"/>
  <c r="AY290" i="2"/>
  <c r="H290" i="6"/>
  <c r="AY284" i="2"/>
  <c r="H284" i="6"/>
  <c r="BF310" i="2"/>
  <c r="AY298" i="2"/>
  <c r="BF298" i="2" s="1"/>
  <c r="BE302" i="2"/>
  <c r="BF302" i="2"/>
  <c r="AR292" i="2"/>
  <c r="BC292" i="2"/>
  <c r="R292" i="6" s="1"/>
  <c r="AR286" i="2"/>
  <c r="BC286" i="2"/>
  <c r="R286" i="6" s="1"/>
  <c r="AR298" i="2"/>
  <c r="BC298" i="2"/>
  <c r="R298" i="6" s="1"/>
  <c r="BD288" i="2"/>
  <c r="BB288" i="2"/>
  <c r="Q288" i="6" s="1"/>
  <c r="AR296" i="2"/>
  <c r="BC296" i="2"/>
  <c r="R296" i="6" s="1"/>
  <c r="BD294" i="2"/>
  <c r="BB294" i="2"/>
  <c r="Q294" i="6" s="1"/>
  <c r="BC287" i="2"/>
  <c r="R287" i="6" s="1"/>
  <c r="AR287" i="2"/>
  <c r="AR290" i="2"/>
  <c r="BC290" i="2"/>
  <c r="R290" i="6" s="1"/>
  <c r="AR284" i="2"/>
  <c r="BC284" i="2"/>
  <c r="R284" i="6" s="1"/>
  <c r="BF290" i="2"/>
  <c r="BE290" i="2"/>
  <c r="BF284" i="2"/>
  <c r="BE284" i="2"/>
  <c r="BE293" i="2"/>
  <c r="BF293" i="2"/>
  <c r="BF285" i="2"/>
  <c r="BE285" i="2"/>
  <c r="AO288" i="2"/>
  <c r="H288" i="6" s="1"/>
  <c r="AO294" i="2"/>
  <c r="H294" i="6" s="1"/>
  <c r="BE298" i="2"/>
  <c r="AY286" i="2"/>
  <c r="AY296" i="2"/>
  <c r="BF287" i="2"/>
  <c r="BE287" i="2"/>
  <c r="AY292" i="2"/>
  <c r="BD281" i="2"/>
  <c r="BB281" i="2"/>
  <c r="Q281" i="6" s="1"/>
  <c r="BC277" i="2"/>
  <c r="R277" i="6" s="1"/>
  <c r="BD279" i="2"/>
  <c r="BB279" i="2"/>
  <c r="Q279" i="6" s="1"/>
  <c r="BD275" i="2"/>
  <c r="BB275" i="2"/>
  <c r="Q275" i="6" s="1"/>
  <c r="AR277" i="2"/>
  <c r="AO275" i="2"/>
  <c r="H275" i="6" s="1"/>
  <c r="AM278" i="2"/>
  <c r="AN278" i="2"/>
  <c r="G278" i="6" s="1"/>
  <c r="AM276" i="2"/>
  <c r="AN276" i="2"/>
  <c r="G276" i="6" s="1"/>
  <c r="AT281" i="2"/>
  <c r="AT274" i="2"/>
  <c r="AT278" i="2"/>
  <c r="AT279" i="2"/>
  <c r="AY279" i="2" s="1"/>
  <c r="AT275" i="2"/>
  <c r="AT280" i="2"/>
  <c r="AO281" i="2"/>
  <c r="H281" i="6" s="1"/>
  <c r="AM279" i="2"/>
  <c r="AM275" i="2"/>
  <c r="AN280" i="2"/>
  <c r="G280" i="6" s="1"/>
  <c r="AM280" i="2"/>
  <c r="AM274" i="2"/>
  <c r="AT276" i="2"/>
  <c r="AO279" i="2"/>
  <c r="H279" i="6" s="1"/>
  <c r="AY277" i="2"/>
  <c r="S273" i="6"/>
  <c r="E273" i="6"/>
  <c r="B273" i="6"/>
  <c r="A273" i="6"/>
  <c r="S272" i="6"/>
  <c r="B272" i="6"/>
  <c r="A272" i="6"/>
  <c r="S271" i="6"/>
  <c r="B271" i="6"/>
  <c r="A271" i="6"/>
  <c r="S270" i="6"/>
  <c r="F270" i="6"/>
  <c r="B270" i="6"/>
  <c r="A270" i="6"/>
  <c r="S269" i="6"/>
  <c r="E269" i="6"/>
  <c r="B269" i="6"/>
  <c r="A269" i="6"/>
  <c r="S268" i="6"/>
  <c r="F268" i="6"/>
  <c r="D268" i="6"/>
  <c r="B268" i="6"/>
  <c r="A268" i="6"/>
  <c r="S267" i="6"/>
  <c r="B267" i="6"/>
  <c r="A267" i="6"/>
  <c r="S266" i="6"/>
  <c r="B266" i="6"/>
  <c r="A266" i="6"/>
  <c r="S265" i="6"/>
  <c r="E265" i="6"/>
  <c r="B265" i="6"/>
  <c r="A265" i="6"/>
  <c r="BA273" i="2"/>
  <c r="AZ273" i="2"/>
  <c r="AV273" i="2"/>
  <c r="AF273" i="2"/>
  <c r="AG273" i="2" s="1"/>
  <c r="AD273" i="2"/>
  <c r="AE273" i="2" s="1"/>
  <c r="Z273" i="2"/>
  <c r="AA273" i="2" s="1"/>
  <c r="X273" i="2"/>
  <c r="Y273" i="2" s="1"/>
  <c r="F273" i="6" s="1"/>
  <c r="V273" i="2"/>
  <c r="AK273" i="2" s="1"/>
  <c r="L273" i="6" s="1"/>
  <c r="U273" i="2"/>
  <c r="T273" i="2"/>
  <c r="S273" i="2"/>
  <c r="H273" i="2"/>
  <c r="G273" i="2"/>
  <c r="O273" i="2" s="1"/>
  <c r="C273" i="6" s="1"/>
  <c r="F273" i="2"/>
  <c r="E273" i="2"/>
  <c r="D273" i="2"/>
  <c r="C273" i="2"/>
  <c r="J273" i="2" s="1"/>
  <c r="B273" i="2"/>
  <c r="A273" i="2"/>
  <c r="BA272" i="2"/>
  <c r="AZ272" i="2"/>
  <c r="AV272" i="2"/>
  <c r="AE272" i="2"/>
  <c r="AD272" i="2"/>
  <c r="AF272" i="2" s="1"/>
  <c r="X272" i="2"/>
  <c r="Z272" i="2" s="1"/>
  <c r="S272" i="2"/>
  <c r="T272" i="2" s="1"/>
  <c r="F272" i="2"/>
  <c r="E272" i="2"/>
  <c r="G272" i="2" s="1"/>
  <c r="O272" i="2" s="1"/>
  <c r="C272" i="2"/>
  <c r="J272" i="2" s="1"/>
  <c r="K272" i="2" s="1"/>
  <c r="B272" i="2"/>
  <c r="A272" i="2"/>
  <c r="BA271" i="2"/>
  <c r="AZ271" i="2"/>
  <c r="AV271" i="2"/>
  <c r="AF271" i="2"/>
  <c r="AD271" i="2"/>
  <c r="AE271" i="2" s="1"/>
  <c r="X271" i="2"/>
  <c r="Y271" i="2" s="1"/>
  <c r="F271" i="6" s="1"/>
  <c r="S271" i="2"/>
  <c r="T271" i="2" s="1"/>
  <c r="E271" i="2"/>
  <c r="F271" i="2" s="1"/>
  <c r="C271" i="2"/>
  <c r="J271" i="2" s="1"/>
  <c r="K271" i="2" s="1"/>
  <c r="B271" i="2"/>
  <c r="A271" i="2"/>
  <c r="BA270" i="2"/>
  <c r="AZ270" i="2"/>
  <c r="AV270" i="2"/>
  <c r="AD270" i="2"/>
  <c r="AE270" i="2" s="1"/>
  <c r="X270" i="2"/>
  <c r="Y270" i="2" s="1"/>
  <c r="S270" i="2"/>
  <c r="T270" i="2" s="1"/>
  <c r="E270" i="2"/>
  <c r="F270" i="2" s="1"/>
  <c r="C270" i="2"/>
  <c r="J270" i="2" s="1"/>
  <c r="K270" i="2" s="1"/>
  <c r="B270" i="2"/>
  <c r="A270" i="2"/>
  <c r="BA269" i="2"/>
  <c r="AZ269" i="2"/>
  <c r="AV269" i="2"/>
  <c r="AD269" i="2"/>
  <c r="AE269" i="2" s="1"/>
  <c r="Z269" i="2"/>
  <c r="AA269" i="2" s="1"/>
  <c r="X269" i="2"/>
  <c r="Y269" i="2" s="1"/>
  <c r="F269" i="6" s="1"/>
  <c r="U269" i="2"/>
  <c r="S269" i="2"/>
  <c r="T269" i="2" s="1"/>
  <c r="G269" i="2"/>
  <c r="O269" i="2" s="1"/>
  <c r="P269" i="2" s="1"/>
  <c r="D269" i="6" s="1"/>
  <c r="E269" i="2"/>
  <c r="F269" i="2" s="1"/>
  <c r="C269" i="2"/>
  <c r="J269" i="2" s="1"/>
  <c r="K269" i="2" s="1"/>
  <c r="B269" i="2"/>
  <c r="A269" i="2"/>
  <c r="BA268" i="2"/>
  <c r="AZ268" i="2"/>
  <c r="AV268" i="2"/>
  <c r="AF268" i="2"/>
  <c r="AD268" i="2"/>
  <c r="AE268" i="2" s="1"/>
  <c r="Z268" i="2"/>
  <c r="X268" i="2"/>
  <c r="Y268" i="2" s="1"/>
  <c r="S268" i="2"/>
  <c r="T268" i="2" s="1"/>
  <c r="G268" i="2"/>
  <c r="O268" i="2" s="1"/>
  <c r="P268" i="2" s="1"/>
  <c r="E268" i="2"/>
  <c r="F268" i="2" s="1"/>
  <c r="C268" i="2"/>
  <c r="J268" i="2" s="1"/>
  <c r="K268" i="2" s="1"/>
  <c r="B268" i="2"/>
  <c r="A268" i="2"/>
  <c r="BA267" i="2"/>
  <c r="AZ267" i="2"/>
  <c r="AV267" i="2"/>
  <c r="AF267" i="2"/>
  <c r="AD267" i="2"/>
  <c r="AE267" i="2" s="1"/>
  <c r="X267" i="2"/>
  <c r="Y267" i="2" s="1"/>
  <c r="F267" i="6" s="1"/>
  <c r="S267" i="2"/>
  <c r="T267" i="2" s="1"/>
  <c r="E267" i="2"/>
  <c r="F267" i="2" s="1"/>
  <c r="C267" i="2"/>
  <c r="J267" i="2" s="1"/>
  <c r="K267" i="2" s="1"/>
  <c r="B267" i="2"/>
  <c r="A267" i="2"/>
  <c r="BA266" i="2"/>
  <c r="AZ266" i="2"/>
  <c r="AV266" i="2"/>
  <c r="AD266" i="2"/>
  <c r="AE266" i="2" s="1"/>
  <c r="X266" i="2"/>
  <c r="Y266" i="2" s="1"/>
  <c r="F266" i="6" s="1"/>
  <c r="S266" i="2"/>
  <c r="T266" i="2" s="1"/>
  <c r="E266" i="2"/>
  <c r="F266" i="2" s="1"/>
  <c r="C266" i="2"/>
  <c r="J266" i="2" s="1"/>
  <c r="K266" i="2" s="1"/>
  <c r="B266" i="2"/>
  <c r="A266" i="2"/>
  <c r="BA265" i="2"/>
  <c r="AZ265" i="2"/>
  <c r="AV265" i="2"/>
  <c r="AD265" i="2"/>
  <c r="AE265" i="2" s="1"/>
  <c r="Z265" i="2"/>
  <c r="AA265" i="2" s="1"/>
  <c r="X265" i="2"/>
  <c r="Y265" i="2" s="1"/>
  <c r="F265" i="6" s="1"/>
  <c r="U265" i="2"/>
  <c r="S265" i="2"/>
  <c r="T265" i="2" s="1"/>
  <c r="G265" i="2"/>
  <c r="O265" i="2" s="1"/>
  <c r="P265" i="2" s="1"/>
  <c r="D265" i="6" s="1"/>
  <c r="E265" i="2"/>
  <c r="F265" i="2" s="1"/>
  <c r="C265" i="2"/>
  <c r="J265" i="2" s="1"/>
  <c r="K265" i="2" s="1"/>
  <c r="B265" i="2"/>
  <c r="A265" i="2"/>
  <c r="AX281" i="2"/>
  <c r="AW278" i="2"/>
  <c r="AQ275" i="2"/>
  <c r="AX294" i="2"/>
  <c r="AX275" i="2"/>
  <c r="AP278" i="2"/>
  <c r="AW276" i="2"/>
  <c r="AP280" i="2"/>
  <c r="AQ294" i="2"/>
  <c r="AX279" i="2"/>
  <c r="AQ281" i="2"/>
  <c r="AW280" i="2"/>
  <c r="AP276" i="2"/>
  <c r="AX288" i="2"/>
  <c r="AQ279" i="2"/>
  <c r="AQ288" i="2"/>
  <c r="N288" i="6" l="1"/>
  <c r="N279" i="6"/>
  <c r="P288" i="6"/>
  <c r="M276" i="6"/>
  <c r="O280" i="6"/>
  <c r="N281" i="6"/>
  <c r="P279" i="6"/>
  <c r="N294" i="6"/>
  <c r="M280" i="6"/>
  <c r="O276" i="6"/>
  <c r="M278" i="6"/>
  <c r="P275" i="6"/>
  <c r="P294" i="6"/>
  <c r="N275" i="6"/>
  <c r="O278" i="6"/>
  <c r="P281" i="6"/>
  <c r="P272" i="2"/>
  <c r="D272" i="6" s="1"/>
  <c r="C272" i="6"/>
  <c r="AY288" i="2"/>
  <c r="AF265" i="2"/>
  <c r="AH265" i="2" s="1"/>
  <c r="I265" i="6" s="1"/>
  <c r="G266" i="2"/>
  <c r="Z266" i="2"/>
  <c r="U267" i="2"/>
  <c r="AF270" i="2"/>
  <c r="AG270" i="2" s="1"/>
  <c r="G271" i="2"/>
  <c r="O271" i="2" s="1"/>
  <c r="Z271" i="2"/>
  <c r="AA271" i="2" s="1"/>
  <c r="Y272" i="2"/>
  <c r="F272" i="6" s="1"/>
  <c r="E268" i="6"/>
  <c r="E272" i="6"/>
  <c r="AY281" i="2"/>
  <c r="BF281" i="2" s="1"/>
  <c r="C265" i="6"/>
  <c r="E267" i="6"/>
  <c r="C269" i="6"/>
  <c r="E271" i="6"/>
  <c r="AF266" i="2"/>
  <c r="G267" i="2"/>
  <c r="O267" i="2" s="1"/>
  <c r="Z267" i="2"/>
  <c r="AA267" i="2" s="1"/>
  <c r="H268" i="2"/>
  <c r="AF269" i="2"/>
  <c r="G270" i="2"/>
  <c r="Z270" i="2"/>
  <c r="U271" i="2"/>
  <c r="AJ271" i="2" s="1"/>
  <c r="K271" i="6" s="1"/>
  <c r="AJ273" i="2"/>
  <c r="K273" i="6" s="1"/>
  <c r="U274" i="2"/>
  <c r="E266" i="6"/>
  <c r="C268" i="6"/>
  <c r="E270" i="6"/>
  <c r="AR288" i="2"/>
  <c r="BC288" i="2"/>
  <c r="R288" i="6" s="1"/>
  <c r="AR294" i="2"/>
  <c r="BC294" i="2"/>
  <c r="R294" i="6" s="1"/>
  <c r="BE296" i="2"/>
  <c r="BF296" i="2"/>
  <c r="BF288" i="2"/>
  <c r="BE288" i="2"/>
  <c r="BE292" i="2"/>
  <c r="BF292" i="2"/>
  <c r="BF286" i="2"/>
  <c r="BE286" i="2"/>
  <c r="AY294" i="2"/>
  <c r="BC279" i="2"/>
  <c r="R279" i="6" s="1"/>
  <c r="BD276" i="2"/>
  <c r="BB276" i="2"/>
  <c r="Q276" i="6" s="1"/>
  <c r="AR275" i="2"/>
  <c r="BD280" i="2"/>
  <c r="BB280" i="2"/>
  <c r="Q280" i="6" s="1"/>
  <c r="BD278" i="2"/>
  <c r="BB278" i="2"/>
  <c r="Q278" i="6" s="1"/>
  <c r="BC275" i="2"/>
  <c r="R275" i="6" s="1"/>
  <c r="BC281" i="2"/>
  <c r="R281" i="6" s="1"/>
  <c r="AR279" i="2"/>
  <c r="AR281" i="2"/>
  <c r="BE281" i="2"/>
  <c r="BF279" i="2"/>
  <c r="BE279" i="2"/>
  <c r="BF277" i="2"/>
  <c r="BE277" i="2"/>
  <c r="AO276" i="2"/>
  <c r="AO280" i="2"/>
  <c r="H280" i="6" s="1"/>
  <c r="AO278" i="2"/>
  <c r="H278" i="6" s="1"/>
  <c r="AY275" i="2"/>
  <c r="AS268" i="2"/>
  <c r="AJ265" i="2"/>
  <c r="K265" i="6" s="1"/>
  <c r="AH266" i="2"/>
  <c r="I266" i="6" s="1"/>
  <c r="AJ267" i="2"/>
  <c r="K267" i="6" s="1"/>
  <c r="AL268" i="2"/>
  <c r="AH268" i="2"/>
  <c r="I268" i="6" s="1"/>
  <c r="AJ269" i="2"/>
  <c r="K269" i="6" s="1"/>
  <c r="U272" i="2"/>
  <c r="AH272" i="2"/>
  <c r="I272" i="6" s="1"/>
  <c r="Q265" i="2"/>
  <c r="V265" i="2"/>
  <c r="D266" i="2"/>
  <c r="L266" i="2"/>
  <c r="M266" i="2" s="1"/>
  <c r="AG266" i="2"/>
  <c r="V267" i="2"/>
  <c r="D268" i="2"/>
  <c r="L268" i="2"/>
  <c r="M268" i="2" s="1"/>
  <c r="AG268" i="2"/>
  <c r="Q269" i="2"/>
  <c r="V269" i="2"/>
  <c r="D270" i="2"/>
  <c r="L270" i="2"/>
  <c r="M270" i="2" s="1"/>
  <c r="Q271" i="2"/>
  <c r="V271" i="2"/>
  <c r="D272" i="2"/>
  <c r="H272" i="2"/>
  <c r="AA272" i="2"/>
  <c r="AG272" i="2"/>
  <c r="L273" i="2"/>
  <c r="M273" i="2" s="1"/>
  <c r="K273" i="2"/>
  <c r="Q273" i="2"/>
  <c r="R273" i="2" s="1"/>
  <c r="P273" i="2"/>
  <c r="D273" i="6" s="1"/>
  <c r="H265" i="2"/>
  <c r="U266" i="2"/>
  <c r="AA266" i="2"/>
  <c r="AH267" i="2"/>
  <c r="I267" i="6" s="1"/>
  <c r="U268" i="2"/>
  <c r="AA268" i="2"/>
  <c r="H269" i="2"/>
  <c r="AL269" i="2"/>
  <c r="AH269" i="2"/>
  <c r="I269" i="6" s="1"/>
  <c r="AN269" i="2"/>
  <c r="G269" i="6" s="1"/>
  <c r="U270" i="2"/>
  <c r="AA270" i="2"/>
  <c r="H271" i="2"/>
  <c r="AL271" i="2"/>
  <c r="AH271" i="2"/>
  <c r="I271" i="6" s="1"/>
  <c r="AN271" i="2"/>
  <c r="G271" i="6" s="1"/>
  <c r="L272" i="2"/>
  <c r="M272" i="2" s="1"/>
  <c r="D265" i="2"/>
  <c r="L265" i="2"/>
  <c r="M265" i="2" s="1"/>
  <c r="AG265" i="2"/>
  <c r="D267" i="2"/>
  <c r="L267" i="2"/>
  <c r="M267" i="2" s="1"/>
  <c r="AG267" i="2"/>
  <c r="Q268" i="2"/>
  <c r="R268" i="2" s="1"/>
  <c r="D269" i="2"/>
  <c r="L269" i="2"/>
  <c r="M269" i="2" s="1"/>
  <c r="AG269" i="2"/>
  <c r="D271" i="2"/>
  <c r="L271" i="2"/>
  <c r="M271" i="2" s="1"/>
  <c r="AG271" i="2"/>
  <c r="Q272" i="2"/>
  <c r="R272" i="2" s="1"/>
  <c r="AH273" i="2"/>
  <c r="S263" i="6"/>
  <c r="E263" i="6"/>
  <c r="B263" i="6"/>
  <c r="A263" i="6"/>
  <c r="S262" i="6"/>
  <c r="B262" i="6"/>
  <c r="A262" i="6"/>
  <c r="S261" i="6"/>
  <c r="B261" i="6"/>
  <c r="A261" i="6"/>
  <c r="S260" i="6"/>
  <c r="B260" i="6"/>
  <c r="A260" i="6"/>
  <c r="S259" i="6"/>
  <c r="E259" i="6"/>
  <c r="B259" i="6"/>
  <c r="A259" i="6"/>
  <c r="S258" i="6"/>
  <c r="B258" i="6"/>
  <c r="A258" i="6"/>
  <c r="S257" i="6"/>
  <c r="B257" i="6"/>
  <c r="A257" i="6"/>
  <c r="S256" i="6"/>
  <c r="B256" i="6"/>
  <c r="A256" i="6"/>
  <c r="S255" i="6"/>
  <c r="E255" i="6"/>
  <c r="B255" i="6"/>
  <c r="A255" i="6"/>
  <c r="S254" i="6"/>
  <c r="B254" i="6"/>
  <c r="A254" i="6"/>
  <c r="S253" i="6"/>
  <c r="C253" i="6"/>
  <c r="B253" i="6"/>
  <c r="A253" i="6"/>
  <c r="S252" i="6"/>
  <c r="B252" i="6"/>
  <c r="A252" i="6"/>
  <c r="S251" i="6"/>
  <c r="E251" i="6"/>
  <c r="B251" i="6"/>
  <c r="A251" i="6"/>
  <c r="BA263" i="2"/>
  <c r="AZ263" i="2"/>
  <c r="AV263" i="2"/>
  <c r="AD263" i="2"/>
  <c r="X263" i="2"/>
  <c r="S263" i="2"/>
  <c r="E263" i="2"/>
  <c r="C263" i="2"/>
  <c r="D263" i="2" s="1"/>
  <c r="B263" i="2"/>
  <c r="A263" i="2"/>
  <c r="BA262" i="2"/>
  <c r="AZ262" i="2"/>
  <c r="AV262" i="2"/>
  <c r="AD262" i="2"/>
  <c r="X262" i="2"/>
  <c r="E262" i="6" s="1"/>
  <c r="S262" i="2"/>
  <c r="E262" i="2"/>
  <c r="C262" i="2"/>
  <c r="D262" i="2" s="1"/>
  <c r="B262" i="2"/>
  <c r="A262" i="2"/>
  <c r="BA261" i="2"/>
  <c r="AZ261" i="2"/>
  <c r="AV261" i="2"/>
  <c r="AD261" i="2"/>
  <c r="X261" i="2"/>
  <c r="E261" i="6" s="1"/>
  <c r="S261" i="2"/>
  <c r="J261" i="2"/>
  <c r="E261" i="2"/>
  <c r="C261" i="2"/>
  <c r="D261" i="2" s="1"/>
  <c r="B261" i="2"/>
  <c r="A261" i="2"/>
  <c r="BA260" i="2"/>
  <c r="AZ260" i="2"/>
  <c r="AV260" i="2"/>
  <c r="AD260" i="2"/>
  <c r="X260" i="2"/>
  <c r="E260" i="6" s="1"/>
  <c r="S260" i="2"/>
  <c r="J260" i="2"/>
  <c r="E260" i="2"/>
  <c r="C260" i="2"/>
  <c r="D260" i="2" s="1"/>
  <c r="B260" i="2"/>
  <c r="A260" i="2"/>
  <c r="BA259" i="2"/>
  <c r="AZ259" i="2"/>
  <c r="AV259" i="2"/>
  <c r="AD259" i="2"/>
  <c r="X259" i="2"/>
  <c r="S259" i="2"/>
  <c r="E259" i="2"/>
  <c r="C259" i="2"/>
  <c r="D259" i="2" s="1"/>
  <c r="B259" i="2"/>
  <c r="A259" i="2"/>
  <c r="BA258" i="2"/>
  <c r="AZ258" i="2"/>
  <c r="AV258" i="2"/>
  <c r="AD258" i="2"/>
  <c r="X258" i="2"/>
  <c r="E258" i="6" s="1"/>
  <c r="S258" i="2"/>
  <c r="E258" i="2"/>
  <c r="C258" i="2"/>
  <c r="D258" i="2" s="1"/>
  <c r="B258" i="2"/>
  <c r="A258" i="2"/>
  <c r="BA257" i="2"/>
  <c r="AZ257" i="2"/>
  <c r="AV257" i="2"/>
  <c r="AD257" i="2"/>
  <c r="AF257" i="2" s="1"/>
  <c r="X257" i="2"/>
  <c r="E257" i="6" s="1"/>
  <c r="T257" i="2"/>
  <c r="S257" i="2"/>
  <c r="U257" i="2" s="1"/>
  <c r="G257" i="2"/>
  <c r="F257" i="2"/>
  <c r="E257" i="2"/>
  <c r="C257" i="2"/>
  <c r="B257" i="2"/>
  <c r="A257" i="2"/>
  <c r="BA256" i="2"/>
  <c r="AZ256" i="2"/>
  <c r="AV256" i="2"/>
  <c r="AF256" i="2"/>
  <c r="AD256" i="2"/>
  <c r="AE256" i="2" s="1"/>
  <c r="Z256" i="2"/>
  <c r="Y256" i="2"/>
  <c r="F256" i="6" s="1"/>
  <c r="X256" i="2"/>
  <c r="E256" i="6" s="1"/>
  <c r="S256" i="2"/>
  <c r="T256" i="2" s="1"/>
  <c r="E256" i="2"/>
  <c r="G256" i="2" s="1"/>
  <c r="O256" i="2" s="1"/>
  <c r="C256" i="2"/>
  <c r="J256" i="2" s="1"/>
  <c r="K256" i="2" s="1"/>
  <c r="B256" i="2"/>
  <c r="A256" i="2"/>
  <c r="BA255" i="2"/>
  <c r="AZ255" i="2"/>
  <c r="AV255" i="2"/>
  <c r="AD255" i="2"/>
  <c r="AF255" i="2" s="1"/>
  <c r="X255" i="2"/>
  <c r="Z255" i="2" s="1"/>
  <c r="U255" i="2"/>
  <c r="U256" i="2" s="1"/>
  <c r="S255" i="2"/>
  <c r="T255" i="2" s="1"/>
  <c r="G255" i="2"/>
  <c r="O255" i="2" s="1"/>
  <c r="P255" i="2" s="1"/>
  <c r="D255" i="6" s="1"/>
  <c r="F255" i="2"/>
  <c r="E255" i="2"/>
  <c r="C255" i="2"/>
  <c r="J255" i="2" s="1"/>
  <c r="K255" i="2" s="1"/>
  <c r="B255" i="2"/>
  <c r="A255" i="2"/>
  <c r="BA254" i="2"/>
  <c r="AZ254" i="2"/>
  <c r="AV254" i="2"/>
  <c r="AF254" i="2"/>
  <c r="AD254" i="2"/>
  <c r="AE254" i="2" s="1"/>
  <c r="Z254" i="2"/>
  <c r="AA254" i="2" s="1"/>
  <c r="Y254" i="2"/>
  <c r="F254" i="6" s="1"/>
  <c r="X254" i="2"/>
  <c r="E254" i="6" s="1"/>
  <c r="S254" i="2"/>
  <c r="T254" i="2" s="1"/>
  <c r="E254" i="2"/>
  <c r="G254" i="2" s="1"/>
  <c r="O254" i="2" s="1"/>
  <c r="C254" i="2"/>
  <c r="J254" i="2" s="1"/>
  <c r="K254" i="2" s="1"/>
  <c r="B254" i="2"/>
  <c r="A254" i="2"/>
  <c r="BA253" i="2"/>
  <c r="AZ253" i="2"/>
  <c r="AV253" i="2"/>
  <c r="AD253" i="2"/>
  <c r="AF253" i="2" s="1"/>
  <c r="AG253" i="2" s="1"/>
  <c r="X253" i="2"/>
  <c r="Z253" i="2" s="1"/>
  <c r="U253" i="2"/>
  <c r="U254" i="2" s="1"/>
  <c r="S253" i="2"/>
  <c r="T253" i="2" s="1"/>
  <c r="G253" i="2"/>
  <c r="O253" i="2" s="1"/>
  <c r="P253" i="2" s="1"/>
  <c r="D253" i="6" s="1"/>
  <c r="F253" i="2"/>
  <c r="E253" i="2"/>
  <c r="C253" i="2"/>
  <c r="J253" i="2" s="1"/>
  <c r="K253" i="2" s="1"/>
  <c r="B253" i="2"/>
  <c r="A253" i="2"/>
  <c r="BA252" i="2"/>
  <c r="AZ252" i="2"/>
  <c r="AV252" i="2"/>
  <c r="AF252" i="2"/>
  <c r="AD252" i="2"/>
  <c r="AE252" i="2" s="1"/>
  <c r="Z252" i="2"/>
  <c r="AA252" i="2" s="1"/>
  <c r="Y252" i="2"/>
  <c r="F252" i="6" s="1"/>
  <c r="X252" i="2"/>
  <c r="E252" i="6" s="1"/>
  <c r="S252" i="2"/>
  <c r="T252" i="2" s="1"/>
  <c r="L252" i="2"/>
  <c r="M252" i="2" s="1"/>
  <c r="K252" i="2"/>
  <c r="F252" i="2"/>
  <c r="E252" i="2"/>
  <c r="G252" i="2" s="1"/>
  <c r="D252" i="2"/>
  <c r="C252" i="2"/>
  <c r="J252" i="2" s="1"/>
  <c r="B252" i="2"/>
  <c r="A252" i="2"/>
  <c r="BA251" i="2"/>
  <c r="AZ251" i="2"/>
  <c r="AV251" i="2"/>
  <c r="AF251" i="2"/>
  <c r="AD251" i="2"/>
  <c r="AE251" i="2" s="1"/>
  <c r="Z251" i="2"/>
  <c r="Y251" i="2"/>
  <c r="F251" i="6" s="1"/>
  <c r="X251" i="2"/>
  <c r="S251" i="2"/>
  <c r="U251" i="2" s="1"/>
  <c r="K251" i="2"/>
  <c r="E251" i="2"/>
  <c r="G251" i="2" s="1"/>
  <c r="C251" i="2"/>
  <c r="J251" i="2" s="1"/>
  <c r="L251" i="2" s="1"/>
  <c r="M251" i="2" s="1"/>
  <c r="B251" i="2"/>
  <c r="A251" i="2"/>
  <c r="AX276" i="2"/>
  <c r="AQ280" i="2"/>
  <c r="AP271" i="2"/>
  <c r="AQ276" i="2"/>
  <c r="AQ278" i="2"/>
  <c r="AP269" i="2"/>
  <c r="AX280" i="2"/>
  <c r="AX278" i="2"/>
  <c r="P278" i="6" l="1"/>
  <c r="P280" i="6"/>
  <c r="M269" i="6"/>
  <c r="N278" i="6"/>
  <c r="N276" i="6"/>
  <c r="M271" i="6"/>
  <c r="N280" i="6"/>
  <c r="P276" i="6"/>
  <c r="O251" i="2"/>
  <c r="H251" i="2"/>
  <c r="P254" i="2"/>
  <c r="D254" i="6" s="1"/>
  <c r="C254" i="6"/>
  <c r="V251" i="2"/>
  <c r="AK251" i="2" s="1"/>
  <c r="L251" i="6" s="1"/>
  <c r="AJ251" i="2"/>
  <c r="K251" i="6" s="1"/>
  <c r="P256" i="2"/>
  <c r="D256" i="6" s="1"/>
  <c r="C256" i="6"/>
  <c r="O252" i="2"/>
  <c r="H252" i="2"/>
  <c r="AJ274" i="2"/>
  <c r="K274" i="6" s="1"/>
  <c r="V274" i="2"/>
  <c r="O270" i="2"/>
  <c r="H270" i="2"/>
  <c r="F251" i="2"/>
  <c r="T251" i="2"/>
  <c r="AE253" i="2"/>
  <c r="AE255" i="2"/>
  <c r="J259" i="2"/>
  <c r="J263" i="2"/>
  <c r="AY276" i="2"/>
  <c r="H276" i="6"/>
  <c r="L254" i="2"/>
  <c r="M254" i="2" s="1"/>
  <c r="L256" i="2"/>
  <c r="M256" i="2" s="1"/>
  <c r="P267" i="2"/>
  <c r="D267" i="6" s="1"/>
  <c r="C267" i="6"/>
  <c r="Y253" i="2"/>
  <c r="F253" i="6" s="1"/>
  <c r="F254" i="2"/>
  <c r="Y255" i="2"/>
  <c r="F255" i="6" s="1"/>
  <c r="F256" i="2"/>
  <c r="AE257" i="2"/>
  <c r="J258" i="2"/>
  <c r="J262" i="2"/>
  <c r="E253" i="6"/>
  <c r="C255" i="6"/>
  <c r="AH270" i="2"/>
  <c r="AN265" i="2"/>
  <c r="AY280" i="2"/>
  <c r="D251" i="2"/>
  <c r="AL273" i="2"/>
  <c r="AM273" i="2" s="1"/>
  <c r="H267" i="2"/>
  <c r="Q267" i="2"/>
  <c r="AY278" i="2"/>
  <c r="BE278" i="2" s="1"/>
  <c r="P271" i="2"/>
  <c r="D271" i="6" s="1"/>
  <c r="C271" i="6"/>
  <c r="O266" i="2"/>
  <c r="H266" i="2"/>
  <c r="BE294" i="2"/>
  <c r="BF294" i="2"/>
  <c r="AR278" i="2"/>
  <c r="BC278" i="2"/>
  <c r="R278" i="6" s="1"/>
  <c r="AR280" i="2"/>
  <c r="BC280" i="2"/>
  <c r="R280" i="6" s="1"/>
  <c r="AR276" i="2"/>
  <c r="BC276" i="2"/>
  <c r="R276" i="6" s="1"/>
  <c r="BF276" i="2"/>
  <c r="BE276" i="2"/>
  <c r="BF278" i="2"/>
  <c r="BF275" i="2"/>
  <c r="BE275" i="2"/>
  <c r="BF280" i="2"/>
  <c r="BE280" i="2"/>
  <c r="AN273" i="2"/>
  <c r="AI273" i="2"/>
  <c r="J273" i="6" s="1"/>
  <c r="I273" i="6"/>
  <c r="AS273" i="2"/>
  <c r="R265" i="2"/>
  <c r="AS265" i="2"/>
  <c r="AJ272" i="2"/>
  <c r="K272" i="6" s="1"/>
  <c r="V272" i="2"/>
  <c r="AM268" i="2"/>
  <c r="AI269" i="2"/>
  <c r="J269" i="6" s="1"/>
  <c r="V268" i="2"/>
  <c r="AJ268" i="2"/>
  <c r="K268" i="6" s="1"/>
  <c r="AI265" i="2"/>
  <c r="J265" i="6" s="1"/>
  <c r="AK271" i="2"/>
  <c r="L271" i="6" s="1"/>
  <c r="AK269" i="2"/>
  <c r="L269" i="6" s="1"/>
  <c r="AI272" i="2"/>
  <c r="J272" i="6" s="1"/>
  <c r="AL265" i="2"/>
  <c r="AM265" i="2" s="1"/>
  <c r="R271" i="2"/>
  <c r="AM271" i="2" s="1"/>
  <c r="AS271" i="2"/>
  <c r="R269" i="2"/>
  <c r="AO269" i="2" s="1"/>
  <c r="H269" i="6" s="1"/>
  <c r="AS269" i="2"/>
  <c r="AK267" i="2"/>
  <c r="L267" i="6" s="1"/>
  <c r="AL272" i="2"/>
  <c r="AI266" i="2"/>
  <c r="J266" i="6" s="1"/>
  <c r="AI271" i="2"/>
  <c r="J271" i="6" s="1"/>
  <c r="V270" i="2"/>
  <c r="AJ270" i="2"/>
  <c r="K270" i="6" s="1"/>
  <c r="AI267" i="2"/>
  <c r="J267" i="6" s="1"/>
  <c r="V266" i="2"/>
  <c r="AJ266" i="2"/>
  <c r="K266" i="6" s="1"/>
  <c r="AK265" i="2"/>
  <c r="L265" i="6" s="1"/>
  <c r="AS272" i="2"/>
  <c r="AI268" i="2"/>
  <c r="J268" i="6" s="1"/>
  <c r="AT268" i="2"/>
  <c r="V254" i="2"/>
  <c r="AJ254" i="2"/>
  <c r="K254" i="6" s="1"/>
  <c r="V256" i="2"/>
  <c r="AJ256" i="2"/>
  <c r="K256" i="6" s="1"/>
  <c r="Q255" i="2"/>
  <c r="R255" i="2" s="1"/>
  <c r="AH255" i="2"/>
  <c r="I255" i="6" s="1"/>
  <c r="J257" i="2"/>
  <c r="D257" i="2"/>
  <c r="Z257" i="2"/>
  <c r="Y257" i="2"/>
  <c r="F257" i="6" s="1"/>
  <c r="AH251" i="2"/>
  <c r="I251" i="6" s="1"/>
  <c r="U252" i="2"/>
  <c r="AH252" i="2"/>
  <c r="D253" i="2"/>
  <c r="H253" i="2"/>
  <c r="V253" i="2"/>
  <c r="AA253" i="2"/>
  <c r="D255" i="2"/>
  <c r="H255" i="2"/>
  <c r="V255" i="2"/>
  <c r="AA255" i="2"/>
  <c r="AG255" i="2"/>
  <c r="G260" i="2"/>
  <c r="F260" i="2"/>
  <c r="AA251" i="2"/>
  <c r="AG251" i="2"/>
  <c r="AG252" i="2"/>
  <c r="L253" i="2"/>
  <c r="M253" i="2" s="1"/>
  <c r="AJ253" i="2"/>
  <c r="K253" i="6" s="1"/>
  <c r="Q254" i="2"/>
  <c r="AL254" i="2" s="1"/>
  <c r="AH254" i="2"/>
  <c r="L255" i="2"/>
  <c r="M255" i="2" s="1"/>
  <c r="AJ255" i="2"/>
  <c r="K255" i="6" s="1"/>
  <c r="Q256" i="2"/>
  <c r="R256" i="2" s="1"/>
  <c r="AS256" i="2"/>
  <c r="AH256" i="2"/>
  <c r="I256" i="6" s="1"/>
  <c r="Z258" i="2"/>
  <c r="Y258" i="2"/>
  <c r="F258" i="6" s="1"/>
  <c r="Z262" i="2"/>
  <c r="Y262" i="2"/>
  <c r="F262" i="6" s="1"/>
  <c r="D254" i="2"/>
  <c r="H254" i="2"/>
  <c r="AG254" i="2"/>
  <c r="D256" i="2"/>
  <c r="H256" i="2"/>
  <c r="AA256" i="2"/>
  <c r="AG256" i="2"/>
  <c r="O257" i="2"/>
  <c r="C257" i="6" s="1"/>
  <c r="H257" i="2"/>
  <c r="G258" i="2"/>
  <c r="F258" i="2"/>
  <c r="G262" i="2"/>
  <c r="F262" i="2"/>
  <c r="Q253" i="2"/>
  <c r="R253" i="2" s="1"/>
  <c r="AL253" i="2"/>
  <c r="AM253" i="2" s="1"/>
  <c r="AH253" i="2"/>
  <c r="AN255" i="2"/>
  <c r="G255" i="6" s="1"/>
  <c r="Z260" i="2"/>
  <c r="Y260" i="2"/>
  <c r="F260" i="6" s="1"/>
  <c r="L258" i="2"/>
  <c r="M258" i="2" s="1"/>
  <c r="K258" i="2"/>
  <c r="AF258" i="2"/>
  <c r="AE258" i="2"/>
  <c r="U259" i="2"/>
  <c r="T259" i="2"/>
  <c r="L260" i="2"/>
  <c r="M260" i="2" s="1"/>
  <c r="K260" i="2"/>
  <c r="AF260" i="2"/>
  <c r="AE260" i="2"/>
  <c r="U261" i="2"/>
  <c r="T261" i="2"/>
  <c r="L262" i="2"/>
  <c r="M262" i="2" s="1"/>
  <c r="K262" i="2"/>
  <c r="AF262" i="2"/>
  <c r="AE262" i="2"/>
  <c r="U263" i="2"/>
  <c r="T263" i="2"/>
  <c r="V257" i="2"/>
  <c r="AJ257" i="2"/>
  <c r="K257" i="6" s="1"/>
  <c r="AG257" i="2"/>
  <c r="G259" i="2"/>
  <c r="F259" i="2"/>
  <c r="Z259" i="2"/>
  <c r="Y259" i="2"/>
  <c r="F259" i="6" s="1"/>
  <c r="G261" i="2"/>
  <c r="F261" i="2"/>
  <c r="Z261" i="2"/>
  <c r="Y261" i="2"/>
  <c r="F261" i="6" s="1"/>
  <c r="G263" i="2"/>
  <c r="F263" i="2"/>
  <c r="Z263" i="2"/>
  <c r="Y263" i="2"/>
  <c r="F263" i="6" s="1"/>
  <c r="U258" i="2"/>
  <c r="T258" i="2"/>
  <c r="L259" i="2"/>
  <c r="M259" i="2" s="1"/>
  <c r="K259" i="2"/>
  <c r="AF259" i="2"/>
  <c r="AE259" i="2"/>
  <c r="U260" i="2"/>
  <c r="T260" i="2"/>
  <c r="L261" i="2"/>
  <c r="M261" i="2" s="1"/>
  <c r="K261" i="2"/>
  <c r="AF261" i="2"/>
  <c r="AE261" i="2"/>
  <c r="U262" i="2"/>
  <c r="T262" i="2"/>
  <c r="L263" i="2"/>
  <c r="M263" i="2" s="1"/>
  <c r="K263" i="2"/>
  <c r="AF263" i="2"/>
  <c r="AE263" i="2"/>
  <c r="AW265" i="2"/>
  <c r="AP255" i="2"/>
  <c r="AW269" i="2"/>
  <c r="AP265" i="2"/>
  <c r="AQ269" i="2"/>
  <c r="AW273" i="2"/>
  <c r="AW271" i="2"/>
  <c r="AP273" i="2"/>
  <c r="O271" i="6" l="1"/>
  <c r="N269" i="6"/>
  <c r="M265" i="6"/>
  <c r="O269" i="6"/>
  <c r="M255" i="6"/>
  <c r="O265" i="6"/>
  <c r="P266" i="2"/>
  <c r="D266" i="6" s="1"/>
  <c r="C266" i="6"/>
  <c r="Q266" i="2"/>
  <c r="AL267" i="2"/>
  <c r="AN267" i="2"/>
  <c r="AK274" i="2"/>
  <c r="L274" i="6" s="1"/>
  <c r="AL256" i="2"/>
  <c r="AI252" i="2"/>
  <c r="J252" i="6" s="1"/>
  <c r="I252" i="6"/>
  <c r="AI254" i="2"/>
  <c r="J254" i="6" s="1"/>
  <c r="I254" i="6"/>
  <c r="AS267" i="2"/>
  <c r="G265" i="6"/>
  <c r="AI253" i="2"/>
  <c r="J253" i="6" s="1"/>
  <c r="I253" i="6"/>
  <c r="R267" i="2"/>
  <c r="AM267" i="2" s="1"/>
  <c r="AM269" i="2"/>
  <c r="AO265" i="2"/>
  <c r="AO273" i="2"/>
  <c r="AN274" i="2"/>
  <c r="AI270" i="2"/>
  <c r="J270" i="6" s="1"/>
  <c r="I270" i="6"/>
  <c r="P270" i="2"/>
  <c r="D270" i="6" s="1"/>
  <c r="C270" i="6"/>
  <c r="Q270" i="2"/>
  <c r="P252" i="2"/>
  <c r="D252" i="6" s="1"/>
  <c r="C252" i="6"/>
  <c r="Q252" i="2"/>
  <c r="Q251" i="2"/>
  <c r="C251" i="6"/>
  <c r="P251" i="2"/>
  <c r="D251" i="6" s="1"/>
  <c r="O273" i="6"/>
  <c r="BD273" i="2"/>
  <c r="BB273" i="2"/>
  <c r="Q273" i="6" s="1"/>
  <c r="M273" i="6"/>
  <c r="G273" i="6"/>
  <c r="AT273" i="2"/>
  <c r="AR269" i="2"/>
  <c r="BD269" i="2"/>
  <c r="BB269" i="2"/>
  <c r="Q269" i="6" s="1"/>
  <c r="BD271" i="2"/>
  <c r="BB271" i="2"/>
  <c r="Q271" i="6" s="1"/>
  <c r="BD265" i="2"/>
  <c r="BB265" i="2"/>
  <c r="Q265" i="6" s="1"/>
  <c r="AT272" i="2"/>
  <c r="AT269" i="2"/>
  <c r="AK268" i="2"/>
  <c r="L268" i="6" s="1"/>
  <c r="AY273" i="2"/>
  <c r="AK270" i="2"/>
  <c r="L270" i="6" s="1"/>
  <c r="AM272" i="2"/>
  <c r="AN272" i="2"/>
  <c r="G272" i="6" s="1"/>
  <c r="AT271" i="2"/>
  <c r="AT265" i="2"/>
  <c r="AY265" i="2" s="1"/>
  <c r="AT267" i="2"/>
  <c r="AK266" i="2"/>
  <c r="L266" i="6" s="1"/>
  <c r="AO271" i="2"/>
  <c r="H271" i="6" s="1"/>
  <c r="AK272" i="2"/>
  <c r="L272" i="6" s="1"/>
  <c r="AG261" i="2"/>
  <c r="AH261" i="2"/>
  <c r="AA263" i="2"/>
  <c r="AT256" i="2"/>
  <c r="V252" i="2"/>
  <c r="AJ252" i="2"/>
  <c r="K252" i="6" s="1"/>
  <c r="AI255" i="2"/>
  <c r="J255" i="6" s="1"/>
  <c r="AK254" i="2"/>
  <c r="L254" i="6" s="1"/>
  <c r="V263" i="2"/>
  <c r="AJ263" i="2"/>
  <c r="K263" i="6" s="1"/>
  <c r="AG260" i="2"/>
  <c r="AH260" i="2"/>
  <c r="I260" i="6" s="1"/>
  <c r="V259" i="2"/>
  <c r="AJ259" i="2"/>
  <c r="K259" i="6" s="1"/>
  <c r="H262" i="2"/>
  <c r="O262" i="2"/>
  <c r="C262" i="6" s="1"/>
  <c r="P257" i="2"/>
  <c r="D257" i="6" s="1"/>
  <c r="Q257" i="2"/>
  <c r="AA258" i="2"/>
  <c r="H260" i="2"/>
  <c r="O260" i="2"/>
  <c r="C260" i="6" s="1"/>
  <c r="AK255" i="2"/>
  <c r="L255" i="6" s="1"/>
  <c r="AS257" i="2"/>
  <c r="AA257" i="2"/>
  <c r="AH257" i="2"/>
  <c r="AL255" i="2"/>
  <c r="AM255" i="2" s="1"/>
  <c r="AK256" i="2"/>
  <c r="L256" i="6" s="1"/>
  <c r="V260" i="2"/>
  <c r="AJ260" i="2"/>
  <c r="K260" i="6" s="1"/>
  <c r="AA259" i="2"/>
  <c r="H259" i="2"/>
  <c r="O259" i="2"/>
  <c r="C259" i="6" s="1"/>
  <c r="AI256" i="2"/>
  <c r="J256" i="6" s="1"/>
  <c r="AI251" i="2"/>
  <c r="J251" i="6" s="1"/>
  <c r="AS255" i="2"/>
  <c r="AA261" i="2"/>
  <c r="AO255" i="2"/>
  <c r="H255" i="6" s="1"/>
  <c r="AG263" i="2"/>
  <c r="AH263" i="2"/>
  <c r="I263" i="6" s="1"/>
  <c r="V262" i="2"/>
  <c r="AJ262" i="2"/>
  <c r="K262" i="6" s="1"/>
  <c r="AG259" i="2"/>
  <c r="AH259" i="2"/>
  <c r="I259" i="6" s="1"/>
  <c r="V258" i="2"/>
  <c r="AJ258" i="2"/>
  <c r="K258" i="6" s="1"/>
  <c r="H263" i="2"/>
  <c r="O263" i="2"/>
  <c r="C263" i="6" s="1"/>
  <c r="H261" i="2"/>
  <c r="O261" i="2"/>
  <c r="C261" i="6" s="1"/>
  <c r="AK257" i="2"/>
  <c r="L257" i="6" s="1"/>
  <c r="R254" i="2"/>
  <c r="AM254" i="2" s="1"/>
  <c r="AS254" i="2"/>
  <c r="AK253" i="2"/>
  <c r="L253" i="6" s="1"/>
  <c r="AG262" i="2"/>
  <c r="AH262" i="2"/>
  <c r="I262" i="6" s="1"/>
  <c r="V261" i="2"/>
  <c r="AJ261" i="2"/>
  <c r="K261" i="6" s="1"/>
  <c r="AG258" i="2"/>
  <c r="AH258" i="2"/>
  <c r="I258" i="6" s="1"/>
  <c r="AA260" i="2"/>
  <c r="H258" i="2"/>
  <c r="O258" i="2"/>
  <c r="C258" i="6" s="1"/>
  <c r="AA262" i="2"/>
  <c r="AM256" i="2"/>
  <c r="K257" i="2"/>
  <c r="L257" i="2"/>
  <c r="M257" i="2" s="1"/>
  <c r="AN253" i="2"/>
  <c r="G253" i="6" s="1"/>
  <c r="AS253" i="2"/>
  <c r="AQ273" i="2"/>
  <c r="AQ255" i="2"/>
  <c r="AX265" i="2"/>
  <c r="AQ271" i="2"/>
  <c r="AW272" i="2"/>
  <c r="AP253" i="2"/>
  <c r="AW267" i="2"/>
  <c r="AW274" i="2"/>
  <c r="AP274" i="2"/>
  <c r="AX273" i="2"/>
  <c r="AX269" i="2"/>
  <c r="AP267" i="2"/>
  <c r="AW255" i="2"/>
  <c r="AP272" i="2"/>
  <c r="AQ265" i="2"/>
  <c r="AW253" i="2"/>
  <c r="AX271" i="2"/>
  <c r="P271" i="6" l="1"/>
  <c r="O253" i="6"/>
  <c r="N265" i="6"/>
  <c r="AR265" i="2"/>
  <c r="O255" i="6"/>
  <c r="M267" i="6"/>
  <c r="P269" i="6"/>
  <c r="M274" i="6"/>
  <c r="O274" i="6"/>
  <c r="BB274" i="2"/>
  <c r="Q274" i="6" s="1"/>
  <c r="BD274" i="2"/>
  <c r="AY274" i="2"/>
  <c r="O267" i="6"/>
  <c r="BD267" i="2"/>
  <c r="BB267" i="2"/>
  <c r="Q267" i="6" s="1"/>
  <c r="M253" i="6"/>
  <c r="N271" i="6"/>
  <c r="P265" i="6"/>
  <c r="N255" i="6"/>
  <c r="AR273" i="2"/>
  <c r="N273" i="6"/>
  <c r="AI257" i="2"/>
  <c r="J257" i="6" s="1"/>
  <c r="I257" i="6"/>
  <c r="H265" i="6"/>
  <c r="AI261" i="2"/>
  <c r="J261" i="6" s="1"/>
  <c r="I261" i="6"/>
  <c r="AO267" i="2"/>
  <c r="R251" i="2"/>
  <c r="AS251" i="2"/>
  <c r="AN251" i="2"/>
  <c r="AL251" i="2"/>
  <c r="AM251" i="2" s="1"/>
  <c r="R270" i="2"/>
  <c r="AL270" i="2"/>
  <c r="AS270" i="2"/>
  <c r="G267" i="6"/>
  <c r="AN268" i="2"/>
  <c r="R252" i="2"/>
  <c r="AL252" i="2"/>
  <c r="AS252" i="2"/>
  <c r="G274" i="6"/>
  <c r="AO274" i="2"/>
  <c r="AN254" i="2"/>
  <c r="AY267" i="2"/>
  <c r="BF267" i="2" s="1"/>
  <c r="H273" i="6"/>
  <c r="R266" i="2"/>
  <c r="AS266" i="2"/>
  <c r="AL266" i="2"/>
  <c r="M272" i="6"/>
  <c r="P273" i="6"/>
  <c r="BC273" i="2"/>
  <c r="R273" i="6" s="1"/>
  <c r="O272" i="6"/>
  <c r="BC271" i="2"/>
  <c r="R271" i="6" s="1"/>
  <c r="AR271" i="2"/>
  <c r="BD272" i="2"/>
  <c r="BB272" i="2"/>
  <c r="Q272" i="6" s="1"/>
  <c r="BC269" i="2"/>
  <c r="R269" i="6" s="1"/>
  <c r="BC265" i="2"/>
  <c r="R265" i="6" s="1"/>
  <c r="BE267" i="2"/>
  <c r="BE265" i="2"/>
  <c r="BF265" i="2"/>
  <c r="BE273" i="2"/>
  <c r="BF273" i="2"/>
  <c r="AY271" i="2"/>
  <c r="AO272" i="2"/>
  <c r="AY269" i="2"/>
  <c r="BD253" i="2"/>
  <c r="BB253" i="2"/>
  <c r="Q253" i="6" s="1"/>
  <c r="AR255" i="2"/>
  <c r="BD255" i="2"/>
  <c r="AY255" i="2"/>
  <c r="BB255" i="2"/>
  <c r="Q255" i="6" s="1"/>
  <c r="AT253" i="2"/>
  <c r="Q261" i="2"/>
  <c r="P261" i="2"/>
  <c r="D261" i="6" s="1"/>
  <c r="AK262" i="2"/>
  <c r="L262" i="6" s="1"/>
  <c r="AO253" i="2"/>
  <c r="H253" i="6" s="1"/>
  <c r="Q263" i="2"/>
  <c r="P263" i="2"/>
  <c r="D263" i="6" s="1"/>
  <c r="AI263" i="2"/>
  <c r="J263" i="6" s="1"/>
  <c r="Q260" i="2"/>
  <c r="P260" i="2"/>
  <c r="D260" i="6" s="1"/>
  <c r="AI260" i="2"/>
  <c r="J260" i="6" s="1"/>
  <c r="AK263" i="2"/>
  <c r="L263" i="6" s="1"/>
  <c r="Q258" i="2"/>
  <c r="P258" i="2"/>
  <c r="D258" i="6" s="1"/>
  <c r="AI258" i="2"/>
  <c r="J258" i="6" s="1"/>
  <c r="AK261" i="2"/>
  <c r="L261" i="6" s="1"/>
  <c r="AI259" i="2"/>
  <c r="J259" i="6" s="1"/>
  <c r="AT257" i="2"/>
  <c r="AL257" i="2"/>
  <c r="R257" i="2"/>
  <c r="AN257" i="2"/>
  <c r="G257" i="6" s="1"/>
  <c r="AK252" i="2"/>
  <c r="L252" i="6" s="1"/>
  <c r="Q259" i="2"/>
  <c r="P259" i="2"/>
  <c r="D259" i="6" s="1"/>
  <c r="AK259" i="2"/>
  <c r="L259" i="6" s="1"/>
  <c r="AI262" i="2"/>
  <c r="J262" i="6" s="1"/>
  <c r="AT254" i="2"/>
  <c r="AK258" i="2"/>
  <c r="L258" i="6" s="1"/>
  <c r="AT255" i="2"/>
  <c r="AK260" i="2"/>
  <c r="L260" i="6" s="1"/>
  <c r="Q262" i="2"/>
  <c r="P262" i="2"/>
  <c r="D262" i="6" s="1"/>
  <c r="AP268" i="2"/>
  <c r="AW268" i="2"/>
  <c r="AW257" i="2"/>
  <c r="AW251" i="2"/>
  <c r="AX274" i="2"/>
  <c r="AQ274" i="2"/>
  <c r="AP257" i="2"/>
  <c r="AP251" i="2"/>
  <c r="AW254" i="2"/>
  <c r="AP254" i="2"/>
  <c r="AX253" i="2"/>
  <c r="AX255" i="2"/>
  <c r="AX272" i="2"/>
  <c r="AQ267" i="2"/>
  <c r="AX267" i="2"/>
  <c r="AQ253" i="2"/>
  <c r="AQ272" i="2"/>
  <c r="N253" i="6" l="1"/>
  <c r="P267" i="6"/>
  <c r="BC267" i="2"/>
  <c r="R267" i="6" s="1"/>
  <c r="N267" i="6"/>
  <c r="AR267" i="2"/>
  <c r="P255" i="6"/>
  <c r="P253" i="6"/>
  <c r="M254" i="6"/>
  <c r="O254" i="6"/>
  <c r="BD254" i="2"/>
  <c r="BB254" i="2"/>
  <c r="Q254" i="6" s="1"/>
  <c r="M251" i="6"/>
  <c r="M257" i="6"/>
  <c r="N274" i="6"/>
  <c r="AR274" i="2"/>
  <c r="P274" i="6"/>
  <c r="BC274" i="2"/>
  <c r="R274" i="6" s="1"/>
  <c r="O251" i="6"/>
  <c r="BD251" i="2"/>
  <c r="BB251" i="2"/>
  <c r="Q251" i="6" s="1"/>
  <c r="O257" i="6"/>
  <c r="O268" i="6"/>
  <c r="BD268" i="2"/>
  <c r="BB268" i="2"/>
  <c r="Q268" i="6" s="1"/>
  <c r="M268" i="6"/>
  <c r="AM266" i="2"/>
  <c r="AN266" i="2"/>
  <c r="BF274" i="2"/>
  <c r="BE274" i="2"/>
  <c r="AY254" i="2"/>
  <c r="BE254" i="2" s="1"/>
  <c r="AT252" i="2"/>
  <c r="H267" i="6"/>
  <c r="AT266" i="2"/>
  <c r="G254" i="6"/>
  <c r="AN252" i="2"/>
  <c r="AM252" i="2"/>
  <c r="AT270" i="2"/>
  <c r="G251" i="6"/>
  <c r="AO251" i="2"/>
  <c r="AO254" i="2"/>
  <c r="H274" i="6"/>
  <c r="AM270" i="2"/>
  <c r="AN270" i="2"/>
  <c r="AT251" i="2"/>
  <c r="G268" i="6"/>
  <c r="AO268" i="2"/>
  <c r="N272" i="6"/>
  <c r="P272" i="6"/>
  <c r="AY272" i="2"/>
  <c r="BF272" i="2" s="1"/>
  <c r="H272" i="6"/>
  <c r="AR272" i="2"/>
  <c r="BC272" i="2"/>
  <c r="R272" i="6" s="1"/>
  <c r="BE271" i="2"/>
  <c r="BF271" i="2"/>
  <c r="BE269" i="2"/>
  <c r="BF269" i="2"/>
  <c r="BD257" i="2"/>
  <c r="AY257" i="2"/>
  <c r="BB257" i="2"/>
  <c r="Q257" i="6" s="1"/>
  <c r="AR253" i="2"/>
  <c r="BC255" i="2"/>
  <c r="R255" i="6" s="1"/>
  <c r="BC253" i="2"/>
  <c r="R253" i="6" s="1"/>
  <c r="BF254" i="2"/>
  <c r="BF255" i="2"/>
  <c r="BE255" i="2"/>
  <c r="AO257" i="2"/>
  <c r="H257" i="6" s="1"/>
  <c r="AN256" i="2"/>
  <c r="G256" i="6" s="1"/>
  <c r="R260" i="2"/>
  <c r="AL260" i="2"/>
  <c r="AS260" i="2"/>
  <c r="AM257" i="2"/>
  <c r="AY253" i="2"/>
  <c r="R262" i="2"/>
  <c r="AL262" i="2"/>
  <c r="AS262" i="2"/>
  <c r="R263" i="2"/>
  <c r="AS263" i="2"/>
  <c r="AL263" i="2"/>
  <c r="AN263" i="2"/>
  <c r="G263" i="6" s="1"/>
  <c r="R259" i="2"/>
  <c r="AN259" i="2"/>
  <c r="G259" i="6" s="1"/>
  <c r="AS259" i="2"/>
  <c r="AL259" i="2"/>
  <c r="R258" i="2"/>
  <c r="AS258" i="2"/>
  <c r="AL258" i="2"/>
  <c r="R261" i="2"/>
  <c r="AL261" i="2"/>
  <c r="AN261" i="2"/>
  <c r="G261" i="6" s="1"/>
  <c r="AS261" i="2"/>
  <c r="AX268" i="2"/>
  <c r="AQ268" i="2"/>
  <c r="AP259" i="2"/>
  <c r="AX257" i="2"/>
  <c r="AP263" i="2"/>
  <c r="AW263" i="2"/>
  <c r="AW266" i="2"/>
  <c r="AP266" i="2"/>
  <c r="AW252" i="2"/>
  <c r="AP252" i="2"/>
  <c r="AQ251" i="2"/>
  <c r="AW270" i="2"/>
  <c r="AP270" i="2"/>
  <c r="AW259" i="2"/>
  <c r="AQ257" i="2"/>
  <c r="AP261" i="2"/>
  <c r="AP256" i="2"/>
  <c r="AQ254" i="2"/>
  <c r="AX254" i="2"/>
  <c r="AX251" i="2"/>
  <c r="AW261" i="2"/>
  <c r="AW256" i="2"/>
  <c r="O256" i="6" l="1"/>
  <c r="O261" i="6"/>
  <c r="P251" i="6"/>
  <c r="BC251" i="2"/>
  <c r="R251" i="6" s="1"/>
  <c r="P254" i="6"/>
  <c r="BC254" i="2"/>
  <c r="R254" i="6" s="1"/>
  <c r="N254" i="6"/>
  <c r="AR254" i="2"/>
  <c r="M256" i="6"/>
  <c r="M261" i="6"/>
  <c r="N257" i="6"/>
  <c r="O259" i="6"/>
  <c r="M270" i="6"/>
  <c r="O270" i="6"/>
  <c r="BD270" i="2"/>
  <c r="BB270" i="2"/>
  <c r="Q270" i="6" s="1"/>
  <c r="N251" i="6"/>
  <c r="AR251" i="2"/>
  <c r="M252" i="6"/>
  <c r="O252" i="6"/>
  <c r="BD252" i="2"/>
  <c r="BB252" i="2"/>
  <c r="Q252" i="6" s="1"/>
  <c r="M266" i="6"/>
  <c r="O266" i="6"/>
  <c r="BB266" i="2"/>
  <c r="Q266" i="6" s="1"/>
  <c r="BD266" i="2"/>
  <c r="AY266" i="2"/>
  <c r="O263" i="6"/>
  <c r="M263" i="6"/>
  <c r="P257" i="6"/>
  <c r="M259" i="6"/>
  <c r="N268" i="6"/>
  <c r="AR268" i="2"/>
  <c r="P268" i="6"/>
  <c r="BC268" i="2"/>
  <c r="R268" i="6" s="1"/>
  <c r="AY270" i="2"/>
  <c r="H254" i="6"/>
  <c r="AY251" i="2"/>
  <c r="BE272" i="2"/>
  <c r="AM261" i="2"/>
  <c r="G270" i="6"/>
  <c r="AO270" i="2"/>
  <c r="H251" i="6"/>
  <c r="G252" i="6"/>
  <c r="AO252" i="2"/>
  <c r="AY252" i="2" s="1"/>
  <c r="G266" i="6"/>
  <c r="AO266" i="2"/>
  <c r="AY268" i="2"/>
  <c r="H268" i="6"/>
  <c r="BD256" i="2"/>
  <c r="BB256" i="2"/>
  <c r="Q256" i="6" s="1"/>
  <c r="AR257" i="2"/>
  <c r="BC257" i="2"/>
  <c r="R257" i="6" s="1"/>
  <c r="BD263" i="2"/>
  <c r="BB263" i="2"/>
  <c r="Q263" i="6" s="1"/>
  <c r="BD261" i="2"/>
  <c r="BB261" i="2"/>
  <c r="Q261" i="6" s="1"/>
  <c r="BD259" i="2"/>
  <c r="BB259" i="2"/>
  <c r="Q259" i="6" s="1"/>
  <c r="BF253" i="2"/>
  <c r="BE253" i="2"/>
  <c r="BF257" i="2"/>
  <c r="BE257" i="2"/>
  <c r="AO261" i="2"/>
  <c r="H261" i="6" s="1"/>
  <c r="AT258" i="2"/>
  <c r="AO263" i="2"/>
  <c r="H263" i="6" s="1"/>
  <c r="AT262" i="2"/>
  <c r="AO256" i="2"/>
  <c r="H256" i="6" s="1"/>
  <c r="AM263" i="2"/>
  <c r="AN262" i="2"/>
  <c r="G262" i="6" s="1"/>
  <c r="AM262" i="2"/>
  <c r="AT260" i="2"/>
  <c r="AM259" i="2"/>
  <c r="AT263" i="2"/>
  <c r="AN260" i="2"/>
  <c r="G260" i="6" s="1"/>
  <c r="AM260" i="2"/>
  <c r="AT261" i="2"/>
  <c r="AN258" i="2"/>
  <c r="G258" i="6" s="1"/>
  <c r="AM258" i="2"/>
  <c r="AT259" i="2"/>
  <c r="AO259" i="2"/>
  <c r="H259" i="6" s="1"/>
  <c r="S249" i="6"/>
  <c r="B249" i="6"/>
  <c r="A249" i="6"/>
  <c r="S248" i="6"/>
  <c r="B248" i="6"/>
  <c r="A248" i="6"/>
  <c r="S247" i="6"/>
  <c r="B247" i="6"/>
  <c r="A247" i="6"/>
  <c r="S246" i="6"/>
  <c r="B246" i="6"/>
  <c r="A246" i="6"/>
  <c r="S245" i="6"/>
  <c r="B245" i="6"/>
  <c r="A245" i="6"/>
  <c r="S244" i="6"/>
  <c r="B244" i="6"/>
  <c r="A244" i="6"/>
  <c r="S243" i="6"/>
  <c r="B243" i="6"/>
  <c r="A243" i="6"/>
  <c r="S242" i="6"/>
  <c r="B242" i="6"/>
  <c r="A242" i="6"/>
  <c r="S241" i="6"/>
  <c r="B241" i="6"/>
  <c r="A241" i="6"/>
  <c r="S240" i="6"/>
  <c r="B240" i="6"/>
  <c r="A240" i="6"/>
  <c r="S239" i="6"/>
  <c r="B239" i="6"/>
  <c r="A239" i="6"/>
  <c r="S238" i="6"/>
  <c r="B238" i="6"/>
  <c r="A238" i="6"/>
  <c r="S237" i="6"/>
  <c r="B237" i="6"/>
  <c r="A237" i="6"/>
  <c r="S236" i="6"/>
  <c r="B236" i="6"/>
  <c r="A236" i="6"/>
  <c r="S235" i="6"/>
  <c r="B235" i="6"/>
  <c r="A235" i="6"/>
  <c r="S234" i="6"/>
  <c r="B234" i="6"/>
  <c r="A234" i="6"/>
  <c r="S233" i="6"/>
  <c r="B233" i="6"/>
  <c r="A233" i="6"/>
  <c r="BA249" i="2"/>
  <c r="AZ249" i="2"/>
  <c r="AV249" i="2"/>
  <c r="AD249" i="2"/>
  <c r="AE249" i="2" s="1"/>
  <c r="X249" i="2"/>
  <c r="Y249" i="2" s="1"/>
  <c r="F249" i="6" s="1"/>
  <c r="S249" i="2"/>
  <c r="T249" i="2" s="1"/>
  <c r="E249" i="2"/>
  <c r="F249" i="2" s="1"/>
  <c r="C249" i="2"/>
  <c r="D249" i="2" s="1"/>
  <c r="B249" i="2"/>
  <c r="A249" i="2"/>
  <c r="BA248" i="2"/>
  <c r="AZ248" i="2"/>
  <c r="AV248" i="2"/>
  <c r="AD248" i="2"/>
  <c r="AE248" i="2" s="1"/>
  <c r="X248" i="2"/>
  <c r="S248" i="2"/>
  <c r="T248" i="2" s="1"/>
  <c r="G248" i="2"/>
  <c r="H248" i="2" s="1"/>
  <c r="E248" i="2"/>
  <c r="F248" i="2" s="1"/>
  <c r="C248" i="2"/>
  <c r="D248" i="2" s="1"/>
  <c r="B248" i="2"/>
  <c r="A248" i="2"/>
  <c r="BA247" i="2"/>
  <c r="AZ247" i="2"/>
  <c r="AV247" i="2"/>
  <c r="AF247" i="2"/>
  <c r="AG247" i="2" s="1"/>
  <c r="AD247" i="2"/>
  <c r="AE247" i="2" s="1"/>
  <c r="Z247" i="2"/>
  <c r="X247" i="2"/>
  <c r="Y247" i="2" s="1"/>
  <c r="F247" i="6" s="1"/>
  <c r="U247" i="2"/>
  <c r="S247" i="2"/>
  <c r="T247" i="2" s="1"/>
  <c r="G247" i="2"/>
  <c r="H247" i="2" s="1"/>
  <c r="E247" i="2"/>
  <c r="F247" i="2" s="1"/>
  <c r="C247" i="2"/>
  <c r="D247" i="2" s="1"/>
  <c r="B247" i="2"/>
  <c r="A247" i="2"/>
  <c r="BA246" i="2"/>
  <c r="AZ246" i="2"/>
  <c r="AV246" i="2"/>
  <c r="AF246" i="2"/>
  <c r="AG246" i="2" s="1"/>
  <c r="AD246" i="2"/>
  <c r="AE246" i="2" s="1"/>
  <c r="Z246" i="2"/>
  <c r="X246" i="2"/>
  <c r="Y246" i="2" s="1"/>
  <c r="F246" i="6" s="1"/>
  <c r="S246" i="2"/>
  <c r="T246" i="2" s="1"/>
  <c r="E246" i="2"/>
  <c r="F246" i="2" s="1"/>
  <c r="C246" i="2"/>
  <c r="D246" i="2" s="1"/>
  <c r="B246" i="2"/>
  <c r="A246" i="2"/>
  <c r="BA245" i="2"/>
  <c r="AZ245" i="2"/>
  <c r="AV245" i="2"/>
  <c r="AD245" i="2"/>
  <c r="X245" i="2"/>
  <c r="E245" i="6" s="1"/>
  <c r="S245" i="2"/>
  <c r="E245" i="2"/>
  <c r="C245" i="2"/>
  <c r="B245" i="2"/>
  <c r="A245" i="2"/>
  <c r="BA244" i="2"/>
  <c r="AZ244" i="2"/>
  <c r="AV244" i="2"/>
  <c r="AD244" i="2"/>
  <c r="X244" i="2"/>
  <c r="E244" i="6" s="1"/>
  <c r="S244" i="2"/>
  <c r="E244" i="2"/>
  <c r="C244" i="2"/>
  <c r="B244" i="2"/>
  <c r="A244" i="2"/>
  <c r="BA243" i="2"/>
  <c r="AZ243" i="2"/>
  <c r="AV243" i="2"/>
  <c r="AD243" i="2"/>
  <c r="AF243" i="2" s="1"/>
  <c r="X243" i="2"/>
  <c r="S243" i="2"/>
  <c r="U243" i="2" s="1"/>
  <c r="E243" i="2"/>
  <c r="G243" i="2" s="1"/>
  <c r="H243" i="2" s="1"/>
  <c r="C243" i="2"/>
  <c r="J243" i="2" s="1"/>
  <c r="B243" i="2"/>
  <c r="A243" i="2"/>
  <c r="BA242" i="2"/>
  <c r="AZ242" i="2"/>
  <c r="AV242" i="2"/>
  <c r="AD242" i="2"/>
  <c r="AF242" i="2" s="1"/>
  <c r="AG242" i="2" s="1"/>
  <c r="X242" i="2"/>
  <c r="Z242" i="2" s="1"/>
  <c r="S242" i="2"/>
  <c r="F242" i="2"/>
  <c r="E242" i="2"/>
  <c r="G242" i="2" s="1"/>
  <c r="H242" i="2" s="1"/>
  <c r="D242" i="2"/>
  <c r="C242" i="2"/>
  <c r="J242" i="2" s="1"/>
  <c r="L242" i="2" s="1"/>
  <c r="M242" i="2" s="1"/>
  <c r="B242" i="2"/>
  <c r="A242" i="2"/>
  <c r="BA241" i="2"/>
  <c r="AZ241" i="2"/>
  <c r="AV241" i="2"/>
  <c r="AD241" i="2"/>
  <c r="AF241" i="2" s="1"/>
  <c r="Y241" i="2"/>
  <c r="F241" i="6" s="1"/>
  <c r="X241" i="2"/>
  <c r="Z241" i="2" s="1"/>
  <c r="S241" i="2"/>
  <c r="U241" i="2" s="1"/>
  <c r="E241" i="2"/>
  <c r="G241" i="2" s="1"/>
  <c r="H241" i="2" s="1"/>
  <c r="C241" i="2"/>
  <c r="J241" i="2" s="1"/>
  <c r="L241" i="2" s="1"/>
  <c r="M241" i="2" s="1"/>
  <c r="B241" i="2"/>
  <c r="A241" i="2"/>
  <c r="BA240" i="2"/>
  <c r="AZ240" i="2"/>
  <c r="AV240" i="2"/>
  <c r="AD240" i="2"/>
  <c r="AF240" i="2" s="1"/>
  <c r="AG240" i="2" s="1"/>
  <c r="X240" i="2"/>
  <c r="Z240" i="2" s="1"/>
  <c r="S240" i="2"/>
  <c r="T240" i="2" s="1"/>
  <c r="E240" i="2"/>
  <c r="G240" i="2" s="1"/>
  <c r="C240" i="2"/>
  <c r="D240" i="2" s="1"/>
  <c r="B240" i="2"/>
  <c r="A240" i="2"/>
  <c r="BA239" i="2"/>
  <c r="AZ239" i="2"/>
  <c r="AV239" i="2"/>
  <c r="AE239" i="2"/>
  <c r="AD239" i="2"/>
  <c r="AF239" i="2" s="1"/>
  <c r="AG239" i="2" s="1"/>
  <c r="Y239" i="2"/>
  <c r="F239" i="6" s="1"/>
  <c r="X239" i="2"/>
  <c r="E239" i="6" s="1"/>
  <c r="T239" i="2"/>
  <c r="S239" i="2"/>
  <c r="U239" i="2" s="1"/>
  <c r="F239" i="2"/>
  <c r="E239" i="2"/>
  <c r="G239" i="2" s="1"/>
  <c r="D239" i="2"/>
  <c r="C239" i="2"/>
  <c r="J239" i="2" s="1"/>
  <c r="B239" i="2"/>
  <c r="A239" i="2"/>
  <c r="BA238" i="2"/>
  <c r="AZ238" i="2"/>
  <c r="AV238" i="2"/>
  <c r="AD238" i="2"/>
  <c r="AE238" i="2" s="1"/>
  <c r="X238" i="2"/>
  <c r="Y238" i="2" s="1"/>
  <c r="F238" i="6" s="1"/>
  <c r="S238" i="2"/>
  <c r="T238" i="2" s="1"/>
  <c r="E238" i="2"/>
  <c r="F238" i="2" s="1"/>
  <c r="C238" i="2"/>
  <c r="B238" i="2"/>
  <c r="A238" i="2"/>
  <c r="BA237" i="2"/>
  <c r="AZ237" i="2"/>
  <c r="AV237" i="2"/>
  <c r="AD237" i="2"/>
  <c r="AF237" i="2" s="1"/>
  <c r="AG237" i="2" s="1"/>
  <c r="X237" i="2"/>
  <c r="E237" i="6" s="1"/>
  <c r="S237" i="2"/>
  <c r="U237" i="2" s="1"/>
  <c r="V237" i="2" s="1"/>
  <c r="AK237" i="2" s="1"/>
  <c r="L237" i="6" s="1"/>
  <c r="E237" i="2"/>
  <c r="G237" i="2" s="1"/>
  <c r="C237" i="2"/>
  <c r="J237" i="2" s="1"/>
  <c r="B237" i="2"/>
  <c r="A237" i="2"/>
  <c r="BA236" i="2"/>
  <c r="AZ236" i="2"/>
  <c r="AV236" i="2"/>
  <c r="AF236" i="2"/>
  <c r="AG236" i="2" s="1"/>
  <c r="AD236" i="2"/>
  <c r="AE236" i="2" s="1"/>
  <c r="X236" i="2"/>
  <c r="S236" i="2"/>
  <c r="T236" i="2" s="1"/>
  <c r="G236" i="2"/>
  <c r="H236" i="2" s="1"/>
  <c r="E236" i="2"/>
  <c r="F236" i="2" s="1"/>
  <c r="C236" i="2"/>
  <c r="D236" i="2" s="1"/>
  <c r="B236" i="2"/>
  <c r="A236" i="2"/>
  <c r="BA235" i="2"/>
  <c r="AZ235" i="2"/>
  <c r="AV235" i="2"/>
  <c r="AD235" i="2"/>
  <c r="AE235" i="2" s="1"/>
  <c r="X235" i="2"/>
  <c r="E235" i="6" s="1"/>
  <c r="S235" i="2"/>
  <c r="T235" i="2" s="1"/>
  <c r="F235" i="2"/>
  <c r="E235" i="2"/>
  <c r="G235" i="2" s="1"/>
  <c r="H235" i="2" s="1"/>
  <c r="C235" i="2"/>
  <c r="D235" i="2" s="1"/>
  <c r="B235" i="2"/>
  <c r="A235" i="2"/>
  <c r="BA234" i="2"/>
  <c r="AZ234" i="2"/>
  <c r="AV234" i="2"/>
  <c r="AD234" i="2"/>
  <c r="AE234" i="2" s="1"/>
  <c r="X234" i="2"/>
  <c r="Y234" i="2" s="1"/>
  <c r="F234" i="6" s="1"/>
  <c r="S234" i="2"/>
  <c r="T234" i="2" s="1"/>
  <c r="E234" i="2"/>
  <c r="F234" i="2" s="1"/>
  <c r="C234" i="2"/>
  <c r="D234" i="2" s="1"/>
  <c r="B234" i="2"/>
  <c r="A234" i="2"/>
  <c r="BA233" i="2"/>
  <c r="AZ233" i="2"/>
  <c r="AV233" i="2"/>
  <c r="AD233" i="2"/>
  <c r="AE233" i="2" s="1"/>
  <c r="X233" i="2"/>
  <c r="S233" i="2"/>
  <c r="T233" i="2" s="1"/>
  <c r="E233" i="2"/>
  <c r="C233" i="2"/>
  <c r="D233" i="2" s="1"/>
  <c r="B233" i="2"/>
  <c r="A233" i="2"/>
  <c r="AX252" i="2"/>
  <c r="AQ252" i="2"/>
  <c r="AW262" i="2"/>
  <c r="AP258" i="2"/>
  <c r="AX256" i="2"/>
  <c r="AQ259" i="2"/>
  <c r="AW260" i="2"/>
  <c r="AQ256" i="2"/>
  <c r="AQ263" i="2"/>
  <c r="AX261" i="2"/>
  <c r="AX270" i="2"/>
  <c r="AQ270" i="2"/>
  <c r="AP262" i="2"/>
  <c r="AW258" i="2"/>
  <c r="AX266" i="2"/>
  <c r="AQ266" i="2"/>
  <c r="AX263" i="2"/>
  <c r="AP260" i="2"/>
  <c r="AX259" i="2"/>
  <c r="AQ261" i="2"/>
  <c r="N261" i="6" l="1"/>
  <c r="P259" i="6"/>
  <c r="M260" i="6"/>
  <c r="P263" i="6"/>
  <c r="N266" i="6"/>
  <c r="AR266" i="2"/>
  <c r="P266" i="6"/>
  <c r="BC266" i="2"/>
  <c r="R266" i="6" s="1"/>
  <c r="O258" i="6"/>
  <c r="M262" i="6"/>
  <c r="N270" i="6"/>
  <c r="AR270" i="2"/>
  <c r="P270" i="6"/>
  <c r="BC270" i="2"/>
  <c r="R270" i="6" s="1"/>
  <c r="P261" i="6"/>
  <c r="N263" i="6"/>
  <c r="N256" i="6"/>
  <c r="O260" i="6"/>
  <c r="N259" i="6"/>
  <c r="P256" i="6"/>
  <c r="M258" i="6"/>
  <c r="O262" i="6"/>
  <c r="N252" i="6"/>
  <c r="AR252" i="2"/>
  <c r="P252" i="6"/>
  <c r="BC252" i="2"/>
  <c r="R252" i="6" s="1"/>
  <c r="O237" i="2"/>
  <c r="C237" i="6" s="1"/>
  <c r="H237" i="2"/>
  <c r="O239" i="2"/>
  <c r="C239" i="6" s="1"/>
  <c r="H239" i="2"/>
  <c r="AJ239" i="2"/>
  <c r="K239" i="6" s="1"/>
  <c r="V239" i="2"/>
  <c r="AK239" i="2" s="1"/>
  <c r="L239" i="6" s="1"/>
  <c r="BE252" i="2"/>
  <c r="BF252" i="2"/>
  <c r="E249" i="6"/>
  <c r="Z234" i="2"/>
  <c r="AA234" i="2" s="1"/>
  <c r="Y235" i="2"/>
  <c r="F235" i="6" s="1"/>
  <c r="F237" i="2"/>
  <c r="T237" i="2"/>
  <c r="Y237" i="2"/>
  <c r="F237" i="6" s="1"/>
  <c r="AE237" i="2"/>
  <c r="Z238" i="2"/>
  <c r="AA238" i="2" s="1"/>
  <c r="Z239" i="2"/>
  <c r="AA239" i="2" s="1"/>
  <c r="F241" i="2"/>
  <c r="Y242" i="2"/>
  <c r="F242" i="6" s="1"/>
  <c r="D243" i="2"/>
  <c r="G249" i="2"/>
  <c r="H249" i="2" s="1"/>
  <c r="Z249" i="2"/>
  <c r="AH249" i="2" s="1"/>
  <c r="I249" i="6" s="1"/>
  <c r="E242" i="6"/>
  <c r="H266" i="6"/>
  <c r="BF268" i="2"/>
  <c r="BE268" i="2"/>
  <c r="Z235" i="2"/>
  <c r="H270" i="6"/>
  <c r="BE251" i="2"/>
  <c r="BF251" i="2"/>
  <c r="BF266" i="2"/>
  <c r="BE266" i="2"/>
  <c r="E234" i="6"/>
  <c r="BF270" i="2"/>
  <c r="BE270" i="2"/>
  <c r="Z237" i="2"/>
  <c r="AA237" i="2" s="1"/>
  <c r="D237" i="2"/>
  <c r="AF238" i="2"/>
  <c r="AG238" i="2" s="1"/>
  <c r="D241" i="2"/>
  <c r="AE243" i="2"/>
  <c r="G246" i="2"/>
  <c r="H246" i="2" s="1"/>
  <c r="U249" i="2"/>
  <c r="U248" i="2" s="1"/>
  <c r="AF249" i="2"/>
  <c r="AG249" i="2" s="1"/>
  <c r="E238" i="6"/>
  <c r="E246" i="6"/>
  <c r="H252" i="6"/>
  <c r="AR259" i="2"/>
  <c r="BC261" i="2"/>
  <c r="R261" i="6" s="1"/>
  <c r="BC259" i="2"/>
  <c r="R259" i="6" s="1"/>
  <c r="AR256" i="2"/>
  <c r="BC256" i="2"/>
  <c r="R256" i="6" s="1"/>
  <c r="AR261" i="2"/>
  <c r="BD260" i="2"/>
  <c r="BB260" i="2"/>
  <c r="Q260" i="6" s="1"/>
  <c r="BD258" i="2"/>
  <c r="BB258" i="2"/>
  <c r="Q258" i="6" s="1"/>
  <c r="BC263" i="2"/>
  <c r="R263" i="6" s="1"/>
  <c r="BD262" i="2"/>
  <c r="BB262" i="2"/>
  <c r="Q262" i="6" s="1"/>
  <c r="AR263" i="2"/>
  <c r="AY259" i="2"/>
  <c r="AY261" i="2"/>
  <c r="AY256" i="2"/>
  <c r="AO260" i="2"/>
  <c r="AO258" i="2"/>
  <c r="H258" i="6" s="1"/>
  <c r="AO262" i="2"/>
  <c r="H262" i="6" s="1"/>
  <c r="AY263" i="2"/>
  <c r="F233" i="2"/>
  <c r="G233" i="2"/>
  <c r="H233" i="2" s="1"/>
  <c r="U235" i="2"/>
  <c r="AJ235" i="2" s="1"/>
  <c r="K235" i="6" s="1"/>
  <c r="Y236" i="2"/>
  <c r="F236" i="6" s="1"/>
  <c r="E236" i="6"/>
  <c r="J238" i="2"/>
  <c r="L238" i="2" s="1"/>
  <c r="M238" i="2" s="1"/>
  <c r="D238" i="2"/>
  <c r="AF233" i="2"/>
  <c r="AG233" i="2" s="1"/>
  <c r="G234" i="2"/>
  <c r="H234" i="2" s="1"/>
  <c r="AF235" i="2"/>
  <c r="AG235" i="2" s="1"/>
  <c r="Z236" i="2"/>
  <c r="AA236" i="2" s="1"/>
  <c r="O240" i="2"/>
  <c r="H240" i="2"/>
  <c r="Z243" i="2"/>
  <c r="AA243" i="2" s="1"/>
  <c r="E243" i="6"/>
  <c r="J244" i="2"/>
  <c r="K244" i="2" s="1"/>
  <c r="D244" i="2"/>
  <c r="Y248" i="2"/>
  <c r="F248" i="6" s="1"/>
  <c r="E248" i="6"/>
  <c r="Z248" i="2"/>
  <c r="AA248" i="2" s="1"/>
  <c r="U233" i="2"/>
  <c r="AF234" i="2"/>
  <c r="AH234" i="2" s="1"/>
  <c r="G238" i="2"/>
  <c r="Y233" i="2"/>
  <c r="F233" i="6" s="1"/>
  <c r="E233" i="6"/>
  <c r="Z233" i="2"/>
  <c r="AA233" i="2" s="1"/>
  <c r="L243" i="2"/>
  <c r="M243" i="2" s="1"/>
  <c r="K243" i="2"/>
  <c r="J245" i="2"/>
  <c r="L245" i="2" s="1"/>
  <c r="M245" i="2" s="1"/>
  <c r="D245" i="2"/>
  <c r="E241" i="6"/>
  <c r="J240" i="2"/>
  <c r="L240" i="2" s="1"/>
  <c r="M240" i="2" s="1"/>
  <c r="E240" i="6"/>
  <c r="U238" i="2"/>
  <c r="AJ238" i="2" s="1"/>
  <c r="K238" i="6" s="1"/>
  <c r="T243" i="2"/>
  <c r="AF248" i="2"/>
  <c r="AG248" i="2" s="1"/>
  <c r="E247" i="6"/>
  <c r="AJ247" i="2"/>
  <c r="K247" i="6" s="1"/>
  <c r="J246" i="2"/>
  <c r="O246" i="2"/>
  <c r="C246" i="6" s="1"/>
  <c r="AH246" i="2"/>
  <c r="I246" i="6" s="1"/>
  <c r="J247" i="2"/>
  <c r="O247" i="2"/>
  <c r="C247" i="6" s="1"/>
  <c r="AH247" i="2"/>
  <c r="I247" i="6" s="1"/>
  <c r="J248" i="2"/>
  <c r="O248" i="2"/>
  <c r="C248" i="6" s="1"/>
  <c r="AH248" i="2"/>
  <c r="I248" i="6" s="1"/>
  <c r="J249" i="2"/>
  <c r="O249" i="2"/>
  <c r="C249" i="6" s="1"/>
  <c r="AJ249" i="2"/>
  <c r="K249" i="6" s="1"/>
  <c r="AA246" i="2"/>
  <c r="V247" i="2"/>
  <c r="AA247" i="2"/>
  <c r="V249" i="2"/>
  <c r="P240" i="2"/>
  <c r="D240" i="6" s="1"/>
  <c r="AE240" i="2"/>
  <c r="V241" i="2"/>
  <c r="AJ241" i="2"/>
  <c r="K241" i="6" s="1"/>
  <c r="AG241" i="2"/>
  <c r="O243" i="2"/>
  <c r="C243" i="6" s="1"/>
  <c r="L244" i="2"/>
  <c r="M244" i="2" s="1"/>
  <c r="AF244" i="2"/>
  <c r="AE244" i="2"/>
  <c r="AA240" i="2"/>
  <c r="AH240" i="2"/>
  <c r="K241" i="2"/>
  <c r="T241" i="2"/>
  <c r="AE241" i="2"/>
  <c r="U242" i="2"/>
  <c r="F243" i="2"/>
  <c r="Y243" i="2"/>
  <c r="F243" i="6" s="1"/>
  <c r="U245" i="2"/>
  <c r="U246" i="2" s="1"/>
  <c r="AJ246" i="2" s="1"/>
  <c r="K246" i="6" s="1"/>
  <c r="T245" i="2"/>
  <c r="F240" i="2"/>
  <c r="U240" i="2"/>
  <c r="Y240" i="2"/>
  <c r="F240" i="6" s="1"/>
  <c r="O241" i="2"/>
  <c r="C241" i="6" s="1"/>
  <c r="AA241" i="2"/>
  <c r="AH241" i="2"/>
  <c r="I241" i="6" s="1"/>
  <c r="K242" i="2"/>
  <c r="T242" i="2"/>
  <c r="AE242" i="2"/>
  <c r="V243" i="2"/>
  <c r="AJ243" i="2"/>
  <c r="K243" i="6" s="1"/>
  <c r="AG243" i="2"/>
  <c r="T244" i="2"/>
  <c r="G245" i="2"/>
  <c r="F245" i="2"/>
  <c r="Z245" i="2"/>
  <c r="Y245" i="2"/>
  <c r="F245" i="6" s="1"/>
  <c r="O242" i="2"/>
  <c r="C242" i="6" s="1"/>
  <c r="AA242" i="2"/>
  <c r="AH242" i="2"/>
  <c r="G244" i="2"/>
  <c r="F244" i="2"/>
  <c r="Z244" i="2"/>
  <c r="Y244" i="2"/>
  <c r="F244" i="6" s="1"/>
  <c r="K245" i="2"/>
  <c r="AF245" i="2"/>
  <c r="AE245" i="2"/>
  <c r="L237" i="2"/>
  <c r="M237" i="2" s="1"/>
  <c r="K237" i="2"/>
  <c r="V238" i="2"/>
  <c r="AN237" i="2"/>
  <c r="G237" i="6" s="1"/>
  <c r="Q239" i="2"/>
  <c r="P239" i="2"/>
  <c r="D239" i="6" s="1"/>
  <c r="Q237" i="2"/>
  <c r="P237" i="2"/>
  <c r="D237" i="6" s="1"/>
  <c r="L239" i="2"/>
  <c r="M239" i="2" s="1"/>
  <c r="K239" i="2"/>
  <c r="AG234" i="2"/>
  <c r="J233" i="2"/>
  <c r="J234" i="2"/>
  <c r="J235" i="2"/>
  <c r="O235" i="2"/>
  <c r="C235" i="6" s="1"/>
  <c r="AH235" i="2"/>
  <c r="I235" i="6" s="1"/>
  <c r="J236" i="2"/>
  <c r="O236" i="2"/>
  <c r="C236" i="6" s="1"/>
  <c r="AH237" i="2"/>
  <c r="AL237" i="2"/>
  <c r="AH238" i="2"/>
  <c r="AH239" i="2"/>
  <c r="AJ237" i="2"/>
  <c r="K237" i="6" s="1"/>
  <c r="AA235" i="2"/>
  <c r="AX262" i="2"/>
  <c r="AQ262" i="2"/>
  <c r="AQ260" i="2"/>
  <c r="AP237" i="2"/>
  <c r="AX258" i="2"/>
  <c r="AX260" i="2"/>
  <c r="AQ258" i="2"/>
  <c r="N258" i="6" l="1"/>
  <c r="P260" i="6"/>
  <c r="P258" i="6"/>
  <c r="N260" i="6"/>
  <c r="N262" i="6"/>
  <c r="P262" i="6"/>
  <c r="U236" i="2"/>
  <c r="AH233" i="2"/>
  <c r="AI233" i="2" s="1"/>
  <c r="J233" i="6" s="1"/>
  <c r="K240" i="2"/>
  <c r="AH243" i="2"/>
  <c r="AA249" i="2"/>
  <c r="U234" i="2"/>
  <c r="AJ234" i="2" s="1"/>
  <c r="K234" i="6" s="1"/>
  <c r="AY260" i="2"/>
  <c r="BE260" i="2" s="1"/>
  <c r="H260" i="6"/>
  <c r="K238" i="2"/>
  <c r="AY258" i="2"/>
  <c r="BE258" i="2" s="1"/>
  <c r="O233" i="2"/>
  <c r="C233" i="6" s="1"/>
  <c r="U244" i="2"/>
  <c r="AR260" i="2"/>
  <c r="BC260" i="2"/>
  <c r="R260" i="6" s="1"/>
  <c r="AR262" i="2"/>
  <c r="BC262" i="2"/>
  <c r="R262" i="6" s="1"/>
  <c r="AR258" i="2"/>
  <c r="BC258" i="2"/>
  <c r="R258" i="6" s="1"/>
  <c r="BF260" i="2"/>
  <c r="BF263" i="2"/>
  <c r="BE263" i="2"/>
  <c r="BF256" i="2"/>
  <c r="BE256" i="2"/>
  <c r="BF261" i="2"/>
  <c r="BE261" i="2"/>
  <c r="BF259" i="2"/>
  <c r="BE259" i="2"/>
  <c r="AY262" i="2"/>
  <c r="M237" i="6"/>
  <c r="AI234" i="2"/>
  <c r="J234" i="6" s="1"/>
  <c r="I234" i="6"/>
  <c r="AI240" i="2"/>
  <c r="J240" i="6" s="1"/>
  <c r="I240" i="6"/>
  <c r="AI243" i="2"/>
  <c r="J243" i="6" s="1"/>
  <c r="I243" i="6"/>
  <c r="Q240" i="2"/>
  <c r="C240" i="6"/>
  <c r="AJ233" i="2"/>
  <c r="K233" i="6" s="1"/>
  <c r="AI237" i="2"/>
  <c r="J237" i="6" s="1"/>
  <c r="I237" i="6"/>
  <c r="O234" i="2"/>
  <c r="C234" i="6" s="1"/>
  <c r="V233" i="2"/>
  <c r="O238" i="2"/>
  <c r="H238" i="2"/>
  <c r="AI239" i="2"/>
  <c r="J239" i="6" s="1"/>
  <c r="I239" i="6"/>
  <c r="AH236" i="2"/>
  <c r="V235" i="2"/>
  <c r="AI242" i="2"/>
  <c r="J242" i="6" s="1"/>
  <c r="I242" i="6"/>
  <c r="V246" i="2"/>
  <c r="AI238" i="2"/>
  <c r="J238" i="6" s="1"/>
  <c r="I238" i="6"/>
  <c r="I233" i="6"/>
  <c r="AK247" i="2"/>
  <c r="L247" i="6" s="1"/>
  <c r="Q249" i="2"/>
  <c r="P249" i="2"/>
  <c r="D249" i="6" s="1"/>
  <c r="Q247" i="2"/>
  <c r="P247" i="2"/>
  <c r="D247" i="6" s="1"/>
  <c r="L249" i="2"/>
  <c r="M249" i="2" s="1"/>
  <c r="K249" i="2"/>
  <c r="K248" i="2"/>
  <c r="L248" i="2"/>
  <c r="M248" i="2" s="1"/>
  <c r="L246" i="2"/>
  <c r="M246" i="2" s="1"/>
  <c r="K246" i="2"/>
  <c r="AK246" i="2"/>
  <c r="L246" i="6" s="1"/>
  <c r="V248" i="2"/>
  <c r="AJ248" i="2"/>
  <c r="K248" i="6" s="1"/>
  <c r="Q248" i="2"/>
  <c r="P248" i="2"/>
  <c r="D248" i="6" s="1"/>
  <c r="Q246" i="2"/>
  <c r="P246" i="2"/>
  <c r="D246" i="6" s="1"/>
  <c r="AK249" i="2"/>
  <c r="L249" i="6" s="1"/>
  <c r="K247" i="2"/>
  <c r="L247" i="2"/>
  <c r="M247" i="2" s="1"/>
  <c r="AI249" i="2"/>
  <c r="J249" i="6" s="1"/>
  <c r="AI248" i="2"/>
  <c r="J248" i="6" s="1"/>
  <c r="AI247" i="2"/>
  <c r="J247" i="6" s="1"/>
  <c r="AI246" i="2"/>
  <c r="J246" i="6" s="1"/>
  <c r="AA245" i="2"/>
  <c r="H244" i="2"/>
  <c r="O244" i="2"/>
  <c r="C244" i="6" s="1"/>
  <c r="Q242" i="2"/>
  <c r="P242" i="2"/>
  <c r="D242" i="6" s="1"/>
  <c r="AK243" i="2"/>
  <c r="L243" i="6" s="1"/>
  <c r="Q243" i="2"/>
  <c r="P243" i="2"/>
  <c r="D243" i="6" s="1"/>
  <c r="H245" i="2"/>
  <c r="O245" i="2"/>
  <c r="C245" i="6" s="1"/>
  <c r="AI241" i="2"/>
  <c r="J241" i="6" s="1"/>
  <c r="V245" i="2"/>
  <c r="AJ245" i="2"/>
  <c r="K245" i="6" s="1"/>
  <c r="V242" i="2"/>
  <c r="AJ242" i="2"/>
  <c r="K242" i="6" s="1"/>
  <c r="AK241" i="2"/>
  <c r="L241" i="6" s="1"/>
  <c r="AG245" i="2"/>
  <c r="AH245" i="2"/>
  <c r="AA244" i="2"/>
  <c r="AJ240" i="2"/>
  <c r="K240" i="6" s="1"/>
  <c r="V240" i="2"/>
  <c r="AG244" i="2"/>
  <c r="AH244" i="2"/>
  <c r="V244" i="2"/>
  <c r="AJ244" i="2"/>
  <c r="K244" i="6" s="1"/>
  <c r="Q241" i="2"/>
  <c r="P241" i="2"/>
  <c r="D241" i="6" s="1"/>
  <c r="L236" i="2"/>
  <c r="M236" i="2" s="1"/>
  <c r="K236" i="2"/>
  <c r="AK235" i="2"/>
  <c r="L235" i="6" s="1"/>
  <c r="AS239" i="2"/>
  <c r="R239" i="2"/>
  <c r="V236" i="2"/>
  <c r="AJ236" i="2"/>
  <c r="K236" i="6" s="1"/>
  <c r="AL239" i="2"/>
  <c r="AM239" i="2" s="1"/>
  <c r="AI235" i="2"/>
  <c r="J235" i="6" s="1"/>
  <c r="Q234" i="2"/>
  <c r="P233" i="2"/>
  <c r="D233" i="6" s="1"/>
  <c r="Q233" i="2"/>
  <c r="AN239" i="2"/>
  <c r="G239" i="6" s="1"/>
  <c r="Q236" i="2"/>
  <c r="P236" i="2"/>
  <c r="D236" i="6" s="1"/>
  <c r="P235" i="2"/>
  <c r="D235" i="6" s="1"/>
  <c r="Q235" i="2"/>
  <c r="K234" i="2"/>
  <c r="L234" i="2"/>
  <c r="M234" i="2" s="1"/>
  <c r="K233" i="2"/>
  <c r="L233" i="2"/>
  <c r="M233" i="2" s="1"/>
  <c r="AS237" i="2"/>
  <c r="R237" i="2"/>
  <c r="AM237" i="2" s="1"/>
  <c r="AK238" i="2"/>
  <c r="L238" i="6" s="1"/>
  <c r="K235" i="2"/>
  <c r="L235" i="2"/>
  <c r="M235" i="2" s="1"/>
  <c r="AK233" i="2"/>
  <c r="L233" i="6" s="1"/>
  <c r="AP239" i="2"/>
  <c r="AW239" i="2"/>
  <c r="AW237" i="2"/>
  <c r="V234" i="2" l="1"/>
  <c r="BF258" i="2"/>
  <c r="BF262" i="2"/>
  <c r="BE262" i="2"/>
  <c r="O239" i="6"/>
  <c r="O237" i="6"/>
  <c r="M239" i="6"/>
  <c r="AI244" i="2"/>
  <c r="J244" i="6" s="1"/>
  <c r="I244" i="6"/>
  <c r="AI245" i="2"/>
  <c r="J245" i="6" s="1"/>
  <c r="I245" i="6"/>
  <c r="R240" i="2"/>
  <c r="AS240" i="2"/>
  <c r="AT240" i="2" s="1"/>
  <c r="AL240" i="2"/>
  <c r="P234" i="2"/>
  <c r="D234" i="6" s="1"/>
  <c r="AI236" i="2"/>
  <c r="J236" i="6" s="1"/>
  <c r="I236" i="6"/>
  <c r="C238" i="6"/>
  <c r="Q238" i="2"/>
  <c r="P238" i="2"/>
  <c r="D238" i="6" s="1"/>
  <c r="R246" i="2"/>
  <c r="AS246" i="2"/>
  <c r="AL246" i="2"/>
  <c r="AK248" i="2"/>
  <c r="L248" i="6" s="1"/>
  <c r="R249" i="2"/>
  <c r="AS249" i="2"/>
  <c r="AN249" i="2"/>
  <c r="G249" i="6" s="1"/>
  <c r="AL249" i="2"/>
  <c r="R248" i="2"/>
  <c r="AS248" i="2"/>
  <c r="AL248" i="2"/>
  <c r="R247" i="2"/>
  <c r="AS247" i="2"/>
  <c r="AL247" i="2"/>
  <c r="AN247" i="2"/>
  <c r="G247" i="6" s="1"/>
  <c r="R241" i="2"/>
  <c r="AS241" i="2"/>
  <c r="AN241" i="2"/>
  <c r="G241" i="6" s="1"/>
  <c r="AL241" i="2"/>
  <c r="Q245" i="2"/>
  <c r="P245" i="2"/>
  <c r="D245" i="6" s="1"/>
  <c r="R242" i="2"/>
  <c r="AS242" i="2"/>
  <c r="AL242" i="2"/>
  <c r="AK245" i="2"/>
  <c r="L245" i="6" s="1"/>
  <c r="R243" i="2"/>
  <c r="AN243" i="2"/>
  <c r="G243" i="6" s="1"/>
  <c r="AL243" i="2"/>
  <c r="AS243" i="2"/>
  <c r="Q244" i="2"/>
  <c r="P244" i="2"/>
  <c r="D244" i="6" s="1"/>
  <c r="AK244" i="2"/>
  <c r="L244" i="6" s="1"/>
  <c r="AK242" i="2"/>
  <c r="L242" i="6" s="1"/>
  <c r="AK240" i="2"/>
  <c r="L240" i="6" s="1"/>
  <c r="BB239" i="2"/>
  <c r="Q239" i="6" s="1"/>
  <c r="BD239" i="2"/>
  <c r="BB237" i="2"/>
  <c r="Q237" i="6" s="1"/>
  <c r="BD237" i="2"/>
  <c r="R234" i="2"/>
  <c r="AS234" i="2"/>
  <c r="AL234" i="2"/>
  <c r="AT239" i="2"/>
  <c r="AT237" i="2"/>
  <c r="AS236" i="2"/>
  <c r="R236" i="2"/>
  <c r="AL236" i="2"/>
  <c r="AO239" i="2"/>
  <c r="H239" i="6" s="1"/>
  <c r="AK236" i="2"/>
  <c r="L236" i="6" s="1"/>
  <c r="AO237" i="2"/>
  <c r="H237" i="6" s="1"/>
  <c r="R235" i="2"/>
  <c r="AN235" i="2"/>
  <c r="G235" i="6" s="1"/>
  <c r="AL235" i="2"/>
  <c r="AS235" i="2"/>
  <c r="AK234" i="2"/>
  <c r="L234" i="6" s="1"/>
  <c r="R233" i="2"/>
  <c r="AN233" i="2"/>
  <c r="G233" i="6" s="1"/>
  <c r="AS233" i="2"/>
  <c r="AL233" i="2"/>
  <c r="AM233" i="2" s="1"/>
  <c r="AW247" i="2"/>
  <c r="AW241" i="2"/>
  <c r="AP233" i="2"/>
  <c r="AQ239" i="2"/>
  <c r="AW243" i="2"/>
  <c r="AP249" i="2"/>
  <c r="AP241" i="2"/>
  <c r="AP235" i="2"/>
  <c r="AW235" i="2"/>
  <c r="AP247" i="2"/>
  <c r="AP243" i="2"/>
  <c r="AX239" i="2"/>
  <c r="AW233" i="2"/>
  <c r="AX237" i="2"/>
  <c r="AW249" i="2"/>
  <c r="AQ237" i="2"/>
  <c r="O249" i="6" l="1"/>
  <c r="M249" i="6"/>
  <c r="AM243" i="2"/>
  <c r="N239" i="6"/>
  <c r="P237" i="6"/>
  <c r="O233" i="6"/>
  <c r="O235" i="6"/>
  <c r="N237" i="6"/>
  <c r="M233" i="6"/>
  <c r="P239" i="6"/>
  <c r="M235" i="6"/>
  <c r="O243" i="6"/>
  <c r="O241" i="6"/>
  <c r="M243" i="6"/>
  <c r="M241" i="6"/>
  <c r="O247" i="6"/>
  <c r="M247" i="6"/>
  <c r="AM247" i="2"/>
  <c r="AM240" i="2"/>
  <c r="AL238" i="2"/>
  <c r="AN238" i="2" s="1"/>
  <c r="AS238" i="2"/>
  <c r="R238" i="2"/>
  <c r="BD249" i="2"/>
  <c r="BB249" i="2"/>
  <c r="Q249" i="6" s="1"/>
  <c r="BD247" i="2"/>
  <c r="BB247" i="2"/>
  <c r="Q247" i="6" s="1"/>
  <c r="AT248" i="2"/>
  <c r="AT249" i="2"/>
  <c r="AT246" i="2"/>
  <c r="AT247" i="2"/>
  <c r="AM249" i="2"/>
  <c r="AO247" i="2"/>
  <c r="H247" i="6" s="1"/>
  <c r="AM248" i="2"/>
  <c r="AN248" i="2"/>
  <c r="G248" i="6" s="1"/>
  <c r="AO249" i="2"/>
  <c r="H249" i="6" s="1"/>
  <c r="AM246" i="2"/>
  <c r="BD243" i="2"/>
  <c r="BB243" i="2"/>
  <c r="Q243" i="6" s="1"/>
  <c r="BD241" i="2"/>
  <c r="BB241" i="2"/>
  <c r="Q241" i="6" s="1"/>
  <c r="AT243" i="2"/>
  <c r="AT241" i="2"/>
  <c r="AN242" i="2"/>
  <c r="G242" i="6" s="1"/>
  <c r="AM242" i="2"/>
  <c r="R245" i="2"/>
  <c r="AN245" i="2"/>
  <c r="G245" i="6" s="1"/>
  <c r="AS245" i="2"/>
  <c r="AL245" i="2"/>
  <c r="AO243" i="2"/>
  <c r="H243" i="6" s="1"/>
  <c r="AT242" i="2"/>
  <c r="AM241" i="2"/>
  <c r="R244" i="2"/>
  <c r="AS244" i="2"/>
  <c r="AL244" i="2"/>
  <c r="AO241" i="2"/>
  <c r="H241" i="6" s="1"/>
  <c r="AN240" i="2"/>
  <c r="G240" i="6" s="1"/>
  <c r="AR239" i="2"/>
  <c r="BC237" i="2"/>
  <c r="R237" i="6" s="1"/>
  <c r="BD233" i="2"/>
  <c r="BB233" i="2"/>
  <c r="Q233" i="6" s="1"/>
  <c r="BD235" i="2"/>
  <c r="BB235" i="2"/>
  <c r="Q235" i="6" s="1"/>
  <c r="AR237" i="2"/>
  <c r="BC239" i="2"/>
  <c r="R239" i="6" s="1"/>
  <c r="AT234" i="2"/>
  <c r="AT233" i="2"/>
  <c r="AT235" i="2"/>
  <c r="AN236" i="2"/>
  <c r="G236" i="6" s="1"/>
  <c r="AM236" i="2"/>
  <c r="AO233" i="2"/>
  <c r="H233" i="6" s="1"/>
  <c r="AM235" i="2"/>
  <c r="AO238" i="2"/>
  <c r="H238" i="6" s="1"/>
  <c r="AY237" i="2"/>
  <c r="AY239" i="2"/>
  <c r="AO235" i="2"/>
  <c r="H235" i="6" s="1"/>
  <c r="AT236" i="2"/>
  <c r="AM234" i="2"/>
  <c r="AN234" i="2"/>
  <c r="G234" i="6" s="1"/>
  <c r="AQ249" i="2"/>
  <c r="AW242" i="2"/>
  <c r="AX233" i="2"/>
  <c r="AX247" i="2"/>
  <c r="AP240" i="2"/>
  <c r="AP238" i="2"/>
  <c r="AW248" i="2"/>
  <c r="AX241" i="2"/>
  <c r="AW245" i="2"/>
  <c r="AX243" i="2"/>
  <c r="AX235" i="2"/>
  <c r="AQ238" i="2"/>
  <c r="AW238" i="2"/>
  <c r="AP248" i="2"/>
  <c r="AP245" i="2"/>
  <c r="AQ241" i="2"/>
  <c r="AQ243" i="2"/>
  <c r="AQ235" i="2"/>
  <c r="AW234" i="2"/>
  <c r="AX249" i="2"/>
  <c r="AW240" i="2"/>
  <c r="AW236" i="2"/>
  <c r="AP234" i="2"/>
  <c r="AQ247" i="2"/>
  <c r="AP242" i="2"/>
  <c r="AQ233" i="2"/>
  <c r="AP236" i="2"/>
  <c r="P249" i="6" l="1"/>
  <c r="N249" i="6"/>
  <c r="AY235" i="2"/>
  <c r="AY233" i="2"/>
  <c r="BF233" i="2" s="1"/>
  <c r="AY243" i="2"/>
  <c r="BE243" i="2" s="1"/>
  <c r="M234" i="6"/>
  <c r="O234" i="6"/>
  <c r="N238" i="6"/>
  <c r="M236" i="6"/>
  <c r="O236" i="6"/>
  <c r="N235" i="6"/>
  <c r="P235" i="6"/>
  <c r="N233" i="6"/>
  <c r="P233" i="6"/>
  <c r="N243" i="6"/>
  <c r="P243" i="6"/>
  <c r="M240" i="6"/>
  <c r="O240" i="6"/>
  <c r="N241" i="6"/>
  <c r="O245" i="6"/>
  <c r="M242" i="6"/>
  <c r="O242" i="6"/>
  <c r="M245" i="6"/>
  <c r="P241" i="6"/>
  <c r="N247" i="6"/>
  <c r="M248" i="6"/>
  <c r="O248" i="6"/>
  <c r="P247" i="6"/>
  <c r="O238" i="6"/>
  <c r="BD238" i="2"/>
  <c r="BB238" i="2"/>
  <c r="Q238" i="6" s="1"/>
  <c r="M238" i="6"/>
  <c r="AM238" i="2"/>
  <c r="AT238" i="2"/>
  <c r="AN246" i="2"/>
  <c r="G238" i="6"/>
  <c r="AR247" i="2"/>
  <c r="BC249" i="2"/>
  <c r="R249" i="6" s="1"/>
  <c r="BD248" i="2"/>
  <c r="BB248" i="2"/>
  <c r="Q248" i="6" s="1"/>
  <c r="BC247" i="2"/>
  <c r="R247" i="6" s="1"/>
  <c r="AR249" i="2"/>
  <c r="AO246" i="2"/>
  <c r="AO248" i="2"/>
  <c r="H248" i="6" s="1"/>
  <c r="AY247" i="2"/>
  <c r="AY249" i="2"/>
  <c r="AR243" i="2"/>
  <c r="BC243" i="2"/>
  <c r="R243" i="6" s="1"/>
  <c r="BD240" i="2"/>
  <c r="BB240" i="2"/>
  <c r="Q240" i="6" s="1"/>
  <c r="AR241" i="2"/>
  <c r="BD245" i="2"/>
  <c r="BB245" i="2"/>
  <c r="Q245" i="6" s="1"/>
  <c r="BD242" i="2"/>
  <c r="BB242" i="2"/>
  <c r="Q242" i="6" s="1"/>
  <c r="BC241" i="2"/>
  <c r="R241" i="6" s="1"/>
  <c r="BF243" i="2"/>
  <c r="AT244" i="2"/>
  <c r="AO240" i="2"/>
  <c r="H240" i="6" s="1"/>
  <c r="AM245" i="2"/>
  <c r="AT245" i="2"/>
  <c r="AO242" i="2"/>
  <c r="H242" i="6" s="1"/>
  <c r="AN244" i="2"/>
  <c r="G244" i="6" s="1"/>
  <c r="AM244" i="2"/>
  <c r="AO245" i="2"/>
  <c r="H245" i="6" s="1"/>
  <c r="AY241" i="2"/>
  <c r="BD234" i="2"/>
  <c r="BB234" i="2"/>
  <c r="Q234" i="6" s="1"/>
  <c r="AR238" i="2"/>
  <c r="BD236" i="2"/>
  <c r="BB236" i="2"/>
  <c r="Q236" i="6" s="1"/>
  <c r="AR235" i="2"/>
  <c r="BC235" i="2"/>
  <c r="R235" i="6" s="1"/>
  <c r="AR233" i="2"/>
  <c r="BC233" i="2"/>
  <c r="R233" i="6" s="1"/>
  <c r="AO234" i="2"/>
  <c r="H234" i="6" s="1"/>
  <c r="BF235" i="2"/>
  <c r="BE235" i="2"/>
  <c r="AO236" i="2"/>
  <c r="H236" i="6" s="1"/>
  <c r="BF239" i="2"/>
  <c r="BE239" i="2"/>
  <c r="BF237" i="2"/>
  <c r="BE237" i="2"/>
  <c r="S231" i="6"/>
  <c r="K231" i="6"/>
  <c r="E231" i="6"/>
  <c r="C231" i="6"/>
  <c r="B231" i="6"/>
  <c r="A231" i="6"/>
  <c r="S230" i="6"/>
  <c r="F230" i="6"/>
  <c r="B230" i="6"/>
  <c r="A230" i="6"/>
  <c r="S229" i="6"/>
  <c r="E229" i="6"/>
  <c r="B229" i="6"/>
  <c r="A229" i="6"/>
  <c r="S228" i="6"/>
  <c r="B228" i="6"/>
  <c r="A228" i="6"/>
  <c r="S227" i="6"/>
  <c r="E227" i="6"/>
  <c r="C227" i="6"/>
  <c r="B227" i="6"/>
  <c r="A227" i="6"/>
  <c r="S226" i="6"/>
  <c r="F226" i="6"/>
  <c r="B226" i="6"/>
  <c r="A226" i="6"/>
  <c r="S225" i="6"/>
  <c r="E225" i="6"/>
  <c r="B225" i="6"/>
  <c r="A225" i="6"/>
  <c r="BA231" i="2"/>
  <c r="AZ231" i="2"/>
  <c r="AV231" i="2"/>
  <c r="AG231" i="2"/>
  <c r="AF231" i="2"/>
  <c r="AE231" i="2"/>
  <c r="AD231" i="2"/>
  <c r="AA231" i="2"/>
  <c r="Z231" i="2"/>
  <c r="Y231" i="2"/>
  <c r="F231" i="6" s="1"/>
  <c r="X231" i="2"/>
  <c r="V231" i="2"/>
  <c r="AK231" i="2" s="1"/>
  <c r="L231" i="6" s="1"/>
  <c r="U231" i="2"/>
  <c r="AJ231" i="2" s="1"/>
  <c r="T231" i="2"/>
  <c r="S231" i="2"/>
  <c r="H231" i="2"/>
  <c r="G231" i="2"/>
  <c r="O231" i="2" s="1"/>
  <c r="F231" i="2"/>
  <c r="E231" i="2"/>
  <c r="D231" i="2"/>
  <c r="C231" i="2"/>
  <c r="J231" i="2" s="1"/>
  <c r="B231" i="2"/>
  <c r="A231" i="2"/>
  <c r="BA230" i="2"/>
  <c r="AZ230" i="2"/>
  <c r="AV230" i="2"/>
  <c r="AF230" i="2"/>
  <c r="AG230" i="2" s="1"/>
  <c r="AE230" i="2"/>
  <c r="AD230" i="2"/>
  <c r="Z230" i="2"/>
  <c r="AA230" i="2" s="1"/>
  <c r="Y230" i="2"/>
  <c r="X230" i="2"/>
  <c r="E230" i="6" s="1"/>
  <c r="S230" i="2"/>
  <c r="T230" i="2" s="1"/>
  <c r="E230" i="2"/>
  <c r="G230" i="2" s="1"/>
  <c r="D230" i="2"/>
  <c r="C230" i="2"/>
  <c r="J230" i="2" s="1"/>
  <c r="B230" i="2"/>
  <c r="A230" i="2"/>
  <c r="BA229" i="2"/>
  <c r="AZ229" i="2"/>
  <c r="AV229" i="2"/>
  <c r="AG229" i="2"/>
  <c r="AF229" i="2"/>
  <c r="AE229" i="2"/>
  <c r="AD229" i="2"/>
  <c r="AA229" i="2"/>
  <c r="Z229" i="2"/>
  <c r="Y229" i="2"/>
  <c r="F229" i="6" s="1"/>
  <c r="X229" i="2"/>
  <c r="V229" i="2"/>
  <c r="AK229" i="2" s="1"/>
  <c r="L229" i="6" s="1"/>
  <c r="U229" i="2"/>
  <c r="T229" i="2"/>
  <c r="S229" i="2"/>
  <c r="H229" i="2"/>
  <c r="G229" i="2"/>
  <c r="O229" i="2" s="1"/>
  <c r="C229" i="6" s="1"/>
  <c r="F229" i="2"/>
  <c r="E229" i="2"/>
  <c r="D229" i="2"/>
  <c r="C229" i="2"/>
  <c r="J229" i="2" s="1"/>
  <c r="B229" i="2"/>
  <c r="A229" i="2"/>
  <c r="BA228" i="2"/>
  <c r="AZ228" i="2"/>
  <c r="AV228" i="2"/>
  <c r="AF228" i="2"/>
  <c r="AG228" i="2" s="1"/>
  <c r="AE228" i="2"/>
  <c r="AD228" i="2"/>
  <c r="Z228" i="2"/>
  <c r="AA228" i="2" s="1"/>
  <c r="Y228" i="2"/>
  <c r="F228" i="6" s="1"/>
  <c r="X228" i="2"/>
  <c r="E228" i="6" s="1"/>
  <c r="S228" i="2"/>
  <c r="T228" i="2" s="1"/>
  <c r="E228" i="2"/>
  <c r="G228" i="2" s="1"/>
  <c r="D228" i="2"/>
  <c r="C228" i="2"/>
  <c r="J228" i="2" s="1"/>
  <c r="B228" i="2"/>
  <c r="A228" i="2"/>
  <c r="BA227" i="2"/>
  <c r="AZ227" i="2"/>
  <c r="AV227" i="2"/>
  <c r="AG227" i="2"/>
  <c r="AF227" i="2"/>
  <c r="AE227" i="2"/>
  <c r="AD227" i="2"/>
  <c r="AA227" i="2"/>
  <c r="Z227" i="2"/>
  <c r="Y227" i="2"/>
  <c r="F227" i="6" s="1"/>
  <c r="X227" i="2"/>
  <c r="V227" i="2"/>
  <c r="AK227" i="2" s="1"/>
  <c r="L227" i="6" s="1"/>
  <c r="U227" i="2"/>
  <c r="T227" i="2"/>
  <c r="S227" i="2"/>
  <c r="H227" i="2"/>
  <c r="G227" i="2"/>
  <c r="O227" i="2" s="1"/>
  <c r="F227" i="2"/>
  <c r="E227" i="2"/>
  <c r="D227" i="2"/>
  <c r="C227" i="2"/>
  <c r="J227" i="2" s="1"/>
  <c r="B227" i="2"/>
  <c r="A227" i="2"/>
  <c r="BA226" i="2"/>
  <c r="AZ226" i="2"/>
  <c r="AV226" i="2"/>
  <c r="AF226" i="2"/>
  <c r="AG226" i="2" s="1"/>
  <c r="AE226" i="2"/>
  <c r="AD226" i="2"/>
  <c r="Z226" i="2"/>
  <c r="AA226" i="2" s="1"/>
  <c r="Y226" i="2"/>
  <c r="X226" i="2"/>
  <c r="E226" i="6" s="1"/>
  <c r="S226" i="2"/>
  <c r="T226" i="2" s="1"/>
  <c r="E226" i="2"/>
  <c r="G226" i="2" s="1"/>
  <c r="D226" i="2"/>
  <c r="C226" i="2"/>
  <c r="J226" i="2" s="1"/>
  <c r="B226" i="2"/>
  <c r="A226" i="2"/>
  <c r="BA225" i="2"/>
  <c r="AZ225" i="2"/>
  <c r="AV225" i="2"/>
  <c r="AG225" i="2"/>
  <c r="AF225" i="2"/>
  <c r="AE225" i="2"/>
  <c r="AD225" i="2"/>
  <c r="AA225" i="2"/>
  <c r="Z225" i="2"/>
  <c r="Y225" i="2"/>
  <c r="F225" i="6" s="1"/>
  <c r="X225" i="2"/>
  <c r="V225" i="2"/>
  <c r="AK225" i="2" s="1"/>
  <c r="L225" i="6" s="1"/>
  <c r="U225" i="2"/>
  <c r="T225" i="2"/>
  <c r="S225" i="2"/>
  <c r="H225" i="2"/>
  <c r="G225" i="2"/>
  <c r="O225" i="2" s="1"/>
  <c r="C225" i="6" s="1"/>
  <c r="F225" i="2"/>
  <c r="E225" i="2"/>
  <c r="D225" i="2"/>
  <c r="C225" i="2"/>
  <c r="J225" i="2" s="1"/>
  <c r="B225" i="2"/>
  <c r="A225" i="2"/>
  <c r="AP246" i="2"/>
  <c r="AX248" i="2"/>
  <c r="AX242" i="2"/>
  <c r="AW244" i="2"/>
  <c r="AX236" i="2"/>
  <c r="AX238" i="2"/>
  <c r="AX240" i="2"/>
  <c r="AW246" i="2"/>
  <c r="AQ248" i="2"/>
  <c r="AQ242" i="2"/>
  <c r="AP244" i="2"/>
  <c r="AQ236" i="2"/>
  <c r="AQ245" i="2"/>
  <c r="AX246" i="2"/>
  <c r="AX245" i="2"/>
  <c r="AQ240" i="2"/>
  <c r="AX234" i="2"/>
  <c r="AQ246" i="2"/>
  <c r="AQ234" i="2"/>
  <c r="O228" i="2" l="1"/>
  <c r="C228" i="6" s="1"/>
  <c r="H228" i="2"/>
  <c r="O226" i="2"/>
  <c r="C226" i="6" s="1"/>
  <c r="H226" i="2"/>
  <c r="O230" i="2"/>
  <c r="C230" i="6" s="1"/>
  <c r="H230" i="2"/>
  <c r="F226" i="2"/>
  <c r="F228" i="2"/>
  <c r="F230" i="2"/>
  <c r="BE233" i="2"/>
  <c r="AY245" i="2"/>
  <c r="AY242" i="2"/>
  <c r="BE242" i="2" s="1"/>
  <c r="U226" i="2"/>
  <c r="U228" i="2"/>
  <c r="U230" i="2"/>
  <c r="N236" i="6"/>
  <c r="P236" i="6"/>
  <c r="N234" i="6"/>
  <c r="P234" i="6"/>
  <c r="M244" i="6"/>
  <c r="O244" i="6"/>
  <c r="P240" i="6"/>
  <c r="N240" i="6"/>
  <c r="N242" i="6"/>
  <c r="P242" i="6"/>
  <c r="N245" i="6"/>
  <c r="P245" i="6"/>
  <c r="N248" i="6"/>
  <c r="P248" i="6"/>
  <c r="N246" i="6"/>
  <c r="P246" i="6"/>
  <c r="O246" i="6"/>
  <c r="BD246" i="2"/>
  <c r="BB246" i="2"/>
  <c r="Q246" i="6" s="1"/>
  <c r="M246" i="6"/>
  <c r="P238" i="6"/>
  <c r="BC238" i="2"/>
  <c r="R238" i="6" s="1"/>
  <c r="G246" i="6"/>
  <c r="AY246" i="2"/>
  <c r="BF246" i="2" s="1"/>
  <c r="H246" i="6"/>
  <c r="AY238" i="2"/>
  <c r="AR248" i="2"/>
  <c r="BC248" i="2"/>
  <c r="R248" i="6" s="1"/>
  <c r="AR246" i="2"/>
  <c r="BC246" i="2"/>
  <c r="R246" i="6" s="1"/>
  <c r="BF249" i="2"/>
  <c r="BE249" i="2"/>
  <c r="BF247" i="2"/>
  <c r="BE247" i="2"/>
  <c r="AY248" i="2"/>
  <c r="BD244" i="2"/>
  <c r="BB244" i="2"/>
  <c r="Q244" i="6" s="1"/>
  <c r="BC240" i="2"/>
  <c r="R240" i="6" s="1"/>
  <c r="AR240" i="2"/>
  <c r="AR242" i="2"/>
  <c r="BC242" i="2"/>
  <c r="R242" i="6" s="1"/>
  <c r="AR245" i="2"/>
  <c r="BC245" i="2"/>
  <c r="R245" i="6" s="1"/>
  <c r="AO244" i="2"/>
  <c r="H244" i="6" s="1"/>
  <c r="BF241" i="2"/>
  <c r="BE241" i="2"/>
  <c r="AY240" i="2"/>
  <c r="BF245" i="2"/>
  <c r="BE245" i="2"/>
  <c r="AR236" i="2"/>
  <c r="BC236" i="2"/>
  <c r="R236" i="6" s="1"/>
  <c r="AR234" i="2"/>
  <c r="BC234" i="2"/>
  <c r="R234" i="6" s="1"/>
  <c r="AY234" i="2"/>
  <c r="AY236" i="2"/>
  <c r="L226" i="2"/>
  <c r="M226" i="2" s="1"/>
  <c r="K226" i="2"/>
  <c r="Q226" i="2"/>
  <c r="P226" i="2"/>
  <c r="D226" i="6" s="1"/>
  <c r="L228" i="2"/>
  <c r="M228" i="2" s="1"/>
  <c r="K228" i="2"/>
  <c r="Q228" i="2"/>
  <c r="AL228" i="2" s="1"/>
  <c r="P228" i="2"/>
  <c r="D228" i="6" s="1"/>
  <c r="L230" i="2"/>
  <c r="M230" i="2" s="1"/>
  <c r="K230" i="2"/>
  <c r="Q230" i="2"/>
  <c r="AL230" i="2" s="1"/>
  <c r="P230" i="2"/>
  <c r="D230" i="6" s="1"/>
  <c r="L225" i="2"/>
  <c r="M225" i="2" s="1"/>
  <c r="K225" i="2"/>
  <c r="Q225" i="2"/>
  <c r="P225" i="2"/>
  <c r="D225" i="6" s="1"/>
  <c r="AJ226" i="2"/>
  <c r="K226" i="6" s="1"/>
  <c r="V226" i="2"/>
  <c r="AN225" i="2"/>
  <c r="G225" i="6" s="1"/>
  <c r="L227" i="2"/>
  <c r="M227" i="2" s="1"/>
  <c r="K227" i="2"/>
  <c r="Q227" i="2"/>
  <c r="P227" i="2"/>
  <c r="D227" i="6" s="1"/>
  <c r="AJ228" i="2"/>
  <c r="K228" i="6" s="1"/>
  <c r="V228" i="2"/>
  <c r="AN227" i="2"/>
  <c r="G227" i="6" s="1"/>
  <c r="L229" i="2"/>
  <c r="M229" i="2" s="1"/>
  <c r="K229" i="2"/>
  <c r="Q229" i="2"/>
  <c r="P229" i="2"/>
  <c r="D229" i="6" s="1"/>
  <c r="AJ230" i="2"/>
  <c r="K230" i="6" s="1"/>
  <c r="V230" i="2"/>
  <c r="AN229" i="2"/>
  <c r="G229" i="6" s="1"/>
  <c r="L231" i="2"/>
  <c r="M231" i="2" s="1"/>
  <c r="K231" i="2"/>
  <c r="Q231" i="2"/>
  <c r="AN231" i="2" s="1"/>
  <c r="G231" i="6" s="1"/>
  <c r="P231" i="2"/>
  <c r="D231" i="6" s="1"/>
  <c r="AL226" i="2"/>
  <c r="AH225" i="2"/>
  <c r="AL225" i="2"/>
  <c r="AH226" i="2"/>
  <c r="AH227" i="2"/>
  <c r="AL227" i="2"/>
  <c r="AH228" i="2"/>
  <c r="AH229" i="2"/>
  <c r="AL229" i="2"/>
  <c r="AH230" i="2"/>
  <c r="AH231" i="2"/>
  <c r="AL231" i="2"/>
  <c r="AJ225" i="2"/>
  <c r="K225" i="6" s="1"/>
  <c r="AJ227" i="2"/>
  <c r="K227" i="6" s="1"/>
  <c r="AJ229" i="2"/>
  <c r="K229" i="6" s="1"/>
  <c r="AP225" i="2"/>
  <c r="AX244" i="2"/>
  <c r="AP227" i="2"/>
  <c r="AQ244" i="2"/>
  <c r="AP229" i="2"/>
  <c r="AP231" i="2"/>
  <c r="M231" i="6" l="1"/>
  <c r="M229" i="6"/>
  <c r="M227" i="6"/>
  <c r="M225" i="6"/>
  <c r="AI231" i="2"/>
  <c r="J231" i="6" s="1"/>
  <c r="I231" i="6"/>
  <c r="AI225" i="2"/>
  <c r="J225" i="6" s="1"/>
  <c r="I225" i="6"/>
  <c r="BF242" i="2"/>
  <c r="AI230" i="2"/>
  <c r="J230" i="6" s="1"/>
  <c r="I230" i="6"/>
  <c r="AI227" i="2"/>
  <c r="J227" i="6" s="1"/>
  <c r="I227" i="6"/>
  <c r="BE246" i="2"/>
  <c r="AI228" i="2"/>
  <c r="J228" i="6" s="1"/>
  <c r="I228" i="6"/>
  <c r="AI229" i="2"/>
  <c r="J229" i="6" s="1"/>
  <c r="I229" i="6"/>
  <c r="AI226" i="2"/>
  <c r="J226" i="6" s="1"/>
  <c r="I226" i="6"/>
  <c r="N244" i="6"/>
  <c r="P244" i="6"/>
  <c r="BF238" i="2"/>
  <c r="BE238" i="2"/>
  <c r="BF248" i="2"/>
  <c r="BE248" i="2"/>
  <c r="AR244" i="2"/>
  <c r="BC244" i="2"/>
  <c r="R244" i="6" s="1"/>
  <c r="BF240" i="2"/>
  <c r="BE240" i="2"/>
  <c r="AY244" i="2"/>
  <c r="BF236" i="2"/>
  <c r="BE236" i="2"/>
  <c r="BF234" i="2"/>
  <c r="BE234" i="2"/>
  <c r="AN226" i="2"/>
  <c r="G226" i="6" s="1"/>
  <c r="AO231" i="2"/>
  <c r="H231" i="6" s="1"/>
  <c r="AN230" i="2"/>
  <c r="G230" i="6" s="1"/>
  <c r="AN228" i="2"/>
  <c r="G228" i="6" s="1"/>
  <c r="AS231" i="2"/>
  <c r="R231" i="2"/>
  <c r="AM231" i="2" s="1"/>
  <c r="AK230" i="2"/>
  <c r="L230" i="6" s="1"/>
  <c r="AS229" i="2"/>
  <c r="R229" i="2"/>
  <c r="AO229" i="2" s="1"/>
  <c r="H229" i="6" s="1"/>
  <c r="AK228" i="2"/>
  <c r="L228" i="6" s="1"/>
  <c r="R227" i="2"/>
  <c r="AM227" i="2" s="1"/>
  <c r="AS227" i="2"/>
  <c r="AK226" i="2"/>
  <c r="L226" i="6" s="1"/>
  <c r="AS225" i="2"/>
  <c r="R225" i="2"/>
  <c r="AO225" i="2" s="1"/>
  <c r="H225" i="6" s="1"/>
  <c r="AS230" i="2"/>
  <c r="R230" i="2"/>
  <c r="AM230" i="2" s="1"/>
  <c r="AS228" i="2"/>
  <c r="R228" i="2"/>
  <c r="AM228" i="2" s="1"/>
  <c r="AS226" i="2"/>
  <c r="R226" i="2"/>
  <c r="AM226" i="2" s="1"/>
  <c r="AW225" i="2"/>
  <c r="AW231" i="2"/>
  <c r="AW229" i="2"/>
  <c r="AP226" i="2"/>
  <c r="AQ231" i="2"/>
  <c r="AW227" i="2"/>
  <c r="AP230" i="2"/>
  <c r="AP228" i="2"/>
  <c r="AW230" i="2"/>
  <c r="AQ225" i="2"/>
  <c r="AW226" i="2"/>
  <c r="AW228" i="2"/>
  <c r="AQ229" i="2"/>
  <c r="N229" i="6" l="1"/>
  <c r="O228" i="6"/>
  <c r="O226" i="6"/>
  <c r="N225" i="6"/>
  <c r="O230" i="6"/>
  <c r="M228" i="6"/>
  <c r="M230" i="6"/>
  <c r="O227" i="6"/>
  <c r="N231" i="6"/>
  <c r="M226" i="6"/>
  <c r="O229" i="6"/>
  <c r="O231" i="6"/>
  <c r="O225" i="6"/>
  <c r="AO227" i="2"/>
  <c r="AM225" i="2"/>
  <c r="BF244" i="2"/>
  <c r="BE244" i="2"/>
  <c r="AR229" i="2"/>
  <c r="BD231" i="2"/>
  <c r="BB231" i="2"/>
  <c r="Q231" i="6" s="1"/>
  <c r="AR225" i="2"/>
  <c r="BD226" i="2"/>
  <c r="AY226" i="2"/>
  <c r="BB226" i="2"/>
  <c r="Q226" i="6" s="1"/>
  <c r="BD230" i="2"/>
  <c r="BB230" i="2"/>
  <c r="Q230" i="6" s="1"/>
  <c r="BD227" i="2"/>
  <c r="BB227" i="2"/>
  <c r="Q227" i="6" s="1"/>
  <c r="BD229" i="2"/>
  <c r="BB229" i="2"/>
  <c r="Q229" i="6" s="1"/>
  <c r="AY229" i="2"/>
  <c r="AR231" i="2"/>
  <c r="BD228" i="2"/>
  <c r="BB228" i="2"/>
  <c r="Q228" i="6" s="1"/>
  <c r="BD225" i="2"/>
  <c r="BB225" i="2"/>
  <c r="Q225" i="6" s="1"/>
  <c r="AT231" i="2"/>
  <c r="AO230" i="2"/>
  <c r="H230" i="6" s="1"/>
  <c r="AO226" i="2"/>
  <c r="H226" i="6" s="1"/>
  <c r="AT226" i="2"/>
  <c r="AT230" i="2"/>
  <c r="AT227" i="2"/>
  <c r="AT229" i="2"/>
  <c r="AM229" i="2"/>
  <c r="AO228" i="2"/>
  <c r="H228" i="6" s="1"/>
  <c r="AT228" i="2"/>
  <c r="AT225" i="2"/>
  <c r="AY225" i="2" s="1"/>
  <c r="AX226" i="2"/>
  <c r="AQ230" i="2"/>
  <c r="AX229" i="2"/>
  <c r="AX230" i="2"/>
  <c r="AX228" i="2"/>
  <c r="AQ228" i="2"/>
  <c r="AQ227" i="2"/>
  <c r="AQ226" i="2"/>
  <c r="AX231" i="2"/>
  <c r="AX227" i="2"/>
  <c r="AX225" i="2"/>
  <c r="P225" i="6" l="1"/>
  <c r="P227" i="6"/>
  <c r="P231" i="6"/>
  <c r="N226" i="6"/>
  <c r="N227" i="6"/>
  <c r="AR227" i="2"/>
  <c r="N228" i="6"/>
  <c r="P228" i="6"/>
  <c r="P230" i="6"/>
  <c r="P229" i="6"/>
  <c r="N230" i="6"/>
  <c r="P226" i="6"/>
  <c r="H227" i="6"/>
  <c r="BC228" i="2"/>
  <c r="R228" i="6" s="1"/>
  <c r="BC227" i="2"/>
  <c r="R227" i="6" s="1"/>
  <c r="AR230" i="2"/>
  <c r="AR228" i="2"/>
  <c r="BC230" i="2"/>
  <c r="R230" i="6" s="1"/>
  <c r="BC231" i="2"/>
  <c r="R231" i="6" s="1"/>
  <c r="BC226" i="2"/>
  <c r="R226" i="6" s="1"/>
  <c r="BC225" i="2"/>
  <c r="R225" i="6" s="1"/>
  <c r="BC229" i="2"/>
  <c r="R229" i="6" s="1"/>
  <c r="AR226" i="2"/>
  <c r="AY227" i="2"/>
  <c r="BE226" i="2"/>
  <c r="BF226" i="2"/>
  <c r="BE225" i="2"/>
  <c r="BF225" i="2"/>
  <c r="AY231" i="2"/>
  <c r="AY228" i="2"/>
  <c r="BE229" i="2"/>
  <c r="BF229" i="2"/>
  <c r="AY230" i="2"/>
  <c r="BE231" i="2" l="1"/>
  <c r="BF231" i="2"/>
  <c r="BE227" i="2"/>
  <c r="BF227" i="2"/>
  <c r="BE230" i="2"/>
  <c r="BF230" i="2"/>
  <c r="BE228" i="2"/>
  <c r="BF228" i="2"/>
  <c r="S223" i="6"/>
  <c r="B223" i="6"/>
  <c r="A223" i="6"/>
  <c r="S222" i="6"/>
  <c r="B222" i="6"/>
  <c r="A222" i="6"/>
  <c r="S221" i="6"/>
  <c r="B221" i="6"/>
  <c r="A221" i="6"/>
  <c r="S220" i="6"/>
  <c r="E220" i="6"/>
  <c r="B220" i="6"/>
  <c r="A220" i="6"/>
  <c r="S219" i="6"/>
  <c r="F219" i="6"/>
  <c r="B219" i="6"/>
  <c r="A219" i="6"/>
  <c r="S218" i="6"/>
  <c r="B218" i="6"/>
  <c r="A218" i="6"/>
  <c r="S217" i="6"/>
  <c r="B217" i="6"/>
  <c r="A217" i="6"/>
  <c r="S216" i="6"/>
  <c r="B216" i="6"/>
  <c r="A216" i="6"/>
  <c r="S215" i="6"/>
  <c r="B215" i="6"/>
  <c r="A215" i="6"/>
  <c r="S214" i="6"/>
  <c r="B214" i="6"/>
  <c r="A214" i="6"/>
  <c r="S213" i="6"/>
  <c r="B213" i="6"/>
  <c r="A213" i="6"/>
  <c r="S212" i="6"/>
  <c r="E212" i="6"/>
  <c r="B212" i="6"/>
  <c r="A212" i="6"/>
  <c r="S211" i="6"/>
  <c r="B211" i="6"/>
  <c r="A211" i="6"/>
  <c r="S210" i="6"/>
  <c r="B210" i="6"/>
  <c r="A210" i="6"/>
  <c r="S209" i="6"/>
  <c r="B209" i="6"/>
  <c r="A209" i="6"/>
  <c r="S208" i="6"/>
  <c r="E208" i="6"/>
  <c r="B208" i="6"/>
  <c r="A208" i="6"/>
  <c r="S207" i="6"/>
  <c r="B207" i="6"/>
  <c r="A207" i="6"/>
  <c r="BA223" i="2"/>
  <c r="AZ223" i="2"/>
  <c r="AV223" i="2"/>
  <c r="AD223" i="2"/>
  <c r="AE223" i="2" s="1"/>
  <c r="Z223" i="2"/>
  <c r="X223" i="2"/>
  <c r="Y223" i="2" s="1"/>
  <c r="F223" i="6" s="1"/>
  <c r="S223" i="2"/>
  <c r="T223" i="2" s="1"/>
  <c r="G223" i="2"/>
  <c r="H223" i="2" s="1"/>
  <c r="E223" i="2"/>
  <c r="F223" i="2" s="1"/>
  <c r="C223" i="2"/>
  <c r="D223" i="2" s="1"/>
  <c r="B223" i="2"/>
  <c r="A223" i="2"/>
  <c r="BA222" i="2"/>
  <c r="AZ222" i="2"/>
  <c r="AV222" i="2"/>
  <c r="AD222" i="2"/>
  <c r="AE222" i="2" s="1"/>
  <c r="X222" i="2"/>
  <c r="Y222" i="2" s="1"/>
  <c r="F222" i="6" s="1"/>
  <c r="S222" i="2"/>
  <c r="T222" i="2" s="1"/>
  <c r="E222" i="2"/>
  <c r="F222" i="2" s="1"/>
  <c r="C222" i="2"/>
  <c r="D222" i="2" s="1"/>
  <c r="B222" i="2"/>
  <c r="A222" i="2"/>
  <c r="BA221" i="2"/>
  <c r="AZ221" i="2"/>
  <c r="AV221" i="2"/>
  <c r="AD221" i="2"/>
  <c r="X221" i="2"/>
  <c r="E221" i="6" s="1"/>
  <c r="S221" i="2"/>
  <c r="E221" i="2"/>
  <c r="C221" i="2"/>
  <c r="D221" i="2" s="1"/>
  <c r="B221" i="2"/>
  <c r="A221" i="2"/>
  <c r="BA220" i="2"/>
  <c r="AZ220" i="2"/>
  <c r="AV220" i="2"/>
  <c r="AD220" i="2"/>
  <c r="AE220" i="2" s="1"/>
  <c r="X220" i="2"/>
  <c r="Y220" i="2" s="1"/>
  <c r="F220" i="6" s="1"/>
  <c r="S220" i="2"/>
  <c r="T220" i="2" s="1"/>
  <c r="J220" i="2"/>
  <c r="K220" i="2" s="1"/>
  <c r="E220" i="2"/>
  <c r="F220" i="2" s="1"/>
  <c r="C220" i="2"/>
  <c r="D220" i="2" s="1"/>
  <c r="B220" i="2"/>
  <c r="A220" i="2"/>
  <c r="BA219" i="2"/>
  <c r="AZ219" i="2"/>
  <c r="AV219" i="2"/>
  <c r="AD219" i="2"/>
  <c r="Z219" i="2"/>
  <c r="X219" i="2"/>
  <c r="Y219" i="2" s="1"/>
  <c r="S219" i="2"/>
  <c r="G219" i="2"/>
  <c r="E219" i="2"/>
  <c r="F219" i="2" s="1"/>
  <c r="C219" i="2"/>
  <c r="D219" i="2" s="1"/>
  <c r="B219" i="2"/>
  <c r="A219" i="2"/>
  <c r="BA218" i="2"/>
  <c r="AZ218" i="2"/>
  <c r="AV218" i="2"/>
  <c r="AF218" i="2"/>
  <c r="AD218" i="2"/>
  <c r="AE218" i="2" s="1"/>
  <c r="X218" i="2"/>
  <c r="Y218" i="2" s="1"/>
  <c r="F218" i="6" s="1"/>
  <c r="S218" i="2"/>
  <c r="T218" i="2" s="1"/>
  <c r="E218" i="2"/>
  <c r="F218" i="2" s="1"/>
  <c r="C218" i="2"/>
  <c r="D218" i="2" s="1"/>
  <c r="B218" i="2"/>
  <c r="A218" i="2"/>
  <c r="BA217" i="2"/>
  <c r="AZ217" i="2"/>
  <c r="AV217" i="2"/>
  <c r="AD217" i="2"/>
  <c r="AE217" i="2" s="1"/>
  <c r="X217" i="2"/>
  <c r="E217" i="6" s="1"/>
  <c r="U217" i="2"/>
  <c r="S217" i="2"/>
  <c r="T217" i="2" s="1"/>
  <c r="E217" i="2"/>
  <c r="C217" i="2"/>
  <c r="B217" i="2"/>
  <c r="A217" i="2"/>
  <c r="BA216" i="2"/>
  <c r="AZ216" i="2"/>
  <c r="AV216" i="2"/>
  <c r="AD216" i="2"/>
  <c r="AE216" i="2" s="1"/>
  <c r="X216" i="2"/>
  <c r="Y216" i="2" s="1"/>
  <c r="F216" i="6" s="1"/>
  <c r="S216" i="2"/>
  <c r="T216" i="2" s="1"/>
  <c r="G216" i="2"/>
  <c r="O216" i="2" s="1"/>
  <c r="C216" i="6" s="1"/>
  <c r="E216" i="2"/>
  <c r="F216" i="2" s="1"/>
  <c r="C216" i="2"/>
  <c r="B216" i="2"/>
  <c r="A216" i="2"/>
  <c r="BA215" i="2"/>
  <c r="AZ215" i="2"/>
  <c r="AV215" i="2"/>
  <c r="AF215" i="2"/>
  <c r="AD215" i="2"/>
  <c r="AE215" i="2" s="1"/>
  <c r="X215" i="2"/>
  <c r="E215" i="6" s="1"/>
  <c r="S215" i="2"/>
  <c r="T215" i="2" s="1"/>
  <c r="E215" i="2"/>
  <c r="D215" i="2"/>
  <c r="C215" i="2"/>
  <c r="J215" i="2" s="1"/>
  <c r="K215" i="2" s="1"/>
  <c r="B215" i="2"/>
  <c r="A215" i="2"/>
  <c r="BA214" i="2"/>
  <c r="AZ214" i="2"/>
  <c r="AV214" i="2"/>
  <c r="AD214" i="2"/>
  <c r="AE214" i="2" s="1"/>
  <c r="X214" i="2"/>
  <c r="Y214" i="2" s="1"/>
  <c r="F214" i="6" s="1"/>
  <c r="S214" i="2"/>
  <c r="T214" i="2" s="1"/>
  <c r="G214" i="2"/>
  <c r="O214" i="2" s="1"/>
  <c r="C214" i="6" s="1"/>
  <c r="E214" i="2"/>
  <c r="F214" i="2" s="1"/>
  <c r="C214" i="2"/>
  <c r="B214" i="2"/>
  <c r="A214" i="2"/>
  <c r="BA213" i="2"/>
  <c r="AZ213" i="2"/>
  <c r="AV213" i="2"/>
  <c r="AF213" i="2"/>
  <c r="AD213" i="2"/>
  <c r="AE213" i="2" s="1"/>
  <c r="X213" i="2"/>
  <c r="E213" i="6" s="1"/>
  <c r="S213" i="2"/>
  <c r="T213" i="2" s="1"/>
  <c r="G213" i="2"/>
  <c r="F213" i="2"/>
  <c r="E213" i="2"/>
  <c r="C213" i="2"/>
  <c r="B213" i="2"/>
  <c r="A213" i="2"/>
  <c r="BA212" i="2"/>
  <c r="AZ212" i="2"/>
  <c r="AV212" i="2"/>
  <c r="AF212" i="2"/>
  <c r="AE212" i="2"/>
  <c r="AD212" i="2"/>
  <c r="Z212" i="2"/>
  <c r="Y212" i="2"/>
  <c r="F212" i="6" s="1"/>
  <c r="X212" i="2"/>
  <c r="S212" i="2"/>
  <c r="T212" i="2" s="1"/>
  <c r="G212" i="2"/>
  <c r="F212" i="2"/>
  <c r="E212" i="2"/>
  <c r="C212" i="2"/>
  <c r="B212" i="2"/>
  <c r="A212" i="2"/>
  <c r="BA211" i="2"/>
  <c r="AZ211" i="2"/>
  <c r="AV211" i="2"/>
  <c r="AD211" i="2"/>
  <c r="AF211" i="2" s="1"/>
  <c r="Z211" i="2"/>
  <c r="Y211" i="2"/>
  <c r="F211" i="6" s="1"/>
  <c r="X211" i="2"/>
  <c r="E211" i="6" s="1"/>
  <c r="U211" i="2"/>
  <c r="T211" i="2"/>
  <c r="S211" i="2"/>
  <c r="F211" i="2"/>
  <c r="E211" i="2"/>
  <c r="G211" i="2" s="1"/>
  <c r="C211" i="2"/>
  <c r="B211" i="2"/>
  <c r="A211" i="2"/>
  <c r="BA210" i="2"/>
  <c r="AZ210" i="2"/>
  <c r="AV210" i="2"/>
  <c r="AF210" i="2"/>
  <c r="AD210" i="2"/>
  <c r="AE210" i="2" s="1"/>
  <c r="Z210" i="2"/>
  <c r="AA210" i="2" s="1"/>
  <c r="X210" i="2"/>
  <c r="Y210" i="2" s="1"/>
  <c r="F210" i="6" s="1"/>
  <c r="S210" i="2"/>
  <c r="T210" i="2" s="1"/>
  <c r="L210" i="2"/>
  <c r="M210" i="2" s="1"/>
  <c r="K210" i="2"/>
  <c r="F210" i="2"/>
  <c r="E210" i="2"/>
  <c r="G210" i="2" s="1"/>
  <c r="D210" i="2"/>
  <c r="C210" i="2"/>
  <c r="J210" i="2" s="1"/>
  <c r="B210" i="2"/>
  <c r="A210" i="2"/>
  <c r="BA209" i="2"/>
  <c r="AZ209" i="2"/>
  <c r="AV209" i="2"/>
  <c r="AE209" i="2"/>
  <c r="AD209" i="2"/>
  <c r="AF209" i="2" s="1"/>
  <c r="Y209" i="2"/>
  <c r="F209" i="6" s="1"/>
  <c r="X209" i="2"/>
  <c r="E209" i="6" s="1"/>
  <c r="T209" i="2"/>
  <c r="S209" i="2"/>
  <c r="U209" i="2" s="1"/>
  <c r="G209" i="2"/>
  <c r="O209" i="2" s="1"/>
  <c r="P209" i="2" s="1"/>
  <c r="D209" i="6" s="1"/>
  <c r="F209" i="2"/>
  <c r="E209" i="2"/>
  <c r="C209" i="2"/>
  <c r="J209" i="2" s="1"/>
  <c r="L209" i="2" s="1"/>
  <c r="M209" i="2" s="1"/>
  <c r="B209" i="2"/>
  <c r="A209" i="2"/>
  <c r="BA208" i="2"/>
  <c r="AZ208" i="2"/>
  <c r="AV208" i="2"/>
  <c r="AE208" i="2"/>
  <c r="AD208" i="2"/>
  <c r="AF208" i="2" s="1"/>
  <c r="AG208" i="2" s="1"/>
  <c r="Y208" i="2"/>
  <c r="F208" i="6" s="1"/>
  <c r="X208" i="2"/>
  <c r="Z208" i="2" s="1"/>
  <c r="AA208" i="2" s="1"/>
  <c r="T208" i="2"/>
  <c r="S208" i="2"/>
  <c r="H208" i="2"/>
  <c r="G208" i="2"/>
  <c r="O208" i="2" s="1"/>
  <c r="C208" i="6" s="1"/>
  <c r="F208" i="2"/>
  <c r="E208" i="2"/>
  <c r="D208" i="2"/>
  <c r="C208" i="2"/>
  <c r="J208" i="2" s="1"/>
  <c r="B208" i="2"/>
  <c r="A208" i="2"/>
  <c r="BA207" i="2"/>
  <c r="AZ207" i="2"/>
  <c r="AV207" i="2"/>
  <c r="AF207" i="2"/>
  <c r="AG207" i="2" s="1"/>
  <c r="AE207" i="2"/>
  <c r="AD207" i="2"/>
  <c r="Z207" i="2"/>
  <c r="AA207" i="2" s="1"/>
  <c r="Y207" i="2"/>
  <c r="F207" i="6" s="1"/>
  <c r="X207" i="2"/>
  <c r="E207" i="6" s="1"/>
  <c r="U207" i="2"/>
  <c r="V207" i="2" s="1"/>
  <c r="AK207" i="2" s="1"/>
  <c r="L207" i="6" s="1"/>
  <c r="T207" i="2"/>
  <c r="S207" i="2"/>
  <c r="G207" i="2"/>
  <c r="O207" i="2" s="1"/>
  <c r="C207" i="6" s="1"/>
  <c r="F207" i="2"/>
  <c r="E207" i="2"/>
  <c r="C207" i="2"/>
  <c r="J207" i="2" s="1"/>
  <c r="B207" i="2"/>
  <c r="A207" i="2"/>
  <c r="O210" i="2" l="1"/>
  <c r="H210" i="2"/>
  <c r="U210" i="2"/>
  <c r="AJ209" i="2"/>
  <c r="K209" i="6" s="1"/>
  <c r="V209" i="2"/>
  <c r="AN209" i="2"/>
  <c r="AG209" i="2"/>
  <c r="E216" i="6"/>
  <c r="D207" i="2"/>
  <c r="H207" i="2"/>
  <c r="D209" i="2"/>
  <c r="H209" i="2"/>
  <c r="Q209" i="2"/>
  <c r="R209" i="2" s="1"/>
  <c r="Z209" i="2"/>
  <c r="AH209" i="2" s="1"/>
  <c r="AE211" i="2"/>
  <c r="Z216" i="2"/>
  <c r="AA216" i="2" s="1"/>
  <c r="G222" i="2"/>
  <c r="H222" i="2" s="1"/>
  <c r="Z222" i="2"/>
  <c r="AA222" i="2" s="1"/>
  <c r="U223" i="2"/>
  <c r="AF223" i="2"/>
  <c r="AG223" i="2" s="1"/>
  <c r="C209" i="6"/>
  <c r="E219" i="6"/>
  <c r="E223" i="6"/>
  <c r="K209" i="2"/>
  <c r="J221" i="2"/>
  <c r="E210" i="6"/>
  <c r="E214" i="6"/>
  <c r="E218" i="6"/>
  <c r="E222" i="6"/>
  <c r="U208" i="2"/>
  <c r="AJ208" i="2" s="1"/>
  <c r="K208" i="6" s="1"/>
  <c r="Z214" i="2"/>
  <c r="AA214" i="2" s="1"/>
  <c r="AF217" i="2"/>
  <c r="AG217" i="2" s="1"/>
  <c r="J219" i="2"/>
  <c r="L219" i="2" s="1"/>
  <c r="M219" i="2" s="1"/>
  <c r="U222" i="2"/>
  <c r="AJ222" i="2" s="1"/>
  <c r="K222" i="6" s="1"/>
  <c r="AF222" i="2"/>
  <c r="AG222" i="2" s="1"/>
  <c r="J222" i="2"/>
  <c r="O222" i="2"/>
  <c r="C222" i="6" s="1"/>
  <c r="AH222" i="2"/>
  <c r="J223" i="2"/>
  <c r="O223" i="2"/>
  <c r="C223" i="6" s="1"/>
  <c r="AJ223" i="2"/>
  <c r="K223" i="6" s="1"/>
  <c r="V222" i="2"/>
  <c r="V223" i="2"/>
  <c r="AA223" i="2"/>
  <c r="L208" i="2"/>
  <c r="M208" i="2" s="1"/>
  <c r="K208" i="2"/>
  <c r="Q208" i="2"/>
  <c r="R208" i="2" s="1"/>
  <c r="P208" i="2"/>
  <c r="D208" i="6" s="1"/>
  <c r="L207" i="2"/>
  <c r="M207" i="2" s="1"/>
  <c r="K207" i="2"/>
  <c r="Q207" i="2"/>
  <c r="P207" i="2"/>
  <c r="D207" i="6" s="1"/>
  <c r="V208" i="2"/>
  <c r="P214" i="2"/>
  <c r="D214" i="6" s="1"/>
  <c r="Q214" i="2"/>
  <c r="R214" i="2" s="1"/>
  <c r="AJ210" i="2"/>
  <c r="K210" i="6" s="1"/>
  <c r="V210" i="2"/>
  <c r="AS216" i="2"/>
  <c r="P216" i="2"/>
  <c r="D216" i="6" s="1"/>
  <c r="Q216" i="2"/>
  <c r="R216" i="2" s="1"/>
  <c r="V211" i="2"/>
  <c r="AJ211" i="2"/>
  <c r="K211" i="6" s="1"/>
  <c r="O212" i="2"/>
  <c r="C212" i="6" s="1"/>
  <c r="H212" i="2"/>
  <c r="J213" i="2"/>
  <c r="D213" i="2"/>
  <c r="AG213" i="2"/>
  <c r="AG215" i="2"/>
  <c r="AG218" i="2"/>
  <c r="K219" i="2"/>
  <c r="AA219" i="2"/>
  <c r="Z221" i="2"/>
  <c r="Y221" i="2"/>
  <c r="F221" i="6" s="1"/>
  <c r="AH207" i="2"/>
  <c r="AL207" i="2"/>
  <c r="O211" i="2"/>
  <c r="C211" i="6" s="1"/>
  <c r="H211" i="2"/>
  <c r="J212" i="2"/>
  <c r="D212" i="2"/>
  <c r="AH212" i="2"/>
  <c r="I212" i="6" s="1"/>
  <c r="AG212" i="2"/>
  <c r="H214" i="2"/>
  <c r="L215" i="2"/>
  <c r="M215" i="2" s="1"/>
  <c r="H216" i="2"/>
  <c r="U216" i="2"/>
  <c r="D217" i="2"/>
  <c r="J217" i="2"/>
  <c r="AE219" i="2"/>
  <c r="AF219" i="2"/>
  <c r="Z220" i="2"/>
  <c r="G221" i="2"/>
  <c r="F221" i="2"/>
  <c r="J211" i="2"/>
  <c r="D211" i="2"/>
  <c r="Y213" i="2"/>
  <c r="F213" i="6" s="1"/>
  <c r="Z213" i="2"/>
  <c r="AH213" i="2" s="1"/>
  <c r="I213" i="6" s="1"/>
  <c r="J214" i="2"/>
  <c r="D214" i="2"/>
  <c r="Y215" i="2"/>
  <c r="F215" i="6" s="1"/>
  <c r="Z215" i="2"/>
  <c r="AH215" i="2" s="1"/>
  <c r="I215" i="6" s="1"/>
  <c r="J216" i="2"/>
  <c r="D216" i="2"/>
  <c r="F217" i="2"/>
  <c r="G217" i="2"/>
  <c r="V217" i="2"/>
  <c r="AJ217" i="2"/>
  <c r="K217" i="6" s="1"/>
  <c r="J218" i="2"/>
  <c r="T219" i="2"/>
  <c r="U219" i="2"/>
  <c r="AH211" i="2"/>
  <c r="I211" i="6" s="1"/>
  <c r="AG211" i="2"/>
  <c r="AA212" i="2"/>
  <c r="AJ207" i="2"/>
  <c r="K207" i="6" s="1"/>
  <c r="AL208" i="2"/>
  <c r="AH208" i="2"/>
  <c r="AL209" i="2"/>
  <c r="AM209" i="2" s="1"/>
  <c r="AH210" i="2"/>
  <c r="I210" i="6" s="1"/>
  <c r="AG210" i="2"/>
  <c r="AA211" i="2"/>
  <c r="O213" i="2"/>
  <c r="C213" i="6" s="1"/>
  <c r="H213" i="2"/>
  <c r="F215" i="2"/>
  <c r="G215" i="2"/>
  <c r="Y217" i="2"/>
  <c r="F217" i="6" s="1"/>
  <c r="Z217" i="2"/>
  <c r="H219" i="2"/>
  <c r="O219" i="2"/>
  <c r="C219" i="6" s="1"/>
  <c r="G220" i="2"/>
  <c r="U221" i="2"/>
  <c r="T221" i="2"/>
  <c r="L221" i="2"/>
  <c r="M221" i="2" s="1"/>
  <c r="K221" i="2"/>
  <c r="AF221" i="2"/>
  <c r="AE221" i="2"/>
  <c r="U213" i="2"/>
  <c r="AF214" i="2"/>
  <c r="U215" i="2"/>
  <c r="AF216" i="2"/>
  <c r="G218" i="2"/>
  <c r="Z218" i="2"/>
  <c r="L220" i="2"/>
  <c r="M220" i="2" s="1"/>
  <c r="U220" i="2"/>
  <c r="AF220" i="2"/>
  <c r="S205" i="6"/>
  <c r="B205" i="6"/>
  <c r="A205" i="6"/>
  <c r="S204" i="6"/>
  <c r="B204" i="6"/>
  <c r="A204" i="6"/>
  <c r="S203" i="6"/>
  <c r="B203" i="6"/>
  <c r="A203" i="6"/>
  <c r="S202" i="6"/>
  <c r="B202" i="6"/>
  <c r="A202" i="6"/>
  <c r="S201" i="6"/>
  <c r="E201" i="6"/>
  <c r="B201" i="6"/>
  <c r="A201" i="6"/>
  <c r="S200" i="6"/>
  <c r="B200" i="6"/>
  <c r="A200" i="6"/>
  <c r="S199" i="6"/>
  <c r="B199" i="6"/>
  <c r="A199" i="6"/>
  <c r="S198" i="6"/>
  <c r="B198" i="6"/>
  <c r="A198" i="6"/>
  <c r="S197" i="6"/>
  <c r="B197" i="6"/>
  <c r="A197" i="6"/>
  <c r="S196" i="6"/>
  <c r="B196" i="6"/>
  <c r="A196" i="6"/>
  <c r="S195" i="6"/>
  <c r="B195" i="6"/>
  <c r="A195" i="6"/>
  <c r="S194" i="6"/>
  <c r="B194" i="6"/>
  <c r="A194" i="6"/>
  <c r="S193" i="6"/>
  <c r="B193" i="6"/>
  <c r="A193" i="6"/>
  <c r="S192" i="6"/>
  <c r="B192" i="6"/>
  <c r="A192" i="6"/>
  <c r="S191" i="6"/>
  <c r="B191" i="6"/>
  <c r="A191" i="6"/>
  <c r="BA205" i="2"/>
  <c r="AZ205" i="2"/>
  <c r="AV205" i="2"/>
  <c r="AD205" i="2"/>
  <c r="AF205" i="2" s="1"/>
  <c r="X205" i="2"/>
  <c r="Z205" i="2" s="1"/>
  <c r="S205" i="2"/>
  <c r="U205" i="2" s="1"/>
  <c r="E205" i="2"/>
  <c r="G205" i="2" s="1"/>
  <c r="C205" i="2"/>
  <c r="D205" i="2" s="1"/>
  <c r="B205" i="2"/>
  <c r="A205" i="2"/>
  <c r="BA204" i="2"/>
  <c r="AZ204" i="2"/>
  <c r="AV204" i="2"/>
  <c r="AD204" i="2"/>
  <c r="AF204" i="2" s="1"/>
  <c r="X204" i="2"/>
  <c r="S204" i="2"/>
  <c r="E204" i="2"/>
  <c r="G204" i="2" s="1"/>
  <c r="C204" i="2"/>
  <c r="D204" i="2" s="1"/>
  <c r="B204" i="2"/>
  <c r="A204" i="2"/>
  <c r="BA203" i="2"/>
  <c r="AZ203" i="2"/>
  <c r="AV203" i="2"/>
  <c r="AD203" i="2"/>
  <c r="AF203" i="2" s="1"/>
  <c r="X203" i="2"/>
  <c r="Z203" i="2" s="1"/>
  <c r="S203" i="2"/>
  <c r="U203" i="2" s="1"/>
  <c r="E203" i="2"/>
  <c r="G203" i="2" s="1"/>
  <c r="C203" i="2"/>
  <c r="D203" i="2" s="1"/>
  <c r="B203" i="2"/>
  <c r="A203" i="2"/>
  <c r="BA202" i="2"/>
  <c r="AZ202" i="2"/>
  <c r="AV202" i="2"/>
  <c r="AD202" i="2"/>
  <c r="AF202" i="2" s="1"/>
  <c r="X202" i="2"/>
  <c r="S202" i="2"/>
  <c r="E202" i="2"/>
  <c r="G202" i="2" s="1"/>
  <c r="C202" i="2"/>
  <c r="D202" i="2" s="1"/>
  <c r="B202" i="2"/>
  <c r="A202" i="2"/>
  <c r="BA201" i="2"/>
  <c r="AZ201" i="2"/>
  <c r="AV201" i="2"/>
  <c r="AD201" i="2"/>
  <c r="AF201" i="2" s="1"/>
  <c r="X201" i="2"/>
  <c r="Z201" i="2" s="1"/>
  <c r="S201" i="2"/>
  <c r="U201" i="2" s="1"/>
  <c r="E201" i="2"/>
  <c r="G201" i="2" s="1"/>
  <c r="C201" i="2"/>
  <c r="D201" i="2" s="1"/>
  <c r="B201" i="2"/>
  <c r="A201" i="2"/>
  <c r="BA200" i="2"/>
  <c r="AZ200" i="2"/>
  <c r="AV200" i="2"/>
  <c r="AD200" i="2"/>
  <c r="AF200" i="2" s="1"/>
  <c r="X200" i="2"/>
  <c r="S200" i="2"/>
  <c r="E200" i="2"/>
  <c r="G200" i="2" s="1"/>
  <c r="C200" i="2"/>
  <c r="D200" i="2" s="1"/>
  <c r="B200" i="2"/>
  <c r="A200" i="2"/>
  <c r="BA199" i="2"/>
  <c r="AZ199" i="2"/>
  <c r="AV199" i="2"/>
  <c r="AD199" i="2"/>
  <c r="AF199" i="2" s="1"/>
  <c r="X199" i="2"/>
  <c r="S199" i="2"/>
  <c r="U199" i="2" s="1"/>
  <c r="E199" i="2"/>
  <c r="G199" i="2" s="1"/>
  <c r="C199" i="2"/>
  <c r="B199" i="2"/>
  <c r="A199" i="2"/>
  <c r="BA198" i="2"/>
  <c r="AZ198" i="2"/>
  <c r="AV198" i="2"/>
  <c r="AD198" i="2"/>
  <c r="AF198" i="2" s="1"/>
  <c r="X198" i="2"/>
  <c r="S198" i="2"/>
  <c r="E198" i="2"/>
  <c r="G198" i="2" s="1"/>
  <c r="C198" i="2"/>
  <c r="D198" i="2" s="1"/>
  <c r="B198" i="2"/>
  <c r="A198" i="2"/>
  <c r="BA197" i="2"/>
  <c r="AZ197" i="2"/>
  <c r="AV197" i="2"/>
  <c r="AD197" i="2"/>
  <c r="AF197" i="2" s="1"/>
  <c r="X197" i="2"/>
  <c r="Z197" i="2" s="1"/>
  <c r="S197" i="2"/>
  <c r="U197" i="2" s="1"/>
  <c r="E197" i="2"/>
  <c r="G197" i="2" s="1"/>
  <c r="C197" i="2"/>
  <c r="D197" i="2" s="1"/>
  <c r="B197" i="2"/>
  <c r="A197" i="2"/>
  <c r="BA196" i="2"/>
  <c r="AZ196" i="2"/>
  <c r="AV196" i="2"/>
  <c r="AD196" i="2"/>
  <c r="AF196" i="2" s="1"/>
  <c r="X196" i="2"/>
  <c r="S196" i="2"/>
  <c r="J196" i="2"/>
  <c r="L196" i="2" s="1"/>
  <c r="M196" i="2" s="1"/>
  <c r="E196" i="2"/>
  <c r="G196" i="2" s="1"/>
  <c r="C196" i="2"/>
  <c r="D196" i="2" s="1"/>
  <c r="B196" i="2"/>
  <c r="A196" i="2"/>
  <c r="BA195" i="2"/>
  <c r="AZ195" i="2"/>
  <c r="AV195" i="2"/>
  <c r="AD195" i="2"/>
  <c r="AE195" i="2" s="1"/>
  <c r="X195" i="2"/>
  <c r="S195" i="2"/>
  <c r="U195" i="2" s="1"/>
  <c r="E195" i="2"/>
  <c r="G195" i="2" s="1"/>
  <c r="H195" i="2" s="1"/>
  <c r="C195" i="2"/>
  <c r="D195" i="2" s="1"/>
  <c r="B195" i="2"/>
  <c r="A195" i="2"/>
  <c r="BA194" i="2"/>
  <c r="AZ194" i="2"/>
  <c r="AV194" i="2"/>
  <c r="AF194" i="2"/>
  <c r="AG194" i="2" s="1"/>
  <c r="AD194" i="2"/>
  <c r="AE194" i="2" s="1"/>
  <c r="X194" i="2"/>
  <c r="E194" i="6" s="1"/>
  <c r="S194" i="2"/>
  <c r="T194" i="2" s="1"/>
  <c r="E194" i="2"/>
  <c r="G194" i="2" s="1"/>
  <c r="H194" i="2" s="1"/>
  <c r="C194" i="2"/>
  <c r="D194" i="2" s="1"/>
  <c r="B194" i="2"/>
  <c r="A194" i="2"/>
  <c r="BA193" i="2"/>
  <c r="AZ193" i="2"/>
  <c r="AV193" i="2"/>
  <c r="AD193" i="2"/>
  <c r="AE193" i="2" s="1"/>
  <c r="X193" i="2"/>
  <c r="Z193" i="2" s="1"/>
  <c r="S193" i="2"/>
  <c r="T193" i="2" s="1"/>
  <c r="E193" i="2"/>
  <c r="G193" i="2" s="1"/>
  <c r="H193" i="2" s="1"/>
  <c r="C193" i="2"/>
  <c r="D193" i="2" s="1"/>
  <c r="B193" i="2"/>
  <c r="A193" i="2"/>
  <c r="BA192" i="2"/>
  <c r="AZ192" i="2"/>
  <c r="AV192" i="2"/>
  <c r="AD192" i="2"/>
  <c r="AE192" i="2" s="1"/>
  <c r="Y192" i="2"/>
  <c r="F192" i="6" s="1"/>
  <c r="X192" i="2"/>
  <c r="E192" i="6" s="1"/>
  <c r="S192" i="2"/>
  <c r="T192" i="2" s="1"/>
  <c r="E192" i="2"/>
  <c r="F192" i="2" s="1"/>
  <c r="C192" i="2"/>
  <c r="D192" i="2" s="1"/>
  <c r="B192" i="2"/>
  <c r="A192" i="2"/>
  <c r="BA191" i="2"/>
  <c r="AZ191" i="2"/>
  <c r="AV191" i="2"/>
  <c r="AD191" i="2"/>
  <c r="AF191" i="2" s="1"/>
  <c r="AG191" i="2" s="1"/>
  <c r="X191" i="2"/>
  <c r="Z191" i="2" s="1"/>
  <c r="S191" i="2"/>
  <c r="U191" i="2" s="1"/>
  <c r="E191" i="2"/>
  <c r="G191" i="2" s="1"/>
  <c r="H191" i="2" s="1"/>
  <c r="C191" i="2"/>
  <c r="D191" i="2" s="1"/>
  <c r="B191" i="2"/>
  <c r="A191" i="2"/>
  <c r="AP209" i="2"/>
  <c r="M209" i="6" l="1"/>
  <c r="I209" i="6"/>
  <c r="G192" i="2"/>
  <c r="H192" i="2" s="1"/>
  <c r="Z192" i="2"/>
  <c r="T195" i="2"/>
  <c r="J201" i="2"/>
  <c r="L201" i="2" s="1"/>
  <c r="M201" i="2" s="1"/>
  <c r="E205" i="6"/>
  <c r="AI207" i="2"/>
  <c r="J207" i="6" s="1"/>
  <c r="I207" i="6"/>
  <c r="T191" i="2"/>
  <c r="F193" i="2"/>
  <c r="F194" i="2"/>
  <c r="J200" i="2"/>
  <c r="L200" i="2" s="1"/>
  <c r="M200" i="2" s="1"/>
  <c r="J205" i="2"/>
  <c r="L205" i="2" s="1"/>
  <c r="M205" i="2" s="1"/>
  <c r="E193" i="6"/>
  <c r="AI222" i="2"/>
  <c r="J222" i="6" s="1"/>
  <c r="I222" i="6"/>
  <c r="AS209" i="2"/>
  <c r="AA209" i="2"/>
  <c r="AI209" i="2" s="1"/>
  <c r="J209" i="6" s="1"/>
  <c r="AO209" i="2"/>
  <c r="G209" i="6"/>
  <c r="AS214" i="2"/>
  <c r="J197" i="2"/>
  <c r="L197" i="2" s="1"/>
  <c r="M197" i="2" s="1"/>
  <c r="E191" i="6"/>
  <c r="E197" i="6"/>
  <c r="AI208" i="2"/>
  <c r="J208" i="6" s="1"/>
  <c r="I208" i="6"/>
  <c r="AS208" i="2"/>
  <c r="AH223" i="2"/>
  <c r="I223" i="6" s="1"/>
  <c r="AK209" i="2"/>
  <c r="L209" i="6" s="1"/>
  <c r="Q210" i="2"/>
  <c r="P210" i="2"/>
  <c r="D210" i="6" s="1"/>
  <c r="C210" i="6"/>
  <c r="AK223" i="2"/>
  <c r="L223" i="6" s="1"/>
  <c r="Q223" i="2"/>
  <c r="P223" i="2"/>
  <c r="D223" i="6" s="1"/>
  <c r="Q222" i="2"/>
  <c r="P222" i="2"/>
  <c r="D222" i="6" s="1"/>
  <c r="AK222" i="2"/>
  <c r="L222" i="6" s="1"/>
  <c r="L223" i="2"/>
  <c r="M223" i="2" s="1"/>
  <c r="K223" i="2"/>
  <c r="L222" i="2"/>
  <c r="M222" i="2" s="1"/>
  <c r="K222" i="2"/>
  <c r="AA218" i="2"/>
  <c r="P213" i="2"/>
  <c r="D213" i="6" s="1"/>
  <c r="Q213" i="2"/>
  <c r="AS213" i="2" s="1"/>
  <c r="K214" i="2"/>
  <c r="L214" i="2"/>
  <c r="M214" i="2" s="1"/>
  <c r="AG219" i="2"/>
  <c r="AH219" i="2"/>
  <c r="AG220" i="2"/>
  <c r="AH220" i="2"/>
  <c r="I220" i="6" s="1"/>
  <c r="H218" i="2"/>
  <c r="O218" i="2"/>
  <c r="C218" i="6" s="1"/>
  <c r="AJ213" i="2"/>
  <c r="K213" i="6" s="1"/>
  <c r="V213" i="2"/>
  <c r="P219" i="2"/>
  <c r="D219" i="6" s="1"/>
  <c r="Q219" i="2"/>
  <c r="AL219" i="2" s="1"/>
  <c r="O215" i="2"/>
  <c r="C215" i="6" s="1"/>
  <c r="H215" i="2"/>
  <c r="U212" i="2"/>
  <c r="AI210" i="2"/>
  <c r="J210" i="6" s="1"/>
  <c r="AI211" i="2"/>
  <c r="J211" i="6" s="1"/>
  <c r="K218" i="2"/>
  <c r="L218" i="2"/>
  <c r="M218" i="2" s="1"/>
  <c r="H217" i="2"/>
  <c r="O217" i="2"/>
  <c r="C217" i="6" s="1"/>
  <c r="AA215" i="2"/>
  <c r="AI215" i="2" s="1"/>
  <c r="J215" i="6" s="1"/>
  <c r="AA213" i="2"/>
  <c r="L212" i="2"/>
  <c r="M212" i="2" s="1"/>
  <c r="K212" i="2"/>
  <c r="P212" i="2"/>
  <c r="D212" i="6" s="1"/>
  <c r="Q212" i="2"/>
  <c r="AK210" i="2"/>
  <c r="L210" i="6" s="1"/>
  <c r="AI213" i="2"/>
  <c r="J213" i="6" s="1"/>
  <c r="AT216" i="2"/>
  <c r="AT208" i="2"/>
  <c r="AK208" i="2"/>
  <c r="L208" i="6" s="1"/>
  <c r="R207" i="2"/>
  <c r="AM207" i="2" s="1"/>
  <c r="AS207" i="2"/>
  <c r="V220" i="2"/>
  <c r="AJ220" i="2"/>
  <c r="K220" i="6" s="1"/>
  <c r="AH216" i="2"/>
  <c r="I216" i="6" s="1"/>
  <c r="AG216" i="2"/>
  <c r="AL216" i="2"/>
  <c r="H221" i="2"/>
  <c r="O221" i="2"/>
  <c r="C221" i="6" s="1"/>
  <c r="K217" i="2"/>
  <c r="L217" i="2"/>
  <c r="M217" i="2" s="1"/>
  <c r="AI212" i="2"/>
  <c r="J212" i="6" s="1"/>
  <c r="AH214" i="2"/>
  <c r="I214" i="6" s="1"/>
  <c r="AG214" i="2"/>
  <c r="AL214" i="2"/>
  <c r="H220" i="2"/>
  <c r="O220" i="2"/>
  <c r="C220" i="6" s="1"/>
  <c r="AM208" i="2"/>
  <c r="K216" i="2"/>
  <c r="L216" i="2"/>
  <c r="M216" i="2" s="1"/>
  <c r="L211" i="2"/>
  <c r="M211" i="2" s="1"/>
  <c r="K211" i="2"/>
  <c r="AJ216" i="2"/>
  <c r="K216" i="6" s="1"/>
  <c r="V216" i="2"/>
  <c r="AH218" i="2"/>
  <c r="AJ215" i="2"/>
  <c r="K215" i="6" s="1"/>
  <c r="V215" i="2"/>
  <c r="AG221" i="2"/>
  <c r="AH221" i="2"/>
  <c r="I221" i="6" s="1"/>
  <c r="V221" i="2"/>
  <c r="AJ221" i="2"/>
  <c r="K221" i="6" s="1"/>
  <c r="AA217" i="2"/>
  <c r="AH217" i="2"/>
  <c r="V219" i="2"/>
  <c r="AJ219" i="2"/>
  <c r="K219" i="6" s="1"/>
  <c r="AK217" i="2"/>
  <c r="L217" i="6" s="1"/>
  <c r="AA220" i="2"/>
  <c r="U218" i="2"/>
  <c r="U214" i="2"/>
  <c r="Q211" i="2"/>
  <c r="P211" i="2"/>
  <c r="D211" i="6" s="1"/>
  <c r="AA221" i="2"/>
  <c r="L213" i="2"/>
  <c r="M213" i="2" s="1"/>
  <c r="K213" i="2"/>
  <c r="AK211" i="2"/>
  <c r="L211" i="6" s="1"/>
  <c r="AN207" i="2"/>
  <c r="G207" i="6" s="1"/>
  <c r="AT214" i="2"/>
  <c r="D199" i="2"/>
  <c r="J199" i="2"/>
  <c r="L199" i="2" s="1"/>
  <c r="M199" i="2" s="1"/>
  <c r="Z202" i="2"/>
  <c r="E202" i="6"/>
  <c r="AF193" i="2"/>
  <c r="AG193" i="2" s="1"/>
  <c r="Y194" i="2"/>
  <c r="F194" i="6" s="1"/>
  <c r="F195" i="2"/>
  <c r="AF195" i="2"/>
  <c r="AG195" i="2" s="1"/>
  <c r="Z198" i="2"/>
  <c r="AA198" i="2" s="1"/>
  <c r="E198" i="6"/>
  <c r="Z204" i="2"/>
  <c r="E204" i="6"/>
  <c r="F191" i="2"/>
  <c r="U193" i="2"/>
  <c r="U194" i="2" s="1"/>
  <c r="Z194" i="2"/>
  <c r="E195" i="6"/>
  <c r="Y195" i="2"/>
  <c r="F195" i="6" s="1"/>
  <c r="Z200" i="2"/>
  <c r="AH200" i="2" s="1"/>
  <c r="E200" i="6"/>
  <c r="J202" i="2"/>
  <c r="L202" i="2" s="1"/>
  <c r="M202" i="2" s="1"/>
  <c r="AF192" i="2"/>
  <c r="AG192" i="2" s="1"/>
  <c r="Z195" i="2"/>
  <c r="AA195" i="2" s="1"/>
  <c r="Z196" i="2"/>
  <c r="E196" i="6"/>
  <c r="J198" i="2"/>
  <c r="L198" i="2" s="1"/>
  <c r="M198" i="2" s="1"/>
  <c r="Z199" i="2"/>
  <c r="AH199" i="2" s="1"/>
  <c r="E199" i="6"/>
  <c r="J204" i="2"/>
  <c r="L204" i="2" s="1"/>
  <c r="M204" i="2" s="1"/>
  <c r="J203" i="2"/>
  <c r="L203" i="2" s="1"/>
  <c r="M203" i="2" s="1"/>
  <c r="E203" i="6"/>
  <c r="V201" i="2"/>
  <c r="AJ201" i="2"/>
  <c r="K201" i="6" s="1"/>
  <c r="AA202" i="2"/>
  <c r="H203" i="2"/>
  <c r="O203" i="2"/>
  <c r="C203" i="6" s="1"/>
  <c r="AG203" i="2"/>
  <c r="AH203" i="2"/>
  <c r="I203" i="6" s="1"/>
  <c r="V205" i="2"/>
  <c r="AJ205" i="2"/>
  <c r="K205" i="6" s="1"/>
  <c r="U200" i="2"/>
  <c r="AA201" i="2"/>
  <c r="H202" i="2"/>
  <c r="O202" i="2"/>
  <c r="C202" i="6" s="1"/>
  <c r="AG202" i="2"/>
  <c r="AH202" i="2"/>
  <c r="I202" i="6" s="1"/>
  <c r="U204" i="2"/>
  <c r="AA205" i="2"/>
  <c r="H201" i="2"/>
  <c r="O201" i="2"/>
  <c r="C201" i="6" s="1"/>
  <c r="AG201" i="2"/>
  <c r="AH201" i="2"/>
  <c r="V203" i="2"/>
  <c r="AJ203" i="2"/>
  <c r="K203" i="6" s="1"/>
  <c r="AA204" i="2"/>
  <c r="H205" i="2"/>
  <c r="O205" i="2"/>
  <c r="C205" i="6" s="1"/>
  <c r="AG205" i="2"/>
  <c r="AH205" i="2"/>
  <c r="H200" i="2"/>
  <c r="O200" i="2"/>
  <c r="C200" i="6" s="1"/>
  <c r="AG200" i="2"/>
  <c r="U202" i="2"/>
  <c r="AA203" i="2"/>
  <c r="H204" i="2"/>
  <c r="O204" i="2"/>
  <c r="C204" i="6" s="1"/>
  <c r="AG204" i="2"/>
  <c r="AH204" i="2"/>
  <c r="I204" i="6" s="1"/>
  <c r="F200" i="2"/>
  <c r="K200" i="2"/>
  <c r="T200" i="2"/>
  <c r="Y200" i="2"/>
  <c r="F200" i="6" s="1"/>
  <c r="AE200" i="2"/>
  <c r="F201" i="2"/>
  <c r="K201" i="2"/>
  <c r="T201" i="2"/>
  <c r="Y201" i="2"/>
  <c r="F201" i="6" s="1"/>
  <c r="AE201" i="2"/>
  <c r="F202" i="2"/>
  <c r="T202" i="2"/>
  <c r="Y202" i="2"/>
  <c r="F202" i="6" s="1"/>
  <c r="AE202" i="2"/>
  <c r="F203" i="2"/>
  <c r="K203" i="2"/>
  <c r="T203" i="2"/>
  <c r="Y203" i="2"/>
  <c r="F203" i="6" s="1"/>
  <c r="AE203" i="2"/>
  <c r="F204" i="2"/>
  <c r="T204" i="2"/>
  <c r="Y204" i="2"/>
  <c r="F204" i="6" s="1"/>
  <c r="AE204" i="2"/>
  <c r="F205" i="2"/>
  <c r="K205" i="2"/>
  <c r="T205" i="2"/>
  <c r="Y205" i="2"/>
  <c r="F205" i="6" s="1"/>
  <c r="AE205" i="2"/>
  <c r="AA196" i="2"/>
  <c r="H197" i="2"/>
  <c r="O197" i="2"/>
  <c r="C197" i="6" s="1"/>
  <c r="AG197" i="2"/>
  <c r="AH197" i="2"/>
  <c r="I197" i="6" s="1"/>
  <c r="V199" i="2"/>
  <c r="AJ199" i="2"/>
  <c r="K199" i="6" s="1"/>
  <c r="H196" i="2"/>
  <c r="O196" i="2"/>
  <c r="C196" i="6" s="1"/>
  <c r="AG196" i="2"/>
  <c r="AH196" i="2"/>
  <c r="I196" i="6" s="1"/>
  <c r="U198" i="2"/>
  <c r="V197" i="2"/>
  <c r="AJ197" i="2"/>
  <c r="K197" i="6" s="1"/>
  <c r="H199" i="2"/>
  <c r="O199" i="2"/>
  <c r="C199" i="6" s="1"/>
  <c r="AG199" i="2"/>
  <c r="U196" i="2"/>
  <c r="AA197" i="2"/>
  <c r="H198" i="2"/>
  <c r="O198" i="2"/>
  <c r="C198" i="6" s="1"/>
  <c r="AG198" i="2"/>
  <c r="F196" i="2"/>
  <c r="K196" i="2"/>
  <c r="T196" i="2"/>
  <c r="Y196" i="2"/>
  <c r="F196" i="6" s="1"/>
  <c r="AE196" i="2"/>
  <c r="F197" i="2"/>
  <c r="K197" i="2"/>
  <c r="T197" i="2"/>
  <c r="Y197" i="2"/>
  <c r="F197" i="6" s="1"/>
  <c r="AE197" i="2"/>
  <c r="F198" i="2"/>
  <c r="T198" i="2"/>
  <c r="Y198" i="2"/>
  <c r="F198" i="6" s="1"/>
  <c r="AE198" i="2"/>
  <c r="F199" i="2"/>
  <c r="K199" i="2"/>
  <c r="T199" i="2"/>
  <c r="Y199" i="2"/>
  <c r="F199" i="6" s="1"/>
  <c r="AE199" i="2"/>
  <c r="AE191" i="2"/>
  <c r="Y193" i="2"/>
  <c r="F193" i="6" s="1"/>
  <c r="Y191" i="2"/>
  <c r="F191" i="6" s="1"/>
  <c r="AJ191" i="2"/>
  <c r="K191" i="6" s="1"/>
  <c r="AJ193" i="2"/>
  <c r="K193" i="6" s="1"/>
  <c r="J191" i="2"/>
  <c r="O191" i="2"/>
  <c r="C191" i="6" s="1"/>
  <c r="AH191" i="2"/>
  <c r="I191" i="6" s="1"/>
  <c r="J192" i="2"/>
  <c r="O192" i="2"/>
  <c r="C192" i="6" s="1"/>
  <c r="J193" i="2"/>
  <c r="O193" i="2"/>
  <c r="C193" i="6" s="1"/>
  <c r="J194" i="2"/>
  <c r="O194" i="2"/>
  <c r="C194" i="6" s="1"/>
  <c r="AH194" i="2"/>
  <c r="I194" i="6" s="1"/>
  <c r="J195" i="2"/>
  <c r="O195" i="2"/>
  <c r="C195" i="6" s="1"/>
  <c r="AH195" i="2"/>
  <c r="I195" i="6" s="1"/>
  <c r="U192" i="2"/>
  <c r="AJ195" i="2"/>
  <c r="K195" i="6" s="1"/>
  <c r="V191" i="2"/>
  <c r="AA191" i="2"/>
  <c r="AA192" i="2"/>
  <c r="AA193" i="2"/>
  <c r="AA194" i="2"/>
  <c r="V195" i="2"/>
  <c r="AQ209" i="2"/>
  <c r="AW207" i="2"/>
  <c r="AW209" i="2"/>
  <c r="AP207" i="2"/>
  <c r="M207" i="6" l="1"/>
  <c r="O209" i="6"/>
  <c r="AY209" i="2"/>
  <c r="BB209" i="2"/>
  <c r="Q209" i="6" s="1"/>
  <c r="BD209" i="2"/>
  <c r="O207" i="6"/>
  <c r="N209" i="6"/>
  <c r="AR209" i="2"/>
  <c r="AI219" i="2"/>
  <c r="J219" i="6" s="1"/>
  <c r="I219" i="6"/>
  <c r="R210" i="2"/>
  <c r="AS210" i="2"/>
  <c r="AT210" i="2" s="1"/>
  <c r="AL210" i="2"/>
  <c r="AM210" i="2" s="1"/>
  <c r="K198" i="2"/>
  <c r="AH198" i="2"/>
  <c r="K202" i="2"/>
  <c r="AI223" i="2"/>
  <c r="J223" i="6" s="1"/>
  <c r="AT209" i="2"/>
  <c r="AI217" i="2"/>
  <c r="J217" i="6" s="1"/>
  <c r="I217" i="6"/>
  <c r="AI218" i="2"/>
  <c r="J218" i="6" s="1"/>
  <c r="I218" i="6"/>
  <c r="H209" i="6"/>
  <c r="R223" i="2"/>
  <c r="AS223" i="2"/>
  <c r="AN223" i="2"/>
  <c r="G223" i="6" s="1"/>
  <c r="AL223" i="2"/>
  <c r="R222" i="2"/>
  <c r="AL222" i="2"/>
  <c r="AS222" i="2"/>
  <c r="BD207" i="2"/>
  <c r="BB207" i="2"/>
  <c r="Q207" i="6" s="1"/>
  <c r="AO207" i="2"/>
  <c r="H207" i="6" s="1"/>
  <c r="AJ214" i="2"/>
  <c r="K214" i="6" s="1"/>
  <c r="V214" i="2"/>
  <c r="V218" i="2"/>
  <c r="AJ218" i="2"/>
  <c r="K218" i="6" s="1"/>
  <c r="P220" i="2"/>
  <c r="D220" i="6" s="1"/>
  <c r="Q220" i="2"/>
  <c r="AI214" i="2"/>
  <c r="J214" i="6" s="1"/>
  <c r="AK219" i="2"/>
  <c r="L219" i="6" s="1"/>
  <c r="V212" i="2"/>
  <c r="AJ212" i="2"/>
  <c r="K212" i="6" s="1"/>
  <c r="P218" i="2"/>
  <c r="D218" i="6" s="1"/>
  <c r="Q218" i="2"/>
  <c r="R213" i="2"/>
  <c r="AL213" i="2"/>
  <c r="AN213" i="2"/>
  <c r="G213" i="6" s="1"/>
  <c r="R211" i="2"/>
  <c r="AN211" i="2"/>
  <c r="G211" i="6" s="1"/>
  <c r="AS211" i="2"/>
  <c r="AL211" i="2"/>
  <c r="AK215" i="2"/>
  <c r="L215" i="6" s="1"/>
  <c r="AM214" i="2"/>
  <c r="AI216" i="2"/>
  <c r="J216" i="6" s="1"/>
  <c r="AT207" i="2"/>
  <c r="AK213" i="2"/>
  <c r="L213" i="6" s="1"/>
  <c r="AI221" i="2"/>
  <c r="J221" i="6" s="1"/>
  <c r="AK216" i="2"/>
  <c r="L216" i="6" s="1"/>
  <c r="AN208" i="2"/>
  <c r="G208" i="6" s="1"/>
  <c r="R212" i="2"/>
  <c r="AL212" i="2"/>
  <c r="AS212" i="2"/>
  <c r="P217" i="2"/>
  <c r="D217" i="6" s="1"/>
  <c r="Q217" i="2"/>
  <c r="P215" i="2"/>
  <c r="D215" i="6" s="1"/>
  <c r="Q215" i="2"/>
  <c r="AI220" i="2"/>
  <c r="J220" i="6" s="1"/>
  <c r="AK221" i="2"/>
  <c r="L221" i="6" s="1"/>
  <c r="Q221" i="2"/>
  <c r="P221" i="2"/>
  <c r="D221" i="6" s="1"/>
  <c r="AM216" i="2"/>
  <c r="AK220" i="2"/>
  <c r="L220" i="6" s="1"/>
  <c r="AT213" i="2"/>
  <c r="R219" i="2"/>
  <c r="AM219" i="2" s="1"/>
  <c r="AS219" i="2"/>
  <c r="AN219" i="2"/>
  <c r="G219" i="6" s="1"/>
  <c r="I199" i="6"/>
  <c r="I200" i="6"/>
  <c r="AI198" i="2"/>
  <c r="J198" i="6" s="1"/>
  <c r="I198" i="6"/>
  <c r="V193" i="2"/>
  <c r="AH192" i="2"/>
  <c r="I192" i="6" s="1"/>
  <c r="AA199" i="2"/>
  <c r="AI199" i="2" s="1"/>
  <c r="J199" i="6" s="1"/>
  <c r="AI201" i="2"/>
  <c r="J201" i="6" s="1"/>
  <c r="I201" i="6"/>
  <c r="AA200" i="2"/>
  <c r="AI200" i="2" s="1"/>
  <c r="J200" i="6" s="1"/>
  <c r="AH193" i="2"/>
  <c r="I193" i="6" s="1"/>
  <c r="K204" i="2"/>
  <c r="AI205" i="2"/>
  <c r="J205" i="6" s="1"/>
  <c r="I205" i="6"/>
  <c r="Q205" i="2"/>
  <c r="P205" i="2"/>
  <c r="D205" i="6" s="1"/>
  <c r="Q200" i="2"/>
  <c r="P200" i="2"/>
  <c r="D200" i="6" s="1"/>
  <c r="AI202" i="2"/>
  <c r="J202" i="6" s="1"/>
  <c r="AK201" i="2"/>
  <c r="L201" i="6" s="1"/>
  <c r="AK203" i="2"/>
  <c r="L203" i="6" s="1"/>
  <c r="V204" i="2"/>
  <c r="AJ204" i="2"/>
  <c r="K204" i="6" s="1"/>
  <c r="Q202" i="2"/>
  <c r="P202" i="2"/>
  <c r="D202" i="6" s="1"/>
  <c r="V200" i="2"/>
  <c r="AJ200" i="2"/>
  <c r="K200" i="6" s="1"/>
  <c r="AI203" i="2"/>
  <c r="J203" i="6" s="1"/>
  <c r="Q203" i="2"/>
  <c r="P203" i="2"/>
  <c r="D203" i="6" s="1"/>
  <c r="Q204" i="2"/>
  <c r="P204" i="2"/>
  <c r="D204" i="6" s="1"/>
  <c r="V202" i="2"/>
  <c r="AJ202" i="2"/>
  <c r="K202" i="6" s="1"/>
  <c r="AI204" i="2"/>
  <c r="J204" i="6" s="1"/>
  <c r="Q201" i="2"/>
  <c r="P201" i="2"/>
  <c r="D201" i="6" s="1"/>
  <c r="AK205" i="2"/>
  <c r="L205" i="6" s="1"/>
  <c r="Q199" i="2"/>
  <c r="P199" i="2"/>
  <c r="D199" i="6" s="1"/>
  <c r="V198" i="2"/>
  <c r="AJ198" i="2"/>
  <c r="K198" i="6" s="1"/>
  <c r="Q196" i="2"/>
  <c r="P196" i="2"/>
  <c r="D196" i="6" s="1"/>
  <c r="AI196" i="2"/>
  <c r="J196" i="6" s="1"/>
  <c r="AI197" i="2"/>
  <c r="J197" i="6" s="1"/>
  <c r="Q197" i="2"/>
  <c r="P197" i="2"/>
  <c r="D197" i="6" s="1"/>
  <c r="Q198" i="2"/>
  <c r="P198" i="2"/>
  <c r="D198" i="6" s="1"/>
  <c r="V196" i="2"/>
  <c r="AJ196" i="2"/>
  <c r="K196" i="6" s="1"/>
  <c r="AK199" i="2"/>
  <c r="L199" i="6" s="1"/>
  <c r="AK197" i="2"/>
  <c r="L197" i="6" s="1"/>
  <c r="Q195" i="2"/>
  <c r="P195" i="2"/>
  <c r="D195" i="6" s="1"/>
  <c r="P194" i="2"/>
  <c r="D194" i="6" s="1"/>
  <c r="Q194" i="2"/>
  <c r="Q192" i="2"/>
  <c r="P192" i="2"/>
  <c r="D192" i="6" s="1"/>
  <c r="Q191" i="2"/>
  <c r="P191" i="2"/>
  <c r="D191" i="6" s="1"/>
  <c r="AK191" i="2"/>
  <c r="L191" i="6" s="1"/>
  <c r="K195" i="2"/>
  <c r="L195" i="2"/>
  <c r="M195" i="2" s="1"/>
  <c r="K194" i="2"/>
  <c r="L194" i="2"/>
  <c r="M194" i="2" s="1"/>
  <c r="K193" i="2"/>
  <c r="L193" i="2"/>
  <c r="M193" i="2" s="1"/>
  <c r="L191" i="2"/>
  <c r="M191" i="2" s="1"/>
  <c r="K191" i="2"/>
  <c r="AK193" i="2"/>
  <c r="L193" i="6" s="1"/>
  <c r="AK195" i="2"/>
  <c r="L195" i="6" s="1"/>
  <c r="V194" i="2"/>
  <c r="AJ194" i="2"/>
  <c r="K194" i="6" s="1"/>
  <c r="AI195" i="2"/>
  <c r="J195" i="6" s="1"/>
  <c r="AI194" i="2"/>
  <c r="J194" i="6" s="1"/>
  <c r="AI192" i="2"/>
  <c r="J192" i="6" s="1"/>
  <c r="AI191" i="2"/>
  <c r="J191" i="6" s="1"/>
  <c r="V192" i="2"/>
  <c r="AJ192" i="2"/>
  <c r="K192" i="6" s="1"/>
  <c r="Q193" i="2"/>
  <c r="P193" i="2"/>
  <c r="D193" i="6" s="1"/>
  <c r="L192" i="2"/>
  <c r="M192" i="2" s="1"/>
  <c r="K192" i="2"/>
  <c r="AW208" i="2"/>
  <c r="AQ207" i="2"/>
  <c r="AX209" i="2"/>
  <c r="AP211" i="2"/>
  <c r="AW211" i="2"/>
  <c r="AX207" i="2"/>
  <c r="AP223" i="2"/>
  <c r="AW219" i="2"/>
  <c r="AP219" i="2"/>
  <c r="AW223" i="2"/>
  <c r="AW213" i="2"/>
  <c r="AP208" i="2"/>
  <c r="AP213" i="2"/>
  <c r="M213" i="6" l="1"/>
  <c r="M208" i="6"/>
  <c r="O213" i="6"/>
  <c r="O223" i="6"/>
  <c r="M219" i="6"/>
  <c r="O219" i="6"/>
  <c r="M223" i="6"/>
  <c r="P207" i="6"/>
  <c r="O211" i="6"/>
  <c r="M211" i="6"/>
  <c r="P209" i="6"/>
  <c r="BC209" i="2"/>
  <c r="R209" i="6" s="1"/>
  <c r="N207" i="6"/>
  <c r="O208" i="6"/>
  <c r="BF209" i="2"/>
  <c r="BE209" i="2"/>
  <c r="BD223" i="2"/>
  <c r="BB223" i="2"/>
  <c r="Q223" i="6" s="1"/>
  <c r="AM222" i="2"/>
  <c r="AT223" i="2"/>
  <c r="AM223" i="2"/>
  <c r="AT222" i="2"/>
  <c r="AO223" i="2"/>
  <c r="H223" i="6" s="1"/>
  <c r="BC207" i="2"/>
  <c r="R207" i="6" s="1"/>
  <c r="BD213" i="2"/>
  <c r="BB213" i="2"/>
  <c r="Q213" i="6" s="1"/>
  <c r="BD211" i="2"/>
  <c r="BB211" i="2"/>
  <c r="Q211" i="6" s="1"/>
  <c r="BD208" i="2"/>
  <c r="BB208" i="2"/>
  <c r="Q208" i="6" s="1"/>
  <c r="BD219" i="2"/>
  <c r="BB219" i="2"/>
  <c r="Q219" i="6" s="1"/>
  <c r="AR207" i="2"/>
  <c r="R218" i="2"/>
  <c r="AL218" i="2"/>
  <c r="AS218" i="2"/>
  <c r="R215" i="2"/>
  <c r="AL215" i="2"/>
  <c r="AN215" i="2"/>
  <c r="G215" i="6" s="1"/>
  <c r="AS215" i="2"/>
  <c r="AT212" i="2"/>
  <c r="AM211" i="2"/>
  <c r="AO213" i="2"/>
  <c r="H213" i="6" s="1"/>
  <c r="AK214" i="2"/>
  <c r="L214" i="6" s="1"/>
  <c r="AO219" i="2"/>
  <c r="H219" i="6" s="1"/>
  <c r="R221" i="2"/>
  <c r="AS221" i="2"/>
  <c r="AL221" i="2"/>
  <c r="AM221" i="2" s="1"/>
  <c r="AN221" i="2"/>
  <c r="G221" i="6" s="1"/>
  <c r="AN212" i="2"/>
  <c r="G212" i="6" s="1"/>
  <c r="AM212" i="2"/>
  <c r="AT211" i="2"/>
  <c r="AM213" i="2"/>
  <c r="AK218" i="2"/>
  <c r="L218" i="6" s="1"/>
  <c r="AY207" i="2"/>
  <c r="AO208" i="2"/>
  <c r="H208" i="6" s="1"/>
  <c r="AT219" i="2"/>
  <c r="R217" i="2"/>
  <c r="AN217" i="2"/>
  <c r="G217" i="6" s="1"/>
  <c r="AL217" i="2"/>
  <c r="AS217" i="2"/>
  <c r="AO211" i="2"/>
  <c r="H211" i="6" s="1"/>
  <c r="AN210" i="2"/>
  <c r="G210" i="6" s="1"/>
  <c r="AK212" i="2"/>
  <c r="L212" i="6" s="1"/>
  <c r="R220" i="2"/>
  <c r="AL220" i="2"/>
  <c r="AS220" i="2"/>
  <c r="AI193" i="2"/>
  <c r="J193" i="6" s="1"/>
  <c r="R201" i="2"/>
  <c r="AL201" i="2"/>
  <c r="AS201" i="2"/>
  <c r="AN201" i="2"/>
  <c r="G201" i="6" s="1"/>
  <c r="R203" i="2"/>
  <c r="AN203" i="2"/>
  <c r="G203" i="6" s="1"/>
  <c r="AS203" i="2"/>
  <c r="AL203" i="2"/>
  <c r="AK204" i="2"/>
  <c r="L204" i="6" s="1"/>
  <c r="R205" i="2"/>
  <c r="AL205" i="2"/>
  <c r="AS205" i="2"/>
  <c r="AN205" i="2"/>
  <c r="G205" i="6" s="1"/>
  <c r="R204" i="2"/>
  <c r="AS204" i="2"/>
  <c r="AL204" i="2"/>
  <c r="R202" i="2"/>
  <c r="AL202" i="2"/>
  <c r="AS202" i="2"/>
  <c r="R200" i="2"/>
  <c r="AL200" i="2"/>
  <c r="AS200" i="2"/>
  <c r="AK202" i="2"/>
  <c r="L202" i="6" s="1"/>
  <c r="AK200" i="2"/>
  <c r="L200" i="6" s="1"/>
  <c r="R197" i="2"/>
  <c r="AL197" i="2"/>
  <c r="AS197" i="2"/>
  <c r="AN197" i="2"/>
  <c r="G197" i="6" s="1"/>
  <c r="R196" i="2"/>
  <c r="AS196" i="2"/>
  <c r="AL196" i="2"/>
  <c r="R199" i="2"/>
  <c r="AL199" i="2"/>
  <c r="AN199" i="2"/>
  <c r="G199" i="6" s="1"/>
  <c r="AS199" i="2"/>
  <c r="R198" i="2"/>
  <c r="AS198" i="2"/>
  <c r="AL198" i="2"/>
  <c r="AK198" i="2"/>
  <c r="L198" i="6" s="1"/>
  <c r="AK196" i="2"/>
  <c r="L196" i="6" s="1"/>
  <c r="AK192" i="2"/>
  <c r="L192" i="6" s="1"/>
  <c r="AK194" i="2"/>
  <c r="L194" i="6" s="1"/>
  <c r="R192" i="2"/>
  <c r="AL192" i="2"/>
  <c r="AS192" i="2"/>
  <c r="R195" i="2"/>
  <c r="AS195" i="2"/>
  <c r="AN195" i="2"/>
  <c r="G195" i="6" s="1"/>
  <c r="AL195" i="2"/>
  <c r="R194" i="2"/>
  <c r="AS194" i="2"/>
  <c r="AL194" i="2"/>
  <c r="R193" i="2"/>
  <c r="AN193" i="2"/>
  <c r="G193" i="6" s="1"/>
  <c r="AL193" i="2"/>
  <c r="AS193" i="2"/>
  <c r="R191" i="2"/>
  <c r="AS191" i="2"/>
  <c r="AL191" i="2"/>
  <c r="AN191" i="2"/>
  <c r="G191" i="6" s="1"/>
  <c r="AP201" i="2"/>
  <c r="AW197" i="2"/>
  <c r="AW195" i="2"/>
  <c r="AP193" i="2"/>
  <c r="AX219" i="2"/>
  <c r="AQ213" i="2"/>
  <c r="AW210" i="2"/>
  <c r="AX208" i="2"/>
  <c r="AP203" i="2"/>
  <c r="AX213" i="2"/>
  <c r="AW205" i="2"/>
  <c r="AW199" i="2"/>
  <c r="AP195" i="2"/>
  <c r="AW191" i="2"/>
  <c r="AQ223" i="2"/>
  <c r="AX211" i="2"/>
  <c r="AW217" i="2"/>
  <c r="AW221" i="2"/>
  <c r="AP210" i="2"/>
  <c r="AQ208" i="2"/>
  <c r="AP199" i="2"/>
  <c r="AP217" i="2"/>
  <c r="AW201" i="2"/>
  <c r="AP205" i="2"/>
  <c r="AP197" i="2"/>
  <c r="AW193" i="2"/>
  <c r="AX223" i="2"/>
  <c r="AW215" i="2"/>
  <c r="AW212" i="2"/>
  <c r="AP215" i="2"/>
  <c r="AQ211" i="2"/>
  <c r="AQ219" i="2"/>
  <c r="AW203" i="2"/>
  <c r="AP191" i="2"/>
  <c r="AP212" i="2"/>
  <c r="AP221" i="2"/>
  <c r="M221" i="6" l="1"/>
  <c r="M212" i="6"/>
  <c r="N219" i="6"/>
  <c r="N211" i="6"/>
  <c r="M215" i="6"/>
  <c r="O212" i="6"/>
  <c r="O215" i="6"/>
  <c r="P223" i="6"/>
  <c r="M217" i="6"/>
  <c r="N208" i="6"/>
  <c r="M210" i="6"/>
  <c r="O221" i="6"/>
  <c r="O217" i="6"/>
  <c r="P211" i="6"/>
  <c r="N223" i="6"/>
  <c r="P213" i="6"/>
  <c r="P208" i="6"/>
  <c r="O210" i="6"/>
  <c r="N213" i="6"/>
  <c r="P219" i="6"/>
  <c r="AM199" i="2"/>
  <c r="AN222" i="2"/>
  <c r="AO222" i="2" s="1"/>
  <c r="H222" i="6" s="1"/>
  <c r="AM217" i="2"/>
  <c r="AY211" i="2"/>
  <c r="BF211" i="2" s="1"/>
  <c r="AN214" i="2"/>
  <c r="AR223" i="2"/>
  <c r="BC223" i="2"/>
  <c r="R223" i="6" s="1"/>
  <c r="AY223" i="2"/>
  <c r="AR208" i="2"/>
  <c r="BC208" i="2"/>
  <c r="R208" i="6" s="1"/>
  <c r="AR219" i="2"/>
  <c r="BD210" i="2"/>
  <c r="BB210" i="2"/>
  <c r="Q210" i="6" s="1"/>
  <c r="AR211" i="2"/>
  <c r="BD221" i="2"/>
  <c r="BB221" i="2"/>
  <c r="Q221" i="6" s="1"/>
  <c r="AR213" i="2"/>
  <c r="BC213" i="2"/>
  <c r="R213" i="6" s="1"/>
  <c r="BD217" i="2"/>
  <c r="BB217" i="2"/>
  <c r="Q217" i="6" s="1"/>
  <c r="BC219" i="2"/>
  <c r="R219" i="6" s="1"/>
  <c r="BD212" i="2"/>
  <c r="BB212" i="2"/>
  <c r="Q212" i="6" s="1"/>
  <c r="BC211" i="2"/>
  <c r="R211" i="6" s="1"/>
  <c r="BD215" i="2"/>
  <c r="BB215" i="2"/>
  <c r="Q215" i="6" s="1"/>
  <c r="AO221" i="2"/>
  <c r="H221" i="6" s="1"/>
  <c r="AT220" i="2"/>
  <c r="AO210" i="2"/>
  <c r="H210" i="6" s="1"/>
  <c r="AO217" i="2"/>
  <c r="H217" i="6" s="1"/>
  <c r="AM220" i="2"/>
  <c r="AN220" i="2"/>
  <c r="G220" i="6" s="1"/>
  <c r="AT221" i="2"/>
  <c r="AO215" i="2"/>
  <c r="H215" i="6" s="1"/>
  <c r="AN216" i="2"/>
  <c r="G216" i="6" s="1"/>
  <c r="AM218" i="2"/>
  <c r="AN218" i="2"/>
  <c r="G218" i="6" s="1"/>
  <c r="AY219" i="2"/>
  <c r="AT217" i="2"/>
  <c r="AY217" i="2" s="1"/>
  <c r="AO212" i="2"/>
  <c r="H212" i="6" s="1"/>
  <c r="AM215" i="2"/>
  <c r="AY208" i="2"/>
  <c r="AY213" i="2"/>
  <c r="BE207" i="2"/>
  <c r="BF207" i="2"/>
  <c r="AO214" i="2"/>
  <c r="AT215" i="2"/>
  <c r="AT218" i="2"/>
  <c r="O191" i="6"/>
  <c r="M193" i="6"/>
  <c r="M191" i="6"/>
  <c r="O193" i="6"/>
  <c r="M195" i="6"/>
  <c r="O195" i="6"/>
  <c r="M199" i="6"/>
  <c r="M197" i="6"/>
  <c r="O199" i="6"/>
  <c r="O197" i="6"/>
  <c r="M203" i="6"/>
  <c r="M205" i="6"/>
  <c r="O205" i="6"/>
  <c r="M201" i="6"/>
  <c r="O203" i="6"/>
  <c r="O201" i="6"/>
  <c r="AM197" i="2"/>
  <c r="AM201" i="2"/>
  <c r="BD205" i="2"/>
  <c r="BB205" i="2"/>
  <c r="Q205" i="6" s="1"/>
  <c r="BD203" i="2"/>
  <c r="BB203" i="2"/>
  <c r="Q203" i="6" s="1"/>
  <c r="BD201" i="2"/>
  <c r="BB201" i="2"/>
  <c r="Q201" i="6" s="1"/>
  <c r="AT200" i="2"/>
  <c r="AN202" i="2"/>
  <c r="G202" i="6" s="1"/>
  <c r="AM202" i="2"/>
  <c r="AO203" i="2"/>
  <c r="H203" i="6" s="1"/>
  <c r="AN200" i="2"/>
  <c r="G200" i="6" s="1"/>
  <c r="AM200" i="2"/>
  <c r="AO205" i="2"/>
  <c r="H205" i="6" s="1"/>
  <c r="AN204" i="2"/>
  <c r="G204" i="6" s="1"/>
  <c r="AM204" i="2"/>
  <c r="AT205" i="2"/>
  <c r="AM203" i="2"/>
  <c r="AO201" i="2"/>
  <c r="H201" i="6" s="1"/>
  <c r="AT202" i="2"/>
  <c r="AT204" i="2"/>
  <c r="AM205" i="2"/>
  <c r="AT203" i="2"/>
  <c r="AT201" i="2"/>
  <c r="AY201" i="2" s="1"/>
  <c r="BD199" i="2"/>
  <c r="BB199" i="2"/>
  <c r="Q199" i="6" s="1"/>
  <c r="BD197" i="2"/>
  <c r="BB197" i="2"/>
  <c r="Q197" i="6" s="1"/>
  <c r="AN198" i="2"/>
  <c r="G198" i="6" s="1"/>
  <c r="AM198" i="2"/>
  <c r="AO199" i="2"/>
  <c r="H199" i="6" s="1"/>
  <c r="AT196" i="2"/>
  <c r="AT198" i="2"/>
  <c r="AO197" i="2"/>
  <c r="H197" i="6" s="1"/>
  <c r="AT199" i="2"/>
  <c r="AN196" i="2"/>
  <c r="G196" i="6" s="1"/>
  <c r="AM196" i="2"/>
  <c r="AT197" i="2"/>
  <c r="BD191" i="2"/>
  <c r="BB191" i="2"/>
  <c r="Q191" i="6" s="1"/>
  <c r="BD193" i="2"/>
  <c r="BB193" i="2"/>
  <c r="Q193" i="6" s="1"/>
  <c r="BD195" i="2"/>
  <c r="BB195" i="2"/>
  <c r="Q195" i="6" s="1"/>
  <c r="AT191" i="2"/>
  <c r="AY191" i="2" s="1"/>
  <c r="AO193" i="2"/>
  <c r="H193" i="6" s="1"/>
  <c r="AM195" i="2"/>
  <c r="AT192" i="2"/>
  <c r="AO191" i="2"/>
  <c r="H191" i="6" s="1"/>
  <c r="AT193" i="2"/>
  <c r="AN194" i="2"/>
  <c r="G194" i="6" s="1"/>
  <c r="AM194" i="2"/>
  <c r="AO195" i="2"/>
  <c r="H195" i="6" s="1"/>
  <c r="AM192" i="2"/>
  <c r="AN192" i="2"/>
  <c r="G192" i="6" s="1"/>
  <c r="AM191" i="2"/>
  <c r="AM193" i="2"/>
  <c r="AT194" i="2"/>
  <c r="AT195" i="2"/>
  <c r="AP214" i="2"/>
  <c r="AW214" i="2"/>
  <c r="AP202" i="2"/>
  <c r="AP204" i="2"/>
  <c r="AP200" i="2"/>
  <c r="AW196" i="2"/>
  <c r="AQ197" i="2"/>
  <c r="AW192" i="2"/>
  <c r="AQ191" i="2"/>
  <c r="AX222" i="2"/>
  <c r="AX221" i="2"/>
  <c r="AX214" i="2"/>
  <c r="AQ215" i="2"/>
  <c r="AX217" i="2"/>
  <c r="AQ201" i="2"/>
  <c r="AX205" i="2"/>
  <c r="AP196" i="2"/>
  <c r="AP192" i="2"/>
  <c r="AQ195" i="2"/>
  <c r="AQ222" i="2"/>
  <c r="AW218" i="2"/>
  <c r="AQ221" i="2"/>
  <c r="AX215" i="2"/>
  <c r="AQ217" i="2"/>
  <c r="AW222" i="2"/>
  <c r="AP222" i="2"/>
  <c r="AQ205" i="2"/>
  <c r="AX197" i="2"/>
  <c r="AW220" i="2"/>
  <c r="AW204" i="2"/>
  <c r="AX199" i="2"/>
  <c r="AX191" i="2"/>
  <c r="AQ214" i="2"/>
  <c r="AQ212" i="2"/>
  <c r="AX201" i="2"/>
  <c r="AQ203" i="2"/>
  <c r="AX203" i="2"/>
  <c r="AQ199" i="2"/>
  <c r="AW198" i="2"/>
  <c r="AW194" i="2"/>
  <c r="AX195" i="2"/>
  <c r="AQ193" i="2"/>
  <c r="AX210" i="2"/>
  <c r="AP218" i="2"/>
  <c r="AP220" i="2"/>
  <c r="AW216" i="2"/>
  <c r="AX212" i="2"/>
  <c r="AW202" i="2"/>
  <c r="AW200" i="2"/>
  <c r="AP198" i="2"/>
  <c r="AP194" i="2"/>
  <c r="AX193" i="2"/>
  <c r="AQ210" i="2"/>
  <c r="AP216" i="2"/>
  <c r="M216" i="6" l="1"/>
  <c r="N210" i="6"/>
  <c r="P212" i="6"/>
  <c r="O216" i="6"/>
  <c r="M220" i="6"/>
  <c r="M218" i="6"/>
  <c r="P210" i="6"/>
  <c r="N212" i="6"/>
  <c r="N214" i="6"/>
  <c r="O220" i="6"/>
  <c r="M222" i="6"/>
  <c r="O222" i="6"/>
  <c r="BB222" i="2"/>
  <c r="Q222" i="6" s="1"/>
  <c r="AY222" i="2"/>
  <c r="BD222" i="2"/>
  <c r="N217" i="6"/>
  <c r="P215" i="6"/>
  <c r="N221" i="6"/>
  <c r="O218" i="6"/>
  <c r="N222" i="6"/>
  <c r="P217" i="6"/>
  <c r="N215" i="6"/>
  <c r="P214" i="6"/>
  <c r="P221" i="6"/>
  <c r="P222" i="6"/>
  <c r="O214" i="6"/>
  <c r="BD214" i="2"/>
  <c r="BB214" i="2"/>
  <c r="Q214" i="6" s="1"/>
  <c r="M214" i="6"/>
  <c r="AY214" i="2"/>
  <c r="BE214" i="2" s="1"/>
  <c r="H214" i="6"/>
  <c r="BE211" i="2"/>
  <c r="AY221" i="2"/>
  <c r="G222" i="6"/>
  <c r="G214" i="6"/>
  <c r="AR222" i="2"/>
  <c r="BC222" i="2"/>
  <c r="R222" i="6" s="1"/>
  <c r="BF223" i="2"/>
  <c r="BE223" i="2"/>
  <c r="BF222" i="2"/>
  <c r="BE222" i="2"/>
  <c r="AR212" i="2"/>
  <c r="BC212" i="2"/>
  <c r="R212" i="6" s="1"/>
  <c r="BC215" i="2"/>
  <c r="R215" i="6" s="1"/>
  <c r="BC217" i="2"/>
  <c r="R217" i="6" s="1"/>
  <c r="BD216" i="2"/>
  <c r="BB216" i="2"/>
  <c r="Q216" i="6" s="1"/>
  <c r="AR221" i="2"/>
  <c r="AR215" i="2"/>
  <c r="AR217" i="2"/>
  <c r="BD220" i="2"/>
  <c r="BB220" i="2"/>
  <c r="Q220" i="6" s="1"/>
  <c r="BC214" i="2"/>
  <c r="R214" i="6" s="1"/>
  <c r="AR214" i="2"/>
  <c r="BD218" i="2"/>
  <c r="BB218" i="2"/>
  <c r="Q218" i="6" s="1"/>
  <c r="BC221" i="2"/>
  <c r="R221" i="6" s="1"/>
  <c r="AR210" i="2"/>
  <c r="BC210" i="2"/>
  <c r="R210" i="6" s="1"/>
  <c r="BF221" i="2"/>
  <c r="BE221" i="2"/>
  <c r="BF214" i="2"/>
  <c r="BF217" i="2"/>
  <c r="BE217" i="2"/>
  <c r="BF213" i="2"/>
  <c r="BE213" i="2"/>
  <c r="AO216" i="2"/>
  <c r="H216" i="6" s="1"/>
  <c r="BF219" i="2"/>
  <c r="BE219" i="2"/>
  <c r="AY215" i="2"/>
  <c r="AO220" i="2"/>
  <c r="H220" i="6" s="1"/>
  <c r="BF208" i="2"/>
  <c r="BE208" i="2"/>
  <c r="AO218" i="2"/>
  <c r="H218" i="6" s="1"/>
  <c r="AY212" i="2"/>
  <c r="AY210" i="2"/>
  <c r="P193" i="6"/>
  <c r="N193" i="6"/>
  <c r="N195" i="6"/>
  <c r="N191" i="6"/>
  <c r="P191" i="6"/>
  <c r="P195" i="6"/>
  <c r="M192" i="6"/>
  <c r="O192" i="6"/>
  <c r="M194" i="6"/>
  <c r="O194" i="6"/>
  <c r="P197" i="6"/>
  <c r="N197" i="6"/>
  <c r="M198" i="6"/>
  <c r="O198" i="6"/>
  <c r="M196" i="6"/>
  <c r="O196" i="6"/>
  <c r="P199" i="6"/>
  <c r="N199" i="6"/>
  <c r="P205" i="6"/>
  <c r="M200" i="6"/>
  <c r="O200" i="6"/>
  <c r="P203" i="6"/>
  <c r="N201" i="6"/>
  <c r="M204" i="6"/>
  <c r="O204" i="6"/>
  <c r="N203" i="6"/>
  <c r="N205" i="6"/>
  <c r="M202" i="6"/>
  <c r="O202" i="6"/>
  <c r="P201" i="6"/>
  <c r="BC205" i="2"/>
  <c r="R205" i="6" s="1"/>
  <c r="BD200" i="2"/>
  <c r="BB200" i="2"/>
  <c r="Q200" i="6" s="1"/>
  <c r="BC203" i="2"/>
  <c r="R203" i="6" s="1"/>
  <c r="AR201" i="2"/>
  <c r="BD204" i="2"/>
  <c r="BB204" i="2"/>
  <c r="Q204" i="6" s="1"/>
  <c r="AR203" i="2"/>
  <c r="AR205" i="2"/>
  <c r="BD202" i="2"/>
  <c r="BB202" i="2"/>
  <c r="Q202" i="6" s="1"/>
  <c r="BC201" i="2"/>
  <c r="R201" i="6" s="1"/>
  <c r="BF201" i="2"/>
  <c r="BE201" i="2"/>
  <c r="AO200" i="2"/>
  <c r="H200" i="6" s="1"/>
  <c r="AO204" i="2"/>
  <c r="H204" i="6" s="1"/>
  <c r="AY203" i="2"/>
  <c r="AY205" i="2"/>
  <c r="AO202" i="2"/>
  <c r="H202" i="6" s="1"/>
  <c r="BC197" i="2"/>
  <c r="R197" i="6" s="1"/>
  <c r="AR197" i="2"/>
  <c r="BD198" i="2"/>
  <c r="BB198" i="2"/>
  <c r="Q198" i="6" s="1"/>
  <c r="BD196" i="2"/>
  <c r="BB196" i="2"/>
  <c r="Q196" i="6" s="1"/>
  <c r="BC199" i="2"/>
  <c r="R199" i="6" s="1"/>
  <c r="AR199" i="2"/>
  <c r="AO198" i="2"/>
  <c r="H198" i="6" s="1"/>
  <c r="AO196" i="2"/>
  <c r="AY197" i="2"/>
  <c r="AY199" i="2"/>
  <c r="BC193" i="2"/>
  <c r="R193" i="6" s="1"/>
  <c r="AR193" i="2"/>
  <c r="AR195" i="2"/>
  <c r="AR191" i="2"/>
  <c r="BC191" i="2"/>
  <c r="R191" i="6" s="1"/>
  <c r="BC195" i="2"/>
  <c r="R195" i="6" s="1"/>
  <c r="BD192" i="2"/>
  <c r="BB192" i="2"/>
  <c r="Q192" i="6" s="1"/>
  <c r="BD194" i="2"/>
  <c r="BB194" i="2"/>
  <c r="Q194" i="6" s="1"/>
  <c r="BF191" i="2"/>
  <c r="BE191" i="2"/>
  <c r="AO192" i="2"/>
  <c r="H192" i="6" s="1"/>
  <c r="AO194" i="2"/>
  <c r="H194" i="6" s="1"/>
  <c r="AY195" i="2"/>
  <c r="AY193" i="2"/>
  <c r="S189" i="6"/>
  <c r="B189" i="6"/>
  <c r="A189" i="6"/>
  <c r="S188" i="6"/>
  <c r="B188" i="6"/>
  <c r="A188" i="6"/>
  <c r="S187" i="6"/>
  <c r="B187" i="6"/>
  <c r="A187" i="6"/>
  <c r="S186" i="6"/>
  <c r="B186" i="6"/>
  <c r="A186" i="6"/>
  <c r="S185" i="6"/>
  <c r="B185" i="6"/>
  <c r="A185" i="6"/>
  <c r="BA189" i="2"/>
  <c r="AZ189" i="2"/>
  <c r="AV189" i="2"/>
  <c r="AD189" i="2"/>
  <c r="X189" i="2"/>
  <c r="Z189" i="2" s="1"/>
  <c r="S189" i="2"/>
  <c r="F189" i="2"/>
  <c r="E189" i="2"/>
  <c r="G189" i="2" s="1"/>
  <c r="H189" i="2" s="1"/>
  <c r="C189" i="2"/>
  <c r="D189" i="2" s="1"/>
  <c r="B189" i="2"/>
  <c r="A189" i="2"/>
  <c r="BA188" i="2"/>
  <c r="AZ188" i="2"/>
  <c r="AV188" i="2"/>
  <c r="AD188" i="2"/>
  <c r="AE188" i="2" s="1"/>
  <c r="X188" i="2"/>
  <c r="Y188" i="2" s="1"/>
  <c r="F188" i="6" s="1"/>
  <c r="S188" i="2"/>
  <c r="E188" i="2"/>
  <c r="G188" i="2" s="1"/>
  <c r="C188" i="2"/>
  <c r="D188" i="2" s="1"/>
  <c r="B188" i="2"/>
  <c r="A188" i="2"/>
  <c r="BA187" i="2"/>
  <c r="AZ187" i="2"/>
  <c r="AV187" i="2"/>
  <c r="AD187" i="2"/>
  <c r="AF187" i="2" s="1"/>
  <c r="X187" i="2"/>
  <c r="Z187" i="2" s="1"/>
  <c r="U187" i="2"/>
  <c r="AJ187" i="2" s="1"/>
  <c r="K187" i="6" s="1"/>
  <c r="S187" i="2"/>
  <c r="T187" i="2" s="1"/>
  <c r="E187" i="2"/>
  <c r="G187" i="2" s="1"/>
  <c r="C187" i="2"/>
  <c r="D187" i="2" s="1"/>
  <c r="B187" i="2"/>
  <c r="A187" i="2"/>
  <c r="BA186" i="2"/>
  <c r="AZ186" i="2"/>
  <c r="AV186" i="2"/>
  <c r="AD186" i="2"/>
  <c r="AF186" i="2" s="1"/>
  <c r="X186" i="2"/>
  <c r="Y186" i="2" s="1"/>
  <c r="F186" i="6" s="1"/>
  <c r="T186" i="2"/>
  <c r="S186" i="2"/>
  <c r="E186" i="2"/>
  <c r="F186" i="2" s="1"/>
  <c r="C186" i="2"/>
  <c r="D186" i="2" s="1"/>
  <c r="B186" i="2"/>
  <c r="A186" i="2"/>
  <c r="BA185" i="2"/>
  <c r="AZ185" i="2"/>
  <c r="AV185" i="2"/>
  <c r="AD185" i="2"/>
  <c r="AE185" i="2" s="1"/>
  <c r="Y185" i="2"/>
  <c r="F185" i="6" s="1"/>
  <c r="X185" i="2"/>
  <c r="E185" i="6" s="1"/>
  <c r="S185" i="2"/>
  <c r="U185" i="2" s="1"/>
  <c r="F185" i="2"/>
  <c r="E185" i="2"/>
  <c r="G185" i="2" s="1"/>
  <c r="H185" i="2" s="1"/>
  <c r="C185" i="2"/>
  <c r="D185" i="2" s="1"/>
  <c r="B185" i="2"/>
  <c r="A185" i="2"/>
  <c r="AX200" i="2"/>
  <c r="AX204" i="2"/>
  <c r="AX196" i="2"/>
  <c r="AX194" i="2"/>
  <c r="AX220" i="2"/>
  <c r="AQ198" i="2"/>
  <c r="AQ216" i="2"/>
  <c r="AQ200" i="2"/>
  <c r="AQ204" i="2"/>
  <c r="AQ196" i="2"/>
  <c r="AQ194" i="2"/>
  <c r="AQ220" i="2"/>
  <c r="AQ202" i="2"/>
  <c r="AQ192" i="2"/>
  <c r="AQ218" i="2"/>
  <c r="AX202" i="2"/>
  <c r="AX198" i="2"/>
  <c r="AX192" i="2"/>
  <c r="AX216" i="2"/>
  <c r="AX218" i="2"/>
  <c r="P218" i="6" l="1"/>
  <c r="P216" i="6"/>
  <c r="N218" i="6"/>
  <c r="N220" i="6"/>
  <c r="N216" i="6"/>
  <c r="P220" i="6"/>
  <c r="Z185" i="2"/>
  <c r="AE187" i="2"/>
  <c r="F188" i="2"/>
  <c r="AY202" i="2"/>
  <c r="BE202" i="2" s="1"/>
  <c r="AY200" i="2"/>
  <c r="AY216" i="2"/>
  <c r="BF216" i="2" s="1"/>
  <c r="AR218" i="2"/>
  <c r="BC218" i="2"/>
  <c r="R218" i="6" s="1"/>
  <c r="AR220" i="2"/>
  <c r="BC220" i="2"/>
  <c r="R220" i="6" s="1"/>
  <c r="AR216" i="2"/>
  <c r="BC216" i="2"/>
  <c r="R216" i="6" s="1"/>
  <c r="BF215" i="2"/>
  <c r="BE215" i="2"/>
  <c r="AY218" i="2"/>
  <c r="BF210" i="2"/>
  <c r="BE210" i="2"/>
  <c r="BF212" i="2"/>
  <c r="BE212" i="2"/>
  <c r="AY220" i="2"/>
  <c r="N194" i="6"/>
  <c r="P194" i="6"/>
  <c r="N192" i="6"/>
  <c r="P192" i="6"/>
  <c r="N196" i="6"/>
  <c r="P196" i="6"/>
  <c r="N198" i="6"/>
  <c r="P198" i="6"/>
  <c r="N204" i="6"/>
  <c r="P204" i="6"/>
  <c r="N202" i="6"/>
  <c r="P202" i="6"/>
  <c r="N200" i="6"/>
  <c r="P200" i="6"/>
  <c r="AY194" i="2"/>
  <c r="AY196" i="2"/>
  <c r="BF196" i="2" s="1"/>
  <c r="H196" i="6"/>
  <c r="AR204" i="2"/>
  <c r="BC204" i="2"/>
  <c r="R204" i="6" s="1"/>
  <c r="AR202" i="2"/>
  <c r="BC202" i="2"/>
  <c r="R202" i="6" s="1"/>
  <c r="AR200" i="2"/>
  <c r="BC200" i="2"/>
  <c r="R200" i="6" s="1"/>
  <c r="BF200" i="2"/>
  <c r="BE200" i="2"/>
  <c r="BF203" i="2"/>
  <c r="BE203" i="2"/>
  <c r="BF202" i="2"/>
  <c r="BF205" i="2"/>
  <c r="BE205" i="2"/>
  <c r="AY204" i="2"/>
  <c r="AR196" i="2"/>
  <c r="BC196" i="2"/>
  <c r="R196" i="6" s="1"/>
  <c r="AR198" i="2"/>
  <c r="BC198" i="2"/>
  <c r="R198" i="6" s="1"/>
  <c r="BF199" i="2"/>
  <c r="BE199" i="2"/>
  <c r="BF197" i="2"/>
  <c r="BE197" i="2"/>
  <c r="AY198" i="2"/>
  <c r="AR194" i="2"/>
  <c r="BC194" i="2"/>
  <c r="R194" i="6" s="1"/>
  <c r="AR192" i="2"/>
  <c r="BC192" i="2"/>
  <c r="R192" i="6" s="1"/>
  <c r="BF193" i="2"/>
  <c r="BE193" i="2"/>
  <c r="BF195" i="2"/>
  <c r="BE195" i="2"/>
  <c r="BF194" i="2"/>
  <c r="BE194" i="2"/>
  <c r="AY192" i="2"/>
  <c r="E186" i="6"/>
  <c r="AF185" i="2"/>
  <c r="AG185" i="2" s="1"/>
  <c r="G186" i="2"/>
  <c r="H186" i="2" s="1"/>
  <c r="Z186" i="2"/>
  <c r="AA186" i="2" s="1"/>
  <c r="AF188" i="2"/>
  <c r="AG188" i="2" s="1"/>
  <c r="Y189" i="2"/>
  <c r="F189" i="6" s="1"/>
  <c r="E189" i="6"/>
  <c r="Z188" i="2"/>
  <c r="AA188" i="2" s="1"/>
  <c r="E188" i="6"/>
  <c r="U189" i="2"/>
  <c r="V189" i="2" s="1"/>
  <c r="T189" i="2"/>
  <c r="E187" i="6"/>
  <c r="V185" i="2"/>
  <c r="AJ185" i="2"/>
  <c r="K185" i="6" s="1"/>
  <c r="U186" i="2"/>
  <c r="AA187" i="2"/>
  <c r="H187" i="2"/>
  <c r="O187" i="2"/>
  <c r="C187" i="6" s="1"/>
  <c r="AG187" i="2"/>
  <c r="AH187" i="2"/>
  <c r="AG186" i="2"/>
  <c r="H188" i="2"/>
  <c r="O188" i="2"/>
  <c r="C188" i="6" s="1"/>
  <c r="O185" i="2"/>
  <c r="C185" i="6" s="1"/>
  <c r="T185" i="2"/>
  <c r="J186" i="2"/>
  <c r="O189" i="2"/>
  <c r="C189" i="6" s="1"/>
  <c r="J185" i="2"/>
  <c r="AE186" i="2"/>
  <c r="F187" i="2"/>
  <c r="Y187" i="2"/>
  <c r="F187" i="6" s="1"/>
  <c r="T188" i="2"/>
  <c r="J189" i="2"/>
  <c r="AF189" i="2"/>
  <c r="AE189" i="2"/>
  <c r="AA185" i="2"/>
  <c r="AA189" i="2"/>
  <c r="J188" i="2"/>
  <c r="J187" i="2"/>
  <c r="V187" i="2"/>
  <c r="AH186" i="2" l="1"/>
  <c r="I186" i="6" s="1"/>
  <c r="BE216" i="2"/>
  <c r="O186" i="2"/>
  <c r="C186" i="6" s="1"/>
  <c r="BE196" i="2"/>
  <c r="BF220" i="2"/>
  <c r="BE220" i="2"/>
  <c r="BF218" i="2"/>
  <c r="BE218" i="2"/>
  <c r="BF204" i="2"/>
  <c r="BE204" i="2"/>
  <c r="BF198" i="2"/>
  <c r="BE198" i="2"/>
  <c r="BF192" i="2"/>
  <c r="BE192" i="2"/>
  <c r="AH188" i="2"/>
  <c r="I188" i="6" s="1"/>
  <c r="AJ189" i="2"/>
  <c r="K189" i="6" s="1"/>
  <c r="U188" i="2"/>
  <c r="AH185" i="2"/>
  <c r="I185" i="6" s="1"/>
  <c r="AI187" i="2"/>
  <c r="J187" i="6" s="1"/>
  <c r="I187" i="6"/>
  <c r="AK187" i="2"/>
  <c r="L187" i="6" s="1"/>
  <c r="Q186" i="2"/>
  <c r="P186" i="2"/>
  <c r="D186" i="6" s="1"/>
  <c r="L185" i="2"/>
  <c r="M185" i="2" s="1"/>
  <c r="K185" i="2"/>
  <c r="L187" i="2"/>
  <c r="M187" i="2" s="1"/>
  <c r="K187" i="2"/>
  <c r="K188" i="2"/>
  <c r="L188" i="2"/>
  <c r="M188" i="2" s="1"/>
  <c r="L189" i="2"/>
  <c r="M189" i="2" s="1"/>
  <c r="K189" i="2"/>
  <c r="AK189" i="2"/>
  <c r="L189" i="6" s="1"/>
  <c r="V186" i="2"/>
  <c r="AJ186" i="2"/>
  <c r="K186" i="6" s="1"/>
  <c r="P187" i="2"/>
  <c r="D187" i="6" s="1"/>
  <c r="Q187" i="2"/>
  <c r="Q189" i="2"/>
  <c r="AL189" i="2" s="1"/>
  <c r="P189" i="2"/>
  <c r="D189" i="6" s="1"/>
  <c r="Q188" i="2"/>
  <c r="P188" i="2"/>
  <c r="D188" i="6" s="1"/>
  <c r="AK185" i="2"/>
  <c r="L185" i="6" s="1"/>
  <c r="Q185" i="2"/>
  <c r="P185" i="2"/>
  <c r="D185" i="6" s="1"/>
  <c r="AG189" i="2"/>
  <c r="AH189" i="2"/>
  <c r="I189" i="6" s="1"/>
  <c r="L186" i="2"/>
  <c r="M186" i="2" s="1"/>
  <c r="K186" i="2"/>
  <c r="AI186" i="2" l="1"/>
  <c r="J186" i="6" s="1"/>
  <c r="AI185" i="2"/>
  <c r="J185" i="6" s="1"/>
  <c r="AI188" i="2"/>
  <c r="J188" i="6" s="1"/>
  <c r="V188" i="2"/>
  <c r="AK188" i="2" s="1"/>
  <c r="L188" i="6" s="1"/>
  <c r="AJ188" i="2"/>
  <c r="K188" i="6" s="1"/>
  <c r="AN189" i="2"/>
  <c r="R188" i="2"/>
  <c r="AL188" i="2"/>
  <c r="AS188" i="2"/>
  <c r="AI189" i="2"/>
  <c r="J189" i="6" s="1"/>
  <c r="R185" i="2"/>
  <c r="AN185" i="2"/>
  <c r="G185" i="6" s="1"/>
  <c r="AL185" i="2"/>
  <c r="AS185" i="2"/>
  <c r="R189" i="2"/>
  <c r="AO189" i="2" s="1"/>
  <c r="H189" i="6" s="1"/>
  <c r="AS189" i="2"/>
  <c r="R187" i="2"/>
  <c r="AS187" i="2"/>
  <c r="AN187" i="2"/>
  <c r="G187" i="6" s="1"/>
  <c r="AL187" i="2"/>
  <c r="AK186" i="2"/>
  <c r="L186" i="6" s="1"/>
  <c r="R186" i="2"/>
  <c r="AS186" i="2"/>
  <c r="AL186" i="2"/>
  <c r="AP189" i="2"/>
  <c r="AW185" i="2"/>
  <c r="AW189" i="2"/>
  <c r="AP187" i="2"/>
  <c r="AW187" i="2"/>
  <c r="AQ189" i="2"/>
  <c r="AP185" i="2"/>
  <c r="N189" i="6" l="1"/>
  <c r="O187" i="6"/>
  <c r="O185" i="6"/>
  <c r="O189" i="6"/>
  <c r="M185" i="6"/>
  <c r="M187" i="6"/>
  <c r="M189" i="6"/>
  <c r="G189" i="6"/>
  <c r="AM185" i="2"/>
  <c r="AM189" i="2"/>
  <c r="AR189" i="2"/>
  <c r="BD187" i="2"/>
  <c r="BB187" i="2"/>
  <c r="Q187" i="6" s="1"/>
  <c r="BD185" i="2"/>
  <c r="BB185" i="2"/>
  <c r="Q185" i="6" s="1"/>
  <c r="BD189" i="2"/>
  <c r="BB189" i="2"/>
  <c r="Q189" i="6" s="1"/>
  <c r="AT187" i="2"/>
  <c r="AT185" i="2"/>
  <c r="AM186" i="2"/>
  <c r="AN186" i="2"/>
  <c r="G186" i="6" s="1"/>
  <c r="AT186" i="2"/>
  <c r="AM187" i="2"/>
  <c r="AT189" i="2"/>
  <c r="AO185" i="2"/>
  <c r="H185" i="6" s="1"/>
  <c r="AT188" i="2"/>
  <c r="AO187" i="2"/>
  <c r="H187" i="6" s="1"/>
  <c r="AN188" i="2"/>
  <c r="G188" i="6" s="1"/>
  <c r="AM188" i="2"/>
  <c r="AX185" i="2"/>
  <c r="AX187" i="2"/>
  <c r="AX189" i="2"/>
  <c r="AP188" i="2"/>
  <c r="AQ185" i="2"/>
  <c r="AQ187" i="2"/>
  <c r="AW188" i="2"/>
  <c r="AP186" i="2"/>
  <c r="AW186" i="2"/>
  <c r="P189" i="6" l="1"/>
  <c r="P185" i="6"/>
  <c r="M188" i="6"/>
  <c r="O188" i="6"/>
  <c r="M186" i="6"/>
  <c r="O186" i="6"/>
  <c r="P187" i="6"/>
  <c r="N187" i="6"/>
  <c r="N185" i="6"/>
  <c r="BC189" i="2"/>
  <c r="R189" i="6" s="1"/>
  <c r="BC185" i="2"/>
  <c r="R185" i="6" s="1"/>
  <c r="BD188" i="2"/>
  <c r="BB188" i="2"/>
  <c r="Q188" i="6" s="1"/>
  <c r="BD186" i="2"/>
  <c r="BB186" i="2"/>
  <c r="Q186" i="6" s="1"/>
  <c r="BC187" i="2"/>
  <c r="R187" i="6" s="1"/>
  <c r="AR187" i="2"/>
  <c r="AR185" i="2"/>
  <c r="AY185" i="2"/>
  <c r="AO188" i="2"/>
  <c r="H188" i="6" s="1"/>
  <c r="AO186" i="2"/>
  <c r="H186" i="6" s="1"/>
  <c r="AY189" i="2"/>
  <c r="AY187" i="2"/>
  <c r="AX186" i="2"/>
  <c r="AQ186" i="2"/>
  <c r="AQ188" i="2"/>
  <c r="AX188" i="2"/>
  <c r="N186" i="6" l="1"/>
  <c r="P186" i="6"/>
  <c r="N188" i="6"/>
  <c r="P188" i="6"/>
  <c r="AR186" i="2"/>
  <c r="BC186" i="2"/>
  <c r="R186" i="6" s="1"/>
  <c r="AR188" i="2"/>
  <c r="BC188" i="2"/>
  <c r="R188" i="6" s="1"/>
  <c r="BF189" i="2"/>
  <c r="BE189" i="2"/>
  <c r="BF185" i="2"/>
  <c r="BE185" i="2"/>
  <c r="BF187" i="2"/>
  <c r="BE187" i="2"/>
  <c r="AY186" i="2"/>
  <c r="AY188" i="2"/>
  <c r="BF188" i="2" l="1"/>
  <c r="BE188" i="2"/>
  <c r="BF186" i="2"/>
  <c r="BE186" i="2"/>
  <c r="S183" i="6" l="1"/>
  <c r="B183" i="6"/>
  <c r="A183" i="6"/>
  <c r="S182" i="6"/>
  <c r="B182" i="6"/>
  <c r="A182" i="6"/>
  <c r="S181" i="6"/>
  <c r="B181" i="6"/>
  <c r="A181" i="6"/>
  <c r="S180" i="6"/>
  <c r="E180" i="6"/>
  <c r="B180" i="6"/>
  <c r="A180" i="6"/>
  <c r="S179" i="6"/>
  <c r="B179" i="6"/>
  <c r="A179" i="6"/>
  <c r="S178" i="6"/>
  <c r="B178" i="6"/>
  <c r="A178" i="6"/>
  <c r="S177" i="6"/>
  <c r="B177" i="6"/>
  <c r="A177" i="6"/>
  <c r="S176" i="6"/>
  <c r="B176" i="6"/>
  <c r="A176" i="6"/>
  <c r="S175" i="6"/>
  <c r="D175" i="6"/>
  <c r="B175" i="6"/>
  <c r="A175" i="6"/>
  <c r="S174" i="6"/>
  <c r="C174" i="6"/>
  <c r="B174" i="6"/>
  <c r="A174" i="6"/>
  <c r="S173" i="6"/>
  <c r="F173" i="6"/>
  <c r="B173" i="6"/>
  <c r="A173" i="6"/>
  <c r="S172" i="6"/>
  <c r="B172" i="6"/>
  <c r="A172" i="6"/>
  <c r="S171" i="6"/>
  <c r="B171" i="6"/>
  <c r="A171" i="6"/>
  <c r="S170" i="6"/>
  <c r="C170" i="6"/>
  <c r="B170" i="6"/>
  <c r="A170" i="6"/>
  <c r="S169" i="6"/>
  <c r="B169" i="6"/>
  <c r="A169" i="6"/>
  <c r="BA183" i="2"/>
  <c r="AZ183" i="2"/>
  <c r="AV183" i="2"/>
  <c r="AD183" i="2"/>
  <c r="AF183" i="2" s="1"/>
  <c r="X183" i="2"/>
  <c r="Z183" i="2" s="1"/>
  <c r="S183" i="2"/>
  <c r="U183" i="2" s="1"/>
  <c r="J183" i="2"/>
  <c r="L183" i="2" s="1"/>
  <c r="M183" i="2" s="1"/>
  <c r="E183" i="2"/>
  <c r="G183" i="2" s="1"/>
  <c r="C183" i="2"/>
  <c r="D183" i="2" s="1"/>
  <c r="B183" i="2"/>
  <c r="A183" i="2"/>
  <c r="BA182" i="2"/>
  <c r="AZ182" i="2"/>
  <c r="AV182" i="2"/>
  <c r="AD182" i="2"/>
  <c r="AF182" i="2" s="1"/>
  <c r="X182" i="2"/>
  <c r="Z182" i="2" s="1"/>
  <c r="S182" i="2"/>
  <c r="E182" i="2"/>
  <c r="G182" i="2" s="1"/>
  <c r="C182" i="2"/>
  <c r="D182" i="2" s="1"/>
  <c r="B182" i="2"/>
  <c r="A182" i="2"/>
  <c r="BA181" i="2"/>
  <c r="AZ181" i="2"/>
  <c r="AV181" i="2"/>
  <c r="AD181" i="2"/>
  <c r="AF181" i="2" s="1"/>
  <c r="X181" i="2"/>
  <c r="Z181" i="2" s="1"/>
  <c r="S181" i="2"/>
  <c r="U181" i="2" s="1"/>
  <c r="E181" i="2"/>
  <c r="G181" i="2" s="1"/>
  <c r="C181" i="2"/>
  <c r="D181" i="2" s="1"/>
  <c r="B181" i="2"/>
  <c r="A181" i="2"/>
  <c r="BA180" i="2"/>
  <c r="AZ180" i="2"/>
  <c r="AV180" i="2"/>
  <c r="AD180" i="2"/>
  <c r="AF180" i="2" s="1"/>
  <c r="X180" i="2"/>
  <c r="Z180" i="2" s="1"/>
  <c r="S180" i="2"/>
  <c r="J180" i="2"/>
  <c r="L180" i="2" s="1"/>
  <c r="M180" i="2" s="1"/>
  <c r="E180" i="2"/>
  <c r="G180" i="2" s="1"/>
  <c r="C180" i="2"/>
  <c r="D180" i="2" s="1"/>
  <c r="B180" i="2"/>
  <c r="A180" i="2"/>
  <c r="BA179" i="2"/>
  <c r="AZ179" i="2"/>
  <c r="AV179" i="2"/>
  <c r="AE179" i="2"/>
  <c r="AD179" i="2"/>
  <c r="AF179" i="2" s="1"/>
  <c r="AG179" i="2" s="1"/>
  <c r="Y179" i="2"/>
  <c r="F179" i="6" s="1"/>
  <c r="X179" i="2"/>
  <c r="E179" i="6" s="1"/>
  <c r="T179" i="2"/>
  <c r="S179" i="2"/>
  <c r="U179" i="2" s="1"/>
  <c r="G179" i="2"/>
  <c r="O179" i="2" s="1"/>
  <c r="P179" i="2" s="1"/>
  <c r="D179" i="6" s="1"/>
  <c r="F179" i="2"/>
  <c r="E179" i="2"/>
  <c r="C179" i="2"/>
  <c r="J179" i="2" s="1"/>
  <c r="K179" i="2" s="1"/>
  <c r="B179" i="2"/>
  <c r="A179" i="2"/>
  <c r="BA178" i="2"/>
  <c r="AZ178" i="2"/>
  <c r="AV178" i="2"/>
  <c r="AF178" i="2"/>
  <c r="AG178" i="2" s="1"/>
  <c r="AD178" i="2"/>
  <c r="AE178" i="2" s="1"/>
  <c r="Z178" i="2"/>
  <c r="AA178" i="2" s="1"/>
  <c r="X178" i="2"/>
  <c r="Y178" i="2" s="1"/>
  <c r="F178" i="6" s="1"/>
  <c r="S178" i="2"/>
  <c r="T178" i="2" s="1"/>
  <c r="E178" i="2"/>
  <c r="F178" i="2" s="1"/>
  <c r="C178" i="2"/>
  <c r="J178" i="2" s="1"/>
  <c r="K178" i="2" s="1"/>
  <c r="B178" i="2"/>
  <c r="A178" i="2"/>
  <c r="BA177" i="2"/>
  <c r="AZ177" i="2"/>
  <c r="AV177" i="2"/>
  <c r="AG177" i="2"/>
  <c r="AF177" i="2"/>
  <c r="AD177" i="2"/>
  <c r="AE177" i="2" s="1"/>
  <c r="X177" i="2"/>
  <c r="Y177" i="2" s="1"/>
  <c r="F177" i="6" s="1"/>
  <c r="U177" i="2"/>
  <c r="AJ177" i="2" s="1"/>
  <c r="K177" i="6" s="1"/>
  <c r="S177" i="2"/>
  <c r="T177" i="2" s="1"/>
  <c r="G177" i="2"/>
  <c r="O177" i="2" s="1"/>
  <c r="P177" i="2" s="1"/>
  <c r="D177" i="6" s="1"/>
  <c r="E177" i="2"/>
  <c r="F177" i="2" s="1"/>
  <c r="D177" i="2"/>
  <c r="C177" i="2"/>
  <c r="J177" i="2" s="1"/>
  <c r="K177" i="2" s="1"/>
  <c r="B177" i="2"/>
  <c r="A177" i="2"/>
  <c r="BA176" i="2"/>
  <c r="AZ176" i="2"/>
  <c r="AV176" i="2"/>
  <c r="AF176" i="2"/>
  <c r="AD176" i="2"/>
  <c r="AE176" i="2" s="1"/>
  <c r="X176" i="2"/>
  <c r="Y176" i="2" s="1"/>
  <c r="F176" i="6" s="1"/>
  <c r="S176" i="2"/>
  <c r="T176" i="2" s="1"/>
  <c r="G176" i="2"/>
  <c r="O176" i="2" s="1"/>
  <c r="P176" i="2" s="1"/>
  <c r="D176" i="6" s="1"/>
  <c r="E176" i="2"/>
  <c r="F176" i="2" s="1"/>
  <c r="C176" i="2"/>
  <c r="B176" i="2"/>
  <c r="A176" i="2"/>
  <c r="BA175" i="2"/>
  <c r="AZ175" i="2"/>
  <c r="AV175" i="2"/>
  <c r="AD175" i="2"/>
  <c r="AE175" i="2" s="1"/>
  <c r="Z175" i="2"/>
  <c r="X175" i="2"/>
  <c r="Y175" i="2" s="1"/>
  <c r="F175" i="6" s="1"/>
  <c r="S175" i="2"/>
  <c r="T175" i="2" s="1"/>
  <c r="G175" i="2"/>
  <c r="O175" i="2" s="1"/>
  <c r="P175" i="2" s="1"/>
  <c r="E175" i="2"/>
  <c r="F175" i="2" s="1"/>
  <c r="D175" i="2"/>
  <c r="C175" i="2"/>
  <c r="J175" i="2" s="1"/>
  <c r="K175" i="2" s="1"/>
  <c r="B175" i="2"/>
  <c r="A175" i="2"/>
  <c r="BA174" i="2"/>
  <c r="AZ174" i="2"/>
  <c r="AV174" i="2"/>
  <c r="AD174" i="2"/>
  <c r="AE174" i="2" s="1"/>
  <c r="Z174" i="2"/>
  <c r="AA174" i="2" s="1"/>
  <c r="X174" i="2"/>
  <c r="Y174" i="2" s="1"/>
  <c r="F174" i="6" s="1"/>
  <c r="S174" i="2"/>
  <c r="T174" i="2" s="1"/>
  <c r="Q174" i="2"/>
  <c r="R174" i="2" s="1"/>
  <c r="G174" i="2"/>
  <c r="O174" i="2" s="1"/>
  <c r="P174" i="2" s="1"/>
  <c r="D174" i="6" s="1"/>
  <c r="E174" i="2"/>
  <c r="F174" i="2" s="1"/>
  <c r="C174" i="2"/>
  <c r="B174" i="2"/>
  <c r="A174" i="2"/>
  <c r="BA173" i="2"/>
  <c r="AZ173" i="2"/>
  <c r="AV173" i="2"/>
  <c r="AG173" i="2"/>
  <c r="AF173" i="2"/>
  <c r="AD173" i="2"/>
  <c r="AE173" i="2" s="1"/>
  <c r="AA173" i="2"/>
  <c r="Z173" i="2"/>
  <c r="X173" i="2"/>
  <c r="Y173" i="2" s="1"/>
  <c r="S173" i="2"/>
  <c r="T173" i="2" s="1"/>
  <c r="G173" i="2"/>
  <c r="E173" i="2"/>
  <c r="F173" i="2" s="1"/>
  <c r="D173" i="2"/>
  <c r="C173" i="2"/>
  <c r="J173" i="2" s="1"/>
  <c r="K173" i="2" s="1"/>
  <c r="B173" i="2"/>
  <c r="A173" i="2"/>
  <c r="BA172" i="2"/>
  <c r="AZ172" i="2"/>
  <c r="AV172" i="2"/>
  <c r="AE172" i="2"/>
  <c r="AD172" i="2"/>
  <c r="AF172" i="2" s="1"/>
  <c r="X172" i="2"/>
  <c r="Z172" i="2" s="1"/>
  <c r="T172" i="2"/>
  <c r="S172" i="2"/>
  <c r="G172" i="2"/>
  <c r="O172" i="2" s="1"/>
  <c r="P172" i="2" s="1"/>
  <c r="D172" i="6" s="1"/>
  <c r="F172" i="2"/>
  <c r="E172" i="2"/>
  <c r="C172" i="2"/>
  <c r="J172" i="2" s="1"/>
  <c r="L172" i="2" s="1"/>
  <c r="M172" i="2" s="1"/>
  <c r="B172" i="2"/>
  <c r="A172" i="2"/>
  <c r="BA171" i="2"/>
  <c r="AZ171" i="2"/>
  <c r="AV171" i="2"/>
  <c r="AF171" i="2"/>
  <c r="AG171" i="2" s="1"/>
  <c r="AE171" i="2"/>
  <c r="AD171" i="2"/>
  <c r="Z171" i="2"/>
  <c r="AA171" i="2" s="1"/>
  <c r="Y171" i="2"/>
  <c r="F171" i="6" s="1"/>
  <c r="X171" i="2"/>
  <c r="E171" i="6" s="1"/>
  <c r="U171" i="2"/>
  <c r="AJ171" i="2" s="1"/>
  <c r="K171" i="6" s="1"/>
  <c r="T171" i="2"/>
  <c r="S171" i="2"/>
  <c r="Q171" i="2"/>
  <c r="R171" i="2" s="1"/>
  <c r="H171" i="2"/>
  <c r="G171" i="2"/>
  <c r="O171" i="2" s="1"/>
  <c r="C171" i="6" s="1"/>
  <c r="F171" i="2"/>
  <c r="E171" i="2"/>
  <c r="D171" i="2"/>
  <c r="C171" i="2"/>
  <c r="J171" i="2" s="1"/>
  <c r="L171" i="2" s="1"/>
  <c r="M171" i="2" s="1"/>
  <c r="B171" i="2"/>
  <c r="A171" i="2"/>
  <c r="BA170" i="2"/>
  <c r="AZ170" i="2"/>
  <c r="AV170" i="2"/>
  <c r="AE170" i="2"/>
  <c r="AD170" i="2"/>
  <c r="AF170" i="2" s="1"/>
  <c r="AG170" i="2" s="1"/>
  <c r="X170" i="2"/>
  <c r="E170" i="6" s="1"/>
  <c r="T170" i="2"/>
  <c r="S170" i="2"/>
  <c r="Q170" i="2"/>
  <c r="R170" i="2" s="1"/>
  <c r="H170" i="2"/>
  <c r="G170" i="2"/>
  <c r="O170" i="2" s="1"/>
  <c r="P170" i="2" s="1"/>
  <c r="D170" i="6" s="1"/>
  <c r="F170" i="2"/>
  <c r="E170" i="2"/>
  <c r="D170" i="2"/>
  <c r="C170" i="2"/>
  <c r="J170" i="2" s="1"/>
  <c r="L170" i="2" s="1"/>
  <c r="M170" i="2" s="1"/>
  <c r="B170" i="2"/>
  <c r="A170" i="2"/>
  <c r="BA169" i="2"/>
  <c r="AZ169" i="2"/>
  <c r="AV169" i="2"/>
  <c r="AE169" i="2"/>
  <c r="AD169" i="2"/>
  <c r="AF169" i="2" s="1"/>
  <c r="X169" i="2"/>
  <c r="E169" i="6" s="1"/>
  <c r="U169" i="2"/>
  <c r="AJ169" i="2" s="1"/>
  <c r="K169" i="6" s="1"/>
  <c r="T169" i="2"/>
  <c r="S169" i="2"/>
  <c r="Q169" i="2"/>
  <c r="R169" i="2" s="1"/>
  <c r="H169" i="2"/>
  <c r="G169" i="2"/>
  <c r="O169" i="2" s="1"/>
  <c r="P169" i="2" s="1"/>
  <c r="D169" i="6" s="1"/>
  <c r="F169" i="2"/>
  <c r="E169" i="2"/>
  <c r="D169" i="2"/>
  <c r="C169" i="2"/>
  <c r="J169" i="2" s="1"/>
  <c r="L169" i="2" s="1"/>
  <c r="M169" i="2" s="1"/>
  <c r="B169" i="2"/>
  <c r="A169" i="2"/>
  <c r="AJ179" i="2" l="1"/>
  <c r="K179" i="6" s="1"/>
  <c r="V179" i="2"/>
  <c r="AK179" i="2" s="1"/>
  <c r="L179" i="6" s="1"/>
  <c r="E176" i="6"/>
  <c r="K169" i="2"/>
  <c r="Y169" i="2"/>
  <c r="F169" i="6" s="1"/>
  <c r="K170" i="2"/>
  <c r="Y170" i="2"/>
  <c r="F170" i="6" s="1"/>
  <c r="K171" i="2"/>
  <c r="V171" i="2"/>
  <c r="AK171" i="2" s="1"/>
  <c r="L171" i="6" s="1"/>
  <c r="D172" i="2"/>
  <c r="H172" i="2"/>
  <c r="Q172" i="2"/>
  <c r="R172" i="2" s="1"/>
  <c r="Y172" i="2"/>
  <c r="F172" i="6" s="1"/>
  <c r="U173" i="2"/>
  <c r="AF174" i="2"/>
  <c r="U175" i="2"/>
  <c r="AJ175" i="2" s="1"/>
  <c r="K175" i="6" s="1"/>
  <c r="AF175" i="2"/>
  <c r="AG175" i="2" s="1"/>
  <c r="Z176" i="2"/>
  <c r="AA176" i="2" s="1"/>
  <c r="L177" i="2"/>
  <c r="M177" i="2" s="1"/>
  <c r="Z177" i="2"/>
  <c r="AA177" i="2" s="1"/>
  <c r="G178" i="2"/>
  <c r="D179" i="2"/>
  <c r="H179" i="2"/>
  <c r="Z179" i="2"/>
  <c r="AA179" i="2" s="1"/>
  <c r="J182" i="2"/>
  <c r="L182" i="2" s="1"/>
  <c r="M182" i="2" s="1"/>
  <c r="C169" i="6"/>
  <c r="E175" i="6"/>
  <c r="C177" i="6"/>
  <c r="E183" i="6"/>
  <c r="E172" i="6"/>
  <c r="Z169" i="2"/>
  <c r="AA169" i="2" s="1"/>
  <c r="Z170" i="2"/>
  <c r="AH170" i="2" s="1"/>
  <c r="K172" i="2"/>
  <c r="L179" i="2"/>
  <c r="M179" i="2" s="1"/>
  <c r="J181" i="2"/>
  <c r="L181" i="2" s="1"/>
  <c r="M181" i="2" s="1"/>
  <c r="C172" i="6"/>
  <c r="E174" i="6"/>
  <c r="C176" i="6"/>
  <c r="E178" i="6"/>
  <c r="E182" i="6"/>
  <c r="U170" i="2"/>
  <c r="V170" i="2" s="1"/>
  <c r="AK170" i="2" s="1"/>
  <c r="L170" i="6" s="1"/>
  <c r="P171" i="2"/>
  <c r="D171" i="6" s="1"/>
  <c r="L173" i="2"/>
  <c r="M173" i="2" s="1"/>
  <c r="L175" i="2"/>
  <c r="M175" i="2" s="1"/>
  <c r="E173" i="6"/>
  <c r="C175" i="6"/>
  <c r="E177" i="6"/>
  <c r="C179" i="6"/>
  <c r="E181" i="6"/>
  <c r="AA180" i="2"/>
  <c r="H181" i="2"/>
  <c r="O181" i="2"/>
  <c r="C181" i="6" s="1"/>
  <c r="AG181" i="2"/>
  <c r="AH181" i="2"/>
  <c r="I181" i="6" s="1"/>
  <c r="V183" i="2"/>
  <c r="AJ183" i="2"/>
  <c r="K183" i="6" s="1"/>
  <c r="H180" i="2"/>
  <c r="O180" i="2"/>
  <c r="C180" i="6" s="1"/>
  <c r="AG180" i="2"/>
  <c r="AH180" i="2"/>
  <c r="I180" i="6" s="1"/>
  <c r="U182" i="2"/>
  <c r="AA183" i="2"/>
  <c r="V181" i="2"/>
  <c r="AJ181" i="2"/>
  <c r="K181" i="6" s="1"/>
  <c r="AA182" i="2"/>
  <c r="H183" i="2"/>
  <c r="O183" i="2"/>
  <c r="C183" i="6" s="1"/>
  <c r="AG183" i="2"/>
  <c r="AH183" i="2"/>
  <c r="U180" i="2"/>
  <c r="AA181" i="2"/>
  <c r="H182" i="2"/>
  <c r="O182" i="2"/>
  <c r="C182" i="6" s="1"/>
  <c r="AG182" i="2"/>
  <c r="AH182" i="2"/>
  <c r="F180" i="2"/>
  <c r="K180" i="2"/>
  <c r="T180" i="2"/>
  <c r="Y180" i="2"/>
  <c r="F180" i="6" s="1"/>
  <c r="AE180" i="2"/>
  <c r="F181" i="2"/>
  <c r="K181" i="2"/>
  <c r="T181" i="2"/>
  <c r="Y181" i="2"/>
  <c r="F181" i="6" s="1"/>
  <c r="AE181" i="2"/>
  <c r="F182" i="2"/>
  <c r="T182" i="2"/>
  <c r="Y182" i="2"/>
  <c r="F182" i="6" s="1"/>
  <c r="AE182" i="2"/>
  <c r="F183" i="2"/>
  <c r="K183" i="2"/>
  <c r="T183" i="2"/>
  <c r="Y183" i="2"/>
  <c r="F183" i="6" s="1"/>
  <c r="AE183" i="2"/>
  <c r="AS170" i="2"/>
  <c r="AJ173" i="2"/>
  <c r="K173" i="6" s="1"/>
  <c r="AL169" i="2"/>
  <c r="AM169" i="2" s="1"/>
  <c r="AH169" i="2"/>
  <c r="AN169" i="2"/>
  <c r="G169" i="6" s="1"/>
  <c r="AA170" i="2"/>
  <c r="V173" i="2"/>
  <c r="V169" i="2"/>
  <c r="AG169" i="2"/>
  <c r="AJ170" i="2"/>
  <c r="K170" i="6" s="1"/>
  <c r="U172" i="2"/>
  <c r="AL172" i="2"/>
  <c r="AH172" i="2"/>
  <c r="I172" i="6" s="1"/>
  <c r="AS174" i="2"/>
  <c r="H176" i="2"/>
  <c r="AH176" i="2"/>
  <c r="I176" i="6" s="1"/>
  <c r="AG176" i="2"/>
  <c r="AS171" i="2"/>
  <c r="AL171" i="2"/>
  <c r="AM171" i="2" s="1"/>
  <c r="AH171" i="2"/>
  <c r="AN171" i="2"/>
  <c r="G171" i="6" s="1"/>
  <c r="AA172" i="2"/>
  <c r="AG172" i="2"/>
  <c r="O173" i="2"/>
  <c r="C173" i="6" s="1"/>
  <c r="H173" i="2"/>
  <c r="H174" i="2"/>
  <c r="AL174" i="2"/>
  <c r="AH174" i="2"/>
  <c r="I174" i="6" s="1"/>
  <c r="AG174" i="2"/>
  <c r="AA175" i="2"/>
  <c r="J176" i="2"/>
  <c r="D176" i="2"/>
  <c r="Q176" i="2"/>
  <c r="U178" i="2"/>
  <c r="V177" i="2"/>
  <c r="AL170" i="2"/>
  <c r="J174" i="2"/>
  <c r="D174" i="2"/>
  <c r="U176" i="2"/>
  <c r="O178" i="2"/>
  <c r="C178" i="6" s="1"/>
  <c r="H178" i="2"/>
  <c r="AS169" i="2"/>
  <c r="Q175" i="2"/>
  <c r="R175" i="2" s="1"/>
  <c r="Q177" i="2"/>
  <c r="R177" i="2" s="1"/>
  <c r="D178" i="2"/>
  <c r="L178" i="2"/>
  <c r="M178" i="2" s="1"/>
  <c r="AH173" i="2"/>
  <c r="H175" i="2"/>
  <c r="AL175" i="2"/>
  <c r="AM175" i="2" s="1"/>
  <c r="AH175" i="2"/>
  <c r="H177" i="2"/>
  <c r="AH177" i="2"/>
  <c r="Q179" i="2"/>
  <c r="AL179" i="2" s="1"/>
  <c r="AH178" i="2"/>
  <c r="AP169" i="2"/>
  <c r="AW169" i="2"/>
  <c r="AP171" i="2"/>
  <c r="AW171" i="2"/>
  <c r="O171" i="6" l="1"/>
  <c r="M171" i="6"/>
  <c r="O169" i="6"/>
  <c r="M169" i="6"/>
  <c r="AI170" i="2"/>
  <c r="J170" i="6" s="1"/>
  <c r="I170" i="6"/>
  <c r="AI178" i="2"/>
  <c r="J178" i="6" s="1"/>
  <c r="I178" i="6"/>
  <c r="AI177" i="2"/>
  <c r="J177" i="6" s="1"/>
  <c r="I177" i="6"/>
  <c r="AI171" i="2"/>
  <c r="J171" i="6" s="1"/>
  <c r="I171" i="6"/>
  <c r="AH179" i="2"/>
  <c r="AI173" i="2"/>
  <c r="J173" i="6" s="1"/>
  <c r="I173" i="6"/>
  <c r="V175" i="2"/>
  <c r="AS172" i="2"/>
  <c r="AI169" i="2"/>
  <c r="J169" i="6" s="1"/>
  <c r="I169" i="6"/>
  <c r="K182" i="2"/>
  <c r="AI182" i="2"/>
  <c r="J182" i="6" s="1"/>
  <c r="I182" i="6"/>
  <c r="AI175" i="2"/>
  <c r="J175" i="6" s="1"/>
  <c r="I175" i="6"/>
  <c r="U174" i="2"/>
  <c r="AI183" i="2"/>
  <c r="J183" i="6" s="1"/>
  <c r="I183" i="6"/>
  <c r="AK183" i="2"/>
  <c r="L183" i="6" s="1"/>
  <c r="AK181" i="2"/>
  <c r="L181" i="6" s="1"/>
  <c r="Q180" i="2"/>
  <c r="P180" i="2"/>
  <c r="D180" i="6" s="1"/>
  <c r="AI181" i="2"/>
  <c r="J181" i="6" s="1"/>
  <c r="Q181" i="2"/>
  <c r="P181" i="2"/>
  <c r="D181" i="6" s="1"/>
  <c r="Q182" i="2"/>
  <c r="P182" i="2"/>
  <c r="D182" i="6" s="1"/>
  <c r="V180" i="2"/>
  <c r="AJ180" i="2"/>
  <c r="K180" i="6" s="1"/>
  <c r="AI180" i="2"/>
  <c r="J180" i="6" s="1"/>
  <c r="Q183" i="2"/>
  <c r="P183" i="2"/>
  <c r="D183" i="6" s="1"/>
  <c r="V182" i="2"/>
  <c r="AJ182" i="2"/>
  <c r="K182" i="6" s="1"/>
  <c r="BD169" i="2"/>
  <c r="BB169" i="2"/>
  <c r="Q169" i="6" s="1"/>
  <c r="BD171" i="2"/>
  <c r="BB171" i="2"/>
  <c r="Q171" i="6" s="1"/>
  <c r="R176" i="2"/>
  <c r="AS176" i="2"/>
  <c r="AL176" i="2"/>
  <c r="AI172" i="2"/>
  <c r="J172" i="6" s="1"/>
  <c r="K174" i="2"/>
  <c r="L174" i="2"/>
  <c r="M174" i="2" s="1"/>
  <c r="AS179" i="2"/>
  <c r="R179" i="2"/>
  <c r="AM179" i="2" s="1"/>
  <c r="AS177" i="2"/>
  <c r="AK175" i="2"/>
  <c r="L175" i="6" s="1"/>
  <c r="AK177" i="2"/>
  <c r="L177" i="6" s="1"/>
  <c r="K176" i="2"/>
  <c r="L176" i="2"/>
  <c r="M176" i="2" s="1"/>
  <c r="AI174" i="2"/>
  <c r="J174" i="6" s="1"/>
  <c r="AO171" i="2"/>
  <c r="H171" i="6" s="1"/>
  <c r="AS175" i="2"/>
  <c r="AT172" i="2"/>
  <c r="AN179" i="2"/>
  <c r="G179" i="6" s="1"/>
  <c r="AN177" i="2"/>
  <c r="G177" i="6" s="1"/>
  <c r="AN175" i="2"/>
  <c r="G175" i="6" s="1"/>
  <c r="AT169" i="2"/>
  <c r="AJ176" i="2"/>
  <c r="K176" i="6" s="1"/>
  <c r="V176" i="2"/>
  <c r="AN170" i="2"/>
  <c r="G170" i="6" s="1"/>
  <c r="AM170" i="2"/>
  <c r="AJ178" i="2"/>
  <c r="K178" i="6" s="1"/>
  <c r="V178" i="2"/>
  <c r="AM174" i="2"/>
  <c r="P173" i="2"/>
  <c r="D173" i="6" s="1"/>
  <c r="Q173" i="2"/>
  <c r="AI176" i="2"/>
  <c r="J176" i="6" s="1"/>
  <c r="AT174" i="2"/>
  <c r="V172" i="2"/>
  <c r="AJ172" i="2"/>
  <c r="K172" i="6" s="1"/>
  <c r="AK169" i="2"/>
  <c r="L169" i="6" s="1"/>
  <c r="AO169" i="2"/>
  <c r="H169" i="6" s="1"/>
  <c r="AT170" i="2"/>
  <c r="AK173" i="2"/>
  <c r="L173" i="6" s="1"/>
  <c r="AL177" i="2"/>
  <c r="AM177" i="2" s="1"/>
  <c r="P178" i="2"/>
  <c r="D178" i="6" s="1"/>
  <c r="Q178" i="2"/>
  <c r="AT171" i="2"/>
  <c r="AM172" i="2"/>
  <c r="AQ169" i="2"/>
  <c r="AW177" i="2"/>
  <c r="AP170" i="2"/>
  <c r="AW175" i="2"/>
  <c r="AX169" i="2"/>
  <c r="AQ171" i="2"/>
  <c r="AP175" i="2"/>
  <c r="AP179" i="2"/>
  <c r="AP177" i="2"/>
  <c r="AX171" i="2"/>
  <c r="AW170" i="2"/>
  <c r="AW179" i="2"/>
  <c r="O179" i="6" l="1"/>
  <c r="O170" i="6"/>
  <c r="P171" i="6"/>
  <c r="M177" i="6"/>
  <c r="M179" i="6"/>
  <c r="M175" i="6"/>
  <c r="N171" i="6"/>
  <c r="P169" i="6"/>
  <c r="O175" i="6"/>
  <c r="M170" i="6"/>
  <c r="O177" i="6"/>
  <c r="N169" i="6"/>
  <c r="V174" i="2"/>
  <c r="AK174" i="2" s="1"/>
  <c r="L174" i="6" s="1"/>
  <c r="AJ174" i="2"/>
  <c r="K174" i="6" s="1"/>
  <c r="AI179" i="2"/>
  <c r="J179" i="6" s="1"/>
  <c r="I179" i="6"/>
  <c r="R183" i="2"/>
  <c r="AN183" i="2"/>
  <c r="G183" i="6" s="1"/>
  <c r="AL183" i="2"/>
  <c r="AS183" i="2"/>
  <c r="R181" i="2"/>
  <c r="AL181" i="2"/>
  <c r="AM181" i="2" s="1"/>
  <c r="AS181" i="2"/>
  <c r="AN181" i="2"/>
  <c r="G181" i="6" s="1"/>
  <c r="AK182" i="2"/>
  <c r="L182" i="6" s="1"/>
  <c r="R182" i="2"/>
  <c r="AS182" i="2"/>
  <c r="AL182" i="2"/>
  <c r="AK180" i="2"/>
  <c r="L180" i="6" s="1"/>
  <c r="R180" i="2"/>
  <c r="AS180" i="2"/>
  <c r="AL180" i="2"/>
  <c r="BD170" i="2"/>
  <c r="BB170" i="2"/>
  <c r="Q170" i="6" s="1"/>
  <c r="AR171" i="2"/>
  <c r="BD179" i="2"/>
  <c r="BB179" i="2"/>
  <c r="Q179" i="6" s="1"/>
  <c r="BC171" i="2"/>
  <c r="R171" i="6" s="1"/>
  <c r="BC169" i="2"/>
  <c r="R169" i="6" s="1"/>
  <c r="BD177" i="2"/>
  <c r="BB177" i="2"/>
  <c r="Q177" i="6" s="1"/>
  <c r="AR169" i="2"/>
  <c r="BD175" i="2"/>
  <c r="BB175" i="2"/>
  <c r="Q175" i="6" s="1"/>
  <c r="AK172" i="2"/>
  <c r="L172" i="6" s="1"/>
  <c r="AO170" i="2"/>
  <c r="H170" i="6" s="1"/>
  <c r="AO177" i="2"/>
  <c r="H177" i="6" s="1"/>
  <c r="AT179" i="2"/>
  <c r="AO179" i="2"/>
  <c r="H179" i="6" s="1"/>
  <c r="AM176" i="2"/>
  <c r="AN176" i="2"/>
  <c r="G176" i="6" s="1"/>
  <c r="AK178" i="2"/>
  <c r="L178" i="6" s="1"/>
  <c r="AT177" i="2"/>
  <c r="AY177" i="2" s="1"/>
  <c r="AT176" i="2"/>
  <c r="AY171" i="2"/>
  <c r="AY169" i="2"/>
  <c r="R178" i="2"/>
  <c r="AS178" i="2"/>
  <c r="AL178" i="2"/>
  <c r="R173" i="2"/>
  <c r="AS173" i="2"/>
  <c r="AN173" i="2"/>
  <c r="G173" i="6" s="1"/>
  <c r="AL173" i="2"/>
  <c r="AK176" i="2"/>
  <c r="L176" i="6" s="1"/>
  <c r="AO175" i="2"/>
  <c r="H175" i="6" s="1"/>
  <c r="AT175" i="2"/>
  <c r="AW183" i="2"/>
  <c r="AX177" i="2"/>
  <c r="AW176" i="2"/>
  <c r="AP181" i="2"/>
  <c r="AW173" i="2"/>
  <c r="AP176" i="2"/>
  <c r="AP173" i="2"/>
  <c r="AW181" i="2"/>
  <c r="AQ179" i="2"/>
  <c r="AQ177" i="2"/>
  <c r="AX170" i="2"/>
  <c r="AQ170" i="2"/>
  <c r="AP183" i="2"/>
  <c r="AQ175" i="2"/>
  <c r="AX179" i="2"/>
  <c r="AX175" i="2"/>
  <c r="P175" i="6" l="1"/>
  <c r="P179" i="6"/>
  <c r="N175" i="6"/>
  <c r="M183" i="6"/>
  <c r="N170" i="6"/>
  <c r="P170" i="6"/>
  <c r="N177" i="6"/>
  <c r="N179" i="6"/>
  <c r="O181" i="6"/>
  <c r="M173" i="6"/>
  <c r="M176" i="6"/>
  <c r="O173" i="6"/>
  <c r="M181" i="6"/>
  <c r="O176" i="6"/>
  <c r="P177" i="6"/>
  <c r="O183" i="6"/>
  <c r="BD183" i="2"/>
  <c r="BB183" i="2"/>
  <c r="Q183" i="6" s="1"/>
  <c r="BD181" i="2"/>
  <c r="BB181" i="2"/>
  <c r="Q181" i="6" s="1"/>
  <c r="AO183" i="2"/>
  <c r="H183" i="6" s="1"/>
  <c r="AN180" i="2"/>
  <c r="G180" i="6" s="1"/>
  <c r="AM180" i="2"/>
  <c r="AN182" i="2"/>
  <c r="G182" i="6" s="1"/>
  <c r="AM182" i="2"/>
  <c r="AO181" i="2"/>
  <c r="H181" i="6" s="1"/>
  <c r="AT183" i="2"/>
  <c r="AT180" i="2"/>
  <c r="AT182" i="2"/>
  <c r="AT181" i="2"/>
  <c r="AM183" i="2"/>
  <c r="BC175" i="2"/>
  <c r="R175" i="6" s="1"/>
  <c r="AR170" i="2"/>
  <c r="BC170" i="2"/>
  <c r="R170" i="6" s="1"/>
  <c r="BC179" i="2"/>
  <c r="R179" i="6" s="1"/>
  <c r="BD176" i="2"/>
  <c r="BB176" i="2"/>
  <c r="Q176" i="6" s="1"/>
  <c r="AR177" i="2"/>
  <c r="AR175" i="2"/>
  <c r="BD173" i="2"/>
  <c r="BB173" i="2"/>
  <c r="Q173" i="6" s="1"/>
  <c r="BC177" i="2"/>
  <c r="R177" i="6" s="1"/>
  <c r="AR179" i="2"/>
  <c r="AO173" i="2"/>
  <c r="H173" i="6" s="1"/>
  <c r="AN174" i="2"/>
  <c r="G174" i="6" s="1"/>
  <c r="AN172" i="2"/>
  <c r="G172" i="6" s="1"/>
  <c r="AT178" i="2"/>
  <c r="BE169" i="2"/>
  <c r="BF169" i="2"/>
  <c r="AY179" i="2"/>
  <c r="AM173" i="2"/>
  <c r="AM178" i="2"/>
  <c r="AN178" i="2"/>
  <c r="G178" i="6" s="1"/>
  <c r="BE171" i="2"/>
  <c r="BF171" i="2"/>
  <c r="AO176" i="2"/>
  <c r="AY175" i="2"/>
  <c r="AY170" i="2"/>
  <c r="BF177" i="2"/>
  <c r="BE177" i="2"/>
  <c r="AT173" i="2"/>
  <c r="AX183" i="2"/>
  <c r="AW182" i="2"/>
  <c r="AP180" i="2"/>
  <c r="AX176" i="2"/>
  <c r="AW178" i="2"/>
  <c r="AP172" i="2"/>
  <c r="AP182" i="2"/>
  <c r="AQ181" i="2"/>
  <c r="AQ176" i="2"/>
  <c r="AP178" i="2"/>
  <c r="AQ183" i="2"/>
  <c r="AX181" i="2"/>
  <c r="AW174" i="2"/>
  <c r="AX173" i="2"/>
  <c r="AW180" i="2"/>
  <c r="AQ173" i="2"/>
  <c r="AP174" i="2"/>
  <c r="AW172" i="2"/>
  <c r="O172" i="6" l="1"/>
  <c r="M174" i="6"/>
  <c r="N173" i="6"/>
  <c r="O180" i="6"/>
  <c r="P173" i="6"/>
  <c r="O174" i="6"/>
  <c r="P181" i="6"/>
  <c r="N183" i="6"/>
  <c r="M178" i="6"/>
  <c r="N176" i="6"/>
  <c r="N181" i="6"/>
  <c r="M182" i="6"/>
  <c r="M172" i="6"/>
  <c r="O178" i="6"/>
  <c r="P176" i="6"/>
  <c r="M180" i="6"/>
  <c r="O182" i="6"/>
  <c r="P183" i="6"/>
  <c r="AY176" i="2"/>
  <c r="H176" i="6"/>
  <c r="BC181" i="2"/>
  <c r="R181" i="6" s="1"/>
  <c r="AR181" i="2"/>
  <c r="BD180" i="2"/>
  <c r="BB180" i="2"/>
  <c r="Q180" i="6" s="1"/>
  <c r="AR183" i="2"/>
  <c r="BD182" i="2"/>
  <c r="BB182" i="2"/>
  <c r="Q182" i="6" s="1"/>
  <c r="BC183" i="2"/>
  <c r="R183" i="6" s="1"/>
  <c r="AO180" i="2"/>
  <c r="H180" i="6" s="1"/>
  <c r="AO182" i="2"/>
  <c r="H182" i="6" s="1"/>
  <c r="AY181" i="2"/>
  <c r="AY183" i="2"/>
  <c r="BD172" i="2"/>
  <c r="BB172" i="2"/>
  <c r="Q172" i="6" s="1"/>
  <c r="BC173" i="2"/>
  <c r="R173" i="6" s="1"/>
  <c r="BD178" i="2"/>
  <c r="BB178" i="2"/>
  <c r="Q178" i="6" s="1"/>
  <c r="BD174" i="2"/>
  <c r="AY174" i="2"/>
  <c r="BB174" i="2"/>
  <c r="Q174" i="6" s="1"/>
  <c r="AR176" i="2"/>
  <c r="BC176" i="2"/>
  <c r="R176" i="6" s="1"/>
  <c r="AR173" i="2"/>
  <c r="BE176" i="2"/>
  <c r="BF176" i="2"/>
  <c r="BE170" i="2"/>
  <c r="BF170" i="2"/>
  <c r="BF179" i="2"/>
  <c r="BE179" i="2"/>
  <c r="AO172" i="2"/>
  <c r="H172" i="6" s="1"/>
  <c r="BF175" i="2"/>
  <c r="BE175" i="2"/>
  <c r="AO178" i="2"/>
  <c r="AO174" i="2"/>
  <c r="H174" i="6" s="1"/>
  <c r="AY173" i="2"/>
  <c r="AX180" i="2"/>
  <c r="AX178" i="2"/>
  <c r="AX174" i="2"/>
  <c r="AQ180" i="2"/>
  <c r="AQ178" i="2"/>
  <c r="AQ174" i="2"/>
  <c r="AX182" i="2"/>
  <c r="AQ172" i="2"/>
  <c r="AQ182" i="2"/>
  <c r="AX172" i="2"/>
  <c r="P172" i="6" l="1"/>
  <c r="N182" i="6"/>
  <c r="N172" i="6"/>
  <c r="P182" i="6"/>
  <c r="N174" i="6"/>
  <c r="N178" i="6"/>
  <c r="N180" i="6"/>
  <c r="P174" i="6"/>
  <c r="P178" i="6"/>
  <c r="P180" i="6"/>
  <c r="AY178" i="2"/>
  <c r="BE178" i="2" s="1"/>
  <c r="H178" i="6"/>
  <c r="AY172" i="2"/>
  <c r="AR182" i="2"/>
  <c r="BC182" i="2"/>
  <c r="R182" i="6" s="1"/>
  <c r="AR180" i="2"/>
  <c r="BC180" i="2"/>
  <c r="R180" i="6" s="1"/>
  <c r="BF183" i="2"/>
  <c r="BE183" i="2"/>
  <c r="BF181" i="2"/>
  <c r="BE181" i="2"/>
  <c r="AY182" i="2"/>
  <c r="AY180" i="2"/>
  <c r="AR174" i="2"/>
  <c r="BC174" i="2"/>
  <c r="R174" i="6" s="1"/>
  <c r="BC172" i="2"/>
  <c r="R172" i="6" s="1"/>
  <c r="AR172" i="2"/>
  <c r="AR178" i="2"/>
  <c r="BC178" i="2"/>
  <c r="R178" i="6" s="1"/>
  <c r="BF178" i="2"/>
  <c r="BF173" i="2"/>
  <c r="BE173" i="2"/>
  <c r="BE174" i="2"/>
  <c r="BF174" i="2"/>
  <c r="BE172" i="2"/>
  <c r="BF172" i="2"/>
  <c r="BF180" i="2" l="1"/>
  <c r="BE180" i="2"/>
  <c r="BF182" i="2"/>
  <c r="BE182" i="2"/>
  <c r="S167" i="6" l="1"/>
  <c r="B167" i="6"/>
  <c r="A167" i="6"/>
  <c r="B166" i="6"/>
  <c r="A166" i="6"/>
  <c r="S165" i="6"/>
  <c r="B165" i="6"/>
  <c r="A165" i="6"/>
  <c r="S164" i="6"/>
  <c r="B164" i="6"/>
  <c r="A164" i="6"/>
  <c r="S163" i="6"/>
  <c r="B163" i="6"/>
  <c r="A163" i="6"/>
  <c r="E162" i="6"/>
  <c r="B162" i="6"/>
  <c r="A162" i="6"/>
  <c r="S161" i="6"/>
  <c r="B161" i="6"/>
  <c r="A161" i="6"/>
  <c r="S160" i="6"/>
  <c r="B160" i="6"/>
  <c r="A160" i="6"/>
  <c r="S159" i="6"/>
  <c r="B159" i="6"/>
  <c r="A159" i="6"/>
  <c r="S158" i="6"/>
  <c r="E158" i="6"/>
  <c r="B158" i="6"/>
  <c r="A158" i="6"/>
  <c r="S157" i="6"/>
  <c r="B157" i="6"/>
  <c r="A157" i="6"/>
  <c r="BA167" i="2"/>
  <c r="AZ167" i="2"/>
  <c r="AV167" i="2"/>
  <c r="AD167" i="2"/>
  <c r="AE167" i="2" s="1"/>
  <c r="Z167" i="2"/>
  <c r="X167" i="2"/>
  <c r="Y167" i="2" s="1"/>
  <c r="F167" i="6" s="1"/>
  <c r="S167" i="2"/>
  <c r="T167" i="2" s="1"/>
  <c r="G167" i="2"/>
  <c r="H167" i="2" s="1"/>
  <c r="E167" i="2"/>
  <c r="F167" i="2" s="1"/>
  <c r="C167" i="2"/>
  <c r="D167" i="2" s="1"/>
  <c r="B167" i="2"/>
  <c r="A167" i="2"/>
  <c r="BA166" i="2"/>
  <c r="AZ166" i="2"/>
  <c r="AV166" i="2"/>
  <c r="AD166" i="2"/>
  <c r="AE166" i="2" s="1"/>
  <c r="X166" i="2"/>
  <c r="Y166" i="2" s="1"/>
  <c r="F166" i="6" s="1"/>
  <c r="S166" i="2"/>
  <c r="T166" i="2" s="1"/>
  <c r="E166" i="2"/>
  <c r="F166" i="2" s="1"/>
  <c r="C166" i="2"/>
  <c r="D166" i="2" s="1"/>
  <c r="B166" i="2"/>
  <c r="A166" i="2"/>
  <c r="BA165" i="2"/>
  <c r="AZ165" i="2"/>
  <c r="AV165" i="2"/>
  <c r="AD165" i="2"/>
  <c r="AF165" i="2" s="1"/>
  <c r="X165" i="2"/>
  <c r="Z165" i="2" s="1"/>
  <c r="S165" i="2"/>
  <c r="U165" i="2" s="1"/>
  <c r="E165" i="2"/>
  <c r="G165" i="2" s="1"/>
  <c r="C165" i="2"/>
  <c r="D165" i="2" s="1"/>
  <c r="B165" i="2"/>
  <c r="A165" i="2"/>
  <c r="BA164" i="2"/>
  <c r="AZ164" i="2"/>
  <c r="AV164" i="2"/>
  <c r="AD164" i="2"/>
  <c r="AF164" i="2" s="1"/>
  <c r="X164" i="2"/>
  <c r="Z164" i="2" s="1"/>
  <c r="S164" i="2"/>
  <c r="J164" i="2"/>
  <c r="L164" i="2" s="1"/>
  <c r="M164" i="2" s="1"/>
  <c r="E164" i="2"/>
  <c r="G164" i="2" s="1"/>
  <c r="C164" i="2"/>
  <c r="D164" i="2" s="1"/>
  <c r="B164" i="2"/>
  <c r="A164" i="2"/>
  <c r="BA163" i="2"/>
  <c r="AZ163" i="2"/>
  <c r="AV163" i="2"/>
  <c r="AD163" i="2"/>
  <c r="AF163" i="2" s="1"/>
  <c r="X163" i="2"/>
  <c r="Z163" i="2" s="1"/>
  <c r="S163" i="2"/>
  <c r="U163" i="2" s="1"/>
  <c r="J163" i="2"/>
  <c r="L163" i="2" s="1"/>
  <c r="M163" i="2" s="1"/>
  <c r="E163" i="2"/>
  <c r="G163" i="2" s="1"/>
  <c r="C163" i="2"/>
  <c r="D163" i="2" s="1"/>
  <c r="B163" i="2"/>
  <c r="A163" i="2"/>
  <c r="BA162" i="2"/>
  <c r="AZ162" i="2"/>
  <c r="AV162" i="2"/>
  <c r="AD162" i="2"/>
  <c r="AF162" i="2" s="1"/>
  <c r="X162" i="2"/>
  <c r="Z162" i="2" s="1"/>
  <c r="S162" i="2"/>
  <c r="T162" i="2" s="1"/>
  <c r="E162" i="2"/>
  <c r="F162" i="2" s="1"/>
  <c r="C162" i="2"/>
  <c r="D162" i="2" s="1"/>
  <c r="B162" i="2"/>
  <c r="A162" i="2"/>
  <c r="BA161" i="2"/>
  <c r="AZ161" i="2"/>
  <c r="AV161" i="2"/>
  <c r="AD161" i="2"/>
  <c r="AF161" i="2" s="1"/>
  <c r="X161" i="2"/>
  <c r="Z161" i="2" s="1"/>
  <c r="S161" i="2"/>
  <c r="U161" i="2" s="1"/>
  <c r="J161" i="2"/>
  <c r="L161" i="2" s="1"/>
  <c r="M161" i="2" s="1"/>
  <c r="E161" i="2"/>
  <c r="G161" i="2" s="1"/>
  <c r="C161" i="2"/>
  <c r="D161" i="2" s="1"/>
  <c r="B161" i="2"/>
  <c r="A161" i="2"/>
  <c r="BA160" i="2"/>
  <c r="AZ160" i="2"/>
  <c r="AV160" i="2"/>
  <c r="AE160" i="2"/>
  <c r="AD160" i="2"/>
  <c r="AF160" i="2" s="1"/>
  <c r="AG160" i="2" s="1"/>
  <c r="X160" i="2"/>
  <c r="E160" i="6" s="1"/>
  <c r="S160" i="2"/>
  <c r="T160" i="2" s="1"/>
  <c r="F160" i="2"/>
  <c r="E160" i="2"/>
  <c r="G160" i="2" s="1"/>
  <c r="H160" i="2" s="1"/>
  <c r="C160" i="2"/>
  <c r="D160" i="2" s="1"/>
  <c r="B160" i="2"/>
  <c r="A160" i="2"/>
  <c r="BA159" i="2"/>
  <c r="AZ159" i="2"/>
  <c r="AV159" i="2"/>
  <c r="AF159" i="2"/>
  <c r="AG159" i="2" s="1"/>
  <c r="AD159" i="2"/>
  <c r="AE159" i="2" s="1"/>
  <c r="Y159" i="2"/>
  <c r="F159" i="6" s="1"/>
  <c r="X159" i="2"/>
  <c r="E159" i="6" s="1"/>
  <c r="S159" i="2"/>
  <c r="U159" i="2" s="1"/>
  <c r="G159" i="2"/>
  <c r="H159" i="2" s="1"/>
  <c r="F159" i="2"/>
  <c r="E159" i="2"/>
  <c r="C159" i="2"/>
  <c r="D159" i="2" s="1"/>
  <c r="B159" i="2"/>
  <c r="A159" i="2"/>
  <c r="BA158" i="2"/>
  <c r="AZ158" i="2"/>
  <c r="AV158" i="2"/>
  <c r="AE158" i="2"/>
  <c r="AD158" i="2"/>
  <c r="AF158" i="2" s="1"/>
  <c r="Y158" i="2"/>
  <c r="F158" i="6" s="1"/>
  <c r="X158" i="2"/>
  <c r="Z158" i="2" s="1"/>
  <c r="T158" i="2"/>
  <c r="S158" i="2"/>
  <c r="F158" i="2"/>
  <c r="E158" i="2"/>
  <c r="G158" i="2" s="1"/>
  <c r="C158" i="2"/>
  <c r="D158" i="2" s="1"/>
  <c r="B158" i="2"/>
  <c r="A158" i="2"/>
  <c r="BA157" i="2"/>
  <c r="AZ157" i="2"/>
  <c r="AV157" i="2"/>
  <c r="AE157" i="2"/>
  <c r="AD157" i="2"/>
  <c r="AF157" i="2" s="1"/>
  <c r="Y157" i="2"/>
  <c r="F157" i="6" s="1"/>
  <c r="X157" i="2"/>
  <c r="Z157" i="2" s="1"/>
  <c r="T157" i="2"/>
  <c r="S157" i="2"/>
  <c r="U157" i="2" s="1"/>
  <c r="J157" i="2"/>
  <c r="K157" i="2" s="1"/>
  <c r="E157" i="2"/>
  <c r="G157" i="2" s="1"/>
  <c r="C157" i="2"/>
  <c r="D157" i="2" s="1"/>
  <c r="B157" i="2"/>
  <c r="A157" i="2"/>
  <c r="E165" i="6" l="1"/>
  <c r="T159" i="2"/>
  <c r="Z159" i="2"/>
  <c r="Y160" i="2"/>
  <c r="F160" i="6" s="1"/>
  <c r="F161" i="2"/>
  <c r="T161" i="2"/>
  <c r="AE161" i="2"/>
  <c r="J162" i="2"/>
  <c r="L162" i="2" s="1"/>
  <c r="M162" i="2" s="1"/>
  <c r="G166" i="2"/>
  <c r="H166" i="2" s="1"/>
  <c r="Z166" i="2"/>
  <c r="AA166" i="2" s="1"/>
  <c r="U167" i="2"/>
  <c r="AF167" i="2"/>
  <c r="AG167" i="2" s="1"/>
  <c r="E157" i="6"/>
  <c r="E161" i="6"/>
  <c r="E164" i="6"/>
  <c r="E167" i="6"/>
  <c r="Z160" i="2"/>
  <c r="AH160" i="2" s="1"/>
  <c r="I160" i="6" s="1"/>
  <c r="J165" i="2"/>
  <c r="L165" i="2" s="1"/>
  <c r="M165" i="2" s="1"/>
  <c r="E163" i="6"/>
  <c r="J158" i="2"/>
  <c r="K161" i="2"/>
  <c r="Y161" i="2"/>
  <c r="F161" i="6" s="1"/>
  <c r="U166" i="2"/>
  <c r="AF166" i="2"/>
  <c r="AG166" i="2" s="1"/>
  <c r="E166" i="6"/>
  <c r="J166" i="2"/>
  <c r="AH166" i="2"/>
  <c r="J167" i="2"/>
  <c r="O167" i="2"/>
  <c r="C167" i="6" s="1"/>
  <c r="AJ167" i="2"/>
  <c r="K167" i="6" s="1"/>
  <c r="AJ166" i="2"/>
  <c r="K166" i="6" s="1"/>
  <c r="V166" i="2"/>
  <c r="V167" i="2"/>
  <c r="AA167" i="2"/>
  <c r="V163" i="2"/>
  <c r="AJ163" i="2"/>
  <c r="K163" i="6" s="1"/>
  <c r="H165" i="2"/>
  <c r="O165" i="2"/>
  <c r="C165" i="6" s="1"/>
  <c r="AG164" i="2"/>
  <c r="AH164" i="2"/>
  <c r="I164" i="6" s="1"/>
  <c r="AA164" i="2"/>
  <c r="AG165" i="2"/>
  <c r="AH165" i="2"/>
  <c r="AA163" i="2"/>
  <c r="H164" i="2"/>
  <c r="O164" i="2"/>
  <c r="C164" i="6" s="1"/>
  <c r="AA162" i="2"/>
  <c r="H163" i="2"/>
  <c r="O163" i="2"/>
  <c r="C163" i="6" s="1"/>
  <c r="AG163" i="2"/>
  <c r="AH163" i="2"/>
  <c r="V165" i="2"/>
  <c r="AJ165" i="2"/>
  <c r="K165" i="6" s="1"/>
  <c r="AG162" i="2"/>
  <c r="AH162" i="2"/>
  <c r="I162" i="6" s="1"/>
  <c r="U164" i="2"/>
  <c r="AA165" i="2"/>
  <c r="K162" i="2"/>
  <c r="AE162" i="2"/>
  <c r="F163" i="2"/>
  <c r="K163" i="2"/>
  <c r="T163" i="2"/>
  <c r="Y163" i="2"/>
  <c r="F163" i="6" s="1"/>
  <c r="AE163" i="2"/>
  <c r="F164" i="2"/>
  <c r="K164" i="2"/>
  <c r="T164" i="2"/>
  <c r="Y164" i="2"/>
  <c r="F164" i="6" s="1"/>
  <c r="AE164" i="2"/>
  <c r="F165" i="2"/>
  <c r="K165" i="2"/>
  <c r="T165" i="2"/>
  <c r="Y165" i="2"/>
  <c r="F165" i="6" s="1"/>
  <c r="AE165" i="2"/>
  <c r="Y162" i="2"/>
  <c r="F162" i="6" s="1"/>
  <c r="G162" i="2"/>
  <c r="U162" i="2"/>
  <c r="H157" i="2"/>
  <c r="O157" i="2"/>
  <c r="C157" i="6" s="1"/>
  <c r="AG161" i="2"/>
  <c r="AH161" i="2"/>
  <c r="V157" i="2"/>
  <c r="AJ157" i="2"/>
  <c r="K157" i="6" s="1"/>
  <c r="AG157" i="2"/>
  <c r="AH157" i="2"/>
  <c r="I157" i="6" s="1"/>
  <c r="H158" i="2"/>
  <c r="O158" i="2"/>
  <c r="C158" i="6" s="1"/>
  <c r="U158" i="2"/>
  <c r="AG158" i="2"/>
  <c r="AH158" i="2"/>
  <c r="I158" i="6" s="1"/>
  <c r="AA157" i="2"/>
  <c r="AA158" i="2"/>
  <c r="H161" i="2"/>
  <c r="O161" i="2"/>
  <c r="C161" i="6" s="1"/>
  <c r="V161" i="2"/>
  <c r="AJ161" i="2"/>
  <c r="K161" i="6" s="1"/>
  <c r="AA161" i="2"/>
  <c r="J159" i="2"/>
  <c r="O159" i="2"/>
  <c r="C159" i="6" s="1"/>
  <c r="AH159" i="2"/>
  <c r="I159" i="6" s="1"/>
  <c r="J160" i="2"/>
  <c r="O160" i="2"/>
  <c r="C160" i="6" s="1"/>
  <c r="F157" i="2"/>
  <c r="L157" i="2"/>
  <c r="M157" i="2" s="1"/>
  <c r="AJ159" i="2"/>
  <c r="K159" i="6" s="1"/>
  <c r="U160" i="2"/>
  <c r="V159" i="2"/>
  <c r="AA159" i="2"/>
  <c r="AA160" i="2"/>
  <c r="AI161" i="2" l="1"/>
  <c r="J161" i="6" s="1"/>
  <c r="I161" i="6"/>
  <c r="AI166" i="2"/>
  <c r="J166" i="6" s="1"/>
  <c r="I166" i="6"/>
  <c r="L158" i="2"/>
  <c r="M158" i="2" s="1"/>
  <c r="K158" i="2"/>
  <c r="AH167" i="2"/>
  <c r="I167" i="6" s="1"/>
  <c r="O166" i="2"/>
  <c r="C166" i="6" s="1"/>
  <c r="AI163" i="2"/>
  <c r="J163" i="6" s="1"/>
  <c r="I163" i="6"/>
  <c r="AI165" i="2"/>
  <c r="J165" i="6" s="1"/>
  <c r="I165" i="6"/>
  <c r="AK166" i="2"/>
  <c r="L166" i="6" s="1"/>
  <c r="AI167" i="2"/>
  <c r="J167" i="6" s="1"/>
  <c r="AK167" i="2"/>
  <c r="L167" i="6" s="1"/>
  <c r="Q167" i="2"/>
  <c r="P167" i="2"/>
  <c r="D167" i="6" s="1"/>
  <c r="Q166" i="2"/>
  <c r="L167" i="2"/>
  <c r="M167" i="2" s="1"/>
  <c r="K167" i="2"/>
  <c r="L166" i="2"/>
  <c r="M166" i="2" s="1"/>
  <c r="K166" i="2"/>
  <c r="Q163" i="2"/>
  <c r="P163" i="2"/>
  <c r="D163" i="6" s="1"/>
  <c r="AK163" i="2"/>
  <c r="L163" i="6" s="1"/>
  <c r="V164" i="2"/>
  <c r="AJ164" i="2"/>
  <c r="K164" i="6" s="1"/>
  <c r="Q165" i="2"/>
  <c r="P165" i="2"/>
  <c r="D165" i="6" s="1"/>
  <c r="AI162" i="2"/>
  <c r="J162" i="6" s="1"/>
  <c r="AK165" i="2"/>
  <c r="L165" i="6" s="1"/>
  <c r="AI164" i="2"/>
  <c r="J164" i="6" s="1"/>
  <c r="V162" i="2"/>
  <c r="AJ162" i="2"/>
  <c r="K162" i="6" s="1"/>
  <c r="H162" i="2"/>
  <c r="O162" i="2"/>
  <c r="C162" i="6" s="1"/>
  <c r="Q164" i="2"/>
  <c r="P164" i="2"/>
  <c r="D164" i="6" s="1"/>
  <c r="V160" i="2"/>
  <c r="AJ160" i="2"/>
  <c r="K160" i="6" s="1"/>
  <c r="L160" i="2"/>
  <c r="M160" i="2" s="1"/>
  <c r="K160" i="2"/>
  <c r="Q161" i="2"/>
  <c r="P161" i="2"/>
  <c r="D161" i="6" s="1"/>
  <c r="Q157" i="2"/>
  <c r="P157" i="2"/>
  <c r="D157" i="6" s="1"/>
  <c r="AI160" i="2"/>
  <c r="J160" i="6" s="1"/>
  <c r="AI159" i="2"/>
  <c r="J159" i="6" s="1"/>
  <c r="AK161" i="2"/>
  <c r="L161" i="6" s="1"/>
  <c r="V158" i="2"/>
  <c r="AJ158" i="2"/>
  <c r="K158" i="6" s="1"/>
  <c r="AK157" i="2"/>
  <c r="L157" i="6" s="1"/>
  <c r="AK159" i="2"/>
  <c r="L159" i="6" s="1"/>
  <c r="Q160" i="2"/>
  <c r="P160" i="2"/>
  <c r="D160" i="6" s="1"/>
  <c r="Q159" i="2"/>
  <c r="P159" i="2"/>
  <c r="D159" i="6" s="1"/>
  <c r="AI158" i="2"/>
  <c r="J158" i="6" s="1"/>
  <c r="Q158" i="2"/>
  <c r="P158" i="2"/>
  <c r="D158" i="6" s="1"/>
  <c r="L159" i="2"/>
  <c r="M159" i="2" s="1"/>
  <c r="K159" i="2"/>
  <c r="AI157" i="2"/>
  <c r="J157" i="6" s="1"/>
  <c r="P166" i="2" l="1"/>
  <c r="D166" i="6" s="1"/>
  <c r="R167" i="2"/>
  <c r="AN167" i="2"/>
  <c r="G167" i="6" s="1"/>
  <c r="AS167" i="2"/>
  <c r="AL167" i="2"/>
  <c r="AM167" i="2" s="1"/>
  <c r="R166" i="2"/>
  <c r="AS166" i="2"/>
  <c r="AL166" i="2"/>
  <c r="R164" i="2"/>
  <c r="AL164" i="2"/>
  <c r="AS164" i="2"/>
  <c r="AK162" i="2"/>
  <c r="L162" i="6" s="1"/>
  <c r="AK164" i="2"/>
  <c r="L164" i="6" s="1"/>
  <c r="R163" i="2"/>
  <c r="AL163" i="2"/>
  <c r="AS163" i="2"/>
  <c r="AN163" i="2"/>
  <c r="G163" i="6" s="1"/>
  <c r="Q162" i="2"/>
  <c r="P162" i="2"/>
  <c r="D162" i="6" s="1"/>
  <c r="R165" i="2"/>
  <c r="AS165" i="2"/>
  <c r="AL165" i="2"/>
  <c r="AN165" i="2"/>
  <c r="G165" i="6" s="1"/>
  <c r="R159" i="2"/>
  <c r="AS159" i="2"/>
  <c r="AL159" i="2"/>
  <c r="AN159" i="2"/>
  <c r="G159" i="6" s="1"/>
  <c r="R157" i="2"/>
  <c r="AS157" i="2"/>
  <c r="AN157" i="2"/>
  <c r="G157" i="6" s="1"/>
  <c r="AL157" i="2"/>
  <c r="R158" i="2"/>
  <c r="AS158" i="2"/>
  <c r="AL158" i="2"/>
  <c r="R160" i="2"/>
  <c r="AS160" i="2"/>
  <c r="AL160" i="2"/>
  <c r="AK158" i="2"/>
  <c r="L158" i="6" s="1"/>
  <c r="R161" i="2"/>
  <c r="AL161" i="2"/>
  <c r="AM161" i="2" s="1"/>
  <c r="AN161" i="2"/>
  <c r="G161" i="6" s="1"/>
  <c r="AS161" i="2"/>
  <c r="AK160" i="2"/>
  <c r="L160" i="6" s="1"/>
  <c r="AW167" i="2"/>
  <c r="AW163" i="2"/>
  <c r="AP163" i="2"/>
  <c r="AW159" i="2"/>
  <c r="AW161" i="2"/>
  <c r="AP167" i="2"/>
  <c r="AP161" i="2"/>
  <c r="AP157" i="2"/>
  <c r="AW165" i="2"/>
  <c r="AW157" i="2"/>
  <c r="AP159" i="2"/>
  <c r="AP165" i="2"/>
  <c r="M165" i="6" l="1"/>
  <c r="M159" i="6"/>
  <c r="O157" i="6"/>
  <c r="O165" i="6"/>
  <c r="M157" i="6"/>
  <c r="M161" i="6"/>
  <c r="M167" i="6"/>
  <c r="O161" i="6"/>
  <c r="O159" i="6"/>
  <c r="M163" i="6"/>
  <c r="O163" i="6"/>
  <c r="O167" i="6"/>
  <c r="BD167" i="2"/>
  <c r="BB167" i="2"/>
  <c r="Q167" i="6" s="1"/>
  <c r="AN166" i="2"/>
  <c r="G166" i="6" s="1"/>
  <c r="AM166" i="2"/>
  <c r="AT167" i="2"/>
  <c r="AT166" i="2"/>
  <c r="AO167" i="2"/>
  <c r="H167" i="6" s="1"/>
  <c r="BD163" i="2"/>
  <c r="BB163" i="2"/>
  <c r="Q163" i="6" s="1"/>
  <c r="BD165" i="2"/>
  <c r="BB165" i="2"/>
  <c r="Q165" i="6" s="1"/>
  <c r="AN164" i="2"/>
  <c r="G164" i="6" s="1"/>
  <c r="AM164" i="2"/>
  <c r="AT163" i="2"/>
  <c r="AO165" i="2"/>
  <c r="H165" i="6" s="1"/>
  <c r="AM163" i="2"/>
  <c r="AT164" i="2"/>
  <c r="AM165" i="2"/>
  <c r="R162" i="2"/>
  <c r="AS162" i="2"/>
  <c r="AL162" i="2"/>
  <c r="AT165" i="2"/>
  <c r="AO163" i="2"/>
  <c r="H163" i="6" s="1"/>
  <c r="BD161" i="2"/>
  <c r="BB161" i="2"/>
  <c r="Q161" i="6" s="1"/>
  <c r="BD157" i="2"/>
  <c r="BB157" i="2"/>
  <c r="Q157" i="6" s="1"/>
  <c r="BD159" i="2"/>
  <c r="BB159" i="2"/>
  <c r="Q159" i="6" s="1"/>
  <c r="AT160" i="2"/>
  <c r="AM157" i="2"/>
  <c r="AO159" i="2"/>
  <c r="H159" i="6" s="1"/>
  <c r="AT161" i="2"/>
  <c r="AN158" i="2"/>
  <c r="G158" i="6" s="1"/>
  <c r="AM158" i="2"/>
  <c r="AO157" i="2"/>
  <c r="H157" i="6" s="1"/>
  <c r="AM159" i="2"/>
  <c r="AO161" i="2"/>
  <c r="H161" i="6" s="1"/>
  <c r="AN160" i="2"/>
  <c r="G160" i="6" s="1"/>
  <c r="AM160" i="2"/>
  <c r="AT158" i="2"/>
  <c r="AT157" i="2"/>
  <c r="AT159" i="2"/>
  <c r="AP158" i="2"/>
  <c r="AX163" i="2"/>
  <c r="AX167" i="2"/>
  <c r="AX165" i="2"/>
  <c r="AP160" i="2"/>
  <c r="AX161" i="2"/>
  <c r="AX157" i="2"/>
  <c r="AW166" i="2"/>
  <c r="AW164" i="2"/>
  <c r="AQ165" i="2"/>
  <c r="AX159" i="2"/>
  <c r="AW158" i="2"/>
  <c r="AP166" i="2"/>
  <c r="AP164" i="2"/>
  <c r="AQ163" i="2"/>
  <c r="AQ159" i="2"/>
  <c r="AQ167" i="2"/>
  <c r="AW160" i="2"/>
  <c r="AQ157" i="2"/>
  <c r="AQ161" i="2"/>
  <c r="N161" i="6" l="1"/>
  <c r="N157" i="6"/>
  <c r="O160" i="6"/>
  <c r="N167" i="6"/>
  <c r="N159" i="6"/>
  <c r="N163" i="6"/>
  <c r="M164" i="6"/>
  <c r="M166" i="6"/>
  <c r="O158" i="6"/>
  <c r="P159" i="6"/>
  <c r="N165" i="6"/>
  <c r="O164" i="6"/>
  <c r="O166" i="6"/>
  <c r="P157" i="6"/>
  <c r="P161" i="6"/>
  <c r="M160" i="6"/>
  <c r="P165" i="6"/>
  <c r="P167" i="6"/>
  <c r="P163" i="6"/>
  <c r="M158" i="6"/>
  <c r="BC167" i="2"/>
  <c r="R167" i="6" s="1"/>
  <c r="AR167" i="2"/>
  <c r="BD166" i="2"/>
  <c r="BB166" i="2"/>
  <c r="Q166" i="6" s="1"/>
  <c r="AY167" i="2"/>
  <c r="AO166" i="2"/>
  <c r="H166" i="6" s="1"/>
  <c r="AR163" i="2"/>
  <c r="AR165" i="2"/>
  <c r="BC165" i="2"/>
  <c r="R165" i="6" s="1"/>
  <c r="BC163" i="2"/>
  <c r="R163" i="6" s="1"/>
  <c r="BD164" i="2"/>
  <c r="BB164" i="2"/>
  <c r="Q164" i="6" s="1"/>
  <c r="AN162" i="2"/>
  <c r="G162" i="6" s="1"/>
  <c r="AM162" i="2"/>
  <c r="AY165" i="2"/>
  <c r="AT162" i="2"/>
  <c r="AO164" i="2"/>
  <c r="AY163" i="2"/>
  <c r="BC157" i="2"/>
  <c r="R157" i="6" s="1"/>
  <c r="AR161" i="2"/>
  <c r="BD158" i="2"/>
  <c r="BB158" i="2"/>
  <c r="Q158" i="6" s="1"/>
  <c r="BC161" i="2"/>
  <c r="R161" i="6" s="1"/>
  <c r="AR157" i="2"/>
  <c r="AR159" i="2"/>
  <c r="BC159" i="2"/>
  <c r="R159" i="6" s="1"/>
  <c r="BD160" i="2"/>
  <c r="AY160" i="2"/>
  <c r="BB160" i="2"/>
  <c r="Q160" i="6" s="1"/>
  <c r="AO158" i="2"/>
  <c r="H158" i="6" s="1"/>
  <c r="AY159" i="2"/>
  <c r="AY157" i="2"/>
  <c r="AY161" i="2"/>
  <c r="AO160" i="2"/>
  <c r="H160" i="6" s="1"/>
  <c r="AW162" i="2"/>
  <c r="AX158" i="2"/>
  <c r="AQ166" i="2"/>
  <c r="AQ164" i="2"/>
  <c r="AQ160" i="2"/>
  <c r="AP162" i="2"/>
  <c r="AQ158" i="2"/>
  <c r="AX166" i="2"/>
  <c r="AX164" i="2"/>
  <c r="AX160" i="2"/>
  <c r="P160" i="6" l="1"/>
  <c r="P164" i="6"/>
  <c r="P166" i="6"/>
  <c r="N158" i="6"/>
  <c r="M162" i="6"/>
  <c r="N160" i="6"/>
  <c r="N164" i="6"/>
  <c r="N166" i="6"/>
  <c r="P158" i="6"/>
  <c r="O162" i="6"/>
  <c r="AY164" i="2"/>
  <c r="H164" i="6"/>
  <c r="AR166" i="2"/>
  <c r="BC166" i="2"/>
  <c r="R166" i="6" s="1"/>
  <c r="BF167" i="2"/>
  <c r="BE167" i="2"/>
  <c r="AY166" i="2"/>
  <c r="AR164" i="2"/>
  <c r="BC164" i="2"/>
  <c r="R164" i="6" s="1"/>
  <c r="BD162" i="2"/>
  <c r="BB162" i="2"/>
  <c r="Q162" i="6" s="1"/>
  <c r="BF164" i="2"/>
  <c r="BE164" i="2"/>
  <c r="BF165" i="2"/>
  <c r="BE165" i="2"/>
  <c r="BF163" i="2"/>
  <c r="BE163" i="2"/>
  <c r="AO162" i="2"/>
  <c r="H162" i="6" s="1"/>
  <c r="AR160" i="2"/>
  <c r="BC160" i="2"/>
  <c r="R160" i="6" s="1"/>
  <c r="AR158" i="2"/>
  <c r="BC158" i="2"/>
  <c r="R158" i="6" s="1"/>
  <c r="BF159" i="2"/>
  <c r="BE159" i="2"/>
  <c r="BF161" i="2"/>
  <c r="BE161" i="2"/>
  <c r="BF157" i="2"/>
  <c r="BE157" i="2"/>
  <c r="BF160" i="2"/>
  <c r="BE160" i="2"/>
  <c r="AY158" i="2"/>
  <c r="S155" i="6"/>
  <c r="E155" i="6"/>
  <c r="B155" i="6"/>
  <c r="A155" i="6"/>
  <c r="S154" i="6"/>
  <c r="B154" i="6"/>
  <c r="A154" i="6"/>
  <c r="S153" i="6"/>
  <c r="B153" i="6"/>
  <c r="A153" i="6"/>
  <c r="S152" i="6"/>
  <c r="B152" i="6"/>
  <c r="A152" i="6"/>
  <c r="S151" i="6"/>
  <c r="E151" i="6"/>
  <c r="B151" i="6"/>
  <c r="A151" i="6"/>
  <c r="BA155" i="2"/>
  <c r="AZ155" i="2"/>
  <c r="AV155" i="2"/>
  <c r="AF155" i="2"/>
  <c r="AD155" i="2"/>
  <c r="AE155" i="2" s="1"/>
  <c r="Y155" i="2"/>
  <c r="F155" i="6" s="1"/>
  <c r="X155" i="2"/>
  <c r="Z155" i="2" s="1"/>
  <c r="S155" i="2"/>
  <c r="U155" i="2" s="1"/>
  <c r="G155" i="2"/>
  <c r="F155" i="2"/>
  <c r="E155" i="2"/>
  <c r="C155" i="2"/>
  <c r="B155" i="2"/>
  <c r="A155" i="2"/>
  <c r="BA154" i="2"/>
  <c r="AZ154" i="2"/>
  <c r="AV154" i="2"/>
  <c r="AD154" i="2"/>
  <c r="AF154" i="2" s="1"/>
  <c r="Z154" i="2"/>
  <c r="Y154" i="2"/>
  <c r="F154" i="6" s="1"/>
  <c r="X154" i="2"/>
  <c r="E154" i="6" s="1"/>
  <c r="T154" i="2"/>
  <c r="S154" i="2"/>
  <c r="E154" i="2"/>
  <c r="G154" i="2" s="1"/>
  <c r="C154" i="2"/>
  <c r="B154" i="2"/>
  <c r="A154" i="2"/>
  <c r="BA153" i="2"/>
  <c r="AZ153" i="2"/>
  <c r="AV153" i="2"/>
  <c r="AE153" i="2"/>
  <c r="AD153" i="2"/>
  <c r="AF153" i="2" s="1"/>
  <c r="X153" i="2"/>
  <c r="E153" i="6" s="1"/>
  <c r="U153" i="2"/>
  <c r="T153" i="2"/>
  <c r="S153" i="2"/>
  <c r="G153" i="2"/>
  <c r="F153" i="2"/>
  <c r="E153" i="2"/>
  <c r="C153" i="2"/>
  <c r="B153" i="2"/>
  <c r="A153" i="2"/>
  <c r="BA152" i="2"/>
  <c r="AZ152" i="2"/>
  <c r="AV152" i="2"/>
  <c r="AF152" i="2"/>
  <c r="AE152" i="2"/>
  <c r="AD152" i="2"/>
  <c r="Z152" i="2"/>
  <c r="X152" i="2"/>
  <c r="E152" i="6" s="1"/>
  <c r="S152" i="2"/>
  <c r="T152" i="2" s="1"/>
  <c r="K152" i="2"/>
  <c r="E152" i="2"/>
  <c r="G152" i="2" s="1"/>
  <c r="C152" i="2"/>
  <c r="J152" i="2" s="1"/>
  <c r="L152" i="2" s="1"/>
  <c r="M152" i="2" s="1"/>
  <c r="B152" i="2"/>
  <c r="A152" i="2"/>
  <c r="BA151" i="2"/>
  <c r="AZ151" i="2"/>
  <c r="AV151" i="2"/>
  <c r="AF151" i="2"/>
  <c r="AE151" i="2"/>
  <c r="AD151" i="2"/>
  <c r="Z151" i="2"/>
  <c r="X151" i="2"/>
  <c r="Y151" i="2" s="1"/>
  <c r="F151" i="6" s="1"/>
  <c r="T151" i="2"/>
  <c r="S151" i="2"/>
  <c r="U151" i="2" s="1"/>
  <c r="L151" i="2"/>
  <c r="M151" i="2" s="1"/>
  <c r="K151" i="2"/>
  <c r="F151" i="2"/>
  <c r="E151" i="2"/>
  <c r="G151" i="2" s="1"/>
  <c r="D151" i="2"/>
  <c r="C151" i="2"/>
  <c r="J151" i="2" s="1"/>
  <c r="B151" i="2"/>
  <c r="A151" i="2"/>
  <c r="AX162" i="2"/>
  <c r="AQ162" i="2"/>
  <c r="N162" i="6" l="1"/>
  <c r="P162" i="6"/>
  <c r="O151" i="2"/>
  <c r="H151" i="2"/>
  <c r="V151" i="2"/>
  <c r="AK151" i="2" s="1"/>
  <c r="L151" i="6" s="1"/>
  <c r="AJ151" i="2"/>
  <c r="K151" i="6" s="1"/>
  <c r="O152" i="2"/>
  <c r="H152" i="2"/>
  <c r="F152" i="2"/>
  <c r="Y153" i="2"/>
  <c r="F153" i="6" s="1"/>
  <c r="F154" i="2"/>
  <c r="AE154" i="2"/>
  <c r="T155" i="2"/>
  <c r="Z153" i="2"/>
  <c r="D152" i="2"/>
  <c r="Y152" i="2"/>
  <c r="F152" i="6" s="1"/>
  <c r="BF166" i="2"/>
  <c r="BE166" i="2"/>
  <c r="AR162" i="2"/>
  <c r="BC162" i="2"/>
  <c r="R162" i="6" s="1"/>
  <c r="AY162" i="2"/>
  <c r="BF158" i="2"/>
  <c r="BE158" i="2"/>
  <c r="V153" i="2"/>
  <c r="AJ153" i="2"/>
  <c r="K153" i="6" s="1"/>
  <c r="O154" i="2"/>
  <c r="C154" i="6" s="1"/>
  <c r="H154" i="2"/>
  <c r="AH151" i="2"/>
  <c r="I151" i="6" s="1"/>
  <c r="U152" i="2"/>
  <c r="O153" i="2"/>
  <c r="C153" i="6" s="1"/>
  <c r="H153" i="2"/>
  <c r="J154" i="2"/>
  <c r="D154" i="2"/>
  <c r="AH154" i="2"/>
  <c r="I154" i="6" s="1"/>
  <c r="AG154" i="2"/>
  <c r="AA155" i="2"/>
  <c r="AA151" i="2"/>
  <c r="AG151" i="2"/>
  <c r="J153" i="2"/>
  <c r="D153" i="2"/>
  <c r="AH153" i="2"/>
  <c r="I153" i="6" s="1"/>
  <c r="AG153" i="2"/>
  <c r="AA154" i="2"/>
  <c r="V155" i="2"/>
  <c r="AJ155" i="2"/>
  <c r="K155" i="6" s="1"/>
  <c r="AH152" i="2"/>
  <c r="AG152" i="2"/>
  <c r="AA153" i="2"/>
  <c r="U154" i="2"/>
  <c r="O155" i="2"/>
  <c r="C155" i="6" s="1"/>
  <c r="H155" i="2"/>
  <c r="J155" i="2"/>
  <c r="D155" i="2"/>
  <c r="AH155" i="2"/>
  <c r="I155" i="6" s="1"/>
  <c r="AG155" i="2"/>
  <c r="AA152" i="2"/>
  <c r="Q152" i="2" l="1"/>
  <c r="P152" i="2"/>
  <c r="D152" i="6" s="1"/>
  <c r="C152" i="6"/>
  <c r="Q151" i="2"/>
  <c r="C151" i="6"/>
  <c r="P151" i="2"/>
  <c r="D151" i="6" s="1"/>
  <c r="AI152" i="2"/>
  <c r="J152" i="6" s="1"/>
  <c r="I152" i="6"/>
  <c r="BF162" i="2"/>
  <c r="BE162" i="2"/>
  <c r="AK155" i="2"/>
  <c r="L155" i="6" s="1"/>
  <c r="P153" i="2"/>
  <c r="D153" i="6" s="1"/>
  <c r="Q153" i="2"/>
  <c r="AK153" i="2"/>
  <c r="L153" i="6" s="1"/>
  <c r="K155" i="2"/>
  <c r="L155" i="2"/>
  <c r="M155" i="2" s="1"/>
  <c r="L153" i="2"/>
  <c r="M153" i="2" s="1"/>
  <c r="K153" i="2"/>
  <c r="V152" i="2"/>
  <c r="AJ152" i="2"/>
  <c r="K152" i="6" s="1"/>
  <c r="AI155" i="2"/>
  <c r="J155" i="6" s="1"/>
  <c r="AI153" i="2"/>
  <c r="J153" i="6" s="1"/>
  <c r="L154" i="2"/>
  <c r="M154" i="2" s="1"/>
  <c r="K154" i="2"/>
  <c r="P154" i="2"/>
  <c r="D154" i="6" s="1"/>
  <c r="Q154" i="2"/>
  <c r="Q155" i="2"/>
  <c r="P155" i="2"/>
  <c r="D155" i="6" s="1"/>
  <c r="AI154" i="2"/>
  <c r="J154" i="6" s="1"/>
  <c r="AI151" i="2"/>
  <c r="J151" i="6" s="1"/>
  <c r="V154" i="2"/>
  <c r="AJ154" i="2"/>
  <c r="K154" i="6" s="1"/>
  <c r="R152" i="2" l="1"/>
  <c r="AS152" i="2"/>
  <c r="AT152" i="2" s="1"/>
  <c r="AL152" i="2"/>
  <c r="R151" i="2"/>
  <c r="AL151" i="2"/>
  <c r="AM151" i="2" s="1"/>
  <c r="AS151" i="2"/>
  <c r="AN151" i="2"/>
  <c r="R155" i="2"/>
  <c r="AN155" i="2"/>
  <c r="G155" i="6" s="1"/>
  <c r="AL155" i="2"/>
  <c r="AS155" i="2"/>
  <c r="R154" i="2"/>
  <c r="AS154" i="2"/>
  <c r="AL154" i="2"/>
  <c r="AK152" i="2"/>
  <c r="L152" i="6" s="1"/>
  <c r="AK154" i="2"/>
  <c r="L154" i="6" s="1"/>
  <c r="R153" i="2"/>
  <c r="AN153" i="2"/>
  <c r="G153" i="6" s="1"/>
  <c r="AL153" i="2"/>
  <c r="AM153" i="2" s="1"/>
  <c r="AS153" i="2"/>
  <c r="AW153" i="2"/>
  <c r="AW151" i="2"/>
  <c r="AP151" i="2"/>
  <c r="AP153" i="2"/>
  <c r="AW155" i="2"/>
  <c r="AP155" i="2"/>
  <c r="M155" i="6" l="1"/>
  <c r="O155" i="6"/>
  <c r="M153" i="6"/>
  <c r="M151" i="6"/>
  <c r="O151" i="6"/>
  <c r="AY151" i="2"/>
  <c r="BD151" i="2"/>
  <c r="BB151" i="2"/>
  <c r="Q151" i="6" s="1"/>
  <c r="O153" i="6"/>
  <c r="AM155" i="2"/>
  <c r="G151" i="6"/>
  <c r="AO151" i="2"/>
  <c r="AM152" i="2"/>
  <c r="AT151" i="2"/>
  <c r="BD155" i="2"/>
  <c r="BB155" i="2"/>
  <c r="Q155" i="6" s="1"/>
  <c r="BD153" i="2"/>
  <c r="BB153" i="2"/>
  <c r="Q153" i="6" s="1"/>
  <c r="AT155" i="2"/>
  <c r="AO153" i="2"/>
  <c r="H153" i="6" s="1"/>
  <c r="AN152" i="2"/>
  <c r="G152" i="6" s="1"/>
  <c r="AN154" i="2"/>
  <c r="G154" i="6" s="1"/>
  <c r="AM154" i="2"/>
  <c r="AT154" i="2"/>
  <c r="AO155" i="2"/>
  <c r="H155" i="6" s="1"/>
  <c r="AT153" i="2"/>
  <c r="AQ155" i="2"/>
  <c r="AX155" i="2"/>
  <c r="AX151" i="2"/>
  <c r="AW154" i="2"/>
  <c r="AQ153" i="2"/>
  <c r="AP152" i="2"/>
  <c r="AP154" i="2"/>
  <c r="AQ151" i="2"/>
  <c r="AW152" i="2"/>
  <c r="AX153" i="2"/>
  <c r="P153" i="6" l="1"/>
  <c r="O152" i="6"/>
  <c r="N151" i="6"/>
  <c r="AR151" i="2"/>
  <c r="M154" i="6"/>
  <c r="M152" i="6"/>
  <c r="N153" i="6"/>
  <c r="O154" i="6"/>
  <c r="P151" i="6"/>
  <c r="BC151" i="2"/>
  <c r="R151" i="6" s="1"/>
  <c r="P155" i="6"/>
  <c r="N155" i="6"/>
  <c r="BF151" i="2"/>
  <c r="BE151" i="2"/>
  <c r="H151" i="6"/>
  <c r="AR153" i="2"/>
  <c r="BC155" i="2"/>
  <c r="R155" i="6" s="1"/>
  <c r="BC153" i="2"/>
  <c r="R153" i="6" s="1"/>
  <c r="BD154" i="2"/>
  <c r="BB154" i="2"/>
  <c r="Q154" i="6" s="1"/>
  <c r="AR155" i="2"/>
  <c r="AY152" i="2"/>
  <c r="BD152" i="2"/>
  <c r="BB152" i="2"/>
  <c r="Q152" i="6" s="1"/>
  <c r="AY153" i="2"/>
  <c r="AO154" i="2"/>
  <c r="H154" i="6" s="1"/>
  <c r="AO152" i="2"/>
  <c r="H152" i="6" s="1"/>
  <c r="AY155" i="2"/>
  <c r="AQ154" i="2"/>
  <c r="AQ152" i="2"/>
  <c r="AX152" i="2"/>
  <c r="AX154" i="2"/>
  <c r="P154" i="6" l="1"/>
  <c r="P152" i="6"/>
  <c r="N152" i="6"/>
  <c r="N154" i="6"/>
  <c r="BC152" i="2"/>
  <c r="R152" i="6" s="1"/>
  <c r="AR152" i="2"/>
  <c r="AR154" i="2"/>
  <c r="BC154" i="2"/>
  <c r="R154" i="6" s="1"/>
  <c r="BE155" i="2"/>
  <c r="BF155" i="2"/>
  <c r="BF152" i="2"/>
  <c r="BE152" i="2"/>
  <c r="BF153" i="2"/>
  <c r="BE153" i="2"/>
  <c r="AY154" i="2"/>
  <c r="BF154" i="2" l="1"/>
  <c r="BE154" i="2"/>
  <c r="S149" i="6" l="1"/>
  <c r="B149" i="6"/>
  <c r="A149" i="6"/>
  <c r="S148" i="6"/>
  <c r="B148" i="6"/>
  <c r="A148" i="6"/>
  <c r="S147" i="6"/>
  <c r="F147" i="6"/>
  <c r="B147" i="6"/>
  <c r="A147" i="6"/>
  <c r="S146" i="6"/>
  <c r="E146" i="6"/>
  <c r="B146" i="6"/>
  <c r="A146" i="6"/>
  <c r="S145" i="6"/>
  <c r="B145" i="6"/>
  <c r="A145" i="6"/>
  <c r="S144" i="6"/>
  <c r="B144" i="6"/>
  <c r="A144" i="6"/>
  <c r="S143" i="6"/>
  <c r="F143" i="6"/>
  <c r="B143" i="6"/>
  <c r="A143" i="6"/>
  <c r="S142" i="6"/>
  <c r="E142" i="6"/>
  <c r="B142" i="6"/>
  <c r="A142" i="6"/>
  <c r="S141" i="6"/>
  <c r="B141" i="6"/>
  <c r="A141" i="6"/>
  <c r="S140" i="6"/>
  <c r="B140" i="6"/>
  <c r="A140" i="6"/>
  <c r="S139" i="6"/>
  <c r="F139" i="6"/>
  <c r="B139" i="6"/>
  <c r="A139" i="6"/>
  <c r="S138" i="6"/>
  <c r="E138" i="6"/>
  <c r="B138" i="6"/>
  <c r="A138" i="6"/>
  <c r="S137" i="6"/>
  <c r="B137" i="6"/>
  <c r="A137" i="6"/>
  <c r="S136" i="6"/>
  <c r="B136" i="6"/>
  <c r="A136" i="6"/>
  <c r="BA149" i="2"/>
  <c r="AZ149" i="2"/>
  <c r="AV149" i="2"/>
  <c r="AD149" i="2"/>
  <c r="X149" i="2"/>
  <c r="E149" i="6" s="1"/>
  <c r="U149" i="2"/>
  <c r="S149" i="2"/>
  <c r="T149" i="2" s="1"/>
  <c r="G149" i="2"/>
  <c r="H149" i="2" s="1"/>
  <c r="E149" i="2"/>
  <c r="F149" i="2" s="1"/>
  <c r="C149" i="2"/>
  <c r="D149" i="2" s="1"/>
  <c r="B149" i="2"/>
  <c r="A149" i="2"/>
  <c r="BA148" i="2"/>
  <c r="AZ148" i="2"/>
  <c r="AV148" i="2"/>
  <c r="AD148" i="2"/>
  <c r="AE148" i="2" s="1"/>
  <c r="X148" i="2"/>
  <c r="Y148" i="2" s="1"/>
  <c r="F148" i="6" s="1"/>
  <c r="S148" i="2"/>
  <c r="T148" i="2" s="1"/>
  <c r="J148" i="2"/>
  <c r="K148" i="2" s="1"/>
  <c r="E148" i="2"/>
  <c r="F148" i="2" s="1"/>
  <c r="C148" i="2"/>
  <c r="D148" i="2" s="1"/>
  <c r="B148" i="2"/>
  <c r="A148" i="2"/>
  <c r="BA147" i="2"/>
  <c r="AZ147" i="2"/>
  <c r="AV147" i="2"/>
  <c r="AD147" i="2"/>
  <c r="AE147" i="2" s="1"/>
  <c r="X147" i="2"/>
  <c r="Y147" i="2" s="1"/>
  <c r="U147" i="2"/>
  <c r="S147" i="2"/>
  <c r="T147" i="2" s="1"/>
  <c r="E147" i="2"/>
  <c r="F147" i="2" s="1"/>
  <c r="C147" i="2"/>
  <c r="B147" i="2"/>
  <c r="A147" i="2"/>
  <c r="BA146" i="2"/>
  <c r="AZ146" i="2"/>
  <c r="AV146" i="2"/>
  <c r="AD146" i="2"/>
  <c r="AE146" i="2" s="1"/>
  <c r="X146" i="2"/>
  <c r="S146" i="2"/>
  <c r="T146" i="2" s="1"/>
  <c r="J146" i="2"/>
  <c r="K146" i="2" s="1"/>
  <c r="E146" i="2"/>
  <c r="C146" i="2"/>
  <c r="D146" i="2" s="1"/>
  <c r="B146" i="2"/>
  <c r="A146" i="2"/>
  <c r="BA145" i="2"/>
  <c r="AZ145" i="2"/>
  <c r="AV145" i="2"/>
  <c r="AD145" i="2"/>
  <c r="AE145" i="2" s="1"/>
  <c r="X145" i="2"/>
  <c r="Y145" i="2" s="1"/>
  <c r="F145" i="6" s="1"/>
  <c r="S145" i="2"/>
  <c r="T145" i="2" s="1"/>
  <c r="J145" i="2"/>
  <c r="K145" i="2" s="1"/>
  <c r="E145" i="2"/>
  <c r="F145" i="2" s="1"/>
  <c r="C145" i="2"/>
  <c r="D145" i="2" s="1"/>
  <c r="B145" i="2"/>
  <c r="A145" i="2"/>
  <c r="BA144" i="2"/>
  <c r="AZ144" i="2"/>
  <c r="AV144" i="2"/>
  <c r="AD144" i="2"/>
  <c r="X144" i="2"/>
  <c r="Y144" i="2" s="1"/>
  <c r="F144" i="6" s="1"/>
  <c r="S144" i="2"/>
  <c r="J144" i="2"/>
  <c r="E144" i="2"/>
  <c r="F144" i="2" s="1"/>
  <c r="C144" i="2"/>
  <c r="D144" i="2" s="1"/>
  <c r="B144" i="2"/>
  <c r="A144" i="2"/>
  <c r="BA143" i="2"/>
  <c r="AZ143" i="2"/>
  <c r="AV143" i="2"/>
  <c r="AF143" i="2"/>
  <c r="AD143" i="2"/>
  <c r="AE143" i="2" s="1"/>
  <c r="X143" i="2"/>
  <c r="Y143" i="2" s="1"/>
  <c r="S143" i="2"/>
  <c r="T143" i="2" s="1"/>
  <c r="G143" i="2"/>
  <c r="F143" i="2"/>
  <c r="E143" i="2"/>
  <c r="C143" i="2"/>
  <c r="B143" i="2"/>
  <c r="A143" i="2"/>
  <c r="BA142" i="2"/>
  <c r="AZ142" i="2"/>
  <c r="AV142" i="2"/>
  <c r="AD142" i="2"/>
  <c r="AF142" i="2" s="1"/>
  <c r="Y142" i="2"/>
  <c r="F142" i="6" s="1"/>
  <c r="X142" i="2"/>
  <c r="Z142" i="2" s="1"/>
  <c r="S142" i="2"/>
  <c r="T142" i="2" s="1"/>
  <c r="G142" i="2"/>
  <c r="E142" i="2"/>
  <c r="F142" i="2" s="1"/>
  <c r="C142" i="2"/>
  <c r="J142" i="2" s="1"/>
  <c r="K142" i="2" s="1"/>
  <c r="B142" i="2"/>
  <c r="A142" i="2"/>
  <c r="BA141" i="2"/>
  <c r="AZ141" i="2"/>
  <c r="AV141" i="2"/>
  <c r="AD141" i="2"/>
  <c r="AE141" i="2" s="1"/>
  <c r="X141" i="2"/>
  <c r="Y141" i="2" s="1"/>
  <c r="F141" i="6" s="1"/>
  <c r="S141" i="2"/>
  <c r="T141" i="2" s="1"/>
  <c r="E141" i="2"/>
  <c r="F141" i="2" s="1"/>
  <c r="C141" i="2"/>
  <c r="D141" i="2" s="1"/>
  <c r="B141" i="2"/>
  <c r="A141" i="2"/>
  <c r="BA140" i="2"/>
  <c r="AZ140" i="2"/>
  <c r="AV140" i="2"/>
  <c r="AD140" i="2"/>
  <c r="AE140" i="2" s="1"/>
  <c r="X140" i="2"/>
  <c r="Y140" i="2" s="1"/>
  <c r="F140" i="6" s="1"/>
  <c r="S140" i="2"/>
  <c r="T140" i="2" s="1"/>
  <c r="G140" i="2"/>
  <c r="H140" i="2" s="1"/>
  <c r="E140" i="2"/>
  <c r="F140" i="2" s="1"/>
  <c r="C140" i="2"/>
  <c r="D140" i="2" s="1"/>
  <c r="B140" i="2"/>
  <c r="A140" i="2"/>
  <c r="BA139" i="2"/>
  <c r="AZ139" i="2"/>
  <c r="AV139" i="2"/>
  <c r="AF139" i="2"/>
  <c r="AG139" i="2" s="1"/>
  <c r="AD139" i="2"/>
  <c r="AE139" i="2" s="1"/>
  <c r="Z139" i="2"/>
  <c r="X139" i="2"/>
  <c r="Y139" i="2" s="1"/>
  <c r="U139" i="2"/>
  <c r="S139" i="2"/>
  <c r="T139" i="2" s="1"/>
  <c r="G139" i="2"/>
  <c r="H139" i="2" s="1"/>
  <c r="E139" i="2"/>
  <c r="F139" i="2" s="1"/>
  <c r="C139" i="2"/>
  <c r="D139" i="2" s="1"/>
  <c r="B139" i="2"/>
  <c r="A139" i="2"/>
  <c r="BA138" i="2"/>
  <c r="AZ138" i="2"/>
  <c r="AV138" i="2"/>
  <c r="AF138" i="2"/>
  <c r="AG138" i="2" s="1"/>
  <c r="AD138" i="2"/>
  <c r="AE138" i="2" s="1"/>
  <c r="Z138" i="2"/>
  <c r="X138" i="2"/>
  <c r="Y138" i="2" s="1"/>
  <c r="F138" i="6" s="1"/>
  <c r="S138" i="2"/>
  <c r="T138" i="2" s="1"/>
  <c r="G138" i="2"/>
  <c r="H138" i="2" s="1"/>
  <c r="E138" i="2"/>
  <c r="F138" i="2" s="1"/>
  <c r="C138" i="2"/>
  <c r="D138" i="2" s="1"/>
  <c r="B138" i="2"/>
  <c r="A138" i="2"/>
  <c r="BA137" i="2"/>
  <c r="AZ137" i="2"/>
  <c r="AV137" i="2"/>
  <c r="AD137" i="2"/>
  <c r="AF137" i="2" s="1"/>
  <c r="X137" i="2"/>
  <c r="Z137" i="2" s="1"/>
  <c r="S137" i="2"/>
  <c r="U137" i="2" s="1"/>
  <c r="U138" i="2" s="1"/>
  <c r="E137" i="2"/>
  <c r="G137" i="2" s="1"/>
  <c r="C137" i="2"/>
  <c r="D137" i="2" s="1"/>
  <c r="B137" i="2"/>
  <c r="A137" i="2"/>
  <c r="BA136" i="2"/>
  <c r="AZ136" i="2"/>
  <c r="AV136" i="2"/>
  <c r="AD136" i="2"/>
  <c r="AF136" i="2" s="1"/>
  <c r="X136" i="2"/>
  <c r="Z136" i="2" s="1"/>
  <c r="S136" i="2"/>
  <c r="E136" i="2"/>
  <c r="G136" i="2" s="1"/>
  <c r="C136" i="2"/>
  <c r="D136" i="2" s="1"/>
  <c r="B136" i="2"/>
  <c r="A136" i="2"/>
  <c r="J136" i="2" l="1"/>
  <c r="L136" i="2" s="1"/>
  <c r="M136" i="2" s="1"/>
  <c r="J137" i="2"/>
  <c r="L137" i="2" s="1"/>
  <c r="M137" i="2" s="1"/>
  <c r="AF140" i="2"/>
  <c r="AG140" i="2" s="1"/>
  <c r="G141" i="2"/>
  <c r="H141" i="2" s="1"/>
  <c r="Z141" i="2"/>
  <c r="L142" i="2"/>
  <c r="M142" i="2" s="1"/>
  <c r="AE142" i="2"/>
  <c r="U143" i="2"/>
  <c r="V143" i="2" s="1"/>
  <c r="E137" i="6"/>
  <c r="E141" i="6"/>
  <c r="E145" i="6"/>
  <c r="E136" i="6"/>
  <c r="E140" i="6"/>
  <c r="E144" i="6"/>
  <c r="E148" i="6"/>
  <c r="Z140" i="2"/>
  <c r="AH140" i="2" s="1"/>
  <c r="I140" i="6" s="1"/>
  <c r="U141" i="2"/>
  <c r="AJ141" i="2" s="1"/>
  <c r="K141" i="6" s="1"/>
  <c r="AF141" i="2"/>
  <c r="AG141" i="2" s="1"/>
  <c r="G145" i="2"/>
  <c r="O145" i="2" s="1"/>
  <c r="C145" i="6" s="1"/>
  <c r="Z145" i="2"/>
  <c r="AF147" i="2"/>
  <c r="AG147" i="2" s="1"/>
  <c r="E139" i="6"/>
  <c r="E143" i="6"/>
  <c r="E147" i="6"/>
  <c r="AA142" i="2"/>
  <c r="T144" i="2"/>
  <c r="H145" i="2"/>
  <c r="D147" i="2"/>
  <c r="J147" i="2"/>
  <c r="V147" i="2"/>
  <c r="AJ147" i="2"/>
  <c r="K147" i="6" s="1"/>
  <c r="O143" i="2"/>
  <c r="C143" i="6" s="1"/>
  <c r="H143" i="2"/>
  <c r="AA145" i="2"/>
  <c r="F146" i="2"/>
  <c r="G146" i="2"/>
  <c r="Y146" i="2"/>
  <c r="F146" i="6" s="1"/>
  <c r="Z146" i="2"/>
  <c r="O142" i="2"/>
  <c r="C142" i="6" s="1"/>
  <c r="H142" i="2"/>
  <c r="J143" i="2"/>
  <c r="D143" i="2"/>
  <c r="AG143" i="2"/>
  <c r="AE144" i="2"/>
  <c r="AF144" i="2"/>
  <c r="D142" i="2"/>
  <c r="AH142" i="2"/>
  <c r="AG142" i="2"/>
  <c r="K144" i="2"/>
  <c r="L144" i="2"/>
  <c r="M144" i="2" s="1"/>
  <c r="Z143" i="2"/>
  <c r="L145" i="2"/>
  <c r="M145" i="2" s="1"/>
  <c r="U145" i="2"/>
  <c r="AF145" i="2"/>
  <c r="G147" i="2"/>
  <c r="Z147" i="2"/>
  <c r="V149" i="2"/>
  <c r="AJ149" i="2"/>
  <c r="K149" i="6" s="1"/>
  <c r="G144" i="2"/>
  <c r="Z144" i="2"/>
  <c r="L146" i="2"/>
  <c r="M146" i="2" s="1"/>
  <c r="U146" i="2"/>
  <c r="AF146" i="2"/>
  <c r="G148" i="2"/>
  <c r="Z148" i="2"/>
  <c r="O149" i="2"/>
  <c r="C149" i="6" s="1"/>
  <c r="Z149" i="2"/>
  <c r="Y149" i="2"/>
  <c r="F149" i="6" s="1"/>
  <c r="AF149" i="2"/>
  <c r="AE149" i="2"/>
  <c r="AH147" i="2"/>
  <c r="I147" i="6" s="1"/>
  <c r="L148" i="2"/>
  <c r="M148" i="2" s="1"/>
  <c r="U148" i="2"/>
  <c r="AF148" i="2"/>
  <c r="J149" i="2"/>
  <c r="AJ138" i="2"/>
  <c r="K138" i="6" s="1"/>
  <c r="J138" i="2"/>
  <c r="O138" i="2"/>
  <c r="C138" i="6" s="1"/>
  <c r="AH138" i="2"/>
  <c r="I138" i="6" s="1"/>
  <c r="J139" i="2"/>
  <c r="O139" i="2"/>
  <c r="C139" i="6" s="1"/>
  <c r="AH139" i="2"/>
  <c r="I139" i="6" s="1"/>
  <c r="J140" i="2"/>
  <c r="O140" i="2"/>
  <c r="C140" i="6" s="1"/>
  <c r="J141" i="2"/>
  <c r="AH141" i="2"/>
  <c r="I141" i="6" s="1"/>
  <c r="AJ139" i="2"/>
  <c r="K139" i="6" s="1"/>
  <c r="U140" i="2"/>
  <c r="V138" i="2"/>
  <c r="AA138" i="2"/>
  <c r="V139" i="2"/>
  <c r="AA139" i="2"/>
  <c r="AA140" i="2"/>
  <c r="AA141" i="2"/>
  <c r="V137" i="2"/>
  <c r="AJ137" i="2"/>
  <c r="K137" i="6" s="1"/>
  <c r="AA136" i="2"/>
  <c r="AA137" i="2"/>
  <c r="O136" i="2"/>
  <c r="C136" i="6" s="1"/>
  <c r="H136" i="2"/>
  <c r="AH136" i="2"/>
  <c r="AG136" i="2"/>
  <c r="H137" i="2"/>
  <c r="O137" i="2"/>
  <c r="C137" i="6" s="1"/>
  <c r="AG137" i="2"/>
  <c r="AH137" i="2"/>
  <c r="I137" i="6" s="1"/>
  <c r="F136" i="2"/>
  <c r="K136" i="2"/>
  <c r="T136" i="2"/>
  <c r="Y136" i="2"/>
  <c r="F136" i="6" s="1"/>
  <c r="AE136" i="2"/>
  <c r="F137" i="2"/>
  <c r="K137" i="2"/>
  <c r="T137" i="2"/>
  <c r="Y137" i="2"/>
  <c r="F137" i="6" s="1"/>
  <c r="AE137" i="2"/>
  <c r="S131" i="6"/>
  <c r="B131" i="6"/>
  <c r="A131" i="6"/>
  <c r="S130" i="6"/>
  <c r="E130" i="6"/>
  <c r="B130" i="6"/>
  <c r="A130" i="6"/>
  <c r="BA131" i="2"/>
  <c r="AZ131" i="2"/>
  <c r="AV131" i="2"/>
  <c r="AD131" i="2"/>
  <c r="AF131" i="2" s="1"/>
  <c r="X131" i="2"/>
  <c r="Z131" i="2" s="1"/>
  <c r="S131" i="2"/>
  <c r="U131" i="2" s="1"/>
  <c r="E131" i="2"/>
  <c r="G131" i="2" s="1"/>
  <c r="C131" i="2"/>
  <c r="D131" i="2" s="1"/>
  <c r="B131" i="2"/>
  <c r="A131" i="2"/>
  <c r="BA130" i="2"/>
  <c r="AZ130" i="2"/>
  <c r="AV130" i="2"/>
  <c r="AD130" i="2"/>
  <c r="AF130" i="2" s="1"/>
  <c r="X130" i="2"/>
  <c r="Z130" i="2" s="1"/>
  <c r="S130" i="2"/>
  <c r="J130" i="2"/>
  <c r="L130" i="2" s="1"/>
  <c r="M130" i="2" s="1"/>
  <c r="E130" i="2"/>
  <c r="G130" i="2" s="1"/>
  <c r="C130" i="2"/>
  <c r="D130" i="2" s="1"/>
  <c r="B130" i="2"/>
  <c r="A130" i="2"/>
  <c r="BA129" i="2"/>
  <c r="AZ129" i="2"/>
  <c r="AV129" i="2"/>
  <c r="AD129" i="2"/>
  <c r="AF129" i="2" s="1"/>
  <c r="X129" i="2"/>
  <c r="Z129" i="2" s="1"/>
  <c r="S129" i="2"/>
  <c r="U129" i="2" s="1"/>
  <c r="J129" i="2"/>
  <c r="L129" i="2" s="1"/>
  <c r="M129" i="2" s="1"/>
  <c r="E129" i="2"/>
  <c r="G129" i="2" s="1"/>
  <c r="D129" i="2"/>
  <c r="C129" i="2"/>
  <c r="B129" i="2"/>
  <c r="A129" i="2"/>
  <c r="BA128" i="2"/>
  <c r="AZ128" i="2"/>
  <c r="AV128" i="2"/>
  <c r="AD128" i="2"/>
  <c r="AF128" i="2" s="1"/>
  <c r="X128" i="2"/>
  <c r="Z128" i="2" s="1"/>
  <c r="S128" i="2"/>
  <c r="J128" i="2"/>
  <c r="L128" i="2" s="1"/>
  <c r="M128" i="2" s="1"/>
  <c r="E128" i="2"/>
  <c r="G128" i="2" s="1"/>
  <c r="D128" i="2"/>
  <c r="C128" i="2"/>
  <c r="B128" i="2"/>
  <c r="A128" i="2"/>
  <c r="BA127" i="2"/>
  <c r="AZ127" i="2"/>
  <c r="AV127" i="2"/>
  <c r="AD127" i="2"/>
  <c r="AF127" i="2" s="1"/>
  <c r="X127" i="2"/>
  <c r="Z127" i="2" s="1"/>
  <c r="S127" i="2"/>
  <c r="U127" i="2" s="1"/>
  <c r="J127" i="2"/>
  <c r="L127" i="2" s="1"/>
  <c r="M127" i="2" s="1"/>
  <c r="E127" i="2"/>
  <c r="G127" i="2" s="1"/>
  <c r="D127" i="2"/>
  <c r="C127" i="2"/>
  <c r="B127" i="2"/>
  <c r="A127" i="2"/>
  <c r="S135" i="6"/>
  <c r="B135" i="6"/>
  <c r="A135" i="6"/>
  <c r="S134" i="6"/>
  <c r="B134" i="6"/>
  <c r="A134" i="6"/>
  <c r="S133" i="6"/>
  <c r="B133" i="6"/>
  <c r="A133" i="6"/>
  <c r="S129" i="6"/>
  <c r="B129" i="6"/>
  <c r="A129" i="6"/>
  <c r="S128" i="6"/>
  <c r="B128" i="6"/>
  <c r="A128" i="6"/>
  <c r="S127" i="6"/>
  <c r="B127" i="6"/>
  <c r="A127" i="6"/>
  <c r="BA135" i="2"/>
  <c r="AZ135" i="2"/>
  <c r="AV135" i="2"/>
  <c r="AD135" i="2"/>
  <c r="AF135" i="2" s="1"/>
  <c r="X135" i="2"/>
  <c r="Z135" i="2" s="1"/>
  <c r="S135" i="2"/>
  <c r="U135" i="2" s="1"/>
  <c r="U136" i="2" s="1"/>
  <c r="E135" i="2"/>
  <c r="G135" i="2" s="1"/>
  <c r="D135" i="2"/>
  <c r="C135" i="2"/>
  <c r="J135" i="2" s="1"/>
  <c r="L135" i="2" s="1"/>
  <c r="M135" i="2" s="1"/>
  <c r="B135" i="2"/>
  <c r="A135" i="2"/>
  <c r="BA134" i="2"/>
  <c r="AZ134" i="2"/>
  <c r="AV134" i="2"/>
  <c r="AD134" i="2"/>
  <c r="AF134" i="2" s="1"/>
  <c r="X134" i="2"/>
  <c r="Z134" i="2" s="1"/>
  <c r="S134" i="2"/>
  <c r="E134" i="2"/>
  <c r="F134" i="2" s="1"/>
  <c r="C134" i="2"/>
  <c r="J134" i="2" s="1"/>
  <c r="L134" i="2" s="1"/>
  <c r="M134" i="2" s="1"/>
  <c r="B134" i="2"/>
  <c r="A134" i="2"/>
  <c r="BA133" i="2"/>
  <c r="AZ133" i="2"/>
  <c r="AV133" i="2"/>
  <c r="AD133" i="2"/>
  <c r="AF133" i="2" s="1"/>
  <c r="X133" i="2"/>
  <c r="Z133" i="2" s="1"/>
  <c r="S133" i="2"/>
  <c r="T133" i="2" s="1"/>
  <c r="E133" i="2"/>
  <c r="G133" i="2" s="1"/>
  <c r="D133" i="2"/>
  <c r="C133" i="2"/>
  <c r="J133" i="2" s="1"/>
  <c r="K133" i="2" s="1"/>
  <c r="B133" i="2"/>
  <c r="A133" i="2"/>
  <c r="AJ136" i="2" l="1"/>
  <c r="K136" i="6" s="1"/>
  <c r="V136" i="2"/>
  <c r="D134" i="2"/>
  <c r="E128" i="6"/>
  <c r="V141" i="2"/>
  <c r="AK141" i="2" s="1"/>
  <c r="L141" i="6" s="1"/>
  <c r="AI142" i="2"/>
  <c r="J142" i="6" s="1"/>
  <c r="I142" i="6"/>
  <c r="J131" i="2"/>
  <c r="L131" i="2" s="1"/>
  <c r="M131" i="2" s="1"/>
  <c r="AJ143" i="2"/>
  <c r="K143" i="6" s="1"/>
  <c r="U142" i="2"/>
  <c r="AI136" i="2"/>
  <c r="J136" i="6" s="1"/>
  <c r="I136" i="6"/>
  <c r="O141" i="2"/>
  <c r="C141" i="6" s="1"/>
  <c r="AA148" i="2"/>
  <c r="V146" i="2"/>
  <c r="AJ146" i="2"/>
  <c r="K146" i="6" s="1"/>
  <c r="H147" i="2"/>
  <c r="O147" i="2"/>
  <c r="C147" i="6" s="1"/>
  <c r="AA143" i="2"/>
  <c r="AA146" i="2"/>
  <c r="AG148" i="2"/>
  <c r="AH148" i="2"/>
  <c r="AA149" i="2"/>
  <c r="AA144" i="2"/>
  <c r="V145" i="2"/>
  <c r="AJ145" i="2"/>
  <c r="K145" i="6" s="1"/>
  <c r="AH143" i="2"/>
  <c r="H146" i="2"/>
  <c r="O146" i="2"/>
  <c r="C146" i="6" s="1"/>
  <c r="K147" i="2"/>
  <c r="L147" i="2"/>
  <c r="M147" i="2" s="1"/>
  <c r="U144" i="2"/>
  <c r="V148" i="2"/>
  <c r="AJ148" i="2"/>
  <c r="K148" i="6" s="1"/>
  <c r="AG149" i="2"/>
  <c r="AH149" i="2"/>
  <c r="AL149" i="2"/>
  <c r="AM149" i="2" s="1"/>
  <c r="P149" i="2"/>
  <c r="D149" i="6" s="1"/>
  <c r="Q149" i="2"/>
  <c r="R149" i="2" s="1"/>
  <c r="AG146" i="2"/>
  <c r="AH146" i="2"/>
  <c r="I146" i="6" s="1"/>
  <c r="H144" i="2"/>
  <c r="O144" i="2"/>
  <c r="C144" i="6" s="1"/>
  <c r="AA147" i="2"/>
  <c r="AG144" i="2"/>
  <c r="AH144" i="2"/>
  <c r="I144" i="6" s="1"/>
  <c r="Q142" i="2"/>
  <c r="P142" i="2"/>
  <c r="D142" i="6" s="1"/>
  <c r="Q143" i="2"/>
  <c r="P143" i="2"/>
  <c r="D143" i="6" s="1"/>
  <c r="AK147" i="2"/>
  <c r="L147" i="6" s="1"/>
  <c r="P145" i="2"/>
  <c r="D145" i="6" s="1"/>
  <c r="Q145" i="2"/>
  <c r="K149" i="2"/>
  <c r="L149" i="2"/>
  <c r="M149" i="2" s="1"/>
  <c r="AI147" i="2"/>
  <c r="J147" i="6" s="1"/>
  <c r="H148" i="2"/>
  <c r="O148" i="2"/>
  <c r="C148" i="6" s="1"/>
  <c r="AK149" i="2"/>
  <c r="L149" i="6" s="1"/>
  <c r="AG145" i="2"/>
  <c r="AL145" i="2"/>
  <c r="AH145" i="2"/>
  <c r="AK143" i="2"/>
  <c r="L143" i="6" s="1"/>
  <c r="L143" i="2"/>
  <c r="M143" i="2" s="1"/>
  <c r="K143" i="2"/>
  <c r="AK138" i="2"/>
  <c r="L138" i="6" s="1"/>
  <c r="Q140" i="2"/>
  <c r="P140" i="2"/>
  <c r="D140" i="6" s="1"/>
  <c r="Q139" i="2"/>
  <c r="P139" i="2"/>
  <c r="D139" i="6" s="1"/>
  <c r="Q138" i="2"/>
  <c r="P138" i="2"/>
  <c r="D138" i="6" s="1"/>
  <c r="V140" i="2"/>
  <c r="AJ140" i="2"/>
  <c r="K140" i="6" s="1"/>
  <c r="L141" i="2"/>
  <c r="M141" i="2" s="1"/>
  <c r="K141" i="2"/>
  <c r="L140" i="2"/>
  <c r="M140" i="2" s="1"/>
  <c r="K140" i="2"/>
  <c r="L139" i="2"/>
  <c r="M139" i="2" s="1"/>
  <c r="K139" i="2"/>
  <c r="AK139" i="2"/>
  <c r="L139" i="6" s="1"/>
  <c r="AI141" i="2"/>
  <c r="J141" i="6" s="1"/>
  <c r="AI140" i="2"/>
  <c r="J140" i="6" s="1"/>
  <c r="AI139" i="2"/>
  <c r="J139" i="6" s="1"/>
  <c r="AI138" i="2"/>
  <c r="J138" i="6" s="1"/>
  <c r="Q141" i="2"/>
  <c r="P141" i="2"/>
  <c r="D141" i="6" s="1"/>
  <c r="L138" i="2"/>
  <c r="M138" i="2" s="1"/>
  <c r="K138" i="2"/>
  <c r="AI137" i="2"/>
  <c r="J137" i="6" s="1"/>
  <c r="Q137" i="2"/>
  <c r="P137" i="2"/>
  <c r="D137" i="6" s="1"/>
  <c r="AK137" i="2"/>
  <c r="L137" i="6" s="1"/>
  <c r="Q136" i="2"/>
  <c r="P136" i="2"/>
  <c r="D136" i="6" s="1"/>
  <c r="AK136" i="2"/>
  <c r="L136" i="6" s="1"/>
  <c r="E135" i="6"/>
  <c r="E134" i="6"/>
  <c r="E133" i="6"/>
  <c r="E129" i="6"/>
  <c r="E131" i="6"/>
  <c r="U128" i="2"/>
  <c r="V129" i="2"/>
  <c r="AJ129" i="2"/>
  <c r="K129" i="6" s="1"/>
  <c r="V131" i="2"/>
  <c r="AJ131" i="2"/>
  <c r="K131" i="6" s="1"/>
  <c r="AA127" i="2"/>
  <c r="AA129" i="2"/>
  <c r="AA130" i="2"/>
  <c r="H127" i="2"/>
  <c r="O127" i="2"/>
  <c r="AG127" i="2"/>
  <c r="AH127" i="2"/>
  <c r="H128" i="2"/>
  <c r="O128" i="2"/>
  <c r="AG128" i="2"/>
  <c r="AH128" i="2"/>
  <c r="H129" i="2"/>
  <c r="O129" i="2"/>
  <c r="AG129" i="2"/>
  <c r="AH129" i="2"/>
  <c r="H130" i="2"/>
  <c r="O130" i="2"/>
  <c r="C130" i="6" s="1"/>
  <c r="AG130" i="2"/>
  <c r="AH130" i="2"/>
  <c r="I130" i="6" s="1"/>
  <c r="H131" i="2"/>
  <c r="O131" i="2"/>
  <c r="C131" i="6" s="1"/>
  <c r="AG131" i="2"/>
  <c r="AH131" i="2"/>
  <c r="I131" i="6" s="1"/>
  <c r="V127" i="2"/>
  <c r="AJ127" i="2"/>
  <c r="K127" i="6" s="1"/>
  <c r="U130" i="2"/>
  <c r="AA128" i="2"/>
  <c r="AA131" i="2"/>
  <c r="F127" i="2"/>
  <c r="K127" i="2"/>
  <c r="T127" i="2"/>
  <c r="Y127" i="2"/>
  <c r="F127" i="6" s="1"/>
  <c r="AE127" i="2"/>
  <c r="F128" i="2"/>
  <c r="K128" i="2"/>
  <c r="T128" i="2"/>
  <c r="Y128" i="2"/>
  <c r="F128" i="6" s="1"/>
  <c r="AE128" i="2"/>
  <c r="F129" i="2"/>
  <c r="K129" i="2"/>
  <c r="T129" i="2"/>
  <c r="Y129" i="2"/>
  <c r="F129" i="6" s="1"/>
  <c r="AE129" i="2"/>
  <c r="F130" i="2"/>
  <c r="K130" i="2"/>
  <c r="T130" i="2"/>
  <c r="Y130" i="2"/>
  <c r="F130" i="6" s="1"/>
  <c r="AE130" i="2"/>
  <c r="F131" i="2"/>
  <c r="K131" i="2"/>
  <c r="T131" i="2"/>
  <c r="Y131" i="2"/>
  <c r="F131" i="6" s="1"/>
  <c r="AE131" i="2"/>
  <c r="E127" i="6"/>
  <c r="V135" i="2"/>
  <c r="AJ135" i="2"/>
  <c r="K135" i="6" s="1"/>
  <c r="AA133" i="2"/>
  <c r="AA134" i="2"/>
  <c r="AA135" i="2"/>
  <c r="H133" i="2"/>
  <c r="O133" i="2"/>
  <c r="C133" i="6" s="1"/>
  <c r="AG133" i="2"/>
  <c r="AH133" i="2"/>
  <c r="AG134" i="2"/>
  <c r="AH134" i="2"/>
  <c r="I134" i="6" s="1"/>
  <c r="H135" i="2"/>
  <c r="O135" i="2"/>
  <c r="C135" i="6" s="1"/>
  <c r="AG135" i="2"/>
  <c r="AH135" i="2"/>
  <c r="F133" i="2"/>
  <c r="Y133" i="2"/>
  <c r="F133" i="6" s="1"/>
  <c r="AE133" i="2"/>
  <c r="K134" i="2"/>
  <c r="T134" i="2"/>
  <c r="Y134" i="2"/>
  <c r="F134" i="6" s="1"/>
  <c r="AE134" i="2"/>
  <c r="F135" i="2"/>
  <c r="K135" i="2"/>
  <c r="T135" i="2"/>
  <c r="Y135" i="2"/>
  <c r="F135" i="6" s="1"/>
  <c r="AE135" i="2"/>
  <c r="L133" i="2"/>
  <c r="M133" i="2" s="1"/>
  <c r="U133" i="2"/>
  <c r="G134" i="2"/>
  <c r="AI149" i="2" l="1"/>
  <c r="J149" i="6" s="1"/>
  <c r="I149" i="6"/>
  <c r="AI143" i="2"/>
  <c r="J143" i="6" s="1"/>
  <c r="I143" i="6"/>
  <c r="AI145" i="2"/>
  <c r="J145" i="6" s="1"/>
  <c r="I145" i="6"/>
  <c r="AI148" i="2"/>
  <c r="J148" i="6" s="1"/>
  <c r="I148" i="6"/>
  <c r="V142" i="2"/>
  <c r="AK142" i="2" s="1"/>
  <c r="L142" i="6" s="1"/>
  <c r="AJ142" i="2"/>
  <c r="K142" i="6" s="1"/>
  <c r="P148" i="2"/>
  <c r="D148" i="6" s="1"/>
  <c r="Q148" i="2"/>
  <c r="R145" i="2"/>
  <c r="AM145" i="2" s="1"/>
  <c r="AS145" i="2"/>
  <c r="R143" i="2"/>
  <c r="AL143" i="2"/>
  <c r="AN143" i="2"/>
  <c r="G143" i="6" s="1"/>
  <c r="AI144" i="2"/>
  <c r="J144" i="6" s="1"/>
  <c r="P144" i="2"/>
  <c r="D144" i="6" s="1"/>
  <c r="Q144" i="2"/>
  <c r="AK148" i="2"/>
  <c r="L148" i="6" s="1"/>
  <c r="AN149" i="2"/>
  <c r="G149" i="6" s="1"/>
  <c r="P146" i="2"/>
  <c r="D146" i="6" s="1"/>
  <c r="Q146" i="2"/>
  <c r="AK145" i="2"/>
  <c r="L145" i="6" s="1"/>
  <c r="AS143" i="2"/>
  <c r="AK146" i="2"/>
  <c r="L146" i="6" s="1"/>
  <c r="AN145" i="2"/>
  <c r="G145" i="6" s="1"/>
  <c r="R142" i="2"/>
  <c r="AS142" i="2"/>
  <c r="AL142" i="2"/>
  <c r="AI146" i="2"/>
  <c r="J146" i="6" s="1"/>
  <c r="V144" i="2"/>
  <c r="AJ144" i="2"/>
  <c r="K144" i="6" s="1"/>
  <c r="AS149" i="2"/>
  <c r="P147" i="2"/>
  <c r="D147" i="6" s="1"/>
  <c r="Q147" i="2"/>
  <c r="R138" i="2"/>
  <c r="AL138" i="2"/>
  <c r="AS138" i="2"/>
  <c r="R140" i="2"/>
  <c r="AS140" i="2"/>
  <c r="AL140" i="2"/>
  <c r="AK140" i="2"/>
  <c r="L140" i="6" s="1"/>
  <c r="R139" i="2"/>
  <c r="AS139" i="2"/>
  <c r="AL139" i="2"/>
  <c r="AN139" i="2"/>
  <c r="G139" i="6" s="1"/>
  <c r="R141" i="2"/>
  <c r="AS141" i="2"/>
  <c r="AN141" i="2"/>
  <c r="G141" i="6" s="1"/>
  <c r="AL141" i="2"/>
  <c r="R137" i="2"/>
  <c r="AS137" i="2"/>
  <c r="AN137" i="2"/>
  <c r="G137" i="6" s="1"/>
  <c r="AL137" i="2"/>
  <c r="R136" i="2"/>
  <c r="AS136" i="2"/>
  <c r="AL136" i="2"/>
  <c r="AI133" i="2"/>
  <c r="J133" i="6" s="1"/>
  <c r="I133" i="6"/>
  <c r="AI135" i="2"/>
  <c r="J135" i="6" s="1"/>
  <c r="I135" i="6"/>
  <c r="I129" i="6"/>
  <c r="AI129" i="2"/>
  <c r="J129" i="6" s="1"/>
  <c r="Q129" i="2"/>
  <c r="C129" i="6"/>
  <c r="P129" i="2"/>
  <c r="D129" i="6" s="1"/>
  <c r="AK131" i="2"/>
  <c r="L131" i="6" s="1"/>
  <c r="V130" i="2"/>
  <c r="AJ130" i="2"/>
  <c r="K130" i="6" s="1"/>
  <c r="Q131" i="2"/>
  <c r="P131" i="2"/>
  <c r="D131" i="6" s="1"/>
  <c r="Q130" i="2"/>
  <c r="P130" i="2"/>
  <c r="D130" i="6" s="1"/>
  <c r="AI128" i="2"/>
  <c r="J128" i="6" s="1"/>
  <c r="I128" i="6"/>
  <c r="AK127" i="2"/>
  <c r="L127" i="6" s="1"/>
  <c r="AI130" i="2"/>
  <c r="J130" i="6" s="1"/>
  <c r="I127" i="6"/>
  <c r="AI127" i="2"/>
  <c r="J127" i="6" s="1"/>
  <c r="Q127" i="2"/>
  <c r="P127" i="2"/>
  <c r="D127" i="6" s="1"/>
  <c r="C127" i="6"/>
  <c r="AK129" i="2"/>
  <c r="L129" i="6" s="1"/>
  <c r="AI131" i="2"/>
  <c r="J131" i="6" s="1"/>
  <c r="C128" i="6"/>
  <c r="Q128" i="2"/>
  <c r="P128" i="2"/>
  <c r="D128" i="6" s="1"/>
  <c r="V128" i="2"/>
  <c r="AJ128" i="2"/>
  <c r="K128" i="6" s="1"/>
  <c r="Q133" i="2"/>
  <c r="P133" i="2"/>
  <c r="D133" i="6" s="1"/>
  <c r="V133" i="2"/>
  <c r="AJ133" i="2"/>
  <c r="K133" i="6" s="1"/>
  <c r="AK135" i="2"/>
  <c r="L135" i="6" s="1"/>
  <c r="H134" i="2"/>
  <c r="O134" i="2"/>
  <c r="C134" i="6" s="1"/>
  <c r="AI134" i="2"/>
  <c r="J134" i="6" s="1"/>
  <c r="Q135" i="2"/>
  <c r="P135" i="2"/>
  <c r="D135" i="6" s="1"/>
  <c r="U134" i="2"/>
  <c r="AW145" i="2"/>
  <c r="AP145" i="2"/>
  <c r="AP149" i="2"/>
  <c r="AW141" i="2"/>
  <c r="AW149" i="2"/>
  <c r="AW143" i="2"/>
  <c r="AP141" i="2"/>
  <c r="AP143" i="2"/>
  <c r="AP139" i="2"/>
  <c r="AP137" i="2"/>
  <c r="AW139" i="2"/>
  <c r="AW137" i="2"/>
  <c r="O137" i="6" l="1"/>
  <c r="O139" i="6"/>
  <c r="M137" i="6"/>
  <c r="M139" i="6"/>
  <c r="M143" i="6"/>
  <c r="M141" i="6"/>
  <c r="O143" i="6"/>
  <c r="O149" i="6"/>
  <c r="O141" i="6"/>
  <c r="M149" i="6"/>
  <c r="M145" i="6"/>
  <c r="O145" i="6"/>
  <c r="AM139" i="2"/>
  <c r="BD143" i="2"/>
  <c r="BB143" i="2"/>
  <c r="Q143" i="6" s="1"/>
  <c r="BD145" i="2"/>
  <c r="BB145" i="2"/>
  <c r="Q145" i="6" s="1"/>
  <c r="BD149" i="2"/>
  <c r="BB149" i="2"/>
  <c r="Q149" i="6" s="1"/>
  <c r="AN142" i="2"/>
  <c r="G142" i="6" s="1"/>
  <c r="AM142" i="2"/>
  <c r="R148" i="2"/>
  <c r="AS148" i="2"/>
  <c r="AL148" i="2"/>
  <c r="R147" i="2"/>
  <c r="AN147" i="2"/>
  <c r="G147" i="6" s="1"/>
  <c r="AL147" i="2"/>
  <c r="AS147" i="2"/>
  <c r="AK144" i="2"/>
  <c r="L144" i="6" s="1"/>
  <c r="AT142" i="2"/>
  <c r="AT143" i="2"/>
  <c r="AO149" i="2"/>
  <c r="H149" i="6" s="1"/>
  <c r="AT145" i="2"/>
  <c r="AO143" i="2"/>
  <c r="H143" i="6" s="1"/>
  <c r="AT149" i="2"/>
  <c r="AO145" i="2"/>
  <c r="H145" i="6" s="1"/>
  <c r="R146" i="2"/>
  <c r="AS146" i="2"/>
  <c r="AL146" i="2"/>
  <c r="R144" i="2"/>
  <c r="AS144" i="2"/>
  <c r="AL144" i="2"/>
  <c r="AM143" i="2"/>
  <c r="BD141" i="2"/>
  <c r="BB141" i="2"/>
  <c r="Q141" i="6" s="1"/>
  <c r="BD139" i="2"/>
  <c r="BB139" i="2"/>
  <c r="Q139" i="6" s="1"/>
  <c r="AO141" i="2"/>
  <c r="H141" i="6" s="1"/>
  <c r="AN140" i="2"/>
  <c r="G140" i="6" s="1"/>
  <c r="AM140" i="2"/>
  <c r="AN138" i="2"/>
  <c r="G138" i="6" s="1"/>
  <c r="AM138" i="2"/>
  <c r="AT141" i="2"/>
  <c r="AT139" i="2"/>
  <c r="AT140" i="2"/>
  <c r="AM141" i="2"/>
  <c r="AO139" i="2"/>
  <c r="H139" i="6" s="1"/>
  <c r="AT138" i="2"/>
  <c r="BD137" i="2"/>
  <c r="BB137" i="2"/>
  <c r="Q137" i="6" s="1"/>
  <c r="AT136" i="2"/>
  <c r="AT137" i="2"/>
  <c r="AM137" i="2"/>
  <c r="AM136" i="2"/>
  <c r="AO137" i="2"/>
  <c r="H137" i="6" s="1"/>
  <c r="R128" i="2"/>
  <c r="AL128" i="2"/>
  <c r="AS128" i="2"/>
  <c r="R131" i="2"/>
  <c r="AN131" i="2"/>
  <c r="G131" i="6" s="1"/>
  <c r="AL131" i="2"/>
  <c r="AS131" i="2"/>
  <c r="AK128" i="2"/>
  <c r="L128" i="6" s="1"/>
  <c r="R127" i="2"/>
  <c r="AN127" i="2"/>
  <c r="AS127" i="2"/>
  <c r="AL127" i="2"/>
  <c r="R130" i="2"/>
  <c r="AL130" i="2"/>
  <c r="AS130" i="2"/>
  <c r="AK130" i="2"/>
  <c r="L130" i="6" s="1"/>
  <c r="R129" i="2"/>
  <c r="AL129" i="2"/>
  <c r="AM129" i="2" s="1"/>
  <c r="AN129" i="2"/>
  <c r="AS129" i="2"/>
  <c r="R135" i="2"/>
  <c r="AS135" i="2"/>
  <c r="AN135" i="2"/>
  <c r="G135" i="6" s="1"/>
  <c r="AL135" i="2"/>
  <c r="R133" i="2"/>
  <c r="AS133" i="2"/>
  <c r="AN133" i="2"/>
  <c r="G133" i="6" s="1"/>
  <c r="AL133" i="2"/>
  <c r="V134" i="2"/>
  <c r="AJ134" i="2"/>
  <c r="K134" i="6" s="1"/>
  <c r="Q134" i="2"/>
  <c r="P134" i="2"/>
  <c r="D134" i="6" s="1"/>
  <c r="AK133" i="2"/>
  <c r="L133" i="6" s="1"/>
  <c r="AP127" i="2"/>
  <c r="AX137" i="2"/>
  <c r="AP129" i="2"/>
  <c r="AP147" i="2"/>
  <c r="AW142" i="2"/>
  <c r="AP138" i="2"/>
  <c r="AP135" i="2"/>
  <c r="AW129" i="2"/>
  <c r="AQ143" i="2"/>
  <c r="AP142" i="2"/>
  <c r="AX145" i="2"/>
  <c r="AQ141" i="2"/>
  <c r="AQ139" i="2"/>
  <c r="AQ137" i="2"/>
  <c r="AW135" i="2"/>
  <c r="AW131" i="2"/>
  <c r="AP131" i="2"/>
  <c r="AX143" i="2"/>
  <c r="AW147" i="2"/>
  <c r="AX139" i="2"/>
  <c r="AW140" i="2"/>
  <c r="AP133" i="2"/>
  <c r="AW127" i="2"/>
  <c r="AX149" i="2"/>
  <c r="AQ149" i="2"/>
  <c r="AW138" i="2"/>
  <c r="AP140" i="2"/>
  <c r="AW133" i="2"/>
  <c r="AQ145" i="2"/>
  <c r="AX141" i="2"/>
  <c r="P141" i="6" l="1"/>
  <c r="N145" i="6"/>
  <c r="M140" i="6"/>
  <c r="O138" i="6"/>
  <c r="N149" i="6"/>
  <c r="P149" i="6"/>
  <c r="O140" i="6"/>
  <c r="P139" i="6"/>
  <c r="O147" i="6"/>
  <c r="P143" i="6"/>
  <c r="N137" i="6"/>
  <c r="N139" i="6"/>
  <c r="N141" i="6"/>
  <c r="P145" i="6"/>
  <c r="M142" i="6"/>
  <c r="N143" i="6"/>
  <c r="M138" i="6"/>
  <c r="O142" i="6"/>
  <c r="M147" i="6"/>
  <c r="P137" i="6"/>
  <c r="AM131" i="2"/>
  <c r="AN136" i="2"/>
  <c r="BC145" i="2"/>
  <c r="R145" i="6" s="1"/>
  <c r="AR145" i="2"/>
  <c r="AR149" i="2"/>
  <c r="BD147" i="2"/>
  <c r="BB147" i="2"/>
  <c r="Q147" i="6" s="1"/>
  <c r="AY142" i="2"/>
  <c r="BD142" i="2"/>
  <c r="BB142" i="2"/>
  <c r="Q142" i="6" s="1"/>
  <c r="BC149" i="2"/>
  <c r="R149" i="6" s="1"/>
  <c r="BC143" i="2"/>
  <c r="R143" i="6" s="1"/>
  <c r="AR143" i="2"/>
  <c r="AT144" i="2"/>
  <c r="AT147" i="2"/>
  <c r="AY147" i="2" s="1"/>
  <c r="AM148" i="2"/>
  <c r="AN148" i="2"/>
  <c r="G148" i="6" s="1"/>
  <c r="AO142" i="2"/>
  <c r="H142" i="6" s="1"/>
  <c r="AM146" i="2"/>
  <c r="AN146" i="2"/>
  <c r="G146" i="6" s="1"/>
  <c r="AM147" i="2"/>
  <c r="AT148" i="2"/>
  <c r="AM144" i="2"/>
  <c r="AN144" i="2"/>
  <c r="G144" i="6" s="1"/>
  <c r="AT146" i="2"/>
  <c r="AO147" i="2"/>
  <c r="H147" i="6" s="1"/>
  <c r="AY149" i="2"/>
  <c r="AY145" i="2"/>
  <c r="AY143" i="2"/>
  <c r="AR139" i="2"/>
  <c r="BC141" i="2"/>
  <c r="R141" i="6" s="1"/>
  <c r="BD140" i="2"/>
  <c r="BB140" i="2"/>
  <c r="Q140" i="6" s="1"/>
  <c r="AR141" i="2"/>
  <c r="BD138" i="2"/>
  <c r="BB138" i="2"/>
  <c r="Q138" i="6" s="1"/>
  <c r="BC139" i="2"/>
  <c r="R139" i="6" s="1"/>
  <c r="AO140" i="2"/>
  <c r="H140" i="6" s="1"/>
  <c r="AO138" i="2"/>
  <c r="AY139" i="2"/>
  <c r="AY141" i="2"/>
  <c r="AR137" i="2"/>
  <c r="BC137" i="2"/>
  <c r="R137" i="6" s="1"/>
  <c r="AY137" i="2"/>
  <c r="AO136" i="2"/>
  <c r="H136" i="6" s="1"/>
  <c r="O135" i="6"/>
  <c r="M135" i="6"/>
  <c r="O133" i="6"/>
  <c r="M133" i="6"/>
  <c r="M131" i="6"/>
  <c r="O131" i="6"/>
  <c r="M127" i="6"/>
  <c r="O129" i="6"/>
  <c r="BD129" i="2"/>
  <c r="BB129" i="2"/>
  <c r="Q129" i="6" s="1"/>
  <c r="M129" i="6"/>
  <c r="O127" i="6"/>
  <c r="BD127" i="2"/>
  <c r="BB127" i="2"/>
  <c r="Q127" i="6" s="1"/>
  <c r="BD131" i="2"/>
  <c r="BB131" i="2"/>
  <c r="Q131" i="6" s="1"/>
  <c r="AN130" i="2"/>
  <c r="G130" i="6" s="1"/>
  <c r="AM130" i="2"/>
  <c r="AO127" i="2"/>
  <c r="G127" i="6"/>
  <c r="AN128" i="2"/>
  <c r="AM128" i="2"/>
  <c r="AO131" i="2"/>
  <c r="H131" i="6" s="1"/>
  <c r="AT129" i="2"/>
  <c r="AM127" i="2"/>
  <c r="AO129" i="2"/>
  <c r="G129" i="6"/>
  <c r="AT130" i="2"/>
  <c r="AT127" i="2"/>
  <c r="AT131" i="2"/>
  <c r="AT128" i="2"/>
  <c r="BD133" i="2"/>
  <c r="BB133" i="2"/>
  <c r="Q133" i="6" s="1"/>
  <c r="BD135" i="2"/>
  <c r="BB135" i="2"/>
  <c r="Q135" i="6" s="1"/>
  <c r="AK134" i="2"/>
  <c r="L134" i="6" s="1"/>
  <c r="AT133" i="2"/>
  <c r="AT135" i="2"/>
  <c r="R134" i="2"/>
  <c r="AS134" i="2"/>
  <c r="AL134" i="2"/>
  <c r="AM133" i="2"/>
  <c r="AM135" i="2"/>
  <c r="AO133" i="2"/>
  <c r="H133" i="6" s="1"/>
  <c r="AO135" i="2"/>
  <c r="H135" i="6" s="1"/>
  <c r="AW130" i="2"/>
  <c r="AX127" i="2"/>
  <c r="AP146" i="2"/>
  <c r="AQ142" i="2"/>
  <c r="AP148" i="2"/>
  <c r="AQ138" i="2"/>
  <c r="AX135" i="2"/>
  <c r="AP128" i="2"/>
  <c r="AX142" i="2"/>
  <c r="AQ135" i="2"/>
  <c r="AW136" i="2"/>
  <c r="AP136" i="2"/>
  <c r="AQ127" i="2"/>
  <c r="AP130" i="2"/>
  <c r="AQ129" i="2"/>
  <c r="AW144" i="2"/>
  <c r="AQ147" i="2"/>
  <c r="AX140" i="2"/>
  <c r="AX136" i="2"/>
  <c r="AQ133" i="2"/>
  <c r="AX129" i="2"/>
  <c r="AW148" i="2"/>
  <c r="AX138" i="2"/>
  <c r="AQ131" i="2"/>
  <c r="AW128" i="2"/>
  <c r="AX131" i="2"/>
  <c r="AP144" i="2"/>
  <c r="AX147" i="2"/>
  <c r="AQ140" i="2"/>
  <c r="AQ136" i="2"/>
  <c r="AX133" i="2"/>
  <c r="AW146" i="2"/>
  <c r="O146" i="6" l="1"/>
  <c r="N136" i="6"/>
  <c r="N140" i="6"/>
  <c r="P147" i="6"/>
  <c r="M144" i="6"/>
  <c r="P138" i="6"/>
  <c r="O148" i="6"/>
  <c r="P136" i="6"/>
  <c r="P140" i="6"/>
  <c r="N147" i="6"/>
  <c r="O144" i="6"/>
  <c r="M136" i="6"/>
  <c r="O136" i="6"/>
  <c r="BD136" i="2"/>
  <c r="BB136" i="2"/>
  <c r="Q136" i="6" s="1"/>
  <c r="P142" i="6"/>
  <c r="N138" i="6"/>
  <c r="M148" i="6"/>
  <c r="N142" i="6"/>
  <c r="M146" i="6"/>
  <c r="G136" i="6"/>
  <c r="AY138" i="2"/>
  <c r="H138" i="6"/>
  <c r="BD148" i="2"/>
  <c r="BB148" i="2"/>
  <c r="Q148" i="6" s="1"/>
  <c r="BC147" i="2"/>
  <c r="R147" i="6" s="1"/>
  <c r="AR147" i="2"/>
  <c r="AR142" i="2"/>
  <c r="BC142" i="2"/>
  <c r="R142" i="6" s="1"/>
  <c r="BD144" i="2"/>
  <c r="BB144" i="2"/>
  <c r="Q144" i="6" s="1"/>
  <c r="BD146" i="2"/>
  <c r="BB146" i="2"/>
  <c r="Q146" i="6" s="1"/>
  <c r="AO148" i="2"/>
  <c r="H148" i="6" s="1"/>
  <c r="BF149" i="2"/>
  <c r="BE149" i="2"/>
  <c r="BF143" i="2"/>
  <c r="BE143" i="2"/>
  <c r="BF147" i="2"/>
  <c r="BE147" i="2"/>
  <c r="BF145" i="2"/>
  <c r="BE145" i="2"/>
  <c r="AO144" i="2"/>
  <c r="AO146" i="2"/>
  <c r="H146" i="6" s="1"/>
  <c r="BF142" i="2"/>
  <c r="BE142" i="2"/>
  <c r="AR138" i="2"/>
  <c r="BC138" i="2"/>
  <c r="R138" i="6" s="1"/>
  <c r="AR140" i="2"/>
  <c r="BC140" i="2"/>
  <c r="R140" i="6" s="1"/>
  <c r="BF138" i="2"/>
  <c r="BE138" i="2"/>
  <c r="BF139" i="2"/>
  <c r="BE139" i="2"/>
  <c r="BF141" i="2"/>
  <c r="BE141" i="2"/>
  <c r="AY140" i="2"/>
  <c r="AR136" i="2"/>
  <c r="BC136" i="2"/>
  <c r="R136" i="6" s="1"/>
  <c r="BF137" i="2"/>
  <c r="BE137" i="2"/>
  <c r="AY136" i="2"/>
  <c r="P133" i="6"/>
  <c r="N133" i="6"/>
  <c r="P135" i="6"/>
  <c r="N135" i="6"/>
  <c r="P131" i="6"/>
  <c r="M130" i="6"/>
  <c r="O130" i="6"/>
  <c r="N131" i="6"/>
  <c r="BC131" i="2"/>
  <c r="R131" i="6" s="1"/>
  <c r="AR129" i="2"/>
  <c r="N129" i="6"/>
  <c r="P127" i="6"/>
  <c r="BC127" i="2"/>
  <c r="R127" i="6" s="1"/>
  <c r="M128" i="6"/>
  <c r="O128" i="6"/>
  <c r="BD128" i="2"/>
  <c r="BB128" i="2"/>
  <c r="Q128" i="6" s="1"/>
  <c r="BD130" i="2"/>
  <c r="BB130" i="2"/>
  <c r="Q130" i="6" s="1"/>
  <c r="P129" i="6"/>
  <c r="BC129" i="2"/>
  <c r="R129" i="6" s="1"/>
  <c r="AR131" i="2"/>
  <c r="N127" i="6"/>
  <c r="AR127" i="2"/>
  <c r="H129" i="6"/>
  <c r="AO128" i="2"/>
  <c r="G128" i="6"/>
  <c r="AO130" i="2"/>
  <c r="H130" i="6" s="1"/>
  <c r="AY129" i="2"/>
  <c r="H127" i="6"/>
  <c r="AY131" i="2"/>
  <c r="AY127" i="2"/>
  <c r="AR135" i="2"/>
  <c r="BC133" i="2"/>
  <c r="R133" i="6" s="1"/>
  <c r="AR133" i="2"/>
  <c r="BC135" i="2"/>
  <c r="R135" i="6" s="1"/>
  <c r="AN134" i="2"/>
  <c r="G134" i="6" s="1"/>
  <c r="AM134" i="2"/>
  <c r="AT134" i="2"/>
  <c r="AY135" i="2"/>
  <c r="AY133" i="2"/>
  <c r="AQ130" i="2"/>
  <c r="AQ146" i="2"/>
  <c r="AW134" i="2"/>
  <c r="AX130" i="2"/>
  <c r="AX146" i="2"/>
  <c r="AP134" i="2"/>
  <c r="AX128" i="2"/>
  <c r="AX144" i="2"/>
  <c r="AX148" i="2"/>
  <c r="AQ128" i="2"/>
  <c r="AQ144" i="2"/>
  <c r="AQ148" i="2"/>
  <c r="N148" i="6" l="1"/>
  <c r="N144" i="6"/>
  <c r="P148" i="6"/>
  <c r="P144" i="6"/>
  <c r="P146" i="6"/>
  <c r="N146" i="6"/>
  <c r="AY146" i="2"/>
  <c r="AY144" i="2"/>
  <c r="BF144" i="2" s="1"/>
  <c r="H144" i="6"/>
  <c r="AY148" i="2"/>
  <c r="BF148" i="2" s="1"/>
  <c r="AR148" i="2"/>
  <c r="BC148" i="2"/>
  <c r="R148" i="6" s="1"/>
  <c r="AR146" i="2"/>
  <c r="BC146" i="2"/>
  <c r="R146" i="6" s="1"/>
  <c r="AR144" i="2"/>
  <c r="BC144" i="2"/>
  <c r="R144" i="6" s="1"/>
  <c r="BF146" i="2"/>
  <c r="BE146" i="2"/>
  <c r="BE148" i="2"/>
  <c r="BF140" i="2"/>
  <c r="BE140" i="2"/>
  <c r="BE136" i="2"/>
  <c r="BF136" i="2"/>
  <c r="O134" i="6"/>
  <c r="M134" i="6"/>
  <c r="N130" i="6"/>
  <c r="P130" i="6"/>
  <c r="AR130" i="2"/>
  <c r="BC130" i="2"/>
  <c r="R130" i="6" s="1"/>
  <c r="AR128" i="2"/>
  <c r="N128" i="6"/>
  <c r="P128" i="6"/>
  <c r="BC128" i="2"/>
  <c r="R128" i="6" s="1"/>
  <c r="BF127" i="2"/>
  <c r="BE127" i="2"/>
  <c r="BF131" i="2"/>
  <c r="BE131" i="2"/>
  <c r="H128" i="6"/>
  <c r="AY130" i="2"/>
  <c r="AY128" i="2"/>
  <c r="BF129" i="2"/>
  <c r="BE129" i="2"/>
  <c r="BD134" i="2"/>
  <c r="BB134" i="2"/>
  <c r="Q134" i="6" s="1"/>
  <c r="BF133" i="2"/>
  <c r="BE133" i="2"/>
  <c r="BF135" i="2"/>
  <c r="BE135" i="2"/>
  <c r="AO134" i="2"/>
  <c r="H134" i="6" s="1"/>
  <c r="AX134" i="2"/>
  <c r="AQ134" i="2"/>
  <c r="BE144" i="2" l="1"/>
  <c r="N134" i="6"/>
  <c r="P134" i="6"/>
  <c r="BF130" i="2"/>
  <c r="BE130" i="2"/>
  <c r="BF128" i="2"/>
  <c r="BE128" i="2"/>
  <c r="AR134" i="2"/>
  <c r="BC134" i="2"/>
  <c r="R134" i="6" s="1"/>
  <c r="AY134" i="2"/>
  <c r="BF134" i="2" l="1"/>
  <c r="BE134" i="2"/>
  <c r="S125" i="6" l="1"/>
  <c r="C125" i="6"/>
  <c r="B125" i="6"/>
  <c r="A125" i="6"/>
  <c r="S124" i="6"/>
  <c r="E124" i="6"/>
  <c r="B124" i="6"/>
  <c r="A124" i="6"/>
  <c r="S123" i="6"/>
  <c r="B123" i="6"/>
  <c r="A123" i="6"/>
  <c r="S122" i="6"/>
  <c r="E122" i="6"/>
  <c r="B122" i="6"/>
  <c r="A122" i="6"/>
  <c r="S121" i="6"/>
  <c r="B121" i="6"/>
  <c r="A121" i="6"/>
  <c r="BA125" i="2"/>
  <c r="AZ125" i="2"/>
  <c r="AV125" i="2"/>
  <c r="AD125" i="2"/>
  <c r="AF125" i="2" s="1"/>
  <c r="X125" i="2"/>
  <c r="Z125" i="2" s="1"/>
  <c r="S125" i="2"/>
  <c r="U125" i="2" s="1"/>
  <c r="J125" i="2"/>
  <c r="L125" i="2" s="1"/>
  <c r="M125" i="2" s="1"/>
  <c r="E125" i="2"/>
  <c r="G125" i="2" s="1"/>
  <c r="O125" i="2" s="1"/>
  <c r="D125" i="2"/>
  <c r="C125" i="2"/>
  <c r="B125" i="2"/>
  <c r="A125" i="2"/>
  <c r="BA124" i="2"/>
  <c r="AZ124" i="2"/>
  <c r="AV124" i="2"/>
  <c r="AD124" i="2"/>
  <c r="AF124" i="2" s="1"/>
  <c r="AA124" i="2"/>
  <c r="X124" i="2"/>
  <c r="Z124" i="2" s="1"/>
  <c r="S124" i="2"/>
  <c r="E124" i="2"/>
  <c r="G124" i="2" s="1"/>
  <c r="O124" i="2" s="1"/>
  <c r="C124" i="6" s="1"/>
  <c r="C124" i="2"/>
  <c r="D124" i="2" s="1"/>
  <c r="B124" i="2"/>
  <c r="A124" i="2"/>
  <c r="BA123" i="2"/>
  <c r="AZ123" i="2"/>
  <c r="AV123" i="2"/>
  <c r="AD123" i="2"/>
  <c r="AF123" i="2" s="1"/>
  <c r="X123" i="2"/>
  <c r="Z123" i="2" s="1"/>
  <c r="AA123" i="2" s="1"/>
  <c r="S123" i="2"/>
  <c r="U123" i="2" s="1"/>
  <c r="AJ123" i="2" s="1"/>
  <c r="K123" i="6" s="1"/>
  <c r="J123" i="2"/>
  <c r="L123" i="2" s="1"/>
  <c r="M123" i="2" s="1"/>
  <c r="E123" i="2"/>
  <c r="G123" i="2" s="1"/>
  <c r="O123" i="2" s="1"/>
  <c r="C123" i="6" s="1"/>
  <c r="D123" i="2"/>
  <c r="C123" i="2"/>
  <c r="B123" i="2"/>
  <c r="A123" i="2"/>
  <c r="BA122" i="2"/>
  <c r="AZ122" i="2"/>
  <c r="AV122" i="2"/>
  <c r="AD122" i="2"/>
  <c r="AF122" i="2" s="1"/>
  <c r="AA122" i="2"/>
  <c r="X122" i="2"/>
  <c r="Z122" i="2" s="1"/>
  <c r="S122" i="2"/>
  <c r="E122" i="2"/>
  <c r="G122" i="2" s="1"/>
  <c r="O122" i="2" s="1"/>
  <c r="C122" i="6" s="1"/>
  <c r="C122" i="2"/>
  <c r="J122" i="2" s="1"/>
  <c r="L122" i="2" s="1"/>
  <c r="M122" i="2" s="1"/>
  <c r="B122" i="2"/>
  <c r="A122" i="2"/>
  <c r="BA121" i="2"/>
  <c r="AZ121" i="2"/>
  <c r="AV121" i="2"/>
  <c r="AD121" i="2"/>
  <c r="AF121" i="2" s="1"/>
  <c r="X121" i="2"/>
  <c r="Z121" i="2" s="1"/>
  <c r="AA121" i="2" s="1"/>
  <c r="S121" i="2"/>
  <c r="U121" i="2" s="1"/>
  <c r="AJ121" i="2" s="1"/>
  <c r="K121" i="6" s="1"/>
  <c r="J121" i="2"/>
  <c r="L121" i="2" s="1"/>
  <c r="M121" i="2" s="1"/>
  <c r="E121" i="2"/>
  <c r="G121" i="2" s="1"/>
  <c r="O121" i="2" s="1"/>
  <c r="C121" i="6" s="1"/>
  <c r="D121" i="2"/>
  <c r="C121" i="2"/>
  <c r="B121" i="2"/>
  <c r="A121" i="2"/>
  <c r="D122" i="2" l="1"/>
  <c r="J124" i="2"/>
  <c r="L124" i="2" s="1"/>
  <c r="M124" i="2" s="1"/>
  <c r="E121" i="6"/>
  <c r="E125" i="6"/>
  <c r="E123" i="6"/>
  <c r="Q121" i="2"/>
  <c r="AN121" i="2" s="1"/>
  <c r="G121" i="6" s="1"/>
  <c r="P121" i="2"/>
  <c r="D121" i="6" s="1"/>
  <c r="Q122" i="2"/>
  <c r="AL122" i="2" s="1"/>
  <c r="P122" i="2"/>
  <c r="D122" i="6" s="1"/>
  <c r="Q123" i="2"/>
  <c r="AN123" i="2" s="1"/>
  <c r="G123" i="6" s="1"/>
  <c r="P123" i="2"/>
  <c r="D123" i="6" s="1"/>
  <c r="Q124" i="2"/>
  <c r="AL124" i="2" s="1"/>
  <c r="P124" i="2"/>
  <c r="D124" i="6" s="1"/>
  <c r="Q125" i="2"/>
  <c r="R125" i="2" s="1"/>
  <c r="P125" i="2"/>
  <c r="D125" i="6" s="1"/>
  <c r="AA125" i="2"/>
  <c r="H121" i="2"/>
  <c r="AH121" i="2"/>
  <c r="H122" i="2"/>
  <c r="U122" i="2"/>
  <c r="AH122" i="2"/>
  <c r="H123" i="2"/>
  <c r="AH123" i="2"/>
  <c r="H124" i="2"/>
  <c r="U124" i="2"/>
  <c r="AH124" i="2"/>
  <c r="H125" i="2"/>
  <c r="AH125" i="2"/>
  <c r="AG125" i="2"/>
  <c r="V121" i="2"/>
  <c r="AG121" i="2"/>
  <c r="AG122" i="2"/>
  <c r="V123" i="2"/>
  <c r="AG123" i="2"/>
  <c r="AG124" i="2"/>
  <c r="AJ125" i="2"/>
  <c r="K125" i="6" s="1"/>
  <c r="V125" i="2"/>
  <c r="F121" i="2"/>
  <c r="K121" i="2"/>
  <c r="T121" i="2"/>
  <c r="Y121" i="2"/>
  <c r="F121" i="6" s="1"/>
  <c r="AE121" i="2"/>
  <c r="F122" i="2"/>
  <c r="K122" i="2"/>
  <c r="T122" i="2"/>
  <c r="Y122" i="2"/>
  <c r="F122" i="6" s="1"/>
  <c r="AE122" i="2"/>
  <c r="F123" i="2"/>
  <c r="K123" i="2"/>
  <c r="T123" i="2"/>
  <c r="Y123" i="2"/>
  <c r="F123" i="6" s="1"/>
  <c r="AE123" i="2"/>
  <c r="F124" i="2"/>
  <c r="K124" i="2"/>
  <c r="T124" i="2"/>
  <c r="Y124" i="2"/>
  <c r="F124" i="6" s="1"/>
  <c r="AE124" i="2"/>
  <c r="F125" i="2"/>
  <c r="K125" i="2"/>
  <c r="T125" i="2"/>
  <c r="Y125" i="2"/>
  <c r="F125" i="6" s="1"/>
  <c r="AE125" i="2"/>
  <c r="S119" i="6"/>
  <c r="B119" i="6"/>
  <c r="A119" i="6"/>
  <c r="S118" i="6"/>
  <c r="B118" i="6"/>
  <c r="A118" i="6"/>
  <c r="S117" i="6"/>
  <c r="B117" i="6"/>
  <c r="A117" i="6"/>
  <c r="S116" i="6"/>
  <c r="E116" i="6"/>
  <c r="B116" i="6"/>
  <c r="A116" i="6"/>
  <c r="S115" i="6"/>
  <c r="B115" i="6"/>
  <c r="A115" i="6"/>
  <c r="S114" i="6"/>
  <c r="B114" i="6"/>
  <c r="A114" i="6"/>
  <c r="S113" i="6"/>
  <c r="B113" i="6"/>
  <c r="A113" i="6"/>
  <c r="S112" i="6"/>
  <c r="E112" i="6"/>
  <c r="B112" i="6"/>
  <c r="A112" i="6"/>
  <c r="S111" i="6"/>
  <c r="B111" i="6"/>
  <c r="A111" i="6"/>
  <c r="S110" i="6"/>
  <c r="B110" i="6"/>
  <c r="A110" i="6"/>
  <c r="S109" i="6"/>
  <c r="F109" i="6"/>
  <c r="B109" i="6"/>
  <c r="A109" i="6"/>
  <c r="BA119" i="2"/>
  <c r="AZ119" i="2"/>
  <c r="AV119" i="2"/>
  <c r="AD119" i="2"/>
  <c r="AE119" i="2" s="1"/>
  <c r="X119" i="2"/>
  <c r="Y119" i="2" s="1"/>
  <c r="F119" i="6" s="1"/>
  <c r="S119" i="2"/>
  <c r="T119" i="2" s="1"/>
  <c r="E119" i="2"/>
  <c r="F119" i="2" s="1"/>
  <c r="C119" i="2"/>
  <c r="J119" i="2" s="1"/>
  <c r="B119" i="2"/>
  <c r="A119" i="2"/>
  <c r="BA118" i="2"/>
  <c r="AZ118" i="2"/>
  <c r="AV118" i="2"/>
  <c r="AD118" i="2"/>
  <c r="AE118" i="2" s="1"/>
  <c r="X118" i="2"/>
  <c r="Y118" i="2" s="1"/>
  <c r="F118" i="6" s="1"/>
  <c r="S118" i="2"/>
  <c r="T118" i="2" s="1"/>
  <c r="E118" i="2"/>
  <c r="F118" i="2" s="1"/>
  <c r="C118" i="2"/>
  <c r="J118" i="2" s="1"/>
  <c r="B118" i="2"/>
  <c r="A118" i="2"/>
  <c r="BA117" i="2"/>
  <c r="AZ117" i="2"/>
  <c r="AV117" i="2"/>
  <c r="AD117" i="2"/>
  <c r="X117" i="2"/>
  <c r="E117" i="6" s="1"/>
  <c r="S117" i="2"/>
  <c r="J117" i="2"/>
  <c r="E117" i="2"/>
  <c r="D117" i="2"/>
  <c r="C117" i="2"/>
  <c r="B117" i="2"/>
  <c r="A117" i="2"/>
  <c r="BA116" i="2"/>
  <c r="AZ116" i="2"/>
  <c r="AV116" i="2"/>
  <c r="AD116" i="2"/>
  <c r="X116" i="2"/>
  <c r="S116" i="2"/>
  <c r="J116" i="2"/>
  <c r="E116" i="2"/>
  <c r="D116" i="2"/>
  <c r="C116" i="2"/>
  <c r="B116" i="2"/>
  <c r="A116" i="2"/>
  <c r="BA115" i="2"/>
  <c r="AZ115" i="2"/>
  <c r="AV115" i="2"/>
  <c r="AD115" i="2"/>
  <c r="X115" i="2"/>
  <c r="E115" i="6" s="1"/>
  <c r="S115" i="2"/>
  <c r="J115" i="2"/>
  <c r="E115" i="2"/>
  <c r="D115" i="2"/>
  <c r="C115" i="2"/>
  <c r="B115" i="2"/>
  <c r="A115" i="2"/>
  <c r="BA114" i="2"/>
  <c r="AZ114" i="2"/>
  <c r="AV114" i="2"/>
  <c r="AD114" i="2"/>
  <c r="X114" i="2"/>
  <c r="E114" i="6" s="1"/>
  <c r="S114" i="2"/>
  <c r="J114" i="2"/>
  <c r="E114" i="2"/>
  <c r="D114" i="2"/>
  <c r="C114" i="2"/>
  <c r="B114" i="2"/>
  <c r="A114" i="2"/>
  <c r="BA113" i="2"/>
  <c r="AZ113" i="2"/>
  <c r="AV113" i="2"/>
  <c r="AD113" i="2"/>
  <c r="X113" i="2"/>
  <c r="E113" i="6" s="1"/>
  <c r="S113" i="2"/>
  <c r="J113" i="2"/>
  <c r="E113" i="2"/>
  <c r="D113" i="2"/>
  <c r="C113" i="2"/>
  <c r="B113" i="2"/>
  <c r="A113" i="2"/>
  <c r="BA112" i="2"/>
  <c r="AZ112" i="2"/>
  <c r="AV112" i="2"/>
  <c r="AD112" i="2"/>
  <c r="X112" i="2"/>
  <c r="S112" i="2"/>
  <c r="J112" i="2"/>
  <c r="E112" i="2"/>
  <c r="D112" i="2"/>
  <c r="C112" i="2"/>
  <c r="B112" i="2"/>
  <c r="A112" i="2"/>
  <c r="BA111" i="2"/>
  <c r="AZ111" i="2"/>
  <c r="AV111" i="2"/>
  <c r="AD111" i="2"/>
  <c r="X111" i="2"/>
  <c r="E111" i="6" s="1"/>
  <c r="S111" i="2"/>
  <c r="J111" i="2"/>
  <c r="E111" i="2"/>
  <c r="D111" i="2"/>
  <c r="C111" i="2"/>
  <c r="B111" i="2"/>
  <c r="A111" i="2"/>
  <c r="BA110" i="2"/>
  <c r="AZ110" i="2"/>
  <c r="AV110" i="2"/>
  <c r="AD110" i="2"/>
  <c r="X110" i="2"/>
  <c r="E110" i="6" s="1"/>
  <c r="S110" i="2"/>
  <c r="E110" i="2"/>
  <c r="C110" i="2"/>
  <c r="J110" i="2" s="1"/>
  <c r="B110" i="2"/>
  <c r="A110" i="2"/>
  <c r="BA109" i="2"/>
  <c r="AZ109" i="2"/>
  <c r="AV109" i="2"/>
  <c r="AD109" i="2"/>
  <c r="AE109" i="2" s="1"/>
  <c r="X109" i="2"/>
  <c r="Y109" i="2" s="1"/>
  <c r="S109" i="2"/>
  <c r="T109" i="2" s="1"/>
  <c r="E109" i="2"/>
  <c r="F109" i="2" s="1"/>
  <c r="C109" i="2"/>
  <c r="J109" i="2" s="1"/>
  <c r="B109" i="2"/>
  <c r="A109" i="2"/>
  <c r="AP121" i="2"/>
  <c r="AP123" i="2"/>
  <c r="M123" i="6" l="1"/>
  <c r="M121" i="6"/>
  <c r="AI124" i="2"/>
  <c r="J124" i="6" s="1"/>
  <c r="I124" i="6"/>
  <c r="AI123" i="2"/>
  <c r="J123" i="6" s="1"/>
  <c r="I123" i="6"/>
  <c r="AF109" i="2"/>
  <c r="AH109" i="2" s="1"/>
  <c r="I109" i="6" s="1"/>
  <c r="U118" i="2"/>
  <c r="V118" i="2" s="1"/>
  <c r="AK118" i="2" s="1"/>
  <c r="L118" i="6" s="1"/>
  <c r="AF118" i="2"/>
  <c r="G119" i="2"/>
  <c r="O119" i="2" s="1"/>
  <c r="C119" i="6" s="1"/>
  <c r="Z119" i="2"/>
  <c r="E119" i="6"/>
  <c r="E118" i="6"/>
  <c r="AI125" i="2"/>
  <c r="J125" i="6" s="1"/>
  <c r="I125" i="6"/>
  <c r="AI122" i="2"/>
  <c r="J122" i="6" s="1"/>
  <c r="I122" i="6"/>
  <c r="AI121" i="2"/>
  <c r="J121" i="6" s="1"/>
  <c r="I121" i="6"/>
  <c r="G118" i="2"/>
  <c r="H118" i="2" s="1"/>
  <c r="Z118" i="2"/>
  <c r="U119" i="2"/>
  <c r="AF119" i="2"/>
  <c r="AG119" i="2" s="1"/>
  <c r="E109" i="6"/>
  <c r="AL125" i="2"/>
  <c r="AM125" i="2" s="1"/>
  <c r="AM124" i="2"/>
  <c r="AL123" i="2"/>
  <c r="AN122" i="2"/>
  <c r="G122" i="6" s="1"/>
  <c r="AL121" i="2"/>
  <c r="AS125" i="2"/>
  <c r="AS124" i="2"/>
  <c r="R124" i="2"/>
  <c r="AS122" i="2"/>
  <c r="R122" i="2"/>
  <c r="AM122" i="2" s="1"/>
  <c r="AK125" i="2"/>
  <c r="L125" i="6" s="1"/>
  <c r="AK123" i="2"/>
  <c r="L123" i="6" s="1"/>
  <c r="AK121" i="2"/>
  <c r="L121" i="6" s="1"/>
  <c r="AN125" i="2"/>
  <c r="G125" i="6" s="1"/>
  <c r="AJ124" i="2"/>
  <c r="K124" i="6" s="1"/>
  <c r="V124" i="2"/>
  <c r="AJ122" i="2"/>
  <c r="K122" i="6" s="1"/>
  <c r="V122" i="2"/>
  <c r="AS123" i="2"/>
  <c r="R123" i="2"/>
  <c r="AO123" i="2" s="1"/>
  <c r="H123" i="6" s="1"/>
  <c r="AS121" i="2"/>
  <c r="R121" i="2"/>
  <c r="AO121" i="2" s="1"/>
  <c r="H121" i="6" s="1"/>
  <c r="L118" i="2"/>
  <c r="M118" i="2" s="1"/>
  <c r="K118" i="2"/>
  <c r="Q119" i="2"/>
  <c r="R119" i="2" s="1"/>
  <c r="P119" i="2"/>
  <c r="D119" i="6" s="1"/>
  <c r="L119" i="2"/>
  <c r="M119" i="2" s="1"/>
  <c r="K119" i="2"/>
  <c r="D118" i="2"/>
  <c r="AA118" i="2"/>
  <c r="AG118" i="2"/>
  <c r="D119" i="2"/>
  <c r="H119" i="2"/>
  <c r="V119" i="2"/>
  <c r="AA119" i="2"/>
  <c r="AH118" i="2"/>
  <c r="AH119" i="2"/>
  <c r="I119" i="6" s="1"/>
  <c r="AJ119" i="2"/>
  <c r="K119" i="6" s="1"/>
  <c r="L110" i="2"/>
  <c r="M110" i="2" s="1"/>
  <c r="K110" i="2"/>
  <c r="K109" i="2"/>
  <c r="L109" i="2"/>
  <c r="M109" i="2" s="1"/>
  <c r="Z110" i="2"/>
  <c r="Y110" i="2"/>
  <c r="F110" i="6" s="1"/>
  <c r="Z111" i="2"/>
  <c r="Y111" i="2"/>
  <c r="F111" i="6" s="1"/>
  <c r="T114" i="2"/>
  <c r="G115" i="2"/>
  <c r="F115" i="2"/>
  <c r="AF117" i="2"/>
  <c r="AE117" i="2"/>
  <c r="G109" i="2"/>
  <c r="Z109" i="2"/>
  <c r="AG109" i="2"/>
  <c r="D110" i="2"/>
  <c r="AF110" i="2"/>
  <c r="AE110" i="2"/>
  <c r="Z112" i="2"/>
  <c r="Y112" i="2"/>
  <c r="F112" i="6" s="1"/>
  <c r="L113" i="2"/>
  <c r="M113" i="2" s="1"/>
  <c r="K113" i="2"/>
  <c r="G116" i="2"/>
  <c r="F116" i="2"/>
  <c r="U117" i="2"/>
  <c r="T117" i="2"/>
  <c r="U109" i="2"/>
  <c r="G110" i="2"/>
  <c r="F110" i="2"/>
  <c r="T110" i="2"/>
  <c r="G111" i="2"/>
  <c r="F111" i="2"/>
  <c r="AF113" i="2"/>
  <c r="AE113" i="2"/>
  <c r="L114" i="2"/>
  <c r="M114" i="2" s="1"/>
  <c r="K114" i="2"/>
  <c r="Z115" i="2"/>
  <c r="Y115" i="2"/>
  <c r="F115" i="6" s="1"/>
  <c r="D109" i="2"/>
  <c r="G112" i="2"/>
  <c r="F112" i="2"/>
  <c r="U113" i="2"/>
  <c r="U114" i="2" s="1"/>
  <c r="T113" i="2"/>
  <c r="AF114" i="2"/>
  <c r="AE114" i="2"/>
  <c r="Z116" i="2"/>
  <c r="Y116" i="2"/>
  <c r="F116" i="6" s="1"/>
  <c r="L117" i="2"/>
  <c r="M117" i="2" s="1"/>
  <c r="K117" i="2"/>
  <c r="L112" i="2"/>
  <c r="M112" i="2" s="1"/>
  <c r="K112" i="2"/>
  <c r="T112" i="2"/>
  <c r="AF112" i="2"/>
  <c r="AE112" i="2"/>
  <c r="G114" i="2"/>
  <c r="F114" i="2"/>
  <c r="Z114" i="2"/>
  <c r="Y114" i="2"/>
  <c r="F114" i="6" s="1"/>
  <c r="L116" i="2"/>
  <c r="M116" i="2" s="1"/>
  <c r="K116" i="2"/>
  <c r="T116" i="2"/>
  <c r="AF116" i="2"/>
  <c r="AE116" i="2"/>
  <c r="L111" i="2"/>
  <c r="M111" i="2" s="1"/>
  <c r="K111" i="2"/>
  <c r="U111" i="2"/>
  <c r="U110" i="2" s="1"/>
  <c r="T111" i="2"/>
  <c r="AF111" i="2"/>
  <c r="AE111" i="2"/>
  <c r="G113" i="2"/>
  <c r="F113" i="2"/>
  <c r="Z113" i="2"/>
  <c r="Y113" i="2"/>
  <c r="F113" i="6" s="1"/>
  <c r="L115" i="2"/>
  <c r="M115" i="2" s="1"/>
  <c r="K115" i="2"/>
  <c r="U115" i="2"/>
  <c r="T115" i="2"/>
  <c r="AF115" i="2"/>
  <c r="AE115" i="2"/>
  <c r="G117" i="2"/>
  <c r="F117" i="2"/>
  <c r="Z117" i="2"/>
  <c r="Y117" i="2"/>
  <c r="F117" i="6" s="1"/>
  <c r="S107" i="6"/>
  <c r="E107" i="6"/>
  <c r="B107" i="6"/>
  <c r="A107" i="6"/>
  <c r="S106" i="6"/>
  <c r="B106" i="6"/>
  <c r="A106" i="6"/>
  <c r="S105" i="6"/>
  <c r="B105" i="6"/>
  <c r="A105" i="6"/>
  <c r="S104" i="6"/>
  <c r="B104" i="6"/>
  <c r="A104" i="6"/>
  <c r="S103" i="6"/>
  <c r="F103" i="6"/>
  <c r="E103" i="6"/>
  <c r="B103" i="6"/>
  <c r="A103" i="6"/>
  <c r="S102" i="6"/>
  <c r="B102" i="6"/>
  <c r="A102" i="6"/>
  <c r="S101" i="6"/>
  <c r="C101" i="6"/>
  <c r="B101" i="6"/>
  <c r="A101" i="6"/>
  <c r="S100" i="6"/>
  <c r="B100" i="6"/>
  <c r="A100" i="6"/>
  <c r="S99" i="6"/>
  <c r="E99" i="6"/>
  <c r="B99" i="6"/>
  <c r="A99" i="6"/>
  <c r="BA107" i="2"/>
  <c r="AZ107" i="2"/>
  <c r="AV107" i="2"/>
  <c r="AF107" i="2"/>
  <c r="AD107" i="2"/>
  <c r="AE107" i="2" s="1"/>
  <c r="Z107" i="2"/>
  <c r="Y107" i="2"/>
  <c r="F107" i="6" s="1"/>
  <c r="X107" i="2"/>
  <c r="S107" i="2"/>
  <c r="U107" i="2" s="1"/>
  <c r="E107" i="2"/>
  <c r="G107" i="2" s="1"/>
  <c r="C107" i="2"/>
  <c r="B107" i="2"/>
  <c r="A107" i="2"/>
  <c r="BA106" i="2"/>
  <c r="AZ106" i="2"/>
  <c r="AV106" i="2"/>
  <c r="AF106" i="2"/>
  <c r="AE106" i="2"/>
  <c r="AD106" i="2"/>
  <c r="X106" i="2"/>
  <c r="Z106" i="2" s="1"/>
  <c r="S106" i="2"/>
  <c r="U106" i="2" s="1"/>
  <c r="AJ106" i="2" s="1"/>
  <c r="K106" i="6" s="1"/>
  <c r="G106" i="2"/>
  <c r="E106" i="2"/>
  <c r="F106" i="2" s="1"/>
  <c r="C106" i="2"/>
  <c r="B106" i="2"/>
  <c r="A106" i="2"/>
  <c r="BA105" i="2"/>
  <c r="AZ105" i="2"/>
  <c r="AV105" i="2"/>
  <c r="AD105" i="2"/>
  <c r="AF105" i="2" s="1"/>
  <c r="Z105" i="2"/>
  <c r="X105" i="2"/>
  <c r="Y105" i="2" s="1"/>
  <c r="F105" i="6" s="1"/>
  <c r="U105" i="2"/>
  <c r="T105" i="2"/>
  <c r="S105" i="2"/>
  <c r="E105" i="2"/>
  <c r="G105" i="2" s="1"/>
  <c r="C105" i="2"/>
  <c r="B105" i="2"/>
  <c r="A105" i="2"/>
  <c r="BA104" i="2"/>
  <c r="AZ104" i="2"/>
  <c r="AV104" i="2"/>
  <c r="AF104" i="2"/>
  <c r="AE104" i="2"/>
  <c r="AD104" i="2"/>
  <c r="X104" i="2"/>
  <c r="E104" i="6" s="1"/>
  <c r="S104" i="2"/>
  <c r="T104" i="2" s="1"/>
  <c r="G104" i="2"/>
  <c r="F104" i="2"/>
  <c r="E104" i="2"/>
  <c r="C104" i="2"/>
  <c r="B104" i="2"/>
  <c r="A104" i="2"/>
  <c r="BA103" i="2"/>
  <c r="AZ103" i="2"/>
  <c r="AV103" i="2"/>
  <c r="AD103" i="2"/>
  <c r="X103" i="2"/>
  <c r="Y103" i="2" s="1"/>
  <c r="U103" i="2"/>
  <c r="T103" i="2"/>
  <c r="S103" i="2"/>
  <c r="J103" i="2"/>
  <c r="G103" i="2"/>
  <c r="H103" i="2" s="1"/>
  <c r="E103" i="2"/>
  <c r="F103" i="2" s="1"/>
  <c r="C103" i="2"/>
  <c r="D103" i="2" s="1"/>
  <c r="B103" i="2"/>
  <c r="A103" i="2"/>
  <c r="BA102" i="2"/>
  <c r="AZ102" i="2"/>
  <c r="AV102" i="2"/>
  <c r="AF102" i="2"/>
  <c r="AG102" i="2" s="1"/>
  <c r="AD102" i="2"/>
  <c r="AE102" i="2" s="1"/>
  <c r="X102" i="2"/>
  <c r="Z102" i="2" s="1"/>
  <c r="S102" i="2"/>
  <c r="E102" i="2"/>
  <c r="G102" i="2" s="1"/>
  <c r="H102" i="2" s="1"/>
  <c r="C102" i="2"/>
  <c r="D102" i="2" s="1"/>
  <c r="B102" i="2"/>
  <c r="A102" i="2"/>
  <c r="BA101" i="2"/>
  <c r="AZ101" i="2"/>
  <c r="AV101" i="2"/>
  <c r="AF101" i="2"/>
  <c r="AE101" i="2"/>
  <c r="AD101" i="2"/>
  <c r="X101" i="2"/>
  <c r="E101" i="6" s="1"/>
  <c r="S101" i="2"/>
  <c r="U101" i="2" s="1"/>
  <c r="J101" i="2"/>
  <c r="L101" i="2" s="1"/>
  <c r="M101" i="2" s="1"/>
  <c r="E101" i="2"/>
  <c r="G101" i="2" s="1"/>
  <c r="O101" i="2" s="1"/>
  <c r="C101" i="2"/>
  <c r="D101" i="2" s="1"/>
  <c r="B101" i="2"/>
  <c r="A101" i="2"/>
  <c r="BA100" i="2"/>
  <c r="AZ100" i="2"/>
  <c r="AV100" i="2"/>
  <c r="AD100" i="2"/>
  <c r="AF100" i="2" s="1"/>
  <c r="X100" i="2"/>
  <c r="Z100" i="2" s="1"/>
  <c r="AA100" i="2" s="1"/>
  <c r="S100" i="2"/>
  <c r="H100" i="2"/>
  <c r="E100" i="2"/>
  <c r="G100" i="2" s="1"/>
  <c r="O100" i="2" s="1"/>
  <c r="C100" i="2"/>
  <c r="D100" i="2" s="1"/>
  <c r="B100" i="2"/>
  <c r="A100" i="2"/>
  <c r="BA99" i="2"/>
  <c r="AZ99" i="2"/>
  <c r="AV99" i="2"/>
  <c r="AD99" i="2"/>
  <c r="AF99" i="2" s="1"/>
  <c r="AH99" i="2" s="1"/>
  <c r="I99" i="6" s="1"/>
  <c r="AA99" i="2"/>
  <c r="X99" i="2"/>
  <c r="Z99" i="2" s="1"/>
  <c r="S99" i="2"/>
  <c r="U99" i="2" s="1"/>
  <c r="AJ99" i="2" s="1"/>
  <c r="K99" i="6" s="1"/>
  <c r="E99" i="2"/>
  <c r="G99" i="2" s="1"/>
  <c r="O99" i="2" s="1"/>
  <c r="C99" i="2"/>
  <c r="D99" i="2" s="1"/>
  <c r="B99" i="2"/>
  <c r="A99" i="2"/>
  <c r="AQ121" i="2"/>
  <c r="AW123" i="2"/>
  <c r="AP122" i="2"/>
  <c r="AW125" i="2"/>
  <c r="AW121" i="2"/>
  <c r="AW122" i="2"/>
  <c r="AP125" i="2"/>
  <c r="AQ123" i="2"/>
  <c r="N123" i="6" l="1"/>
  <c r="M125" i="6"/>
  <c r="O122" i="6"/>
  <c r="O121" i="6"/>
  <c r="O125" i="6"/>
  <c r="M122" i="6"/>
  <c r="O123" i="6"/>
  <c r="N121" i="6"/>
  <c r="Q100" i="2"/>
  <c r="R100" i="2" s="1"/>
  <c r="C100" i="6"/>
  <c r="AL100" i="2"/>
  <c r="AM100" i="2" s="1"/>
  <c r="Q99" i="2"/>
  <c r="R99" i="2" s="1"/>
  <c r="C99" i="6"/>
  <c r="U100" i="2"/>
  <c r="AJ100" i="2" s="1"/>
  <c r="K100" i="6" s="1"/>
  <c r="H99" i="2"/>
  <c r="T99" i="2"/>
  <c r="J100" i="2"/>
  <c r="L100" i="2" s="1"/>
  <c r="M100" i="2" s="1"/>
  <c r="AG100" i="2"/>
  <c r="K101" i="2"/>
  <c r="Y101" i="2"/>
  <c r="F101" i="6" s="1"/>
  <c r="F102" i="2"/>
  <c r="Y102" i="2"/>
  <c r="F102" i="6" s="1"/>
  <c r="Y104" i="2"/>
  <c r="F104" i="6" s="1"/>
  <c r="F105" i="2"/>
  <c r="Y106" i="2"/>
  <c r="F106" i="6" s="1"/>
  <c r="T107" i="2"/>
  <c r="E102" i="6"/>
  <c r="E106" i="6"/>
  <c r="AI118" i="2"/>
  <c r="J118" i="6" s="1"/>
  <c r="I118" i="6"/>
  <c r="J99" i="2"/>
  <c r="L99" i="2" s="1"/>
  <c r="M99" i="2" s="1"/>
  <c r="V99" i="2"/>
  <c r="AK99" i="2" s="1"/>
  <c r="L99" i="6" s="1"/>
  <c r="Y100" i="2"/>
  <c r="F100" i="6" s="1"/>
  <c r="AH100" i="2"/>
  <c r="Z101" i="2"/>
  <c r="AA101" i="2" s="1"/>
  <c r="O103" i="2"/>
  <c r="Z104" i="2"/>
  <c r="AE105" i="2"/>
  <c r="T106" i="2"/>
  <c r="F107" i="2"/>
  <c r="E105" i="6"/>
  <c r="AJ118" i="2"/>
  <c r="K118" i="6" s="1"/>
  <c r="O118" i="2"/>
  <c r="C118" i="6" s="1"/>
  <c r="AM121" i="2"/>
  <c r="F100" i="2"/>
  <c r="U102" i="2"/>
  <c r="Z103" i="2"/>
  <c r="AA103" i="2" s="1"/>
  <c r="E100" i="6"/>
  <c r="AL119" i="2"/>
  <c r="AM119" i="2" s="1"/>
  <c r="AR123" i="2"/>
  <c r="BD125" i="2"/>
  <c r="BB125" i="2"/>
  <c r="Q125" i="6" s="1"/>
  <c r="BD123" i="2"/>
  <c r="AY123" i="2"/>
  <c r="BB123" i="2"/>
  <c r="Q123" i="6" s="1"/>
  <c r="BD122" i="2"/>
  <c r="BB122" i="2"/>
  <c r="Q122" i="6" s="1"/>
  <c r="BD121" i="2"/>
  <c r="AY121" i="2"/>
  <c r="BB121" i="2"/>
  <c r="Q121" i="6" s="1"/>
  <c r="AR121" i="2"/>
  <c r="AO125" i="2"/>
  <c r="H125" i="6" s="1"/>
  <c r="AT125" i="2"/>
  <c r="AY125" i="2" s="1"/>
  <c r="AM123" i="2"/>
  <c r="AT123" i="2"/>
  <c r="AK124" i="2"/>
  <c r="L124" i="6" s="1"/>
  <c r="AT122" i="2"/>
  <c r="AK122" i="2"/>
  <c r="L122" i="6" s="1"/>
  <c r="AN124" i="2"/>
  <c r="G124" i="6" s="1"/>
  <c r="AT121" i="2"/>
  <c r="AT124" i="2"/>
  <c r="AO122" i="2"/>
  <c r="H122" i="6" s="1"/>
  <c r="AI119" i="2"/>
  <c r="J119" i="6" s="1"/>
  <c r="AN119" i="2"/>
  <c r="G119" i="6" s="1"/>
  <c r="AK119" i="2"/>
  <c r="L119" i="6" s="1"/>
  <c r="AS119" i="2"/>
  <c r="AJ110" i="2"/>
  <c r="K110" i="6" s="1"/>
  <c r="V110" i="2"/>
  <c r="U112" i="2"/>
  <c r="O112" i="2"/>
  <c r="C112" i="6" s="1"/>
  <c r="H112" i="2"/>
  <c r="O117" i="2"/>
  <c r="C117" i="6" s="1"/>
  <c r="H117" i="2"/>
  <c r="AJ115" i="2"/>
  <c r="K115" i="6" s="1"/>
  <c r="V115" i="2"/>
  <c r="AA113" i="2"/>
  <c r="AH111" i="2"/>
  <c r="I111" i="6" s="1"/>
  <c r="AG111" i="2"/>
  <c r="U116" i="2"/>
  <c r="AA114" i="2"/>
  <c r="AG112" i="2"/>
  <c r="AH112" i="2"/>
  <c r="I112" i="6" s="1"/>
  <c r="AA116" i="2"/>
  <c r="AJ113" i="2"/>
  <c r="K113" i="6" s="1"/>
  <c r="V113" i="2"/>
  <c r="O109" i="2"/>
  <c r="C109" i="6" s="1"/>
  <c r="H109" i="2"/>
  <c r="H115" i="2"/>
  <c r="O115" i="2"/>
  <c r="C115" i="6" s="1"/>
  <c r="AA111" i="2"/>
  <c r="AA115" i="2"/>
  <c r="AH113" i="2"/>
  <c r="I113" i="6" s="1"/>
  <c r="AG113" i="2"/>
  <c r="AJ109" i="2"/>
  <c r="K109" i="6" s="1"/>
  <c r="V109" i="2"/>
  <c r="H116" i="2"/>
  <c r="O116" i="2"/>
  <c r="C116" i="6" s="1"/>
  <c r="AA112" i="2"/>
  <c r="AH115" i="2"/>
  <c r="I115" i="6" s="1"/>
  <c r="AG115" i="2"/>
  <c r="AJ111" i="2"/>
  <c r="K111" i="6" s="1"/>
  <c r="V111" i="2"/>
  <c r="H114" i="2"/>
  <c r="O114" i="2"/>
  <c r="C114" i="6" s="1"/>
  <c r="AH114" i="2"/>
  <c r="AG114" i="2"/>
  <c r="AH117" i="2"/>
  <c r="AG117" i="2"/>
  <c r="AJ114" i="2"/>
  <c r="K114" i="6" s="1"/>
  <c r="V114" i="2"/>
  <c r="AA110" i="2"/>
  <c r="AA117" i="2"/>
  <c r="O113" i="2"/>
  <c r="C113" i="6" s="1"/>
  <c r="H113" i="2"/>
  <c r="AG116" i="2"/>
  <c r="AH116" i="2"/>
  <c r="I116" i="6" s="1"/>
  <c r="H111" i="2"/>
  <c r="O111" i="2"/>
  <c r="C111" i="6" s="1"/>
  <c r="H110" i="2"/>
  <c r="O110" i="2"/>
  <c r="C110" i="6" s="1"/>
  <c r="AJ117" i="2"/>
  <c r="K117" i="6" s="1"/>
  <c r="V117" i="2"/>
  <c r="AH110" i="2"/>
  <c r="I110" i="6" s="1"/>
  <c r="AG110" i="2"/>
  <c r="AA109" i="2"/>
  <c r="AI109" i="2" s="1"/>
  <c r="J109" i="6" s="1"/>
  <c r="Q101" i="2"/>
  <c r="R101" i="2" s="1"/>
  <c r="P101" i="2"/>
  <c r="D101" i="6" s="1"/>
  <c r="AG101" i="2"/>
  <c r="V102" i="2"/>
  <c r="AJ102" i="2"/>
  <c r="K102" i="6" s="1"/>
  <c r="AA102" i="2"/>
  <c r="L103" i="2"/>
  <c r="M103" i="2" s="1"/>
  <c r="K103" i="2"/>
  <c r="AF103" i="2"/>
  <c r="AE103" i="2"/>
  <c r="AG104" i="2"/>
  <c r="AH104" i="2"/>
  <c r="I104" i="6" s="1"/>
  <c r="AN99" i="2"/>
  <c r="G99" i="6" s="1"/>
  <c r="T100" i="2"/>
  <c r="AS100" i="2"/>
  <c r="F101" i="2"/>
  <c r="V101" i="2"/>
  <c r="AH101" i="2"/>
  <c r="I101" i="6" s="1"/>
  <c r="T102" i="2"/>
  <c r="V103" i="2"/>
  <c r="U104" i="2"/>
  <c r="AJ103" i="2"/>
  <c r="K103" i="6" s="1"/>
  <c r="V106" i="2"/>
  <c r="AE99" i="2"/>
  <c r="P100" i="2"/>
  <c r="D100" i="6" s="1"/>
  <c r="V100" i="2"/>
  <c r="H101" i="2"/>
  <c r="T101" i="2"/>
  <c r="AJ101" i="2"/>
  <c r="K101" i="6" s="1"/>
  <c r="P103" i="2"/>
  <c r="D103" i="6" s="1"/>
  <c r="H107" i="2"/>
  <c r="O107" i="2"/>
  <c r="C107" i="6" s="1"/>
  <c r="F99" i="2"/>
  <c r="Y99" i="2"/>
  <c r="F99" i="6" s="1"/>
  <c r="AG99" i="2"/>
  <c r="AI99" i="2" s="1"/>
  <c r="J99" i="6" s="1"/>
  <c r="K100" i="2"/>
  <c r="AE100" i="2"/>
  <c r="O102" i="2"/>
  <c r="C102" i="6" s="1"/>
  <c r="AH102" i="2"/>
  <c r="D104" i="2"/>
  <c r="J104" i="2"/>
  <c r="AA105" i="2"/>
  <c r="P99" i="2"/>
  <c r="D99" i="6" s="1"/>
  <c r="J102" i="2"/>
  <c r="H105" i="2"/>
  <c r="O105" i="2"/>
  <c r="C105" i="6" s="1"/>
  <c r="D106" i="2"/>
  <c r="J106" i="2"/>
  <c r="AG106" i="2"/>
  <c r="AH106" i="2"/>
  <c r="I106" i="6" s="1"/>
  <c r="AA107" i="2"/>
  <c r="H104" i="2"/>
  <c r="O104" i="2"/>
  <c r="C104" i="6" s="1"/>
  <c r="D105" i="2"/>
  <c r="J105" i="2"/>
  <c r="AG105" i="2"/>
  <c r="AH105" i="2"/>
  <c r="I105" i="6" s="1"/>
  <c r="AA106" i="2"/>
  <c r="V107" i="2"/>
  <c r="AJ107" i="2"/>
  <c r="K107" i="6" s="1"/>
  <c r="AA104" i="2"/>
  <c r="V105" i="2"/>
  <c r="AJ105" i="2"/>
  <c r="K105" i="6" s="1"/>
  <c r="H106" i="2"/>
  <c r="O106" i="2"/>
  <c r="C106" i="6" s="1"/>
  <c r="D107" i="2"/>
  <c r="J107" i="2"/>
  <c r="AG107" i="2"/>
  <c r="AH107" i="2"/>
  <c r="I107" i="6" s="1"/>
  <c r="S97" i="6"/>
  <c r="B97" i="6"/>
  <c r="A97" i="6"/>
  <c r="S96" i="6"/>
  <c r="B96" i="6"/>
  <c r="A96" i="6"/>
  <c r="S95" i="6"/>
  <c r="B95" i="6"/>
  <c r="A95" i="6"/>
  <c r="S94" i="6"/>
  <c r="E94" i="6"/>
  <c r="B94" i="6"/>
  <c r="A94" i="6"/>
  <c r="S93" i="6"/>
  <c r="B93" i="6"/>
  <c r="A93" i="6"/>
  <c r="S92" i="6"/>
  <c r="B92" i="6"/>
  <c r="A92" i="6"/>
  <c r="S91" i="6"/>
  <c r="B91" i="6"/>
  <c r="A91" i="6"/>
  <c r="S90" i="6"/>
  <c r="E90" i="6"/>
  <c r="B90" i="6"/>
  <c r="A90" i="6"/>
  <c r="S89" i="6"/>
  <c r="B89" i="6"/>
  <c r="A89" i="6"/>
  <c r="S88" i="6"/>
  <c r="B88" i="6"/>
  <c r="A88" i="6"/>
  <c r="S87" i="6"/>
  <c r="B87" i="6"/>
  <c r="A87" i="6"/>
  <c r="S86" i="6"/>
  <c r="E86" i="6"/>
  <c r="B86" i="6"/>
  <c r="A86" i="6"/>
  <c r="S85" i="6"/>
  <c r="B85" i="6"/>
  <c r="A85" i="6"/>
  <c r="BA97" i="2"/>
  <c r="AZ97" i="2"/>
  <c r="AV97" i="2"/>
  <c r="AD97" i="2"/>
  <c r="X97" i="2"/>
  <c r="E97" i="6" s="1"/>
  <c r="S97" i="2"/>
  <c r="E97" i="2"/>
  <c r="C97" i="2"/>
  <c r="D97" i="2" s="1"/>
  <c r="B97" i="2"/>
  <c r="A97" i="2"/>
  <c r="BA96" i="2"/>
  <c r="AZ96" i="2"/>
  <c r="AV96" i="2"/>
  <c r="AD96" i="2"/>
  <c r="Z96" i="2"/>
  <c r="X96" i="2"/>
  <c r="E96" i="6" s="1"/>
  <c r="S96" i="2"/>
  <c r="T96" i="2" s="1"/>
  <c r="E96" i="2"/>
  <c r="C96" i="2"/>
  <c r="D96" i="2" s="1"/>
  <c r="B96" i="2"/>
  <c r="A96" i="2"/>
  <c r="BA95" i="2"/>
  <c r="AZ95" i="2"/>
  <c r="AV95" i="2"/>
  <c r="AE95" i="2"/>
  <c r="AD95" i="2"/>
  <c r="AF95" i="2" s="1"/>
  <c r="X95" i="2"/>
  <c r="E95" i="6" s="1"/>
  <c r="S95" i="2"/>
  <c r="E95" i="2"/>
  <c r="G95" i="2" s="1"/>
  <c r="H95" i="2" s="1"/>
  <c r="C95" i="2"/>
  <c r="D95" i="2" s="1"/>
  <c r="B95" i="2"/>
  <c r="A95" i="2"/>
  <c r="BA94" i="2"/>
  <c r="AZ94" i="2"/>
  <c r="AV94" i="2"/>
  <c r="AD94" i="2"/>
  <c r="Y94" i="2"/>
  <c r="F94" i="6" s="1"/>
  <c r="X94" i="2"/>
  <c r="Z94" i="2" s="1"/>
  <c r="S94" i="2"/>
  <c r="E94" i="2"/>
  <c r="G94" i="2" s="1"/>
  <c r="C94" i="2"/>
  <c r="B94" i="2"/>
  <c r="A94" i="2"/>
  <c r="BA93" i="2"/>
  <c r="AZ93" i="2"/>
  <c r="AV93" i="2"/>
  <c r="AD93" i="2"/>
  <c r="AF93" i="2" s="1"/>
  <c r="X93" i="2"/>
  <c r="E93" i="6" s="1"/>
  <c r="S93" i="2"/>
  <c r="U93" i="2" s="1"/>
  <c r="AJ93" i="2" s="1"/>
  <c r="K93" i="6" s="1"/>
  <c r="J93" i="2"/>
  <c r="E93" i="2"/>
  <c r="C93" i="2"/>
  <c r="D93" i="2" s="1"/>
  <c r="B93" i="2"/>
  <c r="A93" i="2"/>
  <c r="BA92" i="2"/>
  <c r="AZ92" i="2"/>
  <c r="AV92" i="2"/>
  <c r="AD92" i="2"/>
  <c r="AE92" i="2" s="1"/>
  <c r="Z92" i="2"/>
  <c r="X92" i="2"/>
  <c r="Y92" i="2" s="1"/>
  <c r="F92" i="6" s="1"/>
  <c r="S92" i="2"/>
  <c r="E92" i="2"/>
  <c r="C92" i="2"/>
  <c r="D92" i="2" s="1"/>
  <c r="B92" i="2"/>
  <c r="A92" i="2"/>
  <c r="BA91" i="2"/>
  <c r="AZ91" i="2"/>
  <c r="AV91" i="2"/>
  <c r="AD91" i="2"/>
  <c r="AE91" i="2" s="1"/>
  <c r="X91" i="2"/>
  <c r="S91" i="2"/>
  <c r="U91" i="2" s="1"/>
  <c r="AJ91" i="2" s="1"/>
  <c r="K91" i="6" s="1"/>
  <c r="E91" i="2"/>
  <c r="C91" i="2"/>
  <c r="J91" i="2" s="1"/>
  <c r="L91" i="2" s="1"/>
  <c r="M91" i="2" s="1"/>
  <c r="B91" i="2"/>
  <c r="A91" i="2"/>
  <c r="BA90" i="2"/>
  <c r="AZ90" i="2"/>
  <c r="AV90" i="2"/>
  <c r="AD90" i="2"/>
  <c r="X90" i="2"/>
  <c r="Z90" i="2" s="1"/>
  <c r="AA90" i="2" s="1"/>
  <c r="S90" i="2"/>
  <c r="T90" i="2" s="1"/>
  <c r="O90" i="2"/>
  <c r="Q90" i="2" s="1"/>
  <c r="AS90" i="2" s="1"/>
  <c r="E90" i="2"/>
  <c r="G90" i="2" s="1"/>
  <c r="H90" i="2" s="1"/>
  <c r="C90" i="2"/>
  <c r="J90" i="2" s="1"/>
  <c r="B90" i="2"/>
  <c r="A90" i="2"/>
  <c r="BA89" i="2"/>
  <c r="AZ89" i="2"/>
  <c r="AV89" i="2"/>
  <c r="AD89" i="2"/>
  <c r="AF89" i="2" s="1"/>
  <c r="X89" i="2"/>
  <c r="E89" i="6" s="1"/>
  <c r="S89" i="2"/>
  <c r="U89" i="2" s="1"/>
  <c r="AJ89" i="2" s="1"/>
  <c r="K89" i="6" s="1"/>
  <c r="J89" i="2"/>
  <c r="E89" i="2"/>
  <c r="D89" i="2"/>
  <c r="C89" i="2"/>
  <c r="B89" i="2"/>
  <c r="A89" i="2"/>
  <c r="BA88" i="2"/>
  <c r="AZ88" i="2"/>
  <c r="AV88" i="2"/>
  <c r="AG88" i="2"/>
  <c r="AE88" i="2"/>
  <c r="AD88" i="2"/>
  <c r="AF88" i="2" s="1"/>
  <c r="X88" i="2"/>
  <c r="S88" i="2"/>
  <c r="E88" i="2"/>
  <c r="G88" i="2" s="1"/>
  <c r="C88" i="2"/>
  <c r="D88" i="2" s="1"/>
  <c r="B88" i="2"/>
  <c r="A88" i="2"/>
  <c r="BA87" i="2"/>
  <c r="AZ87" i="2"/>
  <c r="AV87" i="2"/>
  <c r="AD87" i="2"/>
  <c r="X87" i="2"/>
  <c r="E87" i="6" s="1"/>
  <c r="S87" i="2"/>
  <c r="E87" i="2"/>
  <c r="C87" i="2"/>
  <c r="B87" i="2"/>
  <c r="A87" i="2"/>
  <c r="BA86" i="2"/>
  <c r="AZ86" i="2"/>
  <c r="AV86" i="2"/>
  <c r="AD86" i="2"/>
  <c r="X86" i="2"/>
  <c r="S86" i="2"/>
  <c r="E86" i="2"/>
  <c r="C86" i="2"/>
  <c r="B86" i="2"/>
  <c r="A86" i="2"/>
  <c r="BA85" i="2"/>
  <c r="AZ85" i="2"/>
  <c r="AV85" i="2"/>
  <c r="AD85" i="2"/>
  <c r="X85" i="2"/>
  <c r="E85" i="6" s="1"/>
  <c r="S85" i="2"/>
  <c r="E85" i="2"/>
  <c r="C85" i="2"/>
  <c r="B85" i="2"/>
  <c r="A85" i="2"/>
  <c r="S83" i="6"/>
  <c r="F83" i="6"/>
  <c r="E83" i="6"/>
  <c r="B83" i="6"/>
  <c r="A83" i="6"/>
  <c r="S82" i="6"/>
  <c r="B82" i="6"/>
  <c r="A82" i="6"/>
  <c r="BA83" i="2"/>
  <c r="AZ83" i="2"/>
  <c r="AV83" i="2"/>
  <c r="AD83" i="2"/>
  <c r="AE83" i="2" s="1"/>
  <c r="X83" i="2"/>
  <c r="Y83" i="2" s="1"/>
  <c r="S83" i="2"/>
  <c r="T83" i="2" s="1"/>
  <c r="E83" i="2"/>
  <c r="F83" i="2" s="1"/>
  <c r="C83" i="2"/>
  <c r="J83" i="2" s="1"/>
  <c r="B83" i="2"/>
  <c r="A83" i="2"/>
  <c r="BA82" i="2"/>
  <c r="AZ82" i="2"/>
  <c r="AV82" i="2"/>
  <c r="AD82" i="2"/>
  <c r="AE82" i="2" s="1"/>
  <c r="X82" i="2"/>
  <c r="Y82" i="2" s="1"/>
  <c r="F82" i="6" s="1"/>
  <c r="S82" i="2"/>
  <c r="T82" i="2" s="1"/>
  <c r="E82" i="2"/>
  <c r="F82" i="2" s="1"/>
  <c r="C82" i="2"/>
  <c r="J82" i="2" s="1"/>
  <c r="B82" i="2"/>
  <c r="A82" i="2"/>
  <c r="AW124" i="2"/>
  <c r="AX123" i="2"/>
  <c r="AP119" i="2"/>
  <c r="AP124" i="2"/>
  <c r="AQ125" i="2"/>
  <c r="AW119" i="2"/>
  <c r="AX125" i="2"/>
  <c r="AX121" i="2"/>
  <c r="AQ122" i="2"/>
  <c r="AP99" i="2"/>
  <c r="AX122" i="2"/>
  <c r="P122" i="6" l="1"/>
  <c r="M99" i="6"/>
  <c r="N122" i="6"/>
  <c r="P121" i="6"/>
  <c r="P125" i="6"/>
  <c r="O119" i="6"/>
  <c r="N125" i="6"/>
  <c r="M124" i="6"/>
  <c r="M119" i="6"/>
  <c r="P123" i="6"/>
  <c r="O124" i="6"/>
  <c r="AI117" i="2"/>
  <c r="J117" i="6" s="1"/>
  <c r="I117" i="6"/>
  <c r="Q103" i="2"/>
  <c r="C103" i="6"/>
  <c r="G82" i="2"/>
  <c r="H82" i="2" s="1"/>
  <c r="Z82" i="2"/>
  <c r="U83" i="2"/>
  <c r="AF83" i="2"/>
  <c r="E82" i="6"/>
  <c r="D90" i="2"/>
  <c r="AI102" i="2"/>
  <c r="J102" i="6" s="1"/>
  <c r="I102" i="6"/>
  <c r="AY122" i="2"/>
  <c r="BE122" i="2" s="1"/>
  <c r="AE89" i="2"/>
  <c r="AF91" i="2"/>
  <c r="AE93" i="2"/>
  <c r="AL99" i="2"/>
  <c r="AM99" i="2" s="1"/>
  <c r="AI114" i="2"/>
  <c r="J114" i="6" s="1"/>
  <c r="I114" i="6"/>
  <c r="P118" i="2"/>
  <c r="D118" i="6" s="1"/>
  <c r="AI100" i="2"/>
  <c r="J100" i="6" s="1"/>
  <c r="I100" i="6"/>
  <c r="AF82" i="2"/>
  <c r="G83" i="2"/>
  <c r="O83" i="2" s="1"/>
  <c r="C83" i="6" s="1"/>
  <c r="Z83" i="2"/>
  <c r="T93" i="2"/>
  <c r="Y96" i="2"/>
  <c r="F96" i="6" s="1"/>
  <c r="AL101" i="2"/>
  <c r="AM101" i="2" s="1"/>
  <c r="K99" i="2"/>
  <c r="AS99" i="2"/>
  <c r="Q118" i="2"/>
  <c r="BC121" i="2"/>
  <c r="R121" i="6" s="1"/>
  <c r="AR125" i="2"/>
  <c r="BC123" i="2"/>
  <c r="R123" i="6" s="1"/>
  <c r="BC122" i="2"/>
  <c r="R122" i="6" s="1"/>
  <c r="BC125" i="2"/>
  <c r="R125" i="6" s="1"/>
  <c r="BD124" i="2"/>
  <c r="AY124" i="2"/>
  <c r="BB124" i="2"/>
  <c r="Q124" i="6" s="1"/>
  <c r="AR122" i="2"/>
  <c r="BE125" i="2"/>
  <c r="BF125" i="2"/>
  <c r="BE123" i="2"/>
  <c r="BF123" i="2"/>
  <c r="BE121" i="2"/>
  <c r="BF121" i="2"/>
  <c r="AO124" i="2"/>
  <c r="H124" i="6" s="1"/>
  <c r="BD119" i="2"/>
  <c r="BB119" i="2"/>
  <c r="Q119" i="6" s="1"/>
  <c r="AT119" i="2"/>
  <c r="AY119" i="2" s="1"/>
  <c r="AO119" i="2"/>
  <c r="H119" i="6" s="1"/>
  <c r="R118" i="2"/>
  <c r="AL118" i="2"/>
  <c r="AS118" i="2"/>
  <c r="Q111" i="2"/>
  <c r="P111" i="2"/>
  <c r="D111" i="6" s="1"/>
  <c r="AK111" i="2"/>
  <c r="L111" i="6" s="1"/>
  <c r="P109" i="2"/>
  <c r="D109" i="6" s="1"/>
  <c r="Q109" i="2"/>
  <c r="AJ116" i="2"/>
  <c r="K116" i="6" s="1"/>
  <c r="V116" i="2"/>
  <c r="Q114" i="2"/>
  <c r="P114" i="2"/>
  <c r="D114" i="6" s="1"/>
  <c r="Q115" i="2"/>
  <c r="P115" i="2"/>
  <c r="D115" i="6" s="1"/>
  <c r="AI110" i="2"/>
  <c r="J110" i="6" s="1"/>
  <c r="Q110" i="2"/>
  <c r="P110" i="2"/>
  <c r="D110" i="6" s="1"/>
  <c r="AI116" i="2"/>
  <c r="J116" i="6" s="1"/>
  <c r="Q113" i="2"/>
  <c r="P113" i="2"/>
  <c r="D113" i="6" s="1"/>
  <c r="AK113" i="2"/>
  <c r="L113" i="6" s="1"/>
  <c r="AI111" i="2"/>
  <c r="J111" i="6" s="1"/>
  <c r="AJ112" i="2"/>
  <c r="K112" i="6" s="1"/>
  <c r="V112" i="2"/>
  <c r="AK117" i="2"/>
  <c r="L117" i="6" s="1"/>
  <c r="AK114" i="2"/>
  <c r="L114" i="6" s="1"/>
  <c r="AI115" i="2"/>
  <c r="J115" i="6" s="1"/>
  <c r="AK109" i="2"/>
  <c r="L109" i="6" s="1"/>
  <c r="AI113" i="2"/>
  <c r="J113" i="6" s="1"/>
  <c r="AI112" i="2"/>
  <c r="J112" i="6" s="1"/>
  <c r="Q117" i="2"/>
  <c r="P117" i="2"/>
  <c r="D117" i="6" s="1"/>
  <c r="Q116" i="2"/>
  <c r="P116" i="2"/>
  <c r="D116" i="6" s="1"/>
  <c r="AK115" i="2"/>
  <c r="L115" i="6" s="1"/>
  <c r="AK110" i="2"/>
  <c r="L110" i="6" s="1"/>
  <c r="Q112" i="2"/>
  <c r="P112" i="2"/>
  <c r="D112" i="6" s="1"/>
  <c r="Q104" i="2"/>
  <c r="P104" i="2"/>
  <c r="D104" i="6" s="1"/>
  <c r="AK103" i="2"/>
  <c r="L103" i="6" s="1"/>
  <c r="AT99" i="2"/>
  <c r="AI107" i="2"/>
  <c r="J107" i="6" s="1"/>
  <c r="AK105" i="2"/>
  <c r="L105" i="6" s="1"/>
  <c r="P105" i="2"/>
  <c r="D105" i="6" s="1"/>
  <c r="Q105" i="2"/>
  <c r="Q102" i="2"/>
  <c r="P102" i="2"/>
  <c r="D102" i="6" s="1"/>
  <c r="AS101" i="2"/>
  <c r="AT100" i="2"/>
  <c r="AI104" i="2"/>
  <c r="J104" i="6" s="1"/>
  <c r="AG103" i="2"/>
  <c r="AL103" i="2"/>
  <c r="AH103" i="2"/>
  <c r="AN103" i="2"/>
  <c r="G103" i="6" s="1"/>
  <c r="AN101" i="2"/>
  <c r="G101" i="6" s="1"/>
  <c r="AI106" i="2"/>
  <c r="J106" i="6" s="1"/>
  <c r="AK106" i="2"/>
  <c r="L106" i="6" s="1"/>
  <c r="AO99" i="2"/>
  <c r="H99" i="6" s="1"/>
  <c r="Q106" i="2"/>
  <c r="P106" i="2"/>
  <c r="D106" i="6" s="1"/>
  <c r="AK107" i="2"/>
  <c r="L107" i="6" s="1"/>
  <c r="K105" i="2"/>
  <c r="L105" i="2"/>
  <c r="M105" i="2" s="1"/>
  <c r="P107" i="2"/>
  <c r="D107" i="6" s="1"/>
  <c r="Q107" i="2"/>
  <c r="AK101" i="2"/>
  <c r="L101" i="6" s="1"/>
  <c r="K107" i="2"/>
  <c r="L107" i="2"/>
  <c r="M107" i="2" s="1"/>
  <c r="K104" i="2"/>
  <c r="L104" i="2"/>
  <c r="M104" i="2" s="1"/>
  <c r="AK100" i="2"/>
  <c r="L100" i="6" s="1"/>
  <c r="AI105" i="2"/>
  <c r="J105" i="6" s="1"/>
  <c r="L106" i="2"/>
  <c r="M106" i="2" s="1"/>
  <c r="K106" i="2"/>
  <c r="K102" i="2"/>
  <c r="L102" i="2"/>
  <c r="M102" i="2" s="1"/>
  <c r="V104" i="2"/>
  <c r="AJ104" i="2"/>
  <c r="K104" i="6" s="1"/>
  <c r="AI101" i="2"/>
  <c r="J101" i="6" s="1"/>
  <c r="AK102" i="2"/>
  <c r="L102" i="6" s="1"/>
  <c r="AN100" i="2"/>
  <c r="G100" i="6" s="1"/>
  <c r="Y91" i="2"/>
  <c r="F91" i="6" s="1"/>
  <c r="E91" i="6"/>
  <c r="Z91" i="2"/>
  <c r="F93" i="2"/>
  <c r="G93" i="2"/>
  <c r="H93" i="2" s="1"/>
  <c r="J86" i="2"/>
  <c r="L86" i="2" s="1"/>
  <c r="M86" i="2" s="1"/>
  <c r="D86" i="2"/>
  <c r="Z88" i="2"/>
  <c r="AA88" i="2" s="1"/>
  <c r="E88" i="6"/>
  <c r="L89" i="2"/>
  <c r="M89" i="2" s="1"/>
  <c r="K89" i="2"/>
  <c r="G91" i="2"/>
  <c r="F91" i="2"/>
  <c r="G92" i="2"/>
  <c r="F92" i="2"/>
  <c r="U95" i="2"/>
  <c r="T95" i="2"/>
  <c r="U97" i="2"/>
  <c r="V97" i="2" s="1"/>
  <c r="T97" i="2"/>
  <c r="U92" i="2"/>
  <c r="AJ92" i="2" s="1"/>
  <c r="K92" i="6" s="1"/>
  <c r="T92" i="2"/>
  <c r="J85" i="2"/>
  <c r="L85" i="2" s="1"/>
  <c r="M85" i="2" s="1"/>
  <c r="D85" i="2"/>
  <c r="J87" i="2"/>
  <c r="K87" i="2" s="1"/>
  <c r="D87" i="2"/>
  <c r="J88" i="2"/>
  <c r="G96" i="2"/>
  <c r="H96" i="2" s="1"/>
  <c r="F96" i="2"/>
  <c r="AF97" i="2"/>
  <c r="AE97" i="2"/>
  <c r="C90" i="6"/>
  <c r="E92" i="6"/>
  <c r="F88" i="2"/>
  <c r="V89" i="2"/>
  <c r="AK89" i="2" s="1"/>
  <c r="L89" i="6" s="1"/>
  <c r="P90" i="2"/>
  <c r="D90" i="6" s="1"/>
  <c r="D91" i="2"/>
  <c r="T91" i="2"/>
  <c r="F95" i="2"/>
  <c r="AF86" i="2"/>
  <c r="AE86" i="2"/>
  <c r="Z89" i="2"/>
  <c r="Y89" i="2"/>
  <c r="F89" i="6" s="1"/>
  <c r="T94" i="2"/>
  <c r="U94" i="2"/>
  <c r="K85" i="2"/>
  <c r="U85" i="2"/>
  <c r="T85" i="2"/>
  <c r="AF85" i="2"/>
  <c r="AE85" i="2"/>
  <c r="G87" i="2"/>
  <c r="F87" i="2"/>
  <c r="Z87" i="2"/>
  <c r="Y87" i="2"/>
  <c r="F87" i="6" s="1"/>
  <c r="O88" i="2"/>
  <c r="C88" i="6" s="1"/>
  <c r="H88" i="2"/>
  <c r="Y88" i="2"/>
  <c r="F88" i="6" s="1"/>
  <c r="L93" i="2"/>
  <c r="M93" i="2" s="1"/>
  <c r="K93" i="2"/>
  <c r="D94" i="2"/>
  <c r="J94" i="2"/>
  <c r="Z95" i="2"/>
  <c r="Y95" i="2"/>
  <c r="F95" i="6" s="1"/>
  <c r="J96" i="2"/>
  <c r="K86" i="2"/>
  <c r="T86" i="2"/>
  <c r="AH88" i="2"/>
  <c r="G86" i="2"/>
  <c r="F86" i="2"/>
  <c r="Z86" i="2"/>
  <c r="Y86" i="2"/>
  <c r="F86" i="6" s="1"/>
  <c r="G89" i="2"/>
  <c r="F89" i="2"/>
  <c r="Y93" i="2"/>
  <c r="F93" i="6" s="1"/>
  <c r="Z93" i="2"/>
  <c r="O95" i="2"/>
  <c r="C95" i="6" s="1"/>
  <c r="AA96" i="2"/>
  <c r="G85" i="2"/>
  <c r="F85" i="2"/>
  <c r="Z85" i="2"/>
  <c r="Y85" i="2"/>
  <c r="F85" i="6" s="1"/>
  <c r="L87" i="2"/>
  <c r="M87" i="2" s="1"/>
  <c r="U87" i="2"/>
  <c r="T87" i="2"/>
  <c r="AF87" i="2"/>
  <c r="AE87" i="2"/>
  <c r="U88" i="2"/>
  <c r="T88" i="2"/>
  <c r="L90" i="2"/>
  <c r="M90" i="2" s="1"/>
  <c r="K90" i="2"/>
  <c r="AF90" i="2"/>
  <c r="AE90" i="2"/>
  <c r="AA92" i="2"/>
  <c r="AF94" i="2"/>
  <c r="AE94" i="2"/>
  <c r="AG89" i="2"/>
  <c r="R90" i="2"/>
  <c r="H94" i="2"/>
  <c r="O94" i="2"/>
  <c r="C94" i="6" s="1"/>
  <c r="AG95" i="2"/>
  <c r="O96" i="2"/>
  <c r="C96" i="6" s="1"/>
  <c r="AF96" i="2"/>
  <c r="AE96" i="2"/>
  <c r="G97" i="2"/>
  <c r="F97" i="2"/>
  <c r="Z97" i="2"/>
  <c r="Y97" i="2"/>
  <c r="F97" i="6" s="1"/>
  <c r="T89" i="2"/>
  <c r="F90" i="2"/>
  <c r="U90" i="2"/>
  <c r="Y90" i="2"/>
  <c r="K91" i="2"/>
  <c r="AG91" i="2"/>
  <c r="AF92" i="2"/>
  <c r="AG93" i="2"/>
  <c r="F94" i="2"/>
  <c r="AA94" i="2"/>
  <c r="AJ95" i="2"/>
  <c r="K95" i="6" s="1"/>
  <c r="J97" i="2"/>
  <c r="AG97" i="2"/>
  <c r="V91" i="2"/>
  <c r="AA91" i="2"/>
  <c r="AH91" i="2"/>
  <c r="J92" i="2"/>
  <c r="V93" i="2"/>
  <c r="J95" i="2"/>
  <c r="L82" i="2"/>
  <c r="M82" i="2" s="1"/>
  <c r="K82" i="2"/>
  <c r="Q83" i="2"/>
  <c r="R83" i="2" s="1"/>
  <c r="K83" i="2"/>
  <c r="L83" i="2"/>
  <c r="M83" i="2" s="1"/>
  <c r="AJ83" i="2"/>
  <c r="K83" i="6" s="1"/>
  <c r="D82" i="2"/>
  <c r="AG82" i="2"/>
  <c r="D83" i="2"/>
  <c r="V83" i="2"/>
  <c r="AA83" i="2"/>
  <c r="AG83" i="2"/>
  <c r="AH82" i="2"/>
  <c r="AH83" i="2"/>
  <c r="I83" i="6" s="1"/>
  <c r="AA82" i="2"/>
  <c r="S81" i="6"/>
  <c r="B81" i="6"/>
  <c r="A81" i="6"/>
  <c r="S80" i="6"/>
  <c r="B80" i="6"/>
  <c r="A80" i="6"/>
  <c r="S79" i="6"/>
  <c r="E79" i="6"/>
  <c r="B79" i="6"/>
  <c r="A79" i="6"/>
  <c r="S78" i="6"/>
  <c r="B78" i="6"/>
  <c r="A78" i="6"/>
  <c r="S77" i="6"/>
  <c r="C77" i="6"/>
  <c r="B77" i="6"/>
  <c r="A77" i="6"/>
  <c r="S76" i="6"/>
  <c r="B76" i="6"/>
  <c r="A76" i="6"/>
  <c r="S75" i="6"/>
  <c r="E75" i="6"/>
  <c r="B75" i="6"/>
  <c r="A75" i="6"/>
  <c r="S74" i="6"/>
  <c r="B74" i="6"/>
  <c r="A74" i="6"/>
  <c r="S73" i="6"/>
  <c r="B73" i="6"/>
  <c r="A73" i="6"/>
  <c r="S72" i="6"/>
  <c r="F72" i="6"/>
  <c r="B72" i="6"/>
  <c r="A72" i="6"/>
  <c r="S71" i="6"/>
  <c r="E71" i="6"/>
  <c r="B71" i="6"/>
  <c r="A71" i="6"/>
  <c r="BA81" i="2"/>
  <c r="AZ81" i="2"/>
  <c r="AV81" i="2"/>
  <c r="AD81" i="2"/>
  <c r="AF81" i="2" s="1"/>
  <c r="X81" i="2"/>
  <c r="Z81" i="2" s="1"/>
  <c r="S81" i="2"/>
  <c r="U81" i="2" s="1"/>
  <c r="U82" i="2" s="1"/>
  <c r="E81" i="2"/>
  <c r="G81" i="2" s="1"/>
  <c r="C81" i="2"/>
  <c r="D81" i="2" s="1"/>
  <c r="B81" i="2"/>
  <c r="A81" i="2"/>
  <c r="BA80" i="2"/>
  <c r="AZ80" i="2"/>
  <c r="AV80" i="2"/>
  <c r="AD80" i="2"/>
  <c r="AF80" i="2" s="1"/>
  <c r="X80" i="2"/>
  <c r="Z80" i="2" s="1"/>
  <c r="S80" i="2"/>
  <c r="E80" i="2"/>
  <c r="G80" i="2" s="1"/>
  <c r="C80" i="2"/>
  <c r="D80" i="2" s="1"/>
  <c r="B80" i="2"/>
  <c r="A80" i="2"/>
  <c r="BA79" i="2"/>
  <c r="AZ79" i="2"/>
  <c r="AV79" i="2"/>
  <c r="AD79" i="2"/>
  <c r="AF79" i="2" s="1"/>
  <c r="X79" i="2"/>
  <c r="Z79" i="2" s="1"/>
  <c r="S79" i="2"/>
  <c r="U79" i="2" s="1"/>
  <c r="E79" i="2"/>
  <c r="G79" i="2" s="1"/>
  <c r="C79" i="2"/>
  <c r="D79" i="2" s="1"/>
  <c r="B79" i="2"/>
  <c r="A79" i="2"/>
  <c r="BA78" i="2"/>
  <c r="AZ78" i="2"/>
  <c r="AV78" i="2"/>
  <c r="AD78" i="2"/>
  <c r="AF78" i="2" s="1"/>
  <c r="X78" i="2"/>
  <c r="Z78" i="2" s="1"/>
  <c r="S78" i="2"/>
  <c r="J78" i="2"/>
  <c r="L78" i="2" s="1"/>
  <c r="M78" i="2" s="1"/>
  <c r="E78" i="2"/>
  <c r="G78" i="2" s="1"/>
  <c r="C78" i="2"/>
  <c r="D78" i="2" s="1"/>
  <c r="B78" i="2"/>
  <c r="A78" i="2"/>
  <c r="BA77" i="2"/>
  <c r="AZ77" i="2"/>
  <c r="AV77" i="2"/>
  <c r="AD77" i="2"/>
  <c r="AE77" i="2" s="1"/>
  <c r="Z77" i="2"/>
  <c r="AA77" i="2" s="1"/>
  <c r="X77" i="2"/>
  <c r="Y77" i="2" s="1"/>
  <c r="F77" i="6" s="1"/>
  <c r="S77" i="2"/>
  <c r="T77" i="2" s="1"/>
  <c r="G77" i="2"/>
  <c r="O77" i="2" s="1"/>
  <c r="E77" i="2"/>
  <c r="F77" i="2" s="1"/>
  <c r="D77" i="2"/>
  <c r="C77" i="2"/>
  <c r="J77" i="2" s="1"/>
  <c r="B77" i="2"/>
  <c r="A77" i="2"/>
  <c r="BA76" i="2"/>
  <c r="AZ76" i="2"/>
  <c r="AV76" i="2"/>
  <c r="AF76" i="2"/>
  <c r="AG76" i="2" s="1"/>
  <c r="AD76" i="2"/>
  <c r="AE76" i="2" s="1"/>
  <c r="X76" i="2"/>
  <c r="Y76" i="2" s="1"/>
  <c r="F76" i="6" s="1"/>
  <c r="S76" i="2"/>
  <c r="T76" i="2" s="1"/>
  <c r="E76" i="2"/>
  <c r="F76" i="2" s="1"/>
  <c r="D76" i="2"/>
  <c r="C76" i="2"/>
  <c r="J76" i="2" s="1"/>
  <c r="B76" i="2"/>
  <c r="A76" i="2"/>
  <c r="BA75" i="2"/>
  <c r="AZ75" i="2"/>
  <c r="AV75" i="2"/>
  <c r="AD75" i="2"/>
  <c r="AE75" i="2" s="1"/>
  <c r="Z75" i="2"/>
  <c r="AA75" i="2" s="1"/>
  <c r="X75" i="2"/>
  <c r="Y75" i="2" s="1"/>
  <c r="F75" i="6" s="1"/>
  <c r="S75" i="2"/>
  <c r="T75" i="2" s="1"/>
  <c r="G75" i="2"/>
  <c r="O75" i="2" s="1"/>
  <c r="C75" i="6" s="1"/>
  <c r="E75" i="2"/>
  <c r="F75" i="2" s="1"/>
  <c r="D75" i="2"/>
  <c r="C75" i="2"/>
  <c r="J75" i="2" s="1"/>
  <c r="B75" i="2"/>
  <c r="A75" i="2"/>
  <c r="BA74" i="2"/>
  <c r="AZ74" i="2"/>
  <c r="AV74" i="2"/>
  <c r="AD74" i="2"/>
  <c r="AE74" i="2" s="1"/>
  <c r="Z74" i="2"/>
  <c r="AA74" i="2" s="1"/>
  <c r="X74" i="2"/>
  <c r="Y74" i="2" s="1"/>
  <c r="F74" i="6" s="1"/>
  <c r="S74" i="2"/>
  <c r="T74" i="2" s="1"/>
  <c r="E74" i="2"/>
  <c r="F74" i="2" s="1"/>
  <c r="C74" i="2"/>
  <c r="J74" i="2" s="1"/>
  <c r="B74" i="2"/>
  <c r="A74" i="2"/>
  <c r="BA73" i="2"/>
  <c r="AZ73" i="2"/>
  <c r="AV73" i="2"/>
  <c r="AF73" i="2"/>
  <c r="AG73" i="2" s="1"/>
  <c r="AD73" i="2"/>
  <c r="AE73" i="2" s="1"/>
  <c r="X73" i="2"/>
  <c r="Y73" i="2" s="1"/>
  <c r="F73" i="6" s="1"/>
  <c r="V73" i="2"/>
  <c r="AK73" i="2" s="1"/>
  <c r="L73" i="6" s="1"/>
  <c r="U73" i="2"/>
  <c r="S73" i="2"/>
  <c r="T73" i="2" s="1"/>
  <c r="E73" i="2"/>
  <c r="F73" i="2" s="1"/>
  <c r="C73" i="2"/>
  <c r="J73" i="2" s="1"/>
  <c r="B73" i="2"/>
  <c r="A73" i="2"/>
  <c r="BA72" i="2"/>
  <c r="AZ72" i="2"/>
  <c r="AV72" i="2"/>
  <c r="AD72" i="2"/>
  <c r="AE72" i="2" s="1"/>
  <c r="AA72" i="2"/>
  <c r="Z72" i="2"/>
  <c r="X72" i="2"/>
  <c r="Y72" i="2" s="1"/>
  <c r="S72" i="2"/>
  <c r="T72" i="2" s="1"/>
  <c r="E72" i="2"/>
  <c r="F72" i="2" s="1"/>
  <c r="D72" i="2"/>
  <c r="C72" i="2"/>
  <c r="J72" i="2" s="1"/>
  <c r="B72" i="2"/>
  <c r="A72" i="2"/>
  <c r="BA71" i="2"/>
  <c r="AZ71" i="2"/>
  <c r="AV71" i="2"/>
  <c r="AF71" i="2"/>
  <c r="AG71" i="2" s="1"/>
  <c r="AD71" i="2"/>
  <c r="AE71" i="2" s="1"/>
  <c r="X71" i="2"/>
  <c r="Y71" i="2" s="1"/>
  <c r="F71" i="6" s="1"/>
  <c r="U71" i="2"/>
  <c r="U72" i="2" s="1"/>
  <c r="AJ72" i="2" s="1"/>
  <c r="K72" i="6" s="1"/>
  <c r="S71" i="2"/>
  <c r="T71" i="2" s="1"/>
  <c r="E71" i="2"/>
  <c r="F71" i="2" s="1"/>
  <c r="C71" i="2"/>
  <c r="J71" i="2" s="1"/>
  <c r="B71" i="2"/>
  <c r="A71" i="2"/>
  <c r="AP101" i="2"/>
  <c r="AX99" i="2"/>
  <c r="AQ124" i="2"/>
  <c r="AW101" i="2"/>
  <c r="AW99" i="2"/>
  <c r="AW100" i="2"/>
  <c r="AX119" i="2"/>
  <c r="AX124" i="2"/>
  <c r="AP103" i="2"/>
  <c r="AP100" i="2"/>
  <c r="AQ119" i="2"/>
  <c r="AQ99" i="2"/>
  <c r="N99" i="6" l="1"/>
  <c r="N119" i="6"/>
  <c r="M100" i="6"/>
  <c r="M103" i="6"/>
  <c r="P124" i="6"/>
  <c r="P119" i="6"/>
  <c r="O100" i="6"/>
  <c r="O99" i="6"/>
  <c r="BB99" i="2"/>
  <c r="Q99" i="6" s="1"/>
  <c r="BD99" i="2"/>
  <c r="O101" i="6"/>
  <c r="N124" i="6"/>
  <c r="P99" i="6"/>
  <c r="M101" i="6"/>
  <c r="AJ82" i="2"/>
  <c r="K82" i="6" s="1"/>
  <c r="V82" i="2"/>
  <c r="AK82" i="2" s="1"/>
  <c r="L82" i="6" s="1"/>
  <c r="G71" i="2"/>
  <c r="V71" i="2"/>
  <c r="AK71" i="2" s="1"/>
  <c r="L71" i="6" s="1"/>
  <c r="G72" i="2"/>
  <c r="AF72" i="2"/>
  <c r="AG72" i="2" s="1"/>
  <c r="D73" i="2"/>
  <c r="Z73" i="2"/>
  <c r="AA73" i="2" s="1"/>
  <c r="D74" i="2"/>
  <c r="U75" i="2"/>
  <c r="G76" i="2"/>
  <c r="Z76" i="2"/>
  <c r="AA76" i="2" s="1"/>
  <c r="U77" i="2"/>
  <c r="J81" i="2"/>
  <c r="L81" i="2" s="1"/>
  <c r="M81" i="2" s="1"/>
  <c r="E74" i="6"/>
  <c r="E78" i="6"/>
  <c r="O82" i="2"/>
  <c r="C82" i="6" s="1"/>
  <c r="H83" i="2"/>
  <c r="AH97" i="2"/>
  <c r="I97" i="6" s="1"/>
  <c r="V72" i="2"/>
  <c r="AK72" i="2" s="1"/>
  <c r="L72" i="6" s="1"/>
  <c r="AI82" i="2"/>
  <c r="J82" i="6" s="1"/>
  <c r="I82" i="6"/>
  <c r="AL83" i="2"/>
  <c r="AM83" i="2" s="1"/>
  <c r="J80" i="2"/>
  <c r="L80" i="2" s="1"/>
  <c r="M80" i="2" s="1"/>
  <c r="E73" i="6"/>
  <c r="E77" i="6"/>
  <c r="E81" i="6"/>
  <c r="AN83" i="2"/>
  <c r="AJ97" i="2"/>
  <c r="K97" i="6" s="1"/>
  <c r="U96" i="2"/>
  <c r="BF122" i="2"/>
  <c r="R103" i="2"/>
  <c r="AS103" i="2"/>
  <c r="D71" i="2"/>
  <c r="Z71" i="2"/>
  <c r="AA71" i="2" s="1"/>
  <c r="G73" i="2"/>
  <c r="G74" i="2"/>
  <c r="AF74" i="2"/>
  <c r="AG74" i="2" s="1"/>
  <c r="H75" i="2"/>
  <c r="AF75" i="2"/>
  <c r="AG75" i="2" s="1"/>
  <c r="H77" i="2"/>
  <c r="AF77" i="2"/>
  <c r="AG77" i="2" s="1"/>
  <c r="J79" i="2"/>
  <c r="L79" i="2" s="1"/>
  <c r="M79" i="2" s="1"/>
  <c r="E72" i="6"/>
  <c r="E76" i="6"/>
  <c r="E80" i="6"/>
  <c r="P83" i="2"/>
  <c r="D83" i="6" s="1"/>
  <c r="V92" i="2"/>
  <c r="AI103" i="2"/>
  <c r="J103" i="6" s="1"/>
  <c r="I103" i="6"/>
  <c r="AR124" i="2"/>
  <c r="BC124" i="2"/>
  <c r="R124" i="6" s="1"/>
  <c r="BE124" i="2"/>
  <c r="BF124" i="2"/>
  <c r="AR119" i="2"/>
  <c r="BC119" i="2"/>
  <c r="R119" i="6" s="1"/>
  <c r="BF119" i="2"/>
  <c r="BE119" i="2"/>
  <c r="AN118" i="2"/>
  <c r="G118" i="6" s="1"/>
  <c r="AM118" i="2"/>
  <c r="AT118" i="2"/>
  <c r="R110" i="2"/>
  <c r="AL110" i="2"/>
  <c r="AS110" i="2"/>
  <c r="R113" i="2"/>
  <c r="AN113" i="2"/>
  <c r="G113" i="6" s="1"/>
  <c r="AS113" i="2"/>
  <c r="AL113" i="2"/>
  <c r="R112" i="2"/>
  <c r="AL112" i="2"/>
  <c r="AS112" i="2"/>
  <c r="R116" i="2"/>
  <c r="AL116" i="2"/>
  <c r="AS116" i="2"/>
  <c r="R115" i="2"/>
  <c r="AS115" i="2"/>
  <c r="AN115" i="2"/>
  <c r="G115" i="6" s="1"/>
  <c r="AL115" i="2"/>
  <c r="AK116" i="2"/>
  <c r="L116" i="6" s="1"/>
  <c r="R117" i="2"/>
  <c r="AL117" i="2"/>
  <c r="AM117" i="2" s="1"/>
  <c r="AN117" i="2"/>
  <c r="G117" i="6" s="1"/>
  <c r="AS117" i="2"/>
  <c r="AK112" i="2"/>
  <c r="L112" i="6" s="1"/>
  <c r="R114" i="2"/>
  <c r="AS114" i="2"/>
  <c r="AL114" i="2"/>
  <c r="R109" i="2"/>
  <c r="AN109" i="2"/>
  <c r="G109" i="6" s="1"/>
  <c r="AL109" i="2"/>
  <c r="AM109" i="2" s="1"/>
  <c r="AS109" i="2"/>
  <c r="R111" i="2"/>
  <c r="AN111" i="2"/>
  <c r="G111" i="6" s="1"/>
  <c r="AS111" i="2"/>
  <c r="AL111" i="2"/>
  <c r="AM111" i="2" s="1"/>
  <c r="BC99" i="2"/>
  <c r="R99" i="6" s="1"/>
  <c r="BD101" i="2"/>
  <c r="BB101" i="2"/>
  <c r="Q101" i="6" s="1"/>
  <c r="BD100" i="2"/>
  <c r="BB100" i="2"/>
  <c r="Q100" i="6" s="1"/>
  <c r="AR99" i="2"/>
  <c r="R107" i="2"/>
  <c r="AS107" i="2"/>
  <c r="AL107" i="2"/>
  <c r="AM107" i="2" s="1"/>
  <c r="AN107" i="2"/>
  <c r="G107" i="6" s="1"/>
  <c r="R105" i="2"/>
  <c r="AS105" i="2"/>
  <c r="AL105" i="2"/>
  <c r="AM105" i="2" s="1"/>
  <c r="AN105" i="2"/>
  <c r="G105" i="6" s="1"/>
  <c r="AM103" i="2"/>
  <c r="AT101" i="2"/>
  <c r="AY99" i="2"/>
  <c r="AO100" i="2"/>
  <c r="AK104" i="2"/>
  <c r="L104" i="6" s="1"/>
  <c r="R106" i="2"/>
  <c r="AL106" i="2"/>
  <c r="AS106" i="2"/>
  <c r="AO101" i="2"/>
  <c r="H101" i="6" s="1"/>
  <c r="AO103" i="2"/>
  <c r="H103" i="6" s="1"/>
  <c r="R102" i="2"/>
  <c r="AL102" i="2"/>
  <c r="AS102" i="2"/>
  <c r="R104" i="2"/>
  <c r="AS104" i="2"/>
  <c r="AL104" i="2"/>
  <c r="AI88" i="2"/>
  <c r="J88" i="6" s="1"/>
  <c r="I88" i="6"/>
  <c r="H91" i="2"/>
  <c r="O91" i="2"/>
  <c r="AI91" i="2"/>
  <c r="J91" i="6" s="1"/>
  <c r="I91" i="6"/>
  <c r="V95" i="2"/>
  <c r="O93" i="2"/>
  <c r="C93" i="6" s="1"/>
  <c r="U86" i="2"/>
  <c r="AJ86" i="2" s="1"/>
  <c r="K86" i="6" s="1"/>
  <c r="AT90" i="2"/>
  <c r="F90" i="6"/>
  <c r="L88" i="2"/>
  <c r="M88" i="2" s="1"/>
  <c r="K88" i="2"/>
  <c r="H92" i="2"/>
  <c r="O92" i="2"/>
  <c r="V86" i="2"/>
  <c r="L95" i="2"/>
  <c r="M95" i="2" s="1"/>
  <c r="K95" i="2"/>
  <c r="P93" i="2"/>
  <c r="D93" i="6" s="1"/>
  <c r="Q93" i="2"/>
  <c r="AA97" i="2"/>
  <c r="AI97" i="2" s="1"/>
  <c r="J97" i="6" s="1"/>
  <c r="AG96" i="2"/>
  <c r="AH96" i="2"/>
  <c r="AA86" i="2"/>
  <c r="L96" i="2"/>
  <c r="M96" i="2" s="1"/>
  <c r="K96" i="2"/>
  <c r="AA87" i="2"/>
  <c r="AH85" i="2"/>
  <c r="AG85" i="2"/>
  <c r="AA89" i="2"/>
  <c r="AK93" i="2"/>
  <c r="L93" i="6" s="1"/>
  <c r="AK95" i="2"/>
  <c r="L95" i="6" s="1"/>
  <c r="AG92" i="2"/>
  <c r="AH92" i="2"/>
  <c r="V96" i="2"/>
  <c r="AJ96" i="2"/>
  <c r="K96" i="6" s="1"/>
  <c r="Q94" i="2"/>
  <c r="AL94" i="2" s="1"/>
  <c r="P94" i="2"/>
  <c r="D94" i="6" s="1"/>
  <c r="AH90" i="2"/>
  <c r="I90" i="6" s="1"/>
  <c r="AL90" i="2"/>
  <c r="AG90" i="2"/>
  <c r="AJ88" i="2"/>
  <c r="K88" i="6" s="1"/>
  <c r="V88" i="2"/>
  <c r="AJ87" i="2"/>
  <c r="K87" i="6" s="1"/>
  <c r="V87" i="2"/>
  <c r="AA85" i="2"/>
  <c r="V94" i="2"/>
  <c r="AJ94" i="2"/>
  <c r="K94" i="6" s="1"/>
  <c r="H97" i="2"/>
  <c r="O97" i="2"/>
  <c r="C97" i="6" s="1"/>
  <c r="Q96" i="2"/>
  <c r="P96" i="2"/>
  <c r="D96" i="6" s="1"/>
  <c r="AG94" i="2"/>
  <c r="AH94" i="2"/>
  <c r="I94" i="6" s="1"/>
  <c r="AK92" i="2"/>
  <c r="L92" i="6" s="1"/>
  <c r="P95" i="2"/>
  <c r="D95" i="6" s="1"/>
  <c r="Q95" i="2"/>
  <c r="O89" i="2"/>
  <c r="C89" i="6" s="1"/>
  <c r="H89" i="2"/>
  <c r="H86" i="2"/>
  <c r="O86" i="2"/>
  <c r="C86" i="6" s="1"/>
  <c r="AS95" i="2"/>
  <c r="AA95" i="2"/>
  <c r="Q88" i="2"/>
  <c r="P88" i="2"/>
  <c r="D88" i="6" s="1"/>
  <c r="H87" i="2"/>
  <c r="O87" i="2"/>
  <c r="C87" i="6" s="1"/>
  <c r="AJ85" i="2"/>
  <c r="K85" i="6" s="1"/>
  <c r="V85" i="2"/>
  <c r="AH86" i="2"/>
  <c r="I86" i="6" s="1"/>
  <c r="AG86" i="2"/>
  <c r="L97" i="2"/>
  <c r="M97" i="2" s="1"/>
  <c r="K97" i="2"/>
  <c r="K92" i="2"/>
  <c r="L92" i="2"/>
  <c r="M92" i="2" s="1"/>
  <c r="AK91" i="2"/>
  <c r="L91" i="6" s="1"/>
  <c r="AH95" i="2"/>
  <c r="AJ90" i="2"/>
  <c r="K90" i="6" s="1"/>
  <c r="V90" i="2"/>
  <c r="AK97" i="2"/>
  <c r="L97" i="6" s="1"/>
  <c r="AG87" i="2"/>
  <c r="AH87" i="2"/>
  <c r="I87" i="6" s="1"/>
  <c r="O85" i="2"/>
  <c r="C85" i="6" s="1"/>
  <c r="H85" i="2"/>
  <c r="AA93" i="2"/>
  <c r="AH93" i="2"/>
  <c r="L94" i="2"/>
  <c r="M94" i="2" s="1"/>
  <c r="K94" i="2"/>
  <c r="AH89" i="2"/>
  <c r="I89" i="6" s="1"/>
  <c r="Q82" i="2"/>
  <c r="P82" i="2"/>
  <c r="D82" i="6" s="1"/>
  <c r="AS83" i="2"/>
  <c r="AO83" i="2"/>
  <c r="H83" i="6" s="1"/>
  <c r="AK83" i="2"/>
  <c r="L83" i="6" s="1"/>
  <c r="AI83" i="2"/>
  <c r="J83" i="6" s="1"/>
  <c r="AA78" i="2"/>
  <c r="H79" i="2"/>
  <c r="O79" i="2"/>
  <c r="C79" i="6" s="1"/>
  <c r="AG79" i="2"/>
  <c r="AH79" i="2"/>
  <c r="I79" i="6" s="1"/>
  <c r="V81" i="2"/>
  <c r="AJ81" i="2"/>
  <c r="K81" i="6" s="1"/>
  <c r="H78" i="2"/>
  <c r="O78" i="2"/>
  <c r="C78" i="6" s="1"/>
  <c r="AG78" i="2"/>
  <c r="AH78" i="2"/>
  <c r="I78" i="6" s="1"/>
  <c r="U80" i="2"/>
  <c r="AA81" i="2"/>
  <c r="V79" i="2"/>
  <c r="AJ79" i="2"/>
  <c r="K79" i="6" s="1"/>
  <c r="AA80" i="2"/>
  <c r="H81" i="2"/>
  <c r="O81" i="2"/>
  <c r="C81" i="6" s="1"/>
  <c r="AG81" i="2"/>
  <c r="AH81" i="2"/>
  <c r="U78" i="2"/>
  <c r="AA79" i="2"/>
  <c r="H80" i="2"/>
  <c r="O80" i="2"/>
  <c r="C80" i="6" s="1"/>
  <c r="AG80" i="2"/>
  <c r="AH80" i="2"/>
  <c r="F78" i="2"/>
  <c r="K78" i="2"/>
  <c r="T78" i="2"/>
  <c r="Y78" i="2"/>
  <c r="F78" i="6" s="1"/>
  <c r="AE78" i="2"/>
  <c r="F79" i="2"/>
  <c r="K79" i="2"/>
  <c r="T79" i="2"/>
  <c r="Y79" i="2"/>
  <c r="F79" i="6" s="1"/>
  <c r="AE79" i="2"/>
  <c r="F80" i="2"/>
  <c r="K80" i="2"/>
  <c r="T80" i="2"/>
  <c r="Y80" i="2"/>
  <c r="F80" i="6" s="1"/>
  <c r="AE80" i="2"/>
  <c r="F81" i="2"/>
  <c r="T81" i="2"/>
  <c r="Y81" i="2"/>
  <c r="F81" i="6" s="1"/>
  <c r="AE81" i="2"/>
  <c r="L72" i="2"/>
  <c r="M72" i="2" s="1"/>
  <c r="K72" i="2"/>
  <c r="L75" i="2"/>
  <c r="M75" i="2" s="1"/>
  <c r="K75" i="2"/>
  <c r="L71" i="2"/>
  <c r="M71" i="2" s="1"/>
  <c r="K71" i="2"/>
  <c r="L74" i="2"/>
  <c r="M74" i="2" s="1"/>
  <c r="K74" i="2"/>
  <c r="L73" i="2"/>
  <c r="M73" i="2" s="1"/>
  <c r="K73" i="2"/>
  <c r="Q75" i="2"/>
  <c r="AN75" i="2" s="1"/>
  <c r="G75" i="6" s="1"/>
  <c r="P75" i="2"/>
  <c r="D75" i="6" s="1"/>
  <c r="L76" i="2"/>
  <c r="M76" i="2" s="1"/>
  <c r="K76" i="2"/>
  <c r="Q77" i="2"/>
  <c r="P77" i="2"/>
  <c r="D77" i="6" s="1"/>
  <c r="L77" i="2"/>
  <c r="M77" i="2" s="1"/>
  <c r="K77" i="2"/>
  <c r="AN77" i="2"/>
  <c r="G77" i="6" s="1"/>
  <c r="AH71" i="2"/>
  <c r="AH73" i="2"/>
  <c r="AH74" i="2"/>
  <c r="AH75" i="2"/>
  <c r="AL75" i="2"/>
  <c r="AH76" i="2"/>
  <c r="AH77" i="2"/>
  <c r="AL77" i="2"/>
  <c r="AJ71" i="2"/>
  <c r="K71" i="6" s="1"/>
  <c r="AJ73" i="2"/>
  <c r="K73" i="6" s="1"/>
  <c r="AJ75" i="2"/>
  <c r="K75" i="6" s="1"/>
  <c r="AW83" i="2"/>
  <c r="AP75" i="2"/>
  <c r="AQ100" i="2"/>
  <c r="AX101" i="2"/>
  <c r="AP118" i="2"/>
  <c r="AP111" i="2"/>
  <c r="AW113" i="2"/>
  <c r="AW103" i="2"/>
  <c r="AX100" i="2"/>
  <c r="AP109" i="2"/>
  <c r="AQ83" i="2"/>
  <c r="AP107" i="2"/>
  <c r="AQ101" i="2"/>
  <c r="AW115" i="2"/>
  <c r="AP113" i="2"/>
  <c r="AW117" i="2"/>
  <c r="AW118" i="2"/>
  <c r="AP83" i="2"/>
  <c r="AP77" i="2"/>
  <c r="AP105" i="2"/>
  <c r="AW107" i="2"/>
  <c r="AQ103" i="2"/>
  <c r="AP115" i="2"/>
  <c r="AP117" i="2"/>
  <c r="AW109" i="2"/>
  <c r="AW105" i="2"/>
  <c r="AW111" i="2"/>
  <c r="O111" i="6" l="1"/>
  <c r="O105" i="6"/>
  <c r="O109" i="6"/>
  <c r="M117" i="6"/>
  <c r="M115" i="6"/>
  <c r="N103" i="6"/>
  <c r="O107" i="6"/>
  <c r="M105" i="6"/>
  <c r="M77" i="6"/>
  <c r="M83" i="6"/>
  <c r="O118" i="6"/>
  <c r="O117" i="6"/>
  <c r="M113" i="6"/>
  <c r="O115" i="6"/>
  <c r="N101" i="6"/>
  <c r="M107" i="6"/>
  <c r="N83" i="6"/>
  <c r="M109" i="6"/>
  <c r="P100" i="6"/>
  <c r="O103" i="6"/>
  <c r="BD103" i="2"/>
  <c r="BB103" i="2"/>
  <c r="Q103" i="6" s="1"/>
  <c r="O113" i="6"/>
  <c r="M111" i="6"/>
  <c r="M118" i="6"/>
  <c r="P101" i="6"/>
  <c r="N100" i="6"/>
  <c r="M75" i="6"/>
  <c r="O83" i="6"/>
  <c r="O74" i="2"/>
  <c r="H74" i="2"/>
  <c r="U76" i="2"/>
  <c r="V75" i="2"/>
  <c r="AK75" i="2" s="1"/>
  <c r="L75" i="6" s="1"/>
  <c r="AI76" i="2"/>
  <c r="J76" i="6" s="1"/>
  <c r="I76" i="6"/>
  <c r="AI71" i="2"/>
  <c r="J71" i="6" s="1"/>
  <c r="I71" i="6"/>
  <c r="O73" i="2"/>
  <c r="H73" i="2"/>
  <c r="G83" i="6"/>
  <c r="AJ77" i="2"/>
  <c r="K77" i="6" s="1"/>
  <c r="V77" i="2"/>
  <c r="AK77" i="2" s="1"/>
  <c r="L77" i="6" s="1"/>
  <c r="O72" i="2"/>
  <c r="H72" i="2"/>
  <c r="AI74" i="2"/>
  <c r="J74" i="6" s="1"/>
  <c r="I74" i="6"/>
  <c r="AI73" i="2"/>
  <c r="J73" i="6" s="1"/>
  <c r="I73" i="6"/>
  <c r="AI81" i="2"/>
  <c r="J81" i="6" s="1"/>
  <c r="I81" i="6"/>
  <c r="AY100" i="2"/>
  <c r="H100" i="6"/>
  <c r="U74" i="2"/>
  <c r="AI77" i="2"/>
  <c r="J77" i="6" s="1"/>
  <c r="I77" i="6"/>
  <c r="AI80" i="2"/>
  <c r="J80" i="6" s="1"/>
  <c r="I80" i="6"/>
  <c r="AT103" i="2"/>
  <c r="AI75" i="2"/>
  <c r="J75" i="6" s="1"/>
  <c r="I75" i="6"/>
  <c r="AH72" i="2"/>
  <c r="K81" i="2"/>
  <c r="O76" i="2"/>
  <c r="H76" i="2"/>
  <c r="O71" i="2"/>
  <c r="H71" i="2"/>
  <c r="BD118" i="2"/>
  <c r="BB118" i="2"/>
  <c r="Q118" i="6" s="1"/>
  <c r="AO118" i="2"/>
  <c r="BD109" i="2"/>
  <c r="BB109" i="2"/>
  <c r="Q109" i="6" s="1"/>
  <c r="BD117" i="2"/>
  <c r="BB117" i="2"/>
  <c r="Q117" i="6" s="1"/>
  <c r="BD113" i="2"/>
  <c r="BB113" i="2"/>
  <c r="Q113" i="6" s="1"/>
  <c r="BD111" i="2"/>
  <c r="BB111" i="2"/>
  <c r="Q111" i="6" s="1"/>
  <c r="BD115" i="2"/>
  <c r="BB115" i="2"/>
  <c r="Q115" i="6" s="1"/>
  <c r="AT109" i="2"/>
  <c r="AN114" i="2"/>
  <c r="G114" i="6" s="1"/>
  <c r="AM114" i="2"/>
  <c r="AT117" i="2"/>
  <c r="AT112" i="2"/>
  <c r="AT113" i="2"/>
  <c r="AY113" i="2" s="1"/>
  <c r="AN110" i="2"/>
  <c r="G110" i="6" s="1"/>
  <c r="AM110" i="2"/>
  <c r="AT111" i="2"/>
  <c r="AT114" i="2"/>
  <c r="AO117" i="2"/>
  <c r="H117" i="6" s="1"/>
  <c r="AM115" i="2"/>
  <c r="AT116" i="2"/>
  <c r="AN112" i="2"/>
  <c r="G112" i="6" s="1"/>
  <c r="AM112" i="2"/>
  <c r="AO113" i="2"/>
  <c r="H113" i="6" s="1"/>
  <c r="AO111" i="2"/>
  <c r="H111" i="6" s="1"/>
  <c r="AO109" i="2"/>
  <c r="H109" i="6" s="1"/>
  <c r="AO115" i="2"/>
  <c r="H115" i="6" s="1"/>
  <c r="AN116" i="2"/>
  <c r="G116" i="6" s="1"/>
  <c r="AM116" i="2"/>
  <c r="AT115" i="2"/>
  <c r="AY115" i="2" s="1"/>
  <c r="AM113" i="2"/>
  <c r="AT110" i="2"/>
  <c r="AR103" i="2"/>
  <c r="BC101" i="2"/>
  <c r="R101" i="6" s="1"/>
  <c r="BD105" i="2"/>
  <c r="BB105" i="2"/>
  <c r="Q105" i="6" s="1"/>
  <c r="BD107" i="2"/>
  <c r="BB107" i="2"/>
  <c r="Q107" i="6" s="1"/>
  <c r="AR101" i="2"/>
  <c r="AR100" i="2"/>
  <c r="BC100" i="2"/>
  <c r="R100" i="6" s="1"/>
  <c r="BE100" i="2"/>
  <c r="BF100" i="2"/>
  <c r="AT104" i="2"/>
  <c r="AM106" i="2"/>
  <c r="AN106" i="2"/>
  <c r="G106" i="6" s="1"/>
  <c r="AT105" i="2"/>
  <c r="AT107" i="2"/>
  <c r="AT102" i="2"/>
  <c r="AY101" i="2"/>
  <c r="AM104" i="2"/>
  <c r="AN104" i="2"/>
  <c r="G104" i="6" s="1"/>
  <c r="AN102" i="2"/>
  <c r="G102" i="6" s="1"/>
  <c r="AM102" i="2"/>
  <c r="AT106" i="2"/>
  <c r="AO105" i="2"/>
  <c r="H105" i="6" s="1"/>
  <c r="AO107" i="2"/>
  <c r="H107" i="6" s="1"/>
  <c r="BE99" i="2"/>
  <c r="BF99" i="2"/>
  <c r="AY103" i="2"/>
  <c r="AI95" i="2"/>
  <c r="J95" i="6" s="1"/>
  <c r="I95" i="6"/>
  <c r="AI85" i="2"/>
  <c r="J85" i="6" s="1"/>
  <c r="I85" i="6"/>
  <c r="AI96" i="2"/>
  <c r="J96" i="6" s="1"/>
  <c r="I96" i="6"/>
  <c r="C91" i="6"/>
  <c r="Q91" i="2"/>
  <c r="P91" i="2"/>
  <c r="D91" i="6" s="1"/>
  <c r="Q92" i="2"/>
  <c r="C92" i="6"/>
  <c r="P92" i="2"/>
  <c r="D92" i="6" s="1"/>
  <c r="AI93" i="2"/>
  <c r="J93" i="6" s="1"/>
  <c r="I93" i="6"/>
  <c r="AI92" i="2"/>
  <c r="J92" i="6" s="1"/>
  <c r="I92" i="6"/>
  <c r="AK85" i="2"/>
  <c r="L85" i="6" s="1"/>
  <c r="AT95" i="2"/>
  <c r="Q85" i="2"/>
  <c r="P85" i="2"/>
  <c r="D85" i="6" s="1"/>
  <c r="Q86" i="2"/>
  <c r="P86" i="2"/>
  <c r="D86" i="6" s="1"/>
  <c r="R95" i="2"/>
  <c r="AL95" i="2"/>
  <c r="AM95" i="2" s="1"/>
  <c r="AN95" i="2"/>
  <c r="G95" i="6" s="1"/>
  <c r="AI94" i="2"/>
  <c r="J94" i="6" s="1"/>
  <c r="Q97" i="2"/>
  <c r="P97" i="2"/>
  <c r="D97" i="6" s="1"/>
  <c r="AK94" i="2"/>
  <c r="L94" i="6" s="1"/>
  <c r="AK87" i="2"/>
  <c r="L87" i="6" s="1"/>
  <c r="AK88" i="2"/>
  <c r="L88" i="6" s="1"/>
  <c r="AI90" i="2"/>
  <c r="J90" i="6" s="1"/>
  <c r="AK96" i="2"/>
  <c r="L96" i="6" s="1"/>
  <c r="AK86" i="2"/>
  <c r="L86" i="6" s="1"/>
  <c r="R96" i="2"/>
  <c r="AS96" i="2"/>
  <c r="R93" i="2"/>
  <c r="AN93" i="2"/>
  <c r="AL93" i="2"/>
  <c r="AI89" i="2"/>
  <c r="J89" i="6" s="1"/>
  <c r="AI87" i="2"/>
  <c r="J87" i="6" s="1"/>
  <c r="AL88" i="2"/>
  <c r="R88" i="2"/>
  <c r="AS88" i="2"/>
  <c r="Q89" i="2"/>
  <c r="P89" i="2"/>
  <c r="D89" i="6" s="1"/>
  <c r="AM90" i="2"/>
  <c r="AL96" i="2"/>
  <c r="AS93" i="2"/>
  <c r="AK90" i="2"/>
  <c r="L90" i="6" s="1"/>
  <c r="AI86" i="2"/>
  <c r="J86" i="6" s="1"/>
  <c r="Q87" i="2"/>
  <c r="P87" i="2"/>
  <c r="D87" i="6" s="1"/>
  <c r="R94" i="2"/>
  <c r="AM94" i="2" s="1"/>
  <c r="AS94" i="2"/>
  <c r="AR83" i="2"/>
  <c r="BD83" i="2"/>
  <c r="BB83" i="2"/>
  <c r="Q83" i="6" s="1"/>
  <c r="R82" i="2"/>
  <c r="AL82" i="2"/>
  <c r="AS82" i="2"/>
  <c r="AT83" i="2"/>
  <c r="AY83" i="2" s="1"/>
  <c r="Q81" i="2"/>
  <c r="P81" i="2"/>
  <c r="D81" i="6" s="1"/>
  <c r="AK81" i="2"/>
  <c r="L81" i="6" s="1"/>
  <c r="V80" i="2"/>
  <c r="AJ80" i="2"/>
  <c r="K80" i="6" s="1"/>
  <c r="Q78" i="2"/>
  <c r="P78" i="2"/>
  <c r="D78" i="6" s="1"/>
  <c r="AI78" i="2"/>
  <c r="J78" i="6" s="1"/>
  <c r="AI79" i="2"/>
  <c r="J79" i="6" s="1"/>
  <c r="Q79" i="2"/>
  <c r="P79" i="2"/>
  <c r="D79" i="6" s="1"/>
  <c r="Q80" i="2"/>
  <c r="P80" i="2"/>
  <c r="D80" i="6" s="1"/>
  <c r="V78" i="2"/>
  <c r="AJ78" i="2"/>
  <c r="K78" i="6" s="1"/>
  <c r="AK79" i="2"/>
  <c r="L79" i="6" s="1"/>
  <c r="AS77" i="2"/>
  <c r="R77" i="2"/>
  <c r="AM77" i="2" s="1"/>
  <c r="AS75" i="2"/>
  <c r="R75" i="2"/>
  <c r="AM75" i="2" s="1"/>
  <c r="AP95" i="2"/>
  <c r="AW75" i="2"/>
  <c r="AW104" i="2"/>
  <c r="AP102" i="2"/>
  <c r="AX105" i="2"/>
  <c r="AX115" i="2"/>
  <c r="AQ117" i="2"/>
  <c r="AW116" i="2"/>
  <c r="AW114" i="2"/>
  <c r="AQ109" i="2"/>
  <c r="AW93" i="2"/>
  <c r="AP104" i="2"/>
  <c r="AQ107" i="2"/>
  <c r="AX118" i="2"/>
  <c r="AQ115" i="2"/>
  <c r="AP116" i="2"/>
  <c r="AP114" i="2"/>
  <c r="AW95" i="2"/>
  <c r="AX107" i="2"/>
  <c r="AX111" i="2"/>
  <c r="AQ111" i="2"/>
  <c r="AX103" i="2"/>
  <c r="AX83" i="2"/>
  <c r="AX113" i="2"/>
  <c r="AW102" i="2"/>
  <c r="AP110" i="2"/>
  <c r="AP112" i="2"/>
  <c r="AP93" i="2"/>
  <c r="AQ105" i="2"/>
  <c r="AW106" i="2"/>
  <c r="AQ118" i="2"/>
  <c r="AW110" i="2"/>
  <c r="AX117" i="2"/>
  <c r="AX109" i="2"/>
  <c r="AW112" i="2"/>
  <c r="AW77" i="2"/>
  <c r="AP106" i="2"/>
  <c r="AQ113" i="2"/>
  <c r="N113" i="6" l="1"/>
  <c r="M106" i="6"/>
  <c r="O77" i="6"/>
  <c r="O112" i="6"/>
  <c r="P109" i="6"/>
  <c r="P117" i="6"/>
  <c r="O110" i="6"/>
  <c r="N118" i="6"/>
  <c r="O106" i="6"/>
  <c r="N105" i="6"/>
  <c r="M112" i="6"/>
  <c r="M110" i="6"/>
  <c r="O102" i="6"/>
  <c r="P113" i="6"/>
  <c r="P83" i="6"/>
  <c r="P103" i="6"/>
  <c r="BC103" i="2"/>
  <c r="R103" i="6" s="1"/>
  <c r="N111" i="6"/>
  <c r="P111" i="6"/>
  <c r="P107" i="6"/>
  <c r="M114" i="6"/>
  <c r="M116" i="6"/>
  <c r="N115" i="6"/>
  <c r="P118" i="6"/>
  <c r="N107" i="6"/>
  <c r="M104" i="6"/>
  <c r="N109" i="6"/>
  <c r="O114" i="6"/>
  <c r="O116" i="6"/>
  <c r="N117" i="6"/>
  <c r="P115" i="6"/>
  <c r="P105" i="6"/>
  <c r="M102" i="6"/>
  <c r="O104" i="6"/>
  <c r="O75" i="6"/>
  <c r="AY111" i="2"/>
  <c r="BE111" i="2" s="1"/>
  <c r="V76" i="2"/>
  <c r="AK76" i="2" s="1"/>
  <c r="L76" i="6" s="1"/>
  <c r="AJ76" i="2"/>
  <c r="K76" i="6" s="1"/>
  <c r="AO75" i="2"/>
  <c r="AM93" i="2"/>
  <c r="C76" i="6"/>
  <c r="Q76" i="2"/>
  <c r="P76" i="2"/>
  <c r="D76" i="6" s="1"/>
  <c r="C72" i="6"/>
  <c r="P72" i="2"/>
  <c r="D72" i="6" s="1"/>
  <c r="Q72" i="2"/>
  <c r="C73" i="6"/>
  <c r="P73" i="2"/>
  <c r="D73" i="6" s="1"/>
  <c r="Q73" i="2"/>
  <c r="C74" i="6"/>
  <c r="Q74" i="2"/>
  <c r="P74" i="2"/>
  <c r="D74" i="6" s="1"/>
  <c r="AY118" i="2"/>
  <c r="H118" i="6"/>
  <c r="C71" i="6"/>
  <c r="Q71" i="2"/>
  <c r="P71" i="2"/>
  <c r="D71" i="6" s="1"/>
  <c r="AI72" i="2"/>
  <c r="J72" i="6" s="1"/>
  <c r="I72" i="6"/>
  <c r="V74" i="2"/>
  <c r="AK74" i="2" s="1"/>
  <c r="L74" i="6" s="1"/>
  <c r="AJ74" i="2"/>
  <c r="K74" i="6" s="1"/>
  <c r="AR118" i="2"/>
  <c r="BC118" i="2"/>
  <c r="R118" i="6" s="1"/>
  <c r="BE118" i="2"/>
  <c r="BF118" i="2"/>
  <c r="AR109" i="2"/>
  <c r="BD112" i="2"/>
  <c r="AY112" i="2"/>
  <c r="BB112" i="2"/>
  <c r="Q112" i="6" s="1"/>
  <c r="BD114" i="2"/>
  <c r="BB114" i="2"/>
  <c r="Q114" i="6" s="1"/>
  <c r="AR111" i="2"/>
  <c r="BC109" i="2"/>
  <c r="R109" i="6" s="1"/>
  <c r="BD116" i="2"/>
  <c r="AY116" i="2"/>
  <c r="BB116" i="2"/>
  <c r="Q116" i="6" s="1"/>
  <c r="AR113" i="2"/>
  <c r="BC117" i="2"/>
  <c r="R117" i="6" s="1"/>
  <c r="AR115" i="2"/>
  <c r="AR117" i="2"/>
  <c r="BD110" i="2"/>
  <c r="BB110" i="2"/>
  <c r="Q110" i="6" s="1"/>
  <c r="BC113" i="2"/>
  <c r="R113" i="6" s="1"/>
  <c r="BC115" i="2"/>
  <c r="R115" i="6" s="1"/>
  <c r="BC111" i="2"/>
  <c r="R111" i="6" s="1"/>
  <c r="BF111" i="2"/>
  <c r="BE113" i="2"/>
  <c r="BF113" i="2"/>
  <c r="BE115" i="2"/>
  <c r="BF115" i="2"/>
  <c r="AO112" i="2"/>
  <c r="H112" i="6" s="1"/>
  <c r="AO114" i="2"/>
  <c r="H114" i="6" s="1"/>
  <c r="AO116" i="2"/>
  <c r="H116" i="6" s="1"/>
  <c r="AO110" i="2"/>
  <c r="H110" i="6" s="1"/>
  <c r="AY117" i="2"/>
  <c r="AY109" i="2"/>
  <c r="BC105" i="2"/>
  <c r="R105" i="6" s="1"/>
  <c r="BD106" i="2"/>
  <c r="BB106" i="2"/>
  <c r="Q106" i="6" s="1"/>
  <c r="AR107" i="2"/>
  <c r="BD102" i="2"/>
  <c r="BB102" i="2"/>
  <c r="Q102" i="6" s="1"/>
  <c r="AR105" i="2"/>
  <c r="BD104" i="2"/>
  <c r="BB104" i="2"/>
  <c r="Q104" i="6" s="1"/>
  <c r="BC107" i="2"/>
  <c r="R107" i="6" s="1"/>
  <c r="BF101" i="2"/>
  <c r="BE101" i="2"/>
  <c r="AO106" i="2"/>
  <c r="H106" i="6" s="1"/>
  <c r="AO102" i="2"/>
  <c r="H102" i="6" s="1"/>
  <c r="BF103" i="2"/>
  <c r="BE103" i="2"/>
  <c r="AO104" i="2"/>
  <c r="H104" i="6" s="1"/>
  <c r="AY107" i="2"/>
  <c r="AY105" i="2"/>
  <c r="M95" i="6"/>
  <c r="O95" i="6"/>
  <c r="M93" i="6"/>
  <c r="O93" i="6"/>
  <c r="R92" i="2"/>
  <c r="AS92" i="2"/>
  <c r="AL92" i="2"/>
  <c r="AN94" i="2"/>
  <c r="G93" i="6"/>
  <c r="AS91" i="2"/>
  <c r="R91" i="2"/>
  <c r="AL91" i="2"/>
  <c r="AN91" i="2"/>
  <c r="BD95" i="2"/>
  <c r="BB95" i="2"/>
  <c r="Q95" i="6" s="1"/>
  <c r="BD93" i="2"/>
  <c r="BB93" i="2"/>
  <c r="Q93" i="6" s="1"/>
  <c r="R89" i="2"/>
  <c r="AL89" i="2"/>
  <c r="AN89" i="2"/>
  <c r="G89" i="6" s="1"/>
  <c r="AS89" i="2"/>
  <c r="AT94" i="2"/>
  <c r="AT88" i="2"/>
  <c r="AO95" i="2"/>
  <c r="R86" i="2"/>
  <c r="AL86" i="2"/>
  <c r="AS86" i="2"/>
  <c r="R87" i="2"/>
  <c r="AL87" i="2"/>
  <c r="AS87" i="2"/>
  <c r="AN87" i="2"/>
  <c r="G87" i="6" s="1"/>
  <c r="AM96" i="2"/>
  <c r="AO93" i="2"/>
  <c r="H93" i="6" s="1"/>
  <c r="AT96" i="2"/>
  <c r="AT93" i="2"/>
  <c r="AM88" i="2"/>
  <c r="R97" i="2"/>
  <c r="AL97" i="2"/>
  <c r="AN97" i="2"/>
  <c r="G97" i="6" s="1"/>
  <c r="AS97" i="2"/>
  <c r="R85" i="2"/>
  <c r="AL85" i="2"/>
  <c r="AN85" i="2"/>
  <c r="G85" i="6" s="1"/>
  <c r="AS85" i="2"/>
  <c r="BC83" i="2"/>
  <c r="R83" i="6" s="1"/>
  <c r="BE83" i="2"/>
  <c r="BF83" i="2"/>
  <c r="AT82" i="2"/>
  <c r="AM82" i="2"/>
  <c r="AN82" i="2"/>
  <c r="G82" i="6" s="1"/>
  <c r="R80" i="2"/>
  <c r="AL80" i="2"/>
  <c r="AS80" i="2"/>
  <c r="AK80" i="2"/>
  <c r="L80" i="6" s="1"/>
  <c r="R81" i="2"/>
  <c r="AN81" i="2"/>
  <c r="G81" i="6" s="1"/>
  <c r="AL81" i="2"/>
  <c r="AS81" i="2"/>
  <c r="AK78" i="2"/>
  <c r="L78" i="6" s="1"/>
  <c r="R79" i="2"/>
  <c r="AL79" i="2"/>
  <c r="AS79" i="2"/>
  <c r="AN79" i="2"/>
  <c r="G79" i="6" s="1"/>
  <c r="R78" i="2"/>
  <c r="AS78" i="2"/>
  <c r="AL78" i="2"/>
  <c r="BD77" i="2"/>
  <c r="BB77" i="2"/>
  <c r="Q77" i="6" s="1"/>
  <c r="BD75" i="2"/>
  <c r="BB75" i="2"/>
  <c r="Q75" i="6" s="1"/>
  <c r="AT77" i="2"/>
  <c r="AO77" i="2"/>
  <c r="H77" i="6" s="1"/>
  <c r="AT75" i="2"/>
  <c r="AY75" i="2" s="1"/>
  <c r="AW94" i="2"/>
  <c r="AQ95" i="2"/>
  <c r="AW85" i="2"/>
  <c r="AP89" i="2"/>
  <c r="AW79" i="2"/>
  <c r="AQ106" i="2"/>
  <c r="AQ102" i="2"/>
  <c r="AQ114" i="2"/>
  <c r="AQ110" i="2"/>
  <c r="AP91" i="2"/>
  <c r="AP97" i="2"/>
  <c r="AW87" i="2"/>
  <c r="AW89" i="2"/>
  <c r="AW82" i="2"/>
  <c r="AP79" i="2"/>
  <c r="AQ77" i="2"/>
  <c r="AX104" i="2"/>
  <c r="AX112" i="2"/>
  <c r="AX116" i="2"/>
  <c r="AX95" i="2"/>
  <c r="AX106" i="2"/>
  <c r="AX114" i="2"/>
  <c r="AP94" i="2"/>
  <c r="AW81" i="2"/>
  <c r="AX110" i="2"/>
  <c r="AQ75" i="2"/>
  <c r="AW91" i="2"/>
  <c r="AP85" i="2"/>
  <c r="AQ93" i="2"/>
  <c r="AP87" i="2"/>
  <c r="AP82" i="2"/>
  <c r="AP81" i="2"/>
  <c r="AX75" i="2"/>
  <c r="AX77" i="2"/>
  <c r="AQ104" i="2"/>
  <c r="AQ112" i="2"/>
  <c r="AQ116" i="2"/>
  <c r="AW97" i="2"/>
  <c r="AX93" i="2"/>
  <c r="AX102" i="2"/>
  <c r="P102" i="6" l="1"/>
  <c r="N116" i="6"/>
  <c r="N112" i="6"/>
  <c r="N104" i="6"/>
  <c r="P77" i="6"/>
  <c r="P75" i="6"/>
  <c r="M81" i="6"/>
  <c r="M82" i="6"/>
  <c r="N75" i="6"/>
  <c r="AR75" i="2"/>
  <c r="P110" i="6"/>
  <c r="O81" i="6"/>
  <c r="P114" i="6"/>
  <c r="P106" i="6"/>
  <c r="P116" i="6"/>
  <c r="P112" i="6"/>
  <c r="P104" i="6"/>
  <c r="N77" i="6"/>
  <c r="M79" i="6"/>
  <c r="O82" i="6"/>
  <c r="N110" i="6"/>
  <c r="N114" i="6"/>
  <c r="N102" i="6"/>
  <c r="N106" i="6"/>
  <c r="O79" i="6"/>
  <c r="AL71" i="2"/>
  <c r="AN71" i="2"/>
  <c r="R71" i="2"/>
  <c r="AS71" i="2"/>
  <c r="AY114" i="2"/>
  <c r="BF114" i="2" s="1"/>
  <c r="AL74" i="2"/>
  <c r="R74" i="2"/>
  <c r="AS74" i="2"/>
  <c r="H75" i="6"/>
  <c r="AM91" i="2"/>
  <c r="AY104" i="2"/>
  <c r="BF104" i="2" s="1"/>
  <c r="R72" i="2"/>
  <c r="AL72" i="2"/>
  <c r="AS72" i="2"/>
  <c r="AL76" i="2"/>
  <c r="AN76" i="2" s="1"/>
  <c r="R76" i="2"/>
  <c r="AS76" i="2"/>
  <c r="AL73" i="2"/>
  <c r="AS73" i="2"/>
  <c r="AN73" i="2"/>
  <c r="R73" i="2"/>
  <c r="AR110" i="2"/>
  <c r="BC110" i="2"/>
  <c r="R110" i="6" s="1"/>
  <c r="AR116" i="2"/>
  <c r="BC116" i="2"/>
  <c r="R116" i="6" s="1"/>
  <c r="AR114" i="2"/>
  <c r="BC114" i="2"/>
  <c r="R114" i="6" s="1"/>
  <c r="AR112" i="2"/>
  <c r="BC112" i="2"/>
  <c r="R112" i="6" s="1"/>
  <c r="BE112" i="2"/>
  <c r="BF112" i="2"/>
  <c r="BF109" i="2"/>
  <c r="BE109" i="2"/>
  <c r="AY110" i="2"/>
  <c r="BE116" i="2"/>
  <c r="BF116" i="2"/>
  <c r="BE114" i="2"/>
  <c r="BE117" i="2"/>
  <c r="BF117" i="2"/>
  <c r="AR102" i="2"/>
  <c r="BC102" i="2"/>
  <c r="R102" i="6" s="1"/>
  <c r="AR104" i="2"/>
  <c r="BC104" i="2"/>
  <c r="R104" i="6" s="1"/>
  <c r="AR106" i="2"/>
  <c r="BC106" i="2"/>
  <c r="R106" i="6" s="1"/>
  <c r="BF107" i="2"/>
  <c r="BE107" i="2"/>
  <c r="AY102" i="2"/>
  <c r="AY106" i="2"/>
  <c r="BF105" i="2"/>
  <c r="BE105" i="2"/>
  <c r="M89" i="6"/>
  <c r="P93" i="6"/>
  <c r="M87" i="6"/>
  <c r="O89" i="6"/>
  <c r="O85" i="6"/>
  <c r="O97" i="6"/>
  <c r="N93" i="6"/>
  <c r="O87" i="6"/>
  <c r="N95" i="6"/>
  <c r="P95" i="6"/>
  <c r="M85" i="6"/>
  <c r="M97" i="6"/>
  <c r="O94" i="6"/>
  <c r="BD94" i="2"/>
  <c r="BB94" i="2"/>
  <c r="Q94" i="6" s="1"/>
  <c r="M94" i="6"/>
  <c r="O91" i="6"/>
  <c r="BD91" i="2"/>
  <c r="BB91" i="2"/>
  <c r="Q91" i="6" s="1"/>
  <c r="M91" i="6"/>
  <c r="G94" i="6"/>
  <c r="AN92" i="2"/>
  <c r="AM92" i="2"/>
  <c r="AN96" i="2"/>
  <c r="AO96" i="2" s="1"/>
  <c r="H96" i="6" s="1"/>
  <c r="AT91" i="2"/>
  <c r="AY91" i="2" s="1"/>
  <c r="AT92" i="2"/>
  <c r="AY95" i="2"/>
  <c r="H95" i="6"/>
  <c r="AM85" i="2"/>
  <c r="AM97" i="2"/>
  <c r="AO94" i="2"/>
  <c r="G91" i="6"/>
  <c r="AO91" i="2"/>
  <c r="BC93" i="2"/>
  <c r="R93" i="6" s="1"/>
  <c r="BD89" i="2"/>
  <c r="BB89" i="2"/>
  <c r="Q89" i="6" s="1"/>
  <c r="BD85" i="2"/>
  <c r="BB85" i="2"/>
  <c r="Q85" i="6" s="1"/>
  <c r="BD97" i="2"/>
  <c r="BB97" i="2"/>
  <c r="Q97" i="6" s="1"/>
  <c r="AR93" i="2"/>
  <c r="BD87" i="2"/>
  <c r="BB87" i="2"/>
  <c r="Q87" i="6" s="1"/>
  <c r="AR95" i="2"/>
  <c r="BC95" i="2"/>
  <c r="R95" i="6" s="1"/>
  <c r="BF95" i="2"/>
  <c r="BE95" i="2"/>
  <c r="AO89" i="2"/>
  <c r="H89" i="6" s="1"/>
  <c r="AN90" i="2"/>
  <c r="G90" i="6" s="1"/>
  <c r="AN86" i="2"/>
  <c r="G86" i="6" s="1"/>
  <c r="AM86" i="2"/>
  <c r="AY93" i="2"/>
  <c r="AO87" i="2"/>
  <c r="H87" i="6" s="1"/>
  <c r="AT89" i="2"/>
  <c r="AY89" i="2" s="1"/>
  <c r="AY94" i="2"/>
  <c r="AT85" i="2"/>
  <c r="AT97" i="2"/>
  <c r="AT87" i="2"/>
  <c r="AO85" i="2"/>
  <c r="H85" i="6" s="1"/>
  <c r="AO97" i="2"/>
  <c r="AN88" i="2"/>
  <c r="G88" i="6" s="1"/>
  <c r="AM87" i="2"/>
  <c r="AT86" i="2"/>
  <c r="AM89" i="2"/>
  <c r="BD82" i="2"/>
  <c r="BB82" i="2"/>
  <c r="Q82" i="6" s="1"/>
  <c r="AO82" i="2"/>
  <c r="H82" i="6" s="1"/>
  <c r="BD79" i="2"/>
  <c r="BB79" i="2"/>
  <c r="Q79" i="6" s="1"/>
  <c r="BD81" i="2"/>
  <c r="BB81" i="2"/>
  <c r="Q81" i="6" s="1"/>
  <c r="AO81" i="2"/>
  <c r="H81" i="6" s="1"/>
  <c r="AN80" i="2"/>
  <c r="G80" i="6" s="1"/>
  <c r="AM80" i="2"/>
  <c r="AO79" i="2"/>
  <c r="H79" i="6" s="1"/>
  <c r="AN78" i="2"/>
  <c r="G78" i="6" s="1"/>
  <c r="AM78" i="2"/>
  <c r="AT79" i="2"/>
  <c r="AT81" i="2"/>
  <c r="AT78" i="2"/>
  <c r="AM79" i="2"/>
  <c r="AM81" i="2"/>
  <c r="AT80" i="2"/>
  <c r="BC77" i="2"/>
  <c r="R77" i="6" s="1"/>
  <c r="BC75" i="2"/>
  <c r="R75" i="6" s="1"/>
  <c r="AR77" i="2"/>
  <c r="BE75" i="2"/>
  <c r="BF75" i="2"/>
  <c r="AY77" i="2"/>
  <c r="AW71" i="2"/>
  <c r="AP73" i="2"/>
  <c r="AW96" i="2"/>
  <c r="AP92" i="2"/>
  <c r="AX89" i="2"/>
  <c r="AQ85" i="2"/>
  <c r="AQ82" i="2"/>
  <c r="AQ81" i="2"/>
  <c r="AP80" i="2"/>
  <c r="AP86" i="2"/>
  <c r="AX91" i="2"/>
  <c r="AQ89" i="2"/>
  <c r="AX87" i="2"/>
  <c r="AX79" i="2"/>
  <c r="AW78" i="2"/>
  <c r="AW90" i="2"/>
  <c r="AW88" i="2"/>
  <c r="AP76" i="2"/>
  <c r="AP96" i="2"/>
  <c r="AW92" i="2"/>
  <c r="AX97" i="2"/>
  <c r="AQ96" i="2"/>
  <c r="AX82" i="2"/>
  <c r="AX81" i="2"/>
  <c r="AW80" i="2"/>
  <c r="AW86" i="2"/>
  <c r="AW76" i="2"/>
  <c r="AX94" i="2"/>
  <c r="AQ97" i="2"/>
  <c r="AW73" i="2"/>
  <c r="AP71" i="2"/>
  <c r="AQ94" i="2"/>
  <c r="AQ91" i="2"/>
  <c r="AQ87" i="2"/>
  <c r="AX96" i="2"/>
  <c r="AX85" i="2"/>
  <c r="AQ79" i="2"/>
  <c r="AP78" i="2"/>
  <c r="AP90" i="2"/>
  <c r="AP88" i="2"/>
  <c r="M78" i="6" l="1"/>
  <c r="N79" i="6"/>
  <c r="M71" i="6"/>
  <c r="O73" i="6"/>
  <c r="BD73" i="2"/>
  <c r="BB73" i="2"/>
  <c r="Q73" i="6" s="1"/>
  <c r="AY73" i="2"/>
  <c r="BF73" i="2" s="1"/>
  <c r="O76" i="6"/>
  <c r="BD76" i="2"/>
  <c r="BB76" i="2"/>
  <c r="Q76" i="6" s="1"/>
  <c r="O80" i="6"/>
  <c r="P81" i="6"/>
  <c r="P82" i="6"/>
  <c r="M76" i="6"/>
  <c r="O78" i="6"/>
  <c r="P79" i="6"/>
  <c r="M80" i="6"/>
  <c r="N81" i="6"/>
  <c r="N82" i="6"/>
  <c r="M73" i="6"/>
  <c r="O71" i="6"/>
  <c r="BD71" i="2"/>
  <c r="BB71" i="2"/>
  <c r="Q71" i="6" s="1"/>
  <c r="BE91" i="2"/>
  <c r="BF91" i="2"/>
  <c r="BE104" i="2"/>
  <c r="AM73" i="2"/>
  <c r="AT72" i="2"/>
  <c r="AM74" i="2"/>
  <c r="AN74" i="2"/>
  <c r="G71" i="6"/>
  <c r="AO71" i="2"/>
  <c r="AT73" i="2"/>
  <c r="AT76" i="2"/>
  <c r="AM72" i="2"/>
  <c r="AN72" i="2"/>
  <c r="AM71" i="2"/>
  <c r="G76" i="6"/>
  <c r="AO76" i="2"/>
  <c r="G73" i="6"/>
  <c r="AO73" i="2"/>
  <c r="AM76" i="2"/>
  <c r="AT74" i="2"/>
  <c r="AT71" i="2"/>
  <c r="AY71" i="2" s="1"/>
  <c r="BE110" i="2"/>
  <c r="BF110" i="2"/>
  <c r="BF106" i="2"/>
  <c r="BE106" i="2"/>
  <c r="BF102" i="2"/>
  <c r="BE102" i="2"/>
  <c r="M88" i="6"/>
  <c r="O88" i="6"/>
  <c r="M86" i="6"/>
  <c r="O86" i="6"/>
  <c r="M90" i="6"/>
  <c r="O90" i="6"/>
  <c r="P85" i="6"/>
  <c r="N97" i="6"/>
  <c r="N85" i="6"/>
  <c r="N96" i="6"/>
  <c r="P96" i="6"/>
  <c r="P87" i="6"/>
  <c r="P89" i="6"/>
  <c r="P97" i="6"/>
  <c r="N87" i="6"/>
  <c r="N89" i="6"/>
  <c r="M92" i="6"/>
  <c r="O92" i="6"/>
  <c r="BB92" i="2"/>
  <c r="Q92" i="6" s="1"/>
  <c r="BD92" i="2"/>
  <c r="N91" i="6"/>
  <c r="AR91" i="2"/>
  <c r="P91" i="6"/>
  <c r="BC91" i="2"/>
  <c r="R91" i="6" s="1"/>
  <c r="O96" i="6"/>
  <c r="AY96" i="2"/>
  <c r="BF96" i="2" s="1"/>
  <c r="BD96" i="2"/>
  <c r="BB96" i="2"/>
  <c r="Q96" i="6" s="1"/>
  <c r="M96" i="6"/>
  <c r="N94" i="6"/>
  <c r="AR94" i="2"/>
  <c r="P94" i="6"/>
  <c r="BC94" i="2"/>
  <c r="R94" i="6" s="1"/>
  <c r="G92" i="6"/>
  <c r="AO92" i="2"/>
  <c r="AY92" i="2" s="1"/>
  <c r="AY97" i="2"/>
  <c r="BF97" i="2" s="1"/>
  <c r="H97" i="6"/>
  <c r="H91" i="6"/>
  <c r="G96" i="6"/>
  <c r="H94" i="6"/>
  <c r="BC85" i="2"/>
  <c r="R85" i="6" s="1"/>
  <c r="AR97" i="2"/>
  <c r="AR85" i="2"/>
  <c r="AR96" i="2"/>
  <c r="BC96" i="2"/>
  <c r="R96" i="6" s="1"/>
  <c r="BC87" i="2"/>
  <c r="R87" i="6" s="1"/>
  <c r="BC89" i="2"/>
  <c r="R89" i="6" s="1"/>
  <c r="BC97" i="2"/>
  <c r="R97" i="6" s="1"/>
  <c r="AR87" i="2"/>
  <c r="AR89" i="2"/>
  <c r="AY85" i="2"/>
  <c r="BE85" i="2" s="1"/>
  <c r="AY87" i="2"/>
  <c r="BF87" i="2" s="1"/>
  <c r="BD88" i="2"/>
  <c r="BB88" i="2"/>
  <c r="Q88" i="6" s="1"/>
  <c r="BD86" i="2"/>
  <c r="BB86" i="2"/>
  <c r="Q86" i="6" s="1"/>
  <c r="BD90" i="2"/>
  <c r="BB90" i="2"/>
  <c r="Q90" i="6" s="1"/>
  <c r="AO88" i="2"/>
  <c r="BF94" i="2"/>
  <c r="BE94" i="2"/>
  <c r="BF93" i="2"/>
  <c r="BE93" i="2"/>
  <c r="AO86" i="2"/>
  <c r="AO90" i="2"/>
  <c r="H90" i="6" s="1"/>
  <c r="BE89" i="2"/>
  <c r="BF89" i="2"/>
  <c r="BE96" i="2"/>
  <c r="AR82" i="2"/>
  <c r="BC82" i="2"/>
  <c r="R82" i="6" s="1"/>
  <c r="AY82" i="2"/>
  <c r="BD80" i="2"/>
  <c r="BB80" i="2"/>
  <c r="Q80" i="6" s="1"/>
  <c r="BD78" i="2"/>
  <c r="BB78" i="2"/>
  <c r="Q78" i="6" s="1"/>
  <c r="AR81" i="2"/>
  <c r="BC81" i="2"/>
  <c r="R81" i="6" s="1"/>
  <c r="AR79" i="2"/>
  <c r="BC79" i="2"/>
  <c r="R79" i="6" s="1"/>
  <c r="AO80" i="2"/>
  <c r="AO78" i="2"/>
  <c r="AY81" i="2"/>
  <c r="AY79" i="2"/>
  <c r="BE77" i="2"/>
  <c r="BF77" i="2"/>
  <c r="BE73" i="2"/>
  <c r="AQ71" i="2"/>
  <c r="AW72" i="2"/>
  <c r="AP72" i="2"/>
  <c r="AX71" i="2"/>
  <c r="AX86" i="2"/>
  <c r="AX78" i="2"/>
  <c r="AQ90" i="2"/>
  <c r="AQ76" i="2"/>
  <c r="AQ88" i="2"/>
  <c r="AX73" i="2"/>
  <c r="AQ73" i="2"/>
  <c r="AQ86" i="2"/>
  <c r="AQ78" i="2"/>
  <c r="AX90" i="2"/>
  <c r="AX92" i="2"/>
  <c r="AX80" i="2"/>
  <c r="AX88" i="2"/>
  <c r="AQ80" i="2"/>
  <c r="AW74" i="2"/>
  <c r="AP74" i="2"/>
  <c r="AX76" i="2"/>
  <c r="AQ92" i="2"/>
  <c r="P76" i="6" l="1"/>
  <c r="BC76" i="2"/>
  <c r="R76" i="6" s="1"/>
  <c r="M74" i="6"/>
  <c r="O74" i="6"/>
  <c r="BB74" i="2"/>
  <c r="Q74" i="6" s="1"/>
  <c r="BD74" i="2"/>
  <c r="N80" i="6"/>
  <c r="P80" i="6"/>
  <c r="N78" i="6"/>
  <c r="N73" i="6"/>
  <c r="AR73" i="2"/>
  <c r="P73" i="6"/>
  <c r="BC73" i="2"/>
  <c r="R73" i="6" s="1"/>
  <c r="N76" i="6"/>
  <c r="AR76" i="2"/>
  <c r="P78" i="6"/>
  <c r="P71" i="6"/>
  <c r="BC71" i="2"/>
  <c r="R71" i="6" s="1"/>
  <c r="M72" i="6"/>
  <c r="O72" i="6"/>
  <c r="BB72" i="2"/>
  <c r="Q72" i="6" s="1"/>
  <c r="BD72" i="2"/>
  <c r="N71" i="6"/>
  <c r="AR71" i="2"/>
  <c r="BE71" i="2"/>
  <c r="BF71" i="2"/>
  <c r="G74" i="6"/>
  <c r="AO74" i="2"/>
  <c r="H73" i="6"/>
  <c r="AY80" i="2"/>
  <c r="H80" i="6"/>
  <c r="H76" i="6"/>
  <c r="AY76" i="2"/>
  <c r="AY78" i="2"/>
  <c r="H78" i="6"/>
  <c r="BF85" i="2"/>
  <c r="G72" i="6"/>
  <c r="AO72" i="2"/>
  <c r="H71" i="6"/>
  <c r="P90" i="6"/>
  <c r="N90" i="6"/>
  <c r="N88" i="6"/>
  <c r="P88" i="6"/>
  <c r="N86" i="6"/>
  <c r="P86" i="6"/>
  <c r="N92" i="6"/>
  <c r="AR92" i="2"/>
  <c r="P92" i="6"/>
  <c r="BC92" i="2"/>
  <c r="R92" i="6" s="1"/>
  <c r="BF92" i="2"/>
  <c r="BE92" i="2"/>
  <c r="AY86" i="2"/>
  <c r="H86" i="6"/>
  <c r="AY90" i="2"/>
  <c r="BF90" i="2" s="1"/>
  <c r="BE97" i="2"/>
  <c r="AY88" i="2"/>
  <c r="BE88" i="2" s="1"/>
  <c r="H88" i="6"/>
  <c r="H92" i="6"/>
  <c r="BC90" i="2"/>
  <c r="R90" i="6" s="1"/>
  <c r="AR90" i="2"/>
  <c r="AR88" i="2"/>
  <c r="BC88" i="2"/>
  <c r="R88" i="6" s="1"/>
  <c r="AR86" i="2"/>
  <c r="BC86" i="2"/>
  <c r="R86" i="6" s="1"/>
  <c r="BE87" i="2"/>
  <c r="BE90" i="2"/>
  <c r="BE86" i="2"/>
  <c r="BF86" i="2"/>
  <c r="BF88" i="2"/>
  <c r="BF82" i="2"/>
  <c r="BE82" i="2"/>
  <c r="AR78" i="2"/>
  <c r="BC78" i="2"/>
  <c r="R78" i="6" s="1"/>
  <c r="AR80" i="2"/>
  <c r="BC80" i="2"/>
  <c r="R80" i="6" s="1"/>
  <c r="BF78" i="2"/>
  <c r="BE78" i="2"/>
  <c r="BF80" i="2"/>
  <c r="BE80" i="2"/>
  <c r="BF79" i="2"/>
  <c r="BE79" i="2"/>
  <c r="BF81" i="2"/>
  <c r="BE81" i="2"/>
  <c r="AX72" i="2"/>
  <c r="AQ72" i="2"/>
  <c r="AX74" i="2"/>
  <c r="AQ74" i="2"/>
  <c r="N74" i="6" l="1"/>
  <c r="AR74" i="2"/>
  <c r="P74" i="6"/>
  <c r="BC74" i="2"/>
  <c r="R74" i="6" s="1"/>
  <c r="N72" i="6"/>
  <c r="AR72" i="2"/>
  <c r="P72" i="6"/>
  <c r="BC72" i="2"/>
  <c r="R72" i="6" s="1"/>
  <c r="AY74" i="2"/>
  <c r="H74" i="6"/>
  <c r="BF76" i="2"/>
  <c r="BE76" i="2"/>
  <c r="H72" i="6"/>
  <c r="AY72" i="2"/>
  <c r="S69" i="6"/>
  <c r="B69" i="6"/>
  <c r="A69" i="6"/>
  <c r="S68" i="6"/>
  <c r="B68" i="6"/>
  <c r="A68" i="6"/>
  <c r="S67" i="6"/>
  <c r="B67" i="6"/>
  <c r="A67" i="6"/>
  <c r="S66" i="6"/>
  <c r="B66" i="6"/>
  <c r="A66" i="6"/>
  <c r="S65" i="6"/>
  <c r="B65" i="6"/>
  <c r="A65" i="6"/>
  <c r="S64" i="6"/>
  <c r="B64" i="6"/>
  <c r="A64" i="6"/>
  <c r="S63" i="6"/>
  <c r="B63" i="6"/>
  <c r="A63" i="6"/>
  <c r="S61" i="6"/>
  <c r="B61" i="6"/>
  <c r="A61" i="6"/>
  <c r="S60" i="6"/>
  <c r="B60" i="6"/>
  <c r="A60" i="6"/>
  <c r="S59" i="6"/>
  <c r="B59" i="6"/>
  <c r="A59" i="6"/>
  <c r="S58" i="6"/>
  <c r="B58" i="6"/>
  <c r="A58" i="6"/>
  <c r="S57" i="6"/>
  <c r="B57" i="6"/>
  <c r="A57" i="6"/>
  <c r="BA69" i="2"/>
  <c r="AZ69" i="2"/>
  <c r="AV69" i="2"/>
  <c r="AD69" i="2"/>
  <c r="AF69" i="2" s="1"/>
  <c r="AG69" i="2" s="1"/>
  <c r="X69" i="2"/>
  <c r="Z69" i="2" s="1"/>
  <c r="AA69" i="2" s="1"/>
  <c r="S69" i="2"/>
  <c r="U69" i="2" s="1"/>
  <c r="V69" i="2" s="1"/>
  <c r="AK69" i="2" s="1"/>
  <c r="L69" i="6" s="1"/>
  <c r="E69" i="2"/>
  <c r="G69" i="2" s="1"/>
  <c r="C69" i="2"/>
  <c r="J69" i="2" s="1"/>
  <c r="L69" i="2" s="1"/>
  <c r="M69" i="2" s="1"/>
  <c r="B69" i="2"/>
  <c r="A69" i="2"/>
  <c r="BA68" i="2"/>
  <c r="AZ68" i="2"/>
  <c r="AV68" i="2"/>
  <c r="AD68" i="2"/>
  <c r="AF68" i="2" s="1"/>
  <c r="AG68" i="2" s="1"/>
  <c r="X68" i="2"/>
  <c r="Z68" i="2" s="1"/>
  <c r="AA68" i="2" s="1"/>
  <c r="S68" i="2"/>
  <c r="E68" i="2"/>
  <c r="C68" i="2"/>
  <c r="J68" i="2" s="1"/>
  <c r="L68" i="2" s="1"/>
  <c r="M68" i="2" s="1"/>
  <c r="B68" i="2"/>
  <c r="A68" i="2"/>
  <c r="BA67" i="2"/>
  <c r="AZ67" i="2"/>
  <c r="AV67" i="2"/>
  <c r="AD67" i="2"/>
  <c r="X67" i="2"/>
  <c r="E67" i="6" s="1"/>
  <c r="S67" i="2"/>
  <c r="E67" i="2"/>
  <c r="C67" i="2"/>
  <c r="D67" i="2" s="1"/>
  <c r="B67" i="2"/>
  <c r="A67" i="2"/>
  <c r="BA66" i="2"/>
  <c r="AZ66" i="2"/>
  <c r="AV66" i="2"/>
  <c r="AD66" i="2"/>
  <c r="X66" i="2"/>
  <c r="E66" i="6" s="1"/>
  <c r="S66" i="2"/>
  <c r="E66" i="2"/>
  <c r="C66" i="2"/>
  <c r="D66" i="2" s="1"/>
  <c r="B66" i="2"/>
  <c r="A66" i="2"/>
  <c r="BA65" i="2"/>
  <c r="AZ65" i="2"/>
  <c r="AV65" i="2"/>
  <c r="AD65" i="2"/>
  <c r="AE65" i="2" s="1"/>
  <c r="X65" i="2"/>
  <c r="Y65" i="2" s="1"/>
  <c r="F65" i="6" s="1"/>
  <c r="S65" i="2"/>
  <c r="T65" i="2" s="1"/>
  <c r="E65" i="2"/>
  <c r="C65" i="2"/>
  <c r="B65" i="2"/>
  <c r="A65" i="2"/>
  <c r="BA64" i="2"/>
  <c r="AZ64" i="2"/>
  <c r="AV64" i="2"/>
  <c r="AD64" i="2"/>
  <c r="X64" i="2"/>
  <c r="E64" i="6" s="1"/>
  <c r="S64" i="2"/>
  <c r="E64" i="2"/>
  <c r="C64" i="2"/>
  <c r="B64" i="2"/>
  <c r="A64" i="2"/>
  <c r="BA63" i="2"/>
  <c r="AZ63" i="2"/>
  <c r="AV63" i="2"/>
  <c r="AD63" i="2"/>
  <c r="X63" i="2"/>
  <c r="E63" i="6" s="1"/>
  <c r="S63" i="2"/>
  <c r="E63" i="2"/>
  <c r="C63" i="2"/>
  <c r="B63" i="2"/>
  <c r="A63" i="2"/>
  <c r="BA61" i="2"/>
  <c r="AZ61" i="2"/>
  <c r="AV61" i="2"/>
  <c r="AD61" i="2"/>
  <c r="X61" i="2"/>
  <c r="E61" i="6" s="1"/>
  <c r="S61" i="2"/>
  <c r="E61" i="2"/>
  <c r="C61" i="2"/>
  <c r="B61" i="2"/>
  <c r="A61" i="2"/>
  <c r="BA60" i="2"/>
  <c r="AZ60" i="2"/>
  <c r="AV60" i="2"/>
  <c r="AD60" i="2"/>
  <c r="X60" i="2"/>
  <c r="E60" i="6" s="1"/>
  <c r="S60" i="2"/>
  <c r="E60" i="2"/>
  <c r="C60" i="2"/>
  <c r="B60" i="2"/>
  <c r="A60" i="2"/>
  <c r="BA59" i="2"/>
  <c r="AZ59" i="2"/>
  <c r="AV59" i="2"/>
  <c r="AD59" i="2"/>
  <c r="X59" i="2"/>
  <c r="E59" i="6" s="1"/>
  <c r="S59" i="2"/>
  <c r="E59" i="2"/>
  <c r="C59" i="2"/>
  <c r="B59" i="2"/>
  <c r="A59" i="2"/>
  <c r="BA58" i="2"/>
  <c r="AZ58" i="2"/>
  <c r="AV58" i="2"/>
  <c r="AF58" i="2"/>
  <c r="AD58" i="2"/>
  <c r="AE58" i="2" s="1"/>
  <c r="X58" i="2"/>
  <c r="Y58" i="2" s="1"/>
  <c r="F58" i="6" s="1"/>
  <c r="S58" i="2"/>
  <c r="T58" i="2" s="1"/>
  <c r="E58" i="2"/>
  <c r="C58" i="2"/>
  <c r="D58" i="2" s="1"/>
  <c r="B58" i="2"/>
  <c r="A58" i="2"/>
  <c r="BA57" i="2"/>
  <c r="AZ57" i="2"/>
  <c r="AV57" i="2"/>
  <c r="AD57" i="2"/>
  <c r="X57" i="2"/>
  <c r="S57" i="2"/>
  <c r="E57" i="2"/>
  <c r="C57" i="2"/>
  <c r="D57" i="2" s="1"/>
  <c r="B57" i="2"/>
  <c r="A57" i="2"/>
  <c r="S55" i="6"/>
  <c r="B55" i="6"/>
  <c r="A55" i="6"/>
  <c r="S54" i="6"/>
  <c r="B54" i="6"/>
  <c r="A54" i="6"/>
  <c r="S53" i="6"/>
  <c r="B53" i="6"/>
  <c r="A53" i="6"/>
  <c r="S52" i="6"/>
  <c r="B52" i="6"/>
  <c r="A52" i="6"/>
  <c r="S51" i="6"/>
  <c r="B51" i="6"/>
  <c r="A51" i="6"/>
  <c r="S50" i="6"/>
  <c r="B50" i="6"/>
  <c r="A50" i="6"/>
  <c r="S49" i="6"/>
  <c r="B49" i="6"/>
  <c r="A49" i="6"/>
  <c r="S48" i="6"/>
  <c r="B48" i="6"/>
  <c r="A48" i="6"/>
  <c r="S47" i="6"/>
  <c r="B47" i="6"/>
  <c r="A47" i="6"/>
  <c r="S46" i="6"/>
  <c r="B46" i="6"/>
  <c r="A46" i="6"/>
  <c r="S45" i="6"/>
  <c r="B45" i="6"/>
  <c r="A45" i="6"/>
  <c r="S44" i="6"/>
  <c r="B44" i="6"/>
  <c r="A44" i="6"/>
  <c r="S43" i="6"/>
  <c r="B43" i="6"/>
  <c r="A43" i="6"/>
  <c r="S42" i="6"/>
  <c r="B42" i="6"/>
  <c r="A42" i="6"/>
  <c r="S41" i="6"/>
  <c r="B41" i="6"/>
  <c r="A41" i="6"/>
  <c r="S40" i="6"/>
  <c r="B40" i="6"/>
  <c r="A40" i="6"/>
  <c r="S39" i="6"/>
  <c r="B39" i="6"/>
  <c r="A39" i="6"/>
  <c r="BA55" i="2"/>
  <c r="AZ55" i="2"/>
  <c r="AV55" i="2"/>
  <c r="AD55" i="2"/>
  <c r="AF55" i="2" s="1"/>
  <c r="X55" i="2"/>
  <c r="Z55" i="2" s="1"/>
  <c r="S55" i="2"/>
  <c r="T55" i="2" s="1"/>
  <c r="E55" i="2"/>
  <c r="G55" i="2" s="1"/>
  <c r="C55" i="2"/>
  <c r="B55" i="2"/>
  <c r="A55" i="2"/>
  <c r="BA54" i="2"/>
  <c r="AZ54" i="2"/>
  <c r="AV54" i="2"/>
  <c r="AD54" i="2"/>
  <c r="AF54" i="2" s="1"/>
  <c r="X54" i="2"/>
  <c r="Y54" i="2" s="1"/>
  <c r="F54" i="6" s="1"/>
  <c r="S54" i="2"/>
  <c r="T54" i="2" s="1"/>
  <c r="E54" i="2"/>
  <c r="F54" i="2" s="1"/>
  <c r="C54" i="2"/>
  <c r="J54" i="2" s="1"/>
  <c r="K54" i="2" s="1"/>
  <c r="B54" i="2"/>
  <c r="A54" i="2"/>
  <c r="BA53" i="2"/>
  <c r="AZ53" i="2"/>
  <c r="AV53" i="2"/>
  <c r="AD53" i="2"/>
  <c r="AF53" i="2" s="1"/>
  <c r="X53" i="2"/>
  <c r="E53" i="6" s="1"/>
  <c r="S53" i="2"/>
  <c r="T53" i="2" s="1"/>
  <c r="E53" i="2"/>
  <c r="G53" i="2" s="1"/>
  <c r="C53" i="2"/>
  <c r="B53" i="2"/>
  <c r="A53" i="2"/>
  <c r="BA52" i="2"/>
  <c r="AZ52" i="2"/>
  <c r="AV52" i="2"/>
  <c r="AD52" i="2"/>
  <c r="AE52" i="2" s="1"/>
  <c r="X52" i="2"/>
  <c r="Y52" i="2" s="1"/>
  <c r="F52" i="6" s="1"/>
  <c r="S52" i="2"/>
  <c r="T52" i="2" s="1"/>
  <c r="E52" i="2"/>
  <c r="F52" i="2" s="1"/>
  <c r="C52" i="2"/>
  <c r="J52" i="2" s="1"/>
  <c r="K52" i="2" s="1"/>
  <c r="B52" i="2"/>
  <c r="A52" i="2"/>
  <c r="BA51" i="2"/>
  <c r="AZ51" i="2"/>
  <c r="AV51" i="2"/>
  <c r="AD51" i="2"/>
  <c r="AE51" i="2" s="1"/>
  <c r="X51" i="2"/>
  <c r="Y51" i="2" s="1"/>
  <c r="F51" i="6" s="1"/>
  <c r="S51" i="2"/>
  <c r="T51" i="2" s="1"/>
  <c r="E51" i="2"/>
  <c r="F51" i="2" s="1"/>
  <c r="C51" i="2"/>
  <c r="B51" i="2"/>
  <c r="A51" i="2"/>
  <c r="BA50" i="2"/>
  <c r="AZ50" i="2"/>
  <c r="AV50" i="2"/>
  <c r="AD50" i="2"/>
  <c r="AE50" i="2" s="1"/>
  <c r="X50" i="2"/>
  <c r="Y50" i="2" s="1"/>
  <c r="F50" i="6" s="1"/>
  <c r="S50" i="2"/>
  <c r="T50" i="2" s="1"/>
  <c r="E50" i="2"/>
  <c r="F50" i="2" s="1"/>
  <c r="C50" i="2"/>
  <c r="J50" i="2" s="1"/>
  <c r="K50" i="2" s="1"/>
  <c r="B50" i="2"/>
  <c r="A50" i="2"/>
  <c r="BA49" i="2"/>
  <c r="AZ49" i="2"/>
  <c r="AV49" i="2"/>
  <c r="AD49" i="2"/>
  <c r="AE49" i="2" s="1"/>
  <c r="X49" i="2"/>
  <c r="Y49" i="2" s="1"/>
  <c r="F49" i="6" s="1"/>
  <c r="S49" i="2"/>
  <c r="T49" i="2" s="1"/>
  <c r="E49" i="2"/>
  <c r="F49" i="2" s="1"/>
  <c r="C49" i="2"/>
  <c r="B49" i="2"/>
  <c r="A49" i="2"/>
  <c r="BA48" i="2"/>
  <c r="AZ48" i="2"/>
  <c r="AV48" i="2"/>
  <c r="AD48" i="2"/>
  <c r="AE48" i="2" s="1"/>
  <c r="X48" i="2"/>
  <c r="Y48" i="2" s="1"/>
  <c r="F48" i="6" s="1"/>
  <c r="S48" i="2"/>
  <c r="T48" i="2" s="1"/>
  <c r="E48" i="2"/>
  <c r="F48" i="2" s="1"/>
  <c r="C48" i="2"/>
  <c r="J48" i="2" s="1"/>
  <c r="K48" i="2" s="1"/>
  <c r="B48" i="2"/>
  <c r="A48" i="2"/>
  <c r="BA47" i="2"/>
  <c r="AZ47" i="2"/>
  <c r="AV47" i="2"/>
  <c r="AD47" i="2"/>
  <c r="AE47" i="2" s="1"/>
  <c r="X47" i="2"/>
  <c r="Y47" i="2" s="1"/>
  <c r="F47" i="6" s="1"/>
  <c r="S47" i="2"/>
  <c r="T47" i="2" s="1"/>
  <c r="E47" i="2"/>
  <c r="C47" i="2"/>
  <c r="B47" i="2"/>
  <c r="A47" i="2"/>
  <c r="BA46" i="2"/>
  <c r="AZ46" i="2"/>
  <c r="AV46" i="2"/>
  <c r="AD46" i="2"/>
  <c r="AE46" i="2" s="1"/>
  <c r="X46" i="2"/>
  <c r="E46" i="6" s="1"/>
  <c r="S46" i="2"/>
  <c r="T46" i="2" s="1"/>
  <c r="E46" i="2"/>
  <c r="C46" i="2"/>
  <c r="J46" i="2" s="1"/>
  <c r="K46" i="2" s="1"/>
  <c r="B46" i="2"/>
  <c r="A46" i="2"/>
  <c r="BA45" i="2"/>
  <c r="AZ45" i="2"/>
  <c r="AV45" i="2"/>
  <c r="AD45" i="2"/>
  <c r="X45" i="2"/>
  <c r="Y45" i="2" s="1"/>
  <c r="F45" i="6" s="1"/>
  <c r="S45" i="2"/>
  <c r="T45" i="2" s="1"/>
  <c r="E45" i="2"/>
  <c r="F45" i="2" s="1"/>
  <c r="C45" i="2"/>
  <c r="J45" i="2" s="1"/>
  <c r="B45" i="2"/>
  <c r="A45" i="2"/>
  <c r="BA44" i="2"/>
  <c r="AZ44" i="2"/>
  <c r="AV44" i="2"/>
  <c r="AD44" i="2"/>
  <c r="AE44" i="2" s="1"/>
  <c r="X44" i="2"/>
  <c r="Y44" i="2" s="1"/>
  <c r="F44" i="6" s="1"/>
  <c r="S44" i="2"/>
  <c r="E44" i="2"/>
  <c r="F44" i="2" s="1"/>
  <c r="C44" i="2"/>
  <c r="J44" i="2" s="1"/>
  <c r="K44" i="2" s="1"/>
  <c r="B44" i="2"/>
  <c r="A44" i="2"/>
  <c r="BA43" i="2"/>
  <c r="AZ43" i="2"/>
  <c r="AV43" i="2"/>
  <c r="AD43" i="2"/>
  <c r="X43" i="2"/>
  <c r="Y43" i="2" s="1"/>
  <c r="F43" i="6" s="1"/>
  <c r="S43" i="2"/>
  <c r="T43" i="2" s="1"/>
  <c r="E43" i="2"/>
  <c r="G43" i="2" s="1"/>
  <c r="O43" i="2" s="1"/>
  <c r="C43" i="6" s="1"/>
  <c r="C43" i="2"/>
  <c r="D43" i="2" s="1"/>
  <c r="B43" i="2"/>
  <c r="A43" i="2"/>
  <c r="BA42" i="2"/>
  <c r="AZ42" i="2"/>
  <c r="AV42" i="2"/>
  <c r="AD42" i="2"/>
  <c r="AF42" i="2" s="1"/>
  <c r="AG42" i="2" s="1"/>
  <c r="X42" i="2"/>
  <c r="Z42" i="2" s="1"/>
  <c r="S42" i="2"/>
  <c r="E42" i="2"/>
  <c r="G42" i="2" s="1"/>
  <c r="O42" i="2" s="1"/>
  <c r="C42" i="6" s="1"/>
  <c r="C42" i="2"/>
  <c r="D42" i="2" s="1"/>
  <c r="B42" i="2"/>
  <c r="A42" i="2"/>
  <c r="BA41" i="2"/>
  <c r="AZ41" i="2"/>
  <c r="AV41" i="2"/>
  <c r="AD41" i="2"/>
  <c r="AF41" i="2" s="1"/>
  <c r="X41" i="2"/>
  <c r="S41" i="2"/>
  <c r="U41" i="2" s="1"/>
  <c r="AJ41" i="2" s="1"/>
  <c r="K41" i="6" s="1"/>
  <c r="E41" i="2"/>
  <c r="G41" i="2" s="1"/>
  <c r="H41" i="2" s="1"/>
  <c r="C41" i="2"/>
  <c r="J41" i="2" s="1"/>
  <c r="L41" i="2" s="1"/>
  <c r="M41" i="2" s="1"/>
  <c r="B41" i="2"/>
  <c r="A41" i="2"/>
  <c r="BA40" i="2"/>
  <c r="AZ40" i="2"/>
  <c r="AV40" i="2"/>
  <c r="AD40" i="2"/>
  <c r="AF40" i="2" s="1"/>
  <c r="X40" i="2"/>
  <c r="S40" i="2"/>
  <c r="T40" i="2" s="1"/>
  <c r="E40" i="2"/>
  <c r="G40" i="2" s="1"/>
  <c r="O40" i="2" s="1"/>
  <c r="C40" i="2"/>
  <c r="J40" i="2" s="1"/>
  <c r="L40" i="2" s="1"/>
  <c r="M40" i="2" s="1"/>
  <c r="B40" i="2"/>
  <c r="A40" i="2"/>
  <c r="BA39" i="2"/>
  <c r="AZ39" i="2"/>
  <c r="AV39" i="2"/>
  <c r="AD39" i="2"/>
  <c r="AE39" i="2" s="1"/>
  <c r="X39" i="2"/>
  <c r="S39" i="2"/>
  <c r="T39" i="2" s="1"/>
  <c r="E39" i="2"/>
  <c r="F39" i="2" s="1"/>
  <c r="C39" i="2"/>
  <c r="J39" i="2" s="1"/>
  <c r="B39" i="2"/>
  <c r="A39" i="2"/>
  <c r="D41" i="2" l="1"/>
  <c r="Z51" i="2"/>
  <c r="J67" i="2"/>
  <c r="D69" i="2"/>
  <c r="BF72" i="2"/>
  <c r="BE72" i="2"/>
  <c r="BF74" i="2"/>
  <c r="BE74" i="2"/>
  <c r="J66" i="2"/>
  <c r="K66" i="2" s="1"/>
  <c r="D68" i="2"/>
  <c r="AF65" i="2"/>
  <c r="AG65" i="2" s="1"/>
  <c r="E68" i="6"/>
  <c r="Z65" i="2"/>
  <c r="Z58" i="2"/>
  <c r="AA58" i="2" s="1"/>
  <c r="E58" i="6"/>
  <c r="F57" i="2"/>
  <c r="G57" i="2"/>
  <c r="O57" i="2" s="1"/>
  <c r="C57" i="6" s="1"/>
  <c r="T57" i="2"/>
  <c r="U57" i="2"/>
  <c r="V57" i="2" s="1"/>
  <c r="J59" i="2"/>
  <c r="L59" i="2" s="1"/>
  <c r="M59" i="2" s="1"/>
  <c r="D59" i="2"/>
  <c r="J61" i="2"/>
  <c r="K61" i="2" s="1"/>
  <c r="D61" i="2"/>
  <c r="J63" i="2"/>
  <c r="L63" i="2" s="1"/>
  <c r="M63" i="2" s="1"/>
  <c r="D63" i="2"/>
  <c r="J65" i="2"/>
  <c r="K65" i="2" s="1"/>
  <c r="D65" i="2"/>
  <c r="AH65" i="2"/>
  <c r="I65" i="6" s="1"/>
  <c r="Y57" i="2"/>
  <c r="F57" i="6" s="1"/>
  <c r="Z57" i="2"/>
  <c r="E57" i="6"/>
  <c r="F58" i="2"/>
  <c r="G58" i="2"/>
  <c r="O58" i="2" s="1"/>
  <c r="C58" i="6" s="1"/>
  <c r="AE57" i="2"/>
  <c r="AF57" i="2"/>
  <c r="AG57" i="2" s="1"/>
  <c r="J60" i="2"/>
  <c r="L60" i="2" s="1"/>
  <c r="M60" i="2" s="1"/>
  <c r="D60" i="2"/>
  <c r="J64" i="2"/>
  <c r="L64" i="2" s="1"/>
  <c r="M64" i="2" s="1"/>
  <c r="D64" i="2"/>
  <c r="E65" i="6"/>
  <c r="E69" i="6"/>
  <c r="D46" i="2"/>
  <c r="G51" i="2"/>
  <c r="O51" i="2" s="1"/>
  <c r="P51" i="2" s="1"/>
  <c r="D51" i="6" s="1"/>
  <c r="G54" i="2"/>
  <c r="O54" i="2" s="1"/>
  <c r="P54" i="2" s="1"/>
  <c r="D54" i="6" s="1"/>
  <c r="F55" i="2"/>
  <c r="T64" i="2"/>
  <c r="H57" i="2"/>
  <c r="AG58" i="2"/>
  <c r="AF59" i="2"/>
  <c r="AE59" i="2"/>
  <c r="G61" i="2"/>
  <c r="F61" i="2"/>
  <c r="U63" i="2"/>
  <c r="T63" i="2"/>
  <c r="J57" i="2"/>
  <c r="J58" i="2"/>
  <c r="G60" i="2"/>
  <c r="F60" i="2"/>
  <c r="Z60" i="2"/>
  <c r="Y60" i="2"/>
  <c r="F60" i="6" s="1"/>
  <c r="G64" i="2"/>
  <c r="F64" i="2"/>
  <c r="Z64" i="2"/>
  <c r="Y64" i="2"/>
  <c r="F64" i="6" s="1"/>
  <c r="AA65" i="2"/>
  <c r="L66" i="2"/>
  <c r="M66" i="2" s="1"/>
  <c r="Z67" i="2"/>
  <c r="Y67" i="2"/>
  <c r="F67" i="6" s="1"/>
  <c r="AF60" i="2"/>
  <c r="AE60" i="2"/>
  <c r="K64" i="2"/>
  <c r="U59" i="2"/>
  <c r="T59" i="2"/>
  <c r="Z61" i="2"/>
  <c r="Y61" i="2"/>
  <c r="F61" i="6" s="1"/>
  <c r="G65" i="2"/>
  <c r="F65" i="2"/>
  <c r="G59" i="2"/>
  <c r="F59" i="2"/>
  <c r="Z59" i="2"/>
  <c r="Y59" i="2"/>
  <c r="F59" i="6" s="1"/>
  <c r="L61" i="2"/>
  <c r="M61" i="2" s="1"/>
  <c r="U61" i="2"/>
  <c r="T61" i="2"/>
  <c r="AF61" i="2"/>
  <c r="AE61" i="2"/>
  <c r="G63" i="2"/>
  <c r="F63" i="2"/>
  <c r="Z63" i="2"/>
  <c r="Y63" i="2"/>
  <c r="F63" i="6" s="1"/>
  <c r="U65" i="2"/>
  <c r="AF66" i="2"/>
  <c r="AE66" i="2"/>
  <c r="G68" i="2"/>
  <c r="F68" i="2"/>
  <c r="O69" i="2"/>
  <c r="C69" i="6" s="1"/>
  <c r="H69" i="2"/>
  <c r="AF64" i="2"/>
  <c r="AE64" i="2"/>
  <c r="T66" i="2"/>
  <c r="G67" i="2"/>
  <c r="F67" i="2"/>
  <c r="U60" i="2"/>
  <c r="T60" i="2"/>
  <c r="AF63" i="2"/>
  <c r="AE63" i="2"/>
  <c r="G66" i="2"/>
  <c r="F66" i="2"/>
  <c r="Z66" i="2"/>
  <c r="Y66" i="2"/>
  <c r="F66" i="6" s="1"/>
  <c r="L67" i="2"/>
  <c r="M67" i="2" s="1"/>
  <c r="K67" i="2"/>
  <c r="U67" i="2"/>
  <c r="U68" i="2" s="1"/>
  <c r="T67" i="2"/>
  <c r="AF67" i="2"/>
  <c r="AE67" i="2"/>
  <c r="AH68" i="2"/>
  <c r="AJ69" i="2"/>
  <c r="K69" i="6" s="1"/>
  <c r="AH69" i="2"/>
  <c r="K68" i="2"/>
  <c r="T68" i="2"/>
  <c r="Y68" i="2"/>
  <c r="F68" i="6" s="1"/>
  <c r="AE68" i="2"/>
  <c r="F69" i="2"/>
  <c r="K69" i="2"/>
  <c r="T69" i="2"/>
  <c r="Y69" i="2"/>
  <c r="F69" i="6" s="1"/>
  <c r="AE69" i="2"/>
  <c r="D40" i="2"/>
  <c r="U53" i="2"/>
  <c r="AJ53" i="2" s="1"/>
  <c r="K53" i="6" s="1"/>
  <c r="AF39" i="2"/>
  <c r="AG39" i="2" s="1"/>
  <c r="U39" i="2"/>
  <c r="V39" i="2" s="1"/>
  <c r="F53" i="2"/>
  <c r="U55" i="2"/>
  <c r="AJ55" i="2" s="1"/>
  <c r="K55" i="6" s="1"/>
  <c r="Q40" i="2"/>
  <c r="R40" i="2" s="1"/>
  <c r="C40" i="6"/>
  <c r="Z41" i="2"/>
  <c r="AA41" i="2" s="1"/>
  <c r="E41" i="6"/>
  <c r="Y39" i="2"/>
  <c r="F39" i="6" s="1"/>
  <c r="E39" i="6"/>
  <c r="H40" i="2"/>
  <c r="Y41" i="2"/>
  <c r="F41" i="6" s="1"/>
  <c r="G39" i="2"/>
  <c r="O39" i="2" s="1"/>
  <c r="C39" i="6" s="1"/>
  <c r="Z39" i="2"/>
  <c r="Z40" i="2"/>
  <c r="AA40" i="2" s="1"/>
  <c r="E40" i="6"/>
  <c r="F41" i="2"/>
  <c r="O41" i="2"/>
  <c r="P41" i="2" s="1"/>
  <c r="D41" i="6" s="1"/>
  <c r="AH41" i="2"/>
  <c r="AG41" i="2"/>
  <c r="Z43" i="2"/>
  <c r="D44" i="2"/>
  <c r="Z47" i="2"/>
  <c r="AA47" i="2" s="1"/>
  <c r="U49" i="2"/>
  <c r="V49" i="2" s="1"/>
  <c r="AK49" i="2" s="1"/>
  <c r="L49" i="6" s="1"/>
  <c r="AF49" i="2"/>
  <c r="AG49" i="2" s="1"/>
  <c r="G50" i="2"/>
  <c r="O50" i="2" s="1"/>
  <c r="C50" i="6" s="1"/>
  <c r="AF50" i="2"/>
  <c r="AG50" i="2" s="1"/>
  <c r="U51" i="2"/>
  <c r="AJ51" i="2" s="1"/>
  <c r="K51" i="6" s="1"/>
  <c r="AF51" i="2"/>
  <c r="AG51" i="2" s="1"/>
  <c r="G52" i="2"/>
  <c r="O52" i="2" s="1"/>
  <c r="Q52" i="2" s="1"/>
  <c r="R52" i="2" s="1"/>
  <c r="Z52" i="2"/>
  <c r="AA52" i="2" s="1"/>
  <c r="AE53" i="2"/>
  <c r="Z54" i="2"/>
  <c r="AA54" i="2" s="1"/>
  <c r="AE55" i="2"/>
  <c r="E44" i="6"/>
  <c r="E48" i="6"/>
  <c r="E52" i="6"/>
  <c r="J42" i="2"/>
  <c r="J43" i="2"/>
  <c r="L43" i="2" s="1"/>
  <c r="M43" i="2" s="1"/>
  <c r="Z44" i="2"/>
  <c r="AA44" i="2" s="1"/>
  <c r="AF48" i="2"/>
  <c r="AG48" i="2" s="1"/>
  <c r="G49" i="2"/>
  <c r="Z50" i="2"/>
  <c r="AA50" i="2" s="1"/>
  <c r="Y53" i="2"/>
  <c r="F53" i="6" s="1"/>
  <c r="Y55" i="2"/>
  <c r="F55" i="6" s="1"/>
  <c r="E43" i="6"/>
  <c r="E47" i="6"/>
  <c r="E51" i="6"/>
  <c r="E55" i="6"/>
  <c r="G45" i="2"/>
  <c r="Z45" i="2"/>
  <c r="AA45" i="2" s="1"/>
  <c r="AF47" i="2"/>
  <c r="AG47" i="2" s="1"/>
  <c r="Z48" i="2"/>
  <c r="AA48" i="2" s="1"/>
  <c r="Z49" i="2"/>
  <c r="U50" i="2"/>
  <c r="Z53" i="2"/>
  <c r="AH53" i="2" s="1"/>
  <c r="I53" i="6" s="1"/>
  <c r="AE54" i="2"/>
  <c r="E42" i="6"/>
  <c r="E50" i="6"/>
  <c r="E54" i="6"/>
  <c r="AE42" i="2"/>
  <c r="G48" i="2"/>
  <c r="O48" i="2" s="1"/>
  <c r="C48" i="6" s="1"/>
  <c r="AF52" i="2"/>
  <c r="L54" i="2"/>
  <c r="M54" i="2" s="1"/>
  <c r="E45" i="6"/>
  <c r="E49" i="6"/>
  <c r="P39" i="2"/>
  <c r="D39" i="6" s="1"/>
  <c r="Q39" i="2"/>
  <c r="R39" i="2" s="1"/>
  <c r="Q42" i="2"/>
  <c r="P42" i="2"/>
  <c r="D42" i="6" s="1"/>
  <c r="P43" i="2"/>
  <c r="D43" i="6" s="1"/>
  <c r="Q43" i="2"/>
  <c r="R43" i="2" s="1"/>
  <c r="K45" i="2"/>
  <c r="L45" i="2"/>
  <c r="M45" i="2" s="1"/>
  <c r="K39" i="2"/>
  <c r="L39" i="2"/>
  <c r="M39" i="2" s="1"/>
  <c r="AE45" i="2"/>
  <c r="AF45" i="2"/>
  <c r="J49" i="2"/>
  <c r="D49" i="2"/>
  <c r="D39" i="2"/>
  <c r="P40" i="2"/>
  <c r="D40" i="6" s="1"/>
  <c r="T41" i="2"/>
  <c r="AA55" i="2"/>
  <c r="J51" i="2"/>
  <c r="D51" i="2"/>
  <c r="V55" i="2"/>
  <c r="V41" i="2"/>
  <c r="H42" i="2"/>
  <c r="T42" i="2"/>
  <c r="AA42" i="2"/>
  <c r="AH42" i="2"/>
  <c r="F43" i="2"/>
  <c r="U43" i="2"/>
  <c r="AA43" i="2"/>
  <c r="AF44" i="2"/>
  <c r="D45" i="2"/>
  <c r="AF46" i="2"/>
  <c r="U47" i="2"/>
  <c r="O53" i="2"/>
  <c r="C53" i="6" s="1"/>
  <c r="H53" i="2"/>
  <c r="O55" i="2"/>
  <c r="C55" i="6" s="1"/>
  <c r="H55" i="2"/>
  <c r="F47" i="2"/>
  <c r="G47" i="2"/>
  <c r="AG53" i="2"/>
  <c r="AA39" i="2"/>
  <c r="F42" i="2"/>
  <c r="Y42" i="2"/>
  <c r="F42" i="6" s="1"/>
  <c r="L44" i="2"/>
  <c r="M44" i="2" s="1"/>
  <c r="T44" i="2"/>
  <c r="L46" i="2"/>
  <c r="M46" i="2" s="1"/>
  <c r="AA51" i="2"/>
  <c r="K40" i="2"/>
  <c r="AE40" i="2"/>
  <c r="F40" i="2"/>
  <c r="Y40" i="2"/>
  <c r="F40" i="6" s="1"/>
  <c r="AG40" i="2"/>
  <c r="K41" i="2"/>
  <c r="AE41" i="2"/>
  <c r="H43" i="2"/>
  <c r="AE43" i="2"/>
  <c r="AF43" i="2"/>
  <c r="G44" i="2"/>
  <c r="U45" i="2"/>
  <c r="F46" i="2"/>
  <c r="G46" i="2"/>
  <c r="J47" i="2"/>
  <c r="D47" i="2"/>
  <c r="AH51" i="2"/>
  <c r="I51" i="6" s="1"/>
  <c r="J53" i="2"/>
  <c r="D53" i="2"/>
  <c r="AH55" i="2"/>
  <c r="AG55" i="2"/>
  <c r="Y46" i="2"/>
  <c r="F46" i="6" s="1"/>
  <c r="Z46" i="2"/>
  <c r="J55" i="2"/>
  <c r="D55" i="2"/>
  <c r="Q54" i="2"/>
  <c r="R54" i="2" s="1"/>
  <c r="D48" i="2"/>
  <c r="L48" i="2"/>
  <c r="M48" i="2" s="1"/>
  <c r="D50" i="2"/>
  <c r="L50" i="2"/>
  <c r="M50" i="2" s="1"/>
  <c r="D52" i="2"/>
  <c r="L52" i="2"/>
  <c r="M52" i="2" s="1"/>
  <c r="AG52" i="2"/>
  <c r="D54" i="2"/>
  <c r="AG54" i="2"/>
  <c r="AH54" i="2" l="1"/>
  <c r="K43" i="2"/>
  <c r="AH58" i="2"/>
  <c r="I58" i="6" s="1"/>
  <c r="K60" i="2"/>
  <c r="L65" i="2"/>
  <c r="M65" i="2" s="1"/>
  <c r="K63" i="2"/>
  <c r="P58" i="2"/>
  <c r="D58" i="6" s="1"/>
  <c r="K59" i="2"/>
  <c r="U58" i="2"/>
  <c r="V58" i="2" s="1"/>
  <c r="H58" i="2"/>
  <c r="Q58" i="2"/>
  <c r="R58" i="2" s="1"/>
  <c r="AS39" i="2"/>
  <c r="AT39" i="2" s="1"/>
  <c r="AA53" i="2"/>
  <c r="AI53" i="2" s="1"/>
  <c r="J53" i="6" s="1"/>
  <c r="U54" i="2"/>
  <c r="H54" i="2"/>
  <c r="AH50" i="2"/>
  <c r="I50" i="6" s="1"/>
  <c r="C54" i="6"/>
  <c r="AJ49" i="2"/>
  <c r="K49" i="6" s="1"/>
  <c r="H50" i="2"/>
  <c r="V53" i="2"/>
  <c r="AS43" i="2"/>
  <c r="AT43" i="2" s="1"/>
  <c r="P57" i="2"/>
  <c r="D57" i="6" s="1"/>
  <c r="Q57" i="2"/>
  <c r="R57" i="2" s="1"/>
  <c r="AH57" i="2"/>
  <c r="I57" i="6" s="1"/>
  <c r="AI65" i="2"/>
  <c r="J65" i="6" s="1"/>
  <c r="AA57" i="2"/>
  <c r="AJ57" i="2"/>
  <c r="K57" i="6" s="1"/>
  <c r="AI68" i="2"/>
  <c r="J68" i="6" s="1"/>
  <c r="I68" i="6"/>
  <c r="AL58" i="2"/>
  <c r="AM58" i="2" s="1"/>
  <c r="AI69" i="2"/>
  <c r="J69" i="6" s="1"/>
  <c r="I69" i="6"/>
  <c r="AS58" i="2"/>
  <c r="AT58" i="2" s="1"/>
  <c r="AH47" i="2"/>
  <c r="I47" i="6" s="1"/>
  <c r="AJ39" i="2"/>
  <c r="K39" i="6" s="1"/>
  <c r="C51" i="6"/>
  <c r="AH39" i="2"/>
  <c r="I39" i="6" s="1"/>
  <c r="Q51" i="2"/>
  <c r="AL51" i="2" s="1"/>
  <c r="U40" i="2"/>
  <c r="V40" i="2" s="1"/>
  <c r="AH49" i="2"/>
  <c r="I49" i="6" s="1"/>
  <c r="H51" i="2"/>
  <c r="AG67" i="2"/>
  <c r="AH67" i="2"/>
  <c r="AA66" i="2"/>
  <c r="H67" i="2"/>
  <c r="O67" i="2"/>
  <c r="C67" i="6" s="1"/>
  <c r="O68" i="2"/>
  <c r="C68" i="6" s="1"/>
  <c r="H68" i="2"/>
  <c r="AK57" i="2"/>
  <c r="L57" i="6" s="1"/>
  <c r="H63" i="2"/>
  <c r="O63" i="2"/>
  <c r="C63" i="6" s="1"/>
  <c r="AJ61" i="2"/>
  <c r="K61" i="6" s="1"/>
  <c r="V61" i="2"/>
  <c r="AA59" i="2"/>
  <c r="O65" i="2"/>
  <c r="C65" i="6" s="1"/>
  <c r="H65" i="2"/>
  <c r="AA61" i="2"/>
  <c r="AA64" i="2"/>
  <c r="H60" i="2"/>
  <c r="O60" i="2"/>
  <c r="C60" i="6" s="1"/>
  <c r="AJ63" i="2"/>
  <c r="K63" i="6" s="1"/>
  <c r="V63" i="2"/>
  <c r="AH59" i="2"/>
  <c r="AG59" i="2"/>
  <c r="AS57" i="2"/>
  <c r="AJ68" i="2"/>
  <c r="K68" i="6" s="1"/>
  <c r="V68" i="2"/>
  <c r="AH63" i="2"/>
  <c r="I63" i="6" s="1"/>
  <c r="AG63" i="2"/>
  <c r="AA67" i="2"/>
  <c r="AJ67" i="2"/>
  <c r="K67" i="6" s="1"/>
  <c r="V67" i="2"/>
  <c r="H66" i="2"/>
  <c r="O66" i="2"/>
  <c r="C66" i="6" s="1"/>
  <c r="AJ60" i="2"/>
  <c r="K60" i="6" s="1"/>
  <c r="V60" i="2"/>
  <c r="U66" i="2"/>
  <c r="Q69" i="2"/>
  <c r="P69" i="2"/>
  <c r="D69" i="6" s="1"/>
  <c r="AH66" i="2"/>
  <c r="I66" i="6" s="1"/>
  <c r="AG66" i="2"/>
  <c r="AG60" i="2"/>
  <c r="AH60" i="2"/>
  <c r="I60" i="6" s="1"/>
  <c r="AI58" i="2"/>
  <c r="J58" i="6" s="1"/>
  <c r="K57" i="2"/>
  <c r="L57" i="2"/>
  <c r="M57" i="2" s="1"/>
  <c r="AG64" i="2"/>
  <c r="AH64" i="2"/>
  <c r="I64" i="6" s="1"/>
  <c r="AJ58" i="2"/>
  <c r="K58" i="6" s="1"/>
  <c r="AJ65" i="2"/>
  <c r="K65" i="6" s="1"/>
  <c r="V65" i="2"/>
  <c r="AA63" i="2"/>
  <c r="AG61" i="2"/>
  <c r="AH61" i="2"/>
  <c r="I61" i="6" s="1"/>
  <c r="O59" i="2"/>
  <c r="C59" i="6" s="1"/>
  <c r="H59" i="2"/>
  <c r="AJ59" i="2"/>
  <c r="K59" i="6" s="1"/>
  <c r="V59" i="2"/>
  <c r="H64" i="2"/>
  <c r="O64" i="2"/>
  <c r="C64" i="6" s="1"/>
  <c r="AA60" i="2"/>
  <c r="L58" i="2"/>
  <c r="M58" i="2" s="1"/>
  <c r="K58" i="2"/>
  <c r="H61" i="2"/>
  <c r="O61" i="2"/>
  <c r="C61" i="6" s="1"/>
  <c r="U64" i="2"/>
  <c r="AH52" i="2"/>
  <c r="I52" i="6" s="1"/>
  <c r="AL39" i="2"/>
  <c r="AM39" i="2" s="1"/>
  <c r="AS40" i="2"/>
  <c r="AT40" i="2" s="1"/>
  <c r="H39" i="2"/>
  <c r="AI55" i="2"/>
  <c r="J55" i="6" s="1"/>
  <c r="I55" i="6"/>
  <c r="H45" i="2"/>
  <c r="O45" i="2"/>
  <c r="O49" i="2"/>
  <c r="H49" i="2"/>
  <c r="AL52" i="2"/>
  <c r="AI39" i="2"/>
  <c r="J39" i="6" s="1"/>
  <c r="AI41" i="2"/>
  <c r="J41" i="6" s="1"/>
  <c r="I41" i="6"/>
  <c r="AH40" i="2"/>
  <c r="I40" i="6" s="1"/>
  <c r="H52" i="2"/>
  <c r="AH48" i="2"/>
  <c r="H48" i="2"/>
  <c r="AA49" i="2"/>
  <c r="AI42" i="2"/>
  <c r="J42" i="6" s="1"/>
  <c r="I42" i="6"/>
  <c r="Q41" i="2"/>
  <c r="C41" i="6"/>
  <c r="P52" i="2"/>
  <c r="D52" i="6" s="1"/>
  <c r="C52" i="6"/>
  <c r="AI54" i="2"/>
  <c r="J54" i="6" s="1"/>
  <c r="I54" i="6"/>
  <c r="AS54" i="2"/>
  <c r="AT54" i="2" s="1"/>
  <c r="AN39" i="2"/>
  <c r="AO39" i="2" s="1"/>
  <c r="H39" i="6" s="1"/>
  <c r="V50" i="2"/>
  <c r="AK50" i="2" s="1"/>
  <c r="L50" i="6" s="1"/>
  <c r="AJ50" i="2"/>
  <c r="K50" i="6" s="1"/>
  <c r="V51" i="2"/>
  <c r="AK51" i="2" s="1"/>
  <c r="L51" i="6" s="1"/>
  <c r="U52" i="2"/>
  <c r="AL40" i="2"/>
  <c r="L42" i="2"/>
  <c r="M42" i="2" s="1"/>
  <c r="K42" i="2"/>
  <c r="P50" i="2"/>
  <c r="D50" i="6" s="1"/>
  <c r="Q50" i="2"/>
  <c r="O46" i="2"/>
  <c r="C46" i="6" s="1"/>
  <c r="H46" i="2"/>
  <c r="AL43" i="2"/>
  <c r="AN43" i="2"/>
  <c r="G43" i="6" s="1"/>
  <c r="AH43" i="2"/>
  <c r="I43" i="6" s="1"/>
  <c r="AG43" i="2"/>
  <c r="O47" i="2"/>
  <c r="C47" i="6" s="1"/>
  <c r="H47" i="2"/>
  <c r="AG46" i="2"/>
  <c r="AH46" i="2"/>
  <c r="I46" i="6" s="1"/>
  <c r="V43" i="2"/>
  <c r="AJ43" i="2"/>
  <c r="K43" i="6" s="1"/>
  <c r="AK55" i="2"/>
  <c r="L55" i="6" s="1"/>
  <c r="U42" i="2"/>
  <c r="K49" i="2"/>
  <c r="L49" i="2"/>
  <c r="M49" i="2" s="1"/>
  <c r="AL54" i="2"/>
  <c r="AA46" i="2"/>
  <c r="AS52" i="2"/>
  <c r="P55" i="2"/>
  <c r="D55" i="6" s="1"/>
  <c r="Q55" i="2"/>
  <c r="V54" i="2"/>
  <c r="AJ54" i="2"/>
  <c r="K54" i="6" s="1"/>
  <c r="AK39" i="2"/>
  <c r="L39" i="6" s="1"/>
  <c r="P48" i="2"/>
  <c r="D48" i="6" s="1"/>
  <c r="Q48" i="2"/>
  <c r="AJ45" i="2"/>
  <c r="K45" i="6" s="1"/>
  <c r="U46" i="2"/>
  <c r="V45" i="2"/>
  <c r="AK53" i="2"/>
  <c r="L53" i="6" s="1"/>
  <c r="AH44" i="2"/>
  <c r="I44" i="6" s="1"/>
  <c r="AG44" i="2"/>
  <c r="AK41" i="2"/>
  <c r="L41" i="6" s="1"/>
  <c r="K51" i="2"/>
  <c r="L51" i="2"/>
  <c r="M51" i="2" s="1"/>
  <c r="AG45" i="2"/>
  <c r="AH45" i="2"/>
  <c r="AL42" i="2"/>
  <c r="R42" i="2"/>
  <c r="AM52" i="2"/>
  <c r="K55" i="2"/>
  <c r="L55" i="2"/>
  <c r="M55" i="2" s="1"/>
  <c r="K53" i="2"/>
  <c r="L53" i="2"/>
  <c r="M53" i="2" s="1"/>
  <c r="AI51" i="2"/>
  <c r="J51" i="6" s="1"/>
  <c r="K47" i="2"/>
  <c r="L47" i="2"/>
  <c r="M47" i="2" s="1"/>
  <c r="O44" i="2"/>
  <c r="C44" i="6" s="1"/>
  <c r="H44" i="2"/>
  <c r="AJ40" i="2"/>
  <c r="K40" i="6" s="1"/>
  <c r="U44" i="2"/>
  <c r="P53" i="2"/>
  <c r="D53" i="6" s="1"/>
  <c r="Q53" i="2"/>
  <c r="V47" i="2"/>
  <c r="U48" i="2"/>
  <c r="AJ47" i="2"/>
  <c r="K47" i="6" s="1"/>
  <c r="AS42" i="2"/>
  <c r="AQ39" i="2"/>
  <c r="AW39" i="2"/>
  <c r="AP43" i="2"/>
  <c r="AP39" i="2"/>
  <c r="AW43" i="2"/>
  <c r="AX39" i="2"/>
  <c r="AI57" i="2" l="1"/>
  <c r="J57" i="6" s="1"/>
  <c r="AI49" i="2"/>
  <c r="J49" i="6" s="1"/>
  <c r="AL57" i="2"/>
  <c r="AI52" i="2"/>
  <c r="J52" i="6" s="1"/>
  <c r="AI50" i="2"/>
  <c r="J50" i="6" s="1"/>
  <c r="AI40" i="2"/>
  <c r="J40" i="6" s="1"/>
  <c r="AM57" i="2"/>
  <c r="AN57" i="2"/>
  <c r="AI67" i="2"/>
  <c r="J67" i="6" s="1"/>
  <c r="I67" i="6"/>
  <c r="AI59" i="2"/>
  <c r="J59" i="6" s="1"/>
  <c r="I59" i="6"/>
  <c r="R51" i="2"/>
  <c r="AM51" i="2" s="1"/>
  <c r="AN51" i="2"/>
  <c r="AI47" i="2"/>
  <c r="J47" i="6" s="1"/>
  <c r="AS51" i="2"/>
  <c r="AM43" i="2"/>
  <c r="AT57" i="2"/>
  <c r="AK59" i="2"/>
  <c r="L59" i="6" s="1"/>
  <c r="AJ66" i="2"/>
  <c r="K66" i="6" s="1"/>
  <c r="V66" i="2"/>
  <c r="P65" i="2"/>
  <c r="D65" i="6" s="1"/>
  <c r="Q65" i="2"/>
  <c r="Q61" i="2"/>
  <c r="P61" i="2"/>
  <c r="D61" i="6" s="1"/>
  <c r="AI61" i="2"/>
  <c r="J61" i="6" s="1"/>
  <c r="AK58" i="2"/>
  <c r="L58" i="6" s="1"/>
  <c r="AI60" i="2"/>
  <c r="J60" i="6" s="1"/>
  <c r="AI66" i="2"/>
  <c r="J66" i="6" s="1"/>
  <c r="Q66" i="2"/>
  <c r="P66" i="2"/>
  <c r="D66" i="6" s="1"/>
  <c r="Q64" i="2"/>
  <c r="P64" i="2"/>
  <c r="D64" i="6" s="1"/>
  <c r="AI64" i="2"/>
  <c r="J64" i="6" s="1"/>
  <c r="AK60" i="2"/>
  <c r="L60" i="6" s="1"/>
  <c r="AK67" i="2"/>
  <c r="L67" i="6" s="1"/>
  <c r="AI63" i="2"/>
  <c r="J63" i="6" s="1"/>
  <c r="AK63" i="2"/>
  <c r="L63" i="6" s="1"/>
  <c r="Q60" i="2"/>
  <c r="P60" i="2"/>
  <c r="D60" i="6" s="1"/>
  <c r="Q63" i="2"/>
  <c r="P63" i="2"/>
  <c r="D63" i="6" s="1"/>
  <c r="AK61" i="2"/>
  <c r="L61" i="6" s="1"/>
  <c r="Q68" i="2"/>
  <c r="P68" i="2"/>
  <c r="D68" i="6" s="1"/>
  <c r="AK65" i="2"/>
  <c r="L65" i="6" s="1"/>
  <c r="R69" i="2"/>
  <c r="AN69" i="2"/>
  <c r="G69" i="6" s="1"/>
  <c r="AS69" i="2"/>
  <c r="AL69" i="2"/>
  <c r="AJ64" i="2"/>
  <c r="K64" i="6" s="1"/>
  <c r="V64" i="2"/>
  <c r="Q59" i="2"/>
  <c r="P59" i="2"/>
  <c r="D59" i="6" s="1"/>
  <c r="AK68" i="2"/>
  <c r="L68" i="6" s="1"/>
  <c r="Q67" i="2"/>
  <c r="P67" i="2"/>
  <c r="D67" i="6" s="1"/>
  <c r="O43" i="6"/>
  <c r="M43" i="6"/>
  <c r="N39" i="6"/>
  <c r="P39" i="6"/>
  <c r="M39" i="6"/>
  <c r="O39" i="6"/>
  <c r="BB39" i="2"/>
  <c r="Q39" i="6" s="1"/>
  <c r="AY39" i="2"/>
  <c r="BF39" i="2" s="1"/>
  <c r="BD39" i="2"/>
  <c r="P49" i="2"/>
  <c r="D49" i="6" s="1"/>
  <c r="C49" i="6"/>
  <c r="Q49" i="2"/>
  <c r="AM40" i="2"/>
  <c r="P45" i="2"/>
  <c r="D45" i="6" s="1"/>
  <c r="C45" i="6"/>
  <c r="Q45" i="2"/>
  <c r="AI48" i="2"/>
  <c r="J48" i="6" s="1"/>
  <c r="I48" i="6"/>
  <c r="AI45" i="2"/>
  <c r="J45" i="6" s="1"/>
  <c r="I45" i="6"/>
  <c r="AJ52" i="2"/>
  <c r="K52" i="6" s="1"/>
  <c r="V52" i="2"/>
  <c r="AK52" i="2" s="1"/>
  <c r="L52" i="6" s="1"/>
  <c r="G39" i="6"/>
  <c r="R41" i="2"/>
  <c r="AL41" i="2"/>
  <c r="AS41" i="2"/>
  <c r="AN41" i="2"/>
  <c r="AN42" i="2" s="1"/>
  <c r="G42" i="6" s="1"/>
  <c r="BD43" i="2"/>
  <c r="BB43" i="2"/>
  <c r="Q43" i="6" s="1"/>
  <c r="AR39" i="2"/>
  <c r="BC39" i="2"/>
  <c r="R39" i="6" s="1"/>
  <c r="AJ48" i="2"/>
  <c r="K48" i="6" s="1"/>
  <c r="V48" i="2"/>
  <c r="AK40" i="2"/>
  <c r="L40" i="6" s="1"/>
  <c r="AJ46" i="2"/>
  <c r="K46" i="6" s="1"/>
  <c r="V46" i="2"/>
  <c r="AO43" i="2"/>
  <c r="H43" i="6" s="1"/>
  <c r="AK43" i="2"/>
  <c r="L43" i="6" s="1"/>
  <c r="R53" i="2"/>
  <c r="AN53" i="2"/>
  <c r="G53" i="6" s="1"/>
  <c r="AL53" i="2"/>
  <c r="AS53" i="2"/>
  <c r="V44" i="2"/>
  <c r="AJ44" i="2"/>
  <c r="K44" i="6" s="1"/>
  <c r="AM42" i="2"/>
  <c r="R48" i="2"/>
  <c r="AS48" i="2"/>
  <c r="AL48" i="2"/>
  <c r="AM54" i="2"/>
  <c r="AJ42" i="2"/>
  <c r="K42" i="6" s="1"/>
  <c r="V42" i="2"/>
  <c r="AK45" i="2"/>
  <c r="L45" i="6" s="1"/>
  <c r="R55" i="2"/>
  <c r="AN55" i="2"/>
  <c r="G55" i="6" s="1"/>
  <c r="AL55" i="2"/>
  <c r="AS55" i="2"/>
  <c r="AT52" i="2"/>
  <c r="AI46" i="2"/>
  <c r="J46" i="6" s="1"/>
  <c r="P47" i="2"/>
  <c r="D47" i="6" s="1"/>
  <c r="Q47" i="2"/>
  <c r="AI43" i="2"/>
  <c r="J43" i="6" s="1"/>
  <c r="P46" i="2"/>
  <c r="D46" i="6" s="1"/>
  <c r="Q46" i="2"/>
  <c r="AT42" i="2"/>
  <c r="P44" i="2"/>
  <c r="D44" i="6" s="1"/>
  <c r="Q44" i="2"/>
  <c r="R50" i="2"/>
  <c r="AS50" i="2"/>
  <c r="AL50" i="2"/>
  <c r="AK47" i="2"/>
  <c r="L47" i="6" s="1"/>
  <c r="AI44" i="2"/>
  <c r="J44" i="6" s="1"/>
  <c r="AK54" i="2"/>
  <c r="L54" i="6" s="1"/>
  <c r="AW51" i="2"/>
  <c r="AP55" i="2"/>
  <c r="AW53" i="2"/>
  <c r="AW57" i="2"/>
  <c r="AW41" i="2"/>
  <c r="AP42" i="2"/>
  <c r="AP69" i="2"/>
  <c r="AP51" i="2"/>
  <c r="AX43" i="2"/>
  <c r="AP57" i="2"/>
  <c r="AP41" i="2"/>
  <c r="AQ43" i="2"/>
  <c r="AW42" i="2"/>
  <c r="AP53" i="2"/>
  <c r="AW55" i="2"/>
  <c r="AW69" i="2"/>
  <c r="AO51" i="2" l="1"/>
  <c r="BE39" i="2"/>
  <c r="AM41" i="2"/>
  <c r="M57" i="6"/>
  <c r="O57" i="6"/>
  <c r="BD57" i="2"/>
  <c r="BB57" i="2"/>
  <c r="Q57" i="6" s="1"/>
  <c r="AO57" i="2"/>
  <c r="G57" i="6"/>
  <c r="O69" i="6"/>
  <c r="M69" i="6"/>
  <c r="BB51" i="2"/>
  <c r="Q51" i="6" s="1"/>
  <c r="O51" i="6"/>
  <c r="BD51" i="2"/>
  <c r="M51" i="6"/>
  <c r="AT51" i="2"/>
  <c r="G51" i="6"/>
  <c r="BD69" i="2"/>
  <c r="BB69" i="2"/>
  <c r="Q69" i="6" s="1"/>
  <c r="AT69" i="2"/>
  <c r="R66" i="2"/>
  <c r="AS66" i="2"/>
  <c r="AL66" i="2"/>
  <c r="AK66" i="2"/>
  <c r="L66" i="6" s="1"/>
  <c r="AK64" i="2"/>
  <c r="L64" i="6" s="1"/>
  <c r="AO69" i="2"/>
  <c r="H69" i="6" s="1"/>
  <c r="AS68" i="2"/>
  <c r="R68" i="2"/>
  <c r="AL68" i="2"/>
  <c r="R60" i="2"/>
  <c r="AS60" i="2"/>
  <c r="AL60" i="2"/>
  <c r="R65" i="2"/>
  <c r="AN65" i="2"/>
  <c r="G65" i="6" s="1"/>
  <c r="AL65" i="2"/>
  <c r="AS65" i="2"/>
  <c r="R67" i="2"/>
  <c r="AN67" i="2"/>
  <c r="G67" i="6" s="1"/>
  <c r="AL67" i="2"/>
  <c r="AS67" i="2"/>
  <c r="R64" i="2"/>
  <c r="AL64" i="2"/>
  <c r="AS64" i="2"/>
  <c r="R61" i="2"/>
  <c r="AS61" i="2"/>
  <c r="AL61" i="2"/>
  <c r="AN61" i="2"/>
  <c r="G61" i="6" s="1"/>
  <c r="R59" i="2"/>
  <c r="AL59" i="2"/>
  <c r="AS59" i="2"/>
  <c r="AN59" i="2"/>
  <c r="G59" i="6" s="1"/>
  <c r="AM69" i="2"/>
  <c r="R63" i="2"/>
  <c r="AN63" i="2"/>
  <c r="G63" i="6" s="1"/>
  <c r="AS63" i="2"/>
  <c r="AL63" i="2"/>
  <c r="AN40" i="2"/>
  <c r="AO40" i="2" s="1"/>
  <c r="AN54" i="2"/>
  <c r="AO54" i="2" s="1"/>
  <c r="H54" i="6" s="1"/>
  <c r="O55" i="6"/>
  <c r="O42" i="6"/>
  <c r="M42" i="6"/>
  <c r="O53" i="6"/>
  <c r="P43" i="6"/>
  <c r="N43" i="6"/>
  <c r="M55" i="6"/>
  <c r="M53" i="6"/>
  <c r="M41" i="6"/>
  <c r="O41" i="6"/>
  <c r="BD41" i="2"/>
  <c r="BB41" i="2"/>
  <c r="Q41" i="6" s="1"/>
  <c r="AL45" i="2"/>
  <c r="AS45" i="2"/>
  <c r="AN45" i="2"/>
  <c r="R45" i="2"/>
  <c r="G41" i="6"/>
  <c r="AO41" i="2"/>
  <c r="R49" i="2"/>
  <c r="AS49" i="2"/>
  <c r="AN49" i="2"/>
  <c r="AN50" i="2" s="1"/>
  <c r="G50" i="6" s="1"/>
  <c r="AL49" i="2"/>
  <c r="AT41" i="2"/>
  <c r="AY41" i="2" s="1"/>
  <c r="BD55" i="2"/>
  <c r="BB55" i="2"/>
  <c r="Q55" i="6" s="1"/>
  <c r="BD42" i="2"/>
  <c r="BB42" i="2"/>
  <c r="Q42" i="6" s="1"/>
  <c r="BD53" i="2"/>
  <c r="BB53" i="2"/>
  <c r="Q53" i="6" s="1"/>
  <c r="BC43" i="2"/>
  <c r="R43" i="6" s="1"/>
  <c r="AR43" i="2"/>
  <c r="AK42" i="2"/>
  <c r="L42" i="6" s="1"/>
  <c r="AM50" i="2"/>
  <c r="AN47" i="2"/>
  <c r="G47" i="6" s="1"/>
  <c r="R47" i="2"/>
  <c r="AS47" i="2"/>
  <c r="AL47" i="2"/>
  <c r="AT55" i="2"/>
  <c r="AM48" i="2"/>
  <c r="AO42" i="2"/>
  <c r="AT53" i="2"/>
  <c r="AY43" i="2"/>
  <c r="AM55" i="2"/>
  <c r="AT48" i="2"/>
  <c r="AM53" i="2"/>
  <c r="AK46" i="2"/>
  <c r="L46" i="6" s="1"/>
  <c r="R44" i="2"/>
  <c r="AS44" i="2"/>
  <c r="AL44" i="2"/>
  <c r="AK48" i="2"/>
  <c r="L48" i="6" s="1"/>
  <c r="AT50" i="2"/>
  <c r="R46" i="2"/>
  <c r="AL46" i="2"/>
  <c r="AS46" i="2"/>
  <c r="AO55" i="2"/>
  <c r="H55" i="6" s="1"/>
  <c r="AK44" i="2"/>
  <c r="L44" i="6" s="1"/>
  <c r="AO53" i="2"/>
  <c r="H53" i="6" s="1"/>
  <c r="AN52" i="2"/>
  <c r="G52" i="6" s="1"/>
  <c r="AQ51" i="2"/>
  <c r="AX51" i="2"/>
  <c r="AP59" i="2"/>
  <c r="AP54" i="2"/>
  <c r="AX41" i="2"/>
  <c r="AQ41" i="2"/>
  <c r="AP47" i="2"/>
  <c r="AQ54" i="2"/>
  <c r="AW47" i="2"/>
  <c r="AW63" i="2"/>
  <c r="AP67" i="2"/>
  <c r="AW40" i="2"/>
  <c r="AW49" i="2"/>
  <c r="AX55" i="2"/>
  <c r="AX69" i="2"/>
  <c r="AW65" i="2"/>
  <c r="AX57" i="2"/>
  <c r="AW59" i="2"/>
  <c r="AP40" i="2"/>
  <c r="AQ40" i="2"/>
  <c r="AP49" i="2"/>
  <c r="AX42" i="2"/>
  <c r="AX53" i="2"/>
  <c r="AW52" i="2"/>
  <c r="AP50" i="2"/>
  <c r="AQ69" i="2"/>
  <c r="AW67" i="2"/>
  <c r="AQ57" i="2"/>
  <c r="AP61" i="2"/>
  <c r="AW54" i="2"/>
  <c r="AP45" i="2"/>
  <c r="AW45" i="2"/>
  <c r="AQ55" i="2"/>
  <c r="AX54" i="2"/>
  <c r="AP52" i="2"/>
  <c r="AP63" i="2"/>
  <c r="AP65" i="2"/>
  <c r="AW61" i="2"/>
  <c r="AX40" i="2"/>
  <c r="AQ42" i="2"/>
  <c r="AQ53" i="2"/>
  <c r="AW50" i="2"/>
  <c r="N51" i="6" l="1"/>
  <c r="AR51" i="2"/>
  <c r="H51" i="6"/>
  <c r="AM67" i="2"/>
  <c r="AM65" i="2"/>
  <c r="G40" i="6"/>
  <c r="AY53" i="2"/>
  <c r="N57" i="6"/>
  <c r="AR57" i="2"/>
  <c r="BC57" i="2"/>
  <c r="R57" i="6" s="1"/>
  <c r="P57" i="6"/>
  <c r="H57" i="6"/>
  <c r="AY57" i="2"/>
  <c r="M59" i="6"/>
  <c r="M61" i="6"/>
  <c r="O59" i="6"/>
  <c r="M67" i="6"/>
  <c r="M65" i="6"/>
  <c r="O61" i="6"/>
  <c r="O63" i="6"/>
  <c r="O67" i="6"/>
  <c r="O65" i="6"/>
  <c r="N69" i="6"/>
  <c r="P69" i="6"/>
  <c r="M63" i="6"/>
  <c r="AM61" i="2"/>
  <c r="AM59" i="2"/>
  <c r="P51" i="6"/>
  <c r="BC51" i="2"/>
  <c r="R51" i="6" s="1"/>
  <c r="AN48" i="2"/>
  <c r="AY51" i="2"/>
  <c r="BD59" i="2"/>
  <c r="BB59" i="2"/>
  <c r="Q59" i="6" s="1"/>
  <c r="BD61" i="2"/>
  <c r="BB61" i="2"/>
  <c r="Q61" i="6" s="1"/>
  <c r="BD63" i="2"/>
  <c r="BB63" i="2"/>
  <c r="Q63" i="6" s="1"/>
  <c r="BD67" i="2"/>
  <c r="BB67" i="2"/>
  <c r="Q67" i="6" s="1"/>
  <c r="BD65" i="2"/>
  <c r="BB65" i="2"/>
  <c r="Q65" i="6" s="1"/>
  <c r="AR69" i="2"/>
  <c r="BC69" i="2"/>
  <c r="R69" i="6" s="1"/>
  <c r="AO59" i="2"/>
  <c r="H59" i="6" s="1"/>
  <c r="AN58" i="2"/>
  <c r="G58" i="6" s="1"/>
  <c r="AO61" i="2"/>
  <c r="H61" i="6" s="1"/>
  <c r="AT64" i="2"/>
  <c r="AN68" i="2"/>
  <c r="G68" i="6" s="1"/>
  <c r="AM68" i="2"/>
  <c r="AN66" i="2"/>
  <c r="G66" i="6" s="1"/>
  <c r="AM66" i="2"/>
  <c r="AT59" i="2"/>
  <c r="AN64" i="2"/>
  <c r="G64" i="6" s="1"/>
  <c r="AM64" i="2"/>
  <c r="AO67" i="2"/>
  <c r="H67" i="6" s="1"/>
  <c r="AO65" i="2"/>
  <c r="H65" i="6" s="1"/>
  <c r="AN60" i="2"/>
  <c r="G60" i="6" s="1"/>
  <c r="AM60" i="2"/>
  <c r="AM63" i="2"/>
  <c r="AT61" i="2"/>
  <c r="AT60" i="2"/>
  <c r="AT68" i="2"/>
  <c r="AT63" i="2"/>
  <c r="AT67" i="2"/>
  <c r="AT65" i="2"/>
  <c r="AY69" i="2"/>
  <c r="AO63" i="2"/>
  <c r="H63" i="6" s="1"/>
  <c r="AT66" i="2"/>
  <c r="M54" i="6"/>
  <c r="BD54" i="2"/>
  <c r="O54" i="6"/>
  <c r="BB54" i="2"/>
  <c r="Q54" i="6" s="1"/>
  <c r="M40" i="6"/>
  <c r="BD40" i="2"/>
  <c r="O40" i="6"/>
  <c r="BB40" i="2"/>
  <c r="Q40" i="6" s="1"/>
  <c r="G54" i="6"/>
  <c r="AY55" i="2"/>
  <c r="BE55" i="2" s="1"/>
  <c r="M50" i="6"/>
  <c r="O50" i="6"/>
  <c r="O47" i="6"/>
  <c r="M52" i="6"/>
  <c r="O52" i="6"/>
  <c r="N53" i="6"/>
  <c r="N54" i="6"/>
  <c r="P54" i="6"/>
  <c r="P53" i="6"/>
  <c r="P55" i="6"/>
  <c r="M47" i="6"/>
  <c r="N55" i="6"/>
  <c r="P42" i="6"/>
  <c r="N42" i="6"/>
  <c r="N41" i="6"/>
  <c r="AR41" i="2"/>
  <c r="O45" i="6"/>
  <c r="BB45" i="2"/>
  <c r="Q45" i="6" s="1"/>
  <c r="BD45" i="2"/>
  <c r="M49" i="6"/>
  <c r="O49" i="6"/>
  <c r="BD49" i="2"/>
  <c r="BB49" i="2"/>
  <c r="Q49" i="6" s="1"/>
  <c r="P41" i="6"/>
  <c r="BC41" i="2"/>
  <c r="R41" i="6" s="1"/>
  <c r="M45" i="6"/>
  <c r="N40" i="6"/>
  <c r="AR40" i="2"/>
  <c r="P40" i="6"/>
  <c r="BC40" i="2"/>
  <c r="R40" i="6" s="1"/>
  <c r="BE41" i="2"/>
  <c r="BF41" i="2"/>
  <c r="AM49" i="2"/>
  <c r="H41" i="6"/>
  <c r="AT45" i="2"/>
  <c r="AY42" i="2"/>
  <c r="BE42" i="2" s="1"/>
  <c r="H42" i="6"/>
  <c r="G49" i="6"/>
  <c r="AO49" i="2"/>
  <c r="AM45" i="2"/>
  <c r="AY54" i="2"/>
  <c r="BE54" i="2" s="1"/>
  <c r="AT49" i="2"/>
  <c r="G45" i="6"/>
  <c r="AO45" i="2"/>
  <c r="AY45" i="2" s="1"/>
  <c r="H40" i="6"/>
  <c r="AY40" i="2"/>
  <c r="BD50" i="2"/>
  <c r="BB50" i="2"/>
  <c r="Q50" i="6" s="1"/>
  <c r="BD47" i="2"/>
  <c r="BB47" i="2"/>
  <c r="Q47" i="6" s="1"/>
  <c r="BD52" i="2"/>
  <c r="BB52" i="2"/>
  <c r="Q52" i="6" s="1"/>
  <c r="AR53" i="2"/>
  <c r="AR54" i="2"/>
  <c r="BC54" i="2"/>
  <c r="R54" i="6" s="1"/>
  <c r="BC53" i="2"/>
  <c r="R53" i="6" s="1"/>
  <c r="BC55" i="2"/>
  <c r="R55" i="6" s="1"/>
  <c r="AR55" i="2"/>
  <c r="BC42" i="2"/>
  <c r="R42" i="6" s="1"/>
  <c r="AR42" i="2"/>
  <c r="BF53" i="2"/>
  <c r="BE53" i="2"/>
  <c r="BE43" i="2"/>
  <c r="BF43" i="2"/>
  <c r="AO50" i="2"/>
  <c r="H50" i="6" s="1"/>
  <c r="AO48" i="2"/>
  <c r="H48" i="6" s="1"/>
  <c r="AT47" i="2"/>
  <c r="AO52" i="2"/>
  <c r="AM46" i="2"/>
  <c r="AN46" i="2"/>
  <c r="G46" i="6" s="1"/>
  <c r="AM44" i="2"/>
  <c r="AN44" i="2"/>
  <c r="G44" i="6" s="1"/>
  <c r="AO47" i="2"/>
  <c r="H47" i="6" s="1"/>
  <c r="AT46" i="2"/>
  <c r="AT44" i="2"/>
  <c r="AM47" i="2"/>
  <c r="AQ59" i="2"/>
  <c r="AX61" i="2"/>
  <c r="AX45" i="2"/>
  <c r="AX52" i="2"/>
  <c r="AQ47" i="2"/>
  <c r="AP46" i="2"/>
  <c r="AQ63" i="2"/>
  <c r="AP64" i="2"/>
  <c r="AP68" i="2"/>
  <c r="AW58" i="2"/>
  <c r="AQ49" i="2"/>
  <c r="AQ52" i="2"/>
  <c r="AX48" i="2"/>
  <c r="AX47" i="2"/>
  <c r="AW68" i="2"/>
  <c r="AQ65" i="2"/>
  <c r="AQ61" i="2"/>
  <c r="AX63" i="2"/>
  <c r="AW48" i="2"/>
  <c r="AP60" i="2"/>
  <c r="AQ45" i="2"/>
  <c r="AW46" i="2"/>
  <c r="AP44" i="2"/>
  <c r="AP66" i="2"/>
  <c r="AX67" i="2"/>
  <c r="AP48" i="2"/>
  <c r="AP58" i="2"/>
  <c r="AW60" i="2"/>
  <c r="AX49" i="2"/>
  <c r="AX50" i="2"/>
  <c r="AQ48" i="2"/>
  <c r="AW44" i="2"/>
  <c r="AW66" i="2"/>
  <c r="AQ67" i="2"/>
  <c r="AW64" i="2"/>
  <c r="AX59" i="2"/>
  <c r="AQ50" i="2"/>
  <c r="AX65" i="2"/>
  <c r="AY59" i="2" l="1"/>
  <c r="BE59" i="2" s="1"/>
  <c r="BE57" i="2"/>
  <c r="BF57" i="2"/>
  <c r="P67" i="6"/>
  <c r="P63" i="6"/>
  <c r="M60" i="6"/>
  <c r="O60" i="6"/>
  <c r="M64" i="6"/>
  <c r="O64" i="6"/>
  <c r="M66" i="6"/>
  <c r="O66" i="6"/>
  <c r="N61" i="6"/>
  <c r="N63" i="6"/>
  <c r="P61" i="6"/>
  <c r="N65" i="6"/>
  <c r="P59" i="6"/>
  <c r="M58" i="6"/>
  <c r="O58" i="6"/>
  <c r="P65" i="6"/>
  <c r="N67" i="6"/>
  <c r="M68" i="6"/>
  <c r="O68" i="6"/>
  <c r="N59" i="6"/>
  <c r="AY61" i="2"/>
  <c r="BE61" i="2" s="1"/>
  <c r="AY65" i="2"/>
  <c r="BF65" i="2" s="1"/>
  <c r="O48" i="6"/>
  <c r="BD48" i="2"/>
  <c r="BB48" i="2"/>
  <c r="Q48" i="6" s="1"/>
  <c r="M48" i="6"/>
  <c r="BF51" i="2"/>
  <c r="BE51" i="2"/>
  <c r="BF42" i="2"/>
  <c r="G48" i="6"/>
  <c r="BC67" i="2"/>
  <c r="R67" i="6" s="1"/>
  <c r="BC63" i="2"/>
  <c r="R63" i="6" s="1"/>
  <c r="BD60" i="2"/>
  <c r="BB60" i="2"/>
  <c r="Q60" i="6" s="1"/>
  <c r="BD64" i="2"/>
  <c r="BB64" i="2"/>
  <c r="Q64" i="6" s="1"/>
  <c r="BD66" i="2"/>
  <c r="BB66" i="2"/>
  <c r="Q66" i="6" s="1"/>
  <c r="AR61" i="2"/>
  <c r="AR63" i="2"/>
  <c r="BC61" i="2"/>
  <c r="R61" i="6" s="1"/>
  <c r="AR65" i="2"/>
  <c r="BC59" i="2"/>
  <c r="R59" i="6" s="1"/>
  <c r="BD58" i="2"/>
  <c r="BB58" i="2"/>
  <c r="Q58" i="6" s="1"/>
  <c r="BC65" i="2"/>
  <c r="R65" i="6" s="1"/>
  <c r="AR67" i="2"/>
  <c r="BD68" i="2"/>
  <c r="BB68" i="2"/>
  <c r="Q68" i="6" s="1"/>
  <c r="AR59" i="2"/>
  <c r="BF69" i="2"/>
  <c r="BE69" i="2"/>
  <c r="AO60" i="2"/>
  <c r="H60" i="6" s="1"/>
  <c r="AO64" i="2"/>
  <c r="H64" i="6" s="1"/>
  <c r="AO66" i="2"/>
  <c r="H66" i="6" s="1"/>
  <c r="AY67" i="2"/>
  <c r="AY63" i="2"/>
  <c r="AO58" i="2"/>
  <c r="H58" i="6" s="1"/>
  <c r="AO68" i="2"/>
  <c r="BF54" i="2"/>
  <c r="BF55" i="2"/>
  <c r="M44" i="6"/>
  <c r="O44" i="6"/>
  <c r="P47" i="6"/>
  <c r="M46" i="6"/>
  <c r="O46" i="6"/>
  <c r="N48" i="6"/>
  <c r="P48" i="6"/>
  <c r="N47" i="6"/>
  <c r="N50" i="6"/>
  <c r="P50" i="6"/>
  <c r="N52" i="6"/>
  <c r="P52" i="6"/>
  <c r="N45" i="6"/>
  <c r="AR45" i="2"/>
  <c r="P49" i="6"/>
  <c r="BC49" i="2"/>
  <c r="R49" i="6" s="1"/>
  <c r="N49" i="6"/>
  <c r="AR49" i="2"/>
  <c r="P45" i="6"/>
  <c r="BC45" i="2"/>
  <c r="R45" i="6" s="1"/>
  <c r="BE45" i="2"/>
  <c r="BF45" i="2"/>
  <c r="BF40" i="2"/>
  <c r="BE40" i="2"/>
  <c r="AY52" i="2"/>
  <c r="BF52" i="2" s="1"/>
  <c r="H52" i="6"/>
  <c r="H45" i="6"/>
  <c r="H49" i="6"/>
  <c r="AY49" i="2"/>
  <c r="BD44" i="2"/>
  <c r="BB44" i="2"/>
  <c r="Q44" i="6" s="1"/>
  <c r="BC47" i="2"/>
  <c r="R47" i="6" s="1"/>
  <c r="BD46" i="2"/>
  <c r="BB46" i="2"/>
  <c r="Q46" i="6" s="1"/>
  <c r="AR48" i="2"/>
  <c r="BC48" i="2"/>
  <c r="R48" i="6" s="1"/>
  <c r="AR47" i="2"/>
  <c r="AR50" i="2"/>
  <c r="BC50" i="2"/>
  <c r="R50" i="6" s="1"/>
  <c r="AR52" i="2"/>
  <c r="BC52" i="2"/>
  <c r="R52" i="6" s="1"/>
  <c r="AO44" i="2"/>
  <c r="H44" i="6" s="1"/>
  <c r="AO46" i="2"/>
  <c r="H46" i="6" s="1"/>
  <c r="AY47" i="2"/>
  <c r="AY48" i="2"/>
  <c r="AY50" i="2"/>
  <c r="AX60" i="2"/>
  <c r="AX46" i="2"/>
  <c r="AQ60" i="2"/>
  <c r="AQ46" i="2"/>
  <c r="AQ64" i="2"/>
  <c r="AX58" i="2"/>
  <c r="AQ44" i="2"/>
  <c r="AX64" i="2"/>
  <c r="AQ66" i="2"/>
  <c r="AX68" i="2"/>
  <c r="AQ58" i="2"/>
  <c r="AX44" i="2"/>
  <c r="AX66" i="2"/>
  <c r="AQ68" i="2"/>
  <c r="BE65" i="2" l="1"/>
  <c r="BF59" i="2"/>
  <c r="AY66" i="2"/>
  <c r="BE66" i="2" s="1"/>
  <c r="BF61" i="2"/>
  <c r="N60" i="6"/>
  <c r="P60" i="6"/>
  <c r="P58" i="6"/>
  <c r="N58" i="6"/>
  <c r="N68" i="6"/>
  <c r="P68" i="6"/>
  <c r="N66" i="6"/>
  <c r="P66" i="6"/>
  <c r="N64" i="6"/>
  <c r="P64" i="6"/>
  <c r="AY68" i="2"/>
  <c r="BE68" i="2" s="1"/>
  <c r="H68" i="6"/>
  <c r="BE52" i="2"/>
  <c r="AR60" i="2"/>
  <c r="BC60" i="2"/>
  <c r="R60" i="6" s="1"/>
  <c r="BC58" i="2"/>
  <c r="R58" i="6" s="1"/>
  <c r="AR58" i="2"/>
  <c r="AR68" i="2"/>
  <c r="BC68" i="2"/>
  <c r="R68" i="6" s="1"/>
  <c r="AR66" i="2"/>
  <c r="BC66" i="2"/>
  <c r="R66" i="6" s="1"/>
  <c r="AR64" i="2"/>
  <c r="BC64" i="2"/>
  <c r="R64" i="6" s="1"/>
  <c r="BE63" i="2"/>
  <c r="BF63" i="2"/>
  <c r="AY58" i="2"/>
  <c r="BE67" i="2"/>
  <c r="BF67" i="2"/>
  <c r="BF66" i="2"/>
  <c r="AY64" i="2"/>
  <c r="AY60" i="2"/>
  <c r="N46" i="6"/>
  <c r="P46" i="6"/>
  <c r="N44" i="6"/>
  <c r="P44" i="6"/>
  <c r="AY44" i="2"/>
  <c r="BE44" i="2" s="1"/>
  <c r="BF49" i="2"/>
  <c r="BE49" i="2"/>
  <c r="AR46" i="2"/>
  <c r="BC46" i="2"/>
  <c r="R46" i="6" s="1"/>
  <c r="AR44" i="2"/>
  <c r="BC44" i="2"/>
  <c r="R44" i="6" s="1"/>
  <c r="BF47" i="2"/>
  <c r="BE47" i="2"/>
  <c r="AY46" i="2"/>
  <c r="BF50" i="2"/>
  <c r="BE50" i="2"/>
  <c r="BF44" i="2"/>
  <c r="BF48" i="2"/>
  <c r="BE48" i="2"/>
  <c r="BF68" i="2" l="1"/>
  <c r="BE64" i="2"/>
  <c r="BF64" i="2"/>
  <c r="BE58" i="2"/>
  <c r="BF58" i="2"/>
  <c r="BE60" i="2"/>
  <c r="BF60" i="2"/>
  <c r="BF46" i="2"/>
  <c r="BE46" i="2"/>
  <c r="S37" i="6" l="1"/>
  <c r="B37" i="6"/>
  <c r="A37" i="6"/>
  <c r="S36" i="6"/>
  <c r="B36" i="6"/>
  <c r="A36" i="6"/>
  <c r="S35" i="6"/>
  <c r="B35" i="6"/>
  <c r="A35" i="6"/>
  <c r="S34" i="6"/>
  <c r="B34" i="6"/>
  <c r="A34" i="6"/>
  <c r="S33" i="6"/>
  <c r="B33" i="6"/>
  <c r="A33" i="6"/>
  <c r="S32" i="6"/>
  <c r="B32" i="6"/>
  <c r="A32" i="6"/>
  <c r="BA37" i="2"/>
  <c r="AZ37" i="2"/>
  <c r="AV37" i="2"/>
  <c r="AD37" i="2"/>
  <c r="X37" i="2"/>
  <c r="E37" i="6" s="1"/>
  <c r="S37" i="2"/>
  <c r="E37" i="2"/>
  <c r="C37" i="2"/>
  <c r="B37" i="2"/>
  <c r="A37" i="2"/>
  <c r="BA36" i="2"/>
  <c r="AZ36" i="2"/>
  <c r="AV36" i="2"/>
  <c r="AD36" i="2"/>
  <c r="X36" i="2"/>
  <c r="E36" i="6" s="1"/>
  <c r="S36" i="2"/>
  <c r="E36" i="2"/>
  <c r="C36" i="2"/>
  <c r="B36" i="2"/>
  <c r="A36" i="2"/>
  <c r="BA35" i="2"/>
  <c r="AZ35" i="2"/>
  <c r="AV35" i="2"/>
  <c r="AD35" i="2"/>
  <c r="AF35" i="2" s="1"/>
  <c r="X35" i="2"/>
  <c r="S35" i="2"/>
  <c r="U35" i="2" s="1"/>
  <c r="E35" i="2"/>
  <c r="C35" i="2"/>
  <c r="B35" i="2"/>
  <c r="A35" i="2"/>
  <c r="BA34" i="2"/>
  <c r="AZ34" i="2"/>
  <c r="AV34" i="2"/>
  <c r="AD34" i="2"/>
  <c r="AF34" i="2" s="1"/>
  <c r="AG34" i="2" s="1"/>
  <c r="X34" i="2"/>
  <c r="S34" i="2"/>
  <c r="E34" i="2"/>
  <c r="G34" i="2" s="1"/>
  <c r="H34" i="2" s="1"/>
  <c r="C34" i="2"/>
  <c r="D34" i="2" s="1"/>
  <c r="B34" i="2"/>
  <c r="A34" i="2"/>
  <c r="BA33" i="2"/>
  <c r="AZ33" i="2"/>
  <c r="AV33" i="2"/>
  <c r="AD33" i="2"/>
  <c r="AF33" i="2" s="1"/>
  <c r="X33" i="2"/>
  <c r="Z33" i="2" s="1"/>
  <c r="S33" i="2"/>
  <c r="U33" i="2" s="1"/>
  <c r="E33" i="2"/>
  <c r="G33" i="2" s="1"/>
  <c r="H33" i="2" s="1"/>
  <c r="C33" i="2"/>
  <c r="D33" i="2" s="1"/>
  <c r="B33" i="2"/>
  <c r="A33" i="2"/>
  <c r="BA32" i="2"/>
  <c r="AZ32" i="2"/>
  <c r="AV32" i="2"/>
  <c r="AD32" i="2"/>
  <c r="AF32" i="2" s="1"/>
  <c r="AG32" i="2" s="1"/>
  <c r="X32" i="2"/>
  <c r="Z32" i="2" s="1"/>
  <c r="S32" i="2"/>
  <c r="F32" i="2"/>
  <c r="E32" i="2"/>
  <c r="G32" i="2" s="1"/>
  <c r="H32" i="2" s="1"/>
  <c r="C32" i="2"/>
  <c r="D32" i="2" s="1"/>
  <c r="B32" i="2"/>
  <c r="A32" i="2"/>
  <c r="S31" i="6"/>
  <c r="B31" i="6"/>
  <c r="A31" i="6"/>
  <c r="S30" i="6"/>
  <c r="B30" i="6"/>
  <c r="A30" i="6"/>
  <c r="S29" i="6"/>
  <c r="B29" i="6"/>
  <c r="A29" i="6"/>
  <c r="S28" i="6"/>
  <c r="B28" i="6"/>
  <c r="A28" i="6"/>
  <c r="S27" i="6"/>
  <c r="B27" i="6"/>
  <c r="A27" i="6"/>
  <c r="S26" i="6"/>
  <c r="B26" i="6"/>
  <c r="A26" i="6"/>
  <c r="S25" i="6"/>
  <c r="B25" i="6"/>
  <c r="A25" i="6"/>
  <c r="S24" i="6"/>
  <c r="B24" i="6"/>
  <c r="A24" i="6"/>
  <c r="S23" i="6"/>
  <c r="B23" i="6"/>
  <c r="A23" i="6"/>
  <c r="S22" i="6"/>
  <c r="B22" i="6"/>
  <c r="A22" i="6"/>
  <c r="S21" i="6"/>
  <c r="B21" i="6"/>
  <c r="A21" i="6"/>
  <c r="BA31" i="2"/>
  <c r="AZ31" i="2"/>
  <c r="AV31" i="2"/>
  <c r="AD31" i="2"/>
  <c r="X31" i="2"/>
  <c r="E31" i="6" s="1"/>
  <c r="S31" i="2"/>
  <c r="E31" i="2"/>
  <c r="C31" i="2"/>
  <c r="J31" i="2" s="1"/>
  <c r="B31" i="2"/>
  <c r="A31" i="2"/>
  <c r="BA30" i="2"/>
  <c r="AZ30" i="2"/>
  <c r="AV30" i="2"/>
  <c r="AD30" i="2"/>
  <c r="X30" i="2"/>
  <c r="E30" i="6" s="1"/>
  <c r="S30" i="2"/>
  <c r="E30" i="2"/>
  <c r="D30" i="2"/>
  <c r="C30" i="2"/>
  <c r="J30" i="2" s="1"/>
  <c r="B30" i="2"/>
  <c r="A30" i="2"/>
  <c r="BA29" i="2"/>
  <c r="AZ29" i="2"/>
  <c r="AV29" i="2"/>
  <c r="AD29" i="2"/>
  <c r="X29" i="2"/>
  <c r="E29" i="6" s="1"/>
  <c r="S29" i="2"/>
  <c r="E29" i="2"/>
  <c r="C29" i="2"/>
  <c r="J29" i="2" s="1"/>
  <c r="B29" i="2"/>
  <c r="A29" i="2"/>
  <c r="BA28" i="2"/>
  <c r="AZ28" i="2"/>
  <c r="AV28" i="2"/>
  <c r="AD28" i="2"/>
  <c r="X28" i="2"/>
  <c r="E28" i="6" s="1"/>
  <c r="S28" i="2"/>
  <c r="E28" i="2"/>
  <c r="C28" i="2"/>
  <c r="J28" i="2" s="1"/>
  <c r="B28" i="2"/>
  <c r="A28" i="2"/>
  <c r="BA27" i="2"/>
  <c r="AZ27" i="2"/>
  <c r="AV27" i="2"/>
  <c r="AD27" i="2"/>
  <c r="X27" i="2"/>
  <c r="E27" i="6" s="1"/>
  <c r="S27" i="2"/>
  <c r="E27" i="2"/>
  <c r="C27" i="2"/>
  <c r="J27" i="2" s="1"/>
  <c r="B27" i="2"/>
  <c r="A27" i="2"/>
  <c r="BA26" i="2"/>
  <c r="AZ26" i="2"/>
  <c r="AV26" i="2"/>
  <c r="AD26" i="2"/>
  <c r="X26" i="2"/>
  <c r="E26" i="6" s="1"/>
  <c r="S26" i="2"/>
  <c r="E26" i="2"/>
  <c r="C26" i="2"/>
  <c r="J26" i="2" s="1"/>
  <c r="B26" i="2"/>
  <c r="A26" i="2"/>
  <c r="BA25" i="2"/>
  <c r="AZ25" i="2"/>
  <c r="AV25" i="2"/>
  <c r="AD25" i="2"/>
  <c r="X25" i="2"/>
  <c r="E25" i="6" s="1"/>
  <c r="S25" i="2"/>
  <c r="E25" i="2"/>
  <c r="C25" i="2"/>
  <c r="J25" i="2" s="1"/>
  <c r="B25" i="2"/>
  <c r="A25" i="2"/>
  <c r="BA24" i="2"/>
  <c r="AZ24" i="2"/>
  <c r="AV24" i="2"/>
  <c r="AD24" i="2"/>
  <c r="AE24" i="2" s="1"/>
  <c r="X24" i="2"/>
  <c r="S24" i="2"/>
  <c r="T24" i="2" s="1"/>
  <c r="E24" i="2"/>
  <c r="F24" i="2" s="1"/>
  <c r="C24" i="2"/>
  <c r="D24" i="2" s="1"/>
  <c r="B24" i="2"/>
  <c r="A24" i="2"/>
  <c r="BA23" i="2"/>
  <c r="AZ23" i="2"/>
  <c r="AV23" i="2"/>
  <c r="AF23" i="2"/>
  <c r="AG23" i="2" s="1"/>
  <c r="AD23" i="2"/>
  <c r="AE23" i="2" s="1"/>
  <c r="X23" i="2"/>
  <c r="Y23" i="2" s="1"/>
  <c r="F23" i="6" s="1"/>
  <c r="S23" i="2"/>
  <c r="T23" i="2" s="1"/>
  <c r="G23" i="2"/>
  <c r="H23" i="2" s="1"/>
  <c r="E23" i="2"/>
  <c r="F23" i="2" s="1"/>
  <c r="C23" i="2"/>
  <c r="J23" i="2" s="1"/>
  <c r="B23" i="2"/>
  <c r="A23" i="2"/>
  <c r="BA22" i="2"/>
  <c r="AZ22" i="2"/>
  <c r="AV22" i="2"/>
  <c r="AF22" i="2"/>
  <c r="AG22" i="2" s="1"/>
  <c r="AD22" i="2"/>
  <c r="AE22" i="2" s="1"/>
  <c r="X22" i="2"/>
  <c r="E22" i="6" s="1"/>
  <c r="S22" i="2"/>
  <c r="T22" i="2" s="1"/>
  <c r="E22" i="2"/>
  <c r="F22" i="2" s="1"/>
  <c r="C22" i="2"/>
  <c r="J22" i="2" s="1"/>
  <c r="B22" i="2"/>
  <c r="A22" i="2"/>
  <c r="BA21" i="2"/>
  <c r="AZ21" i="2"/>
  <c r="AV21" i="2"/>
  <c r="AD21" i="2"/>
  <c r="AE21" i="2" s="1"/>
  <c r="Z21" i="2"/>
  <c r="X21" i="2"/>
  <c r="S21" i="2"/>
  <c r="T21" i="2" s="1"/>
  <c r="E21" i="2"/>
  <c r="F21" i="2" s="1"/>
  <c r="C21" i="2"/>
  <c r="J21" i="2" s="1"/>
  <c r="B21" i="2"/>
  <c r="A21" i="2"/>
  <c r="Y32" i="2" l="1"/>
  <c r="F32" i="6" s="1"/>
  <c r="J33" i="2"/>
  <c r="L33" i="2" s="1"/>
  <c r="M33" i="2" s="1"/>
  <c r="E32" i="6"/>
  <c r="E33" i="6"/>
  <c r="J32" i="2"/>
  <c r="L32" i="2" s="1"/>
  <c r="M32" i="2" s="1"/>
  <c r="F33" i="2"/>
  <c r="Y33" i="2"/>
  <c r="F33" i="6" s="1"/>
  <c r="D26" i="2"/>
  <c r="E23" i="6"/>
  <c r="Z34" i="2"/>
  <c r="E34" i="6"/>
  <c r="D35" i="2"/>
  <c r="J35" i="2"/>
  <c r="L35" i="2" s="1"/>
  <c r="M35" i="2" s="1"/>
  <c r="D37" i="2"/>
  <c r="J37" i="2"/>
  <c r="G21" i="2"/>
  <c r="O21" i="2" s="1"/>
  <c r="C21" i="6" s="1"/>
  <c r="Y24" i="2"/>
  <c r="F24" i="6" s="1"/>
  <c r="E24" i="6"/>
  <c r="D25" i="2"/>
  <c r="D29" i="2"/>
  <c r="Y34" i="2"/>
  <c r="F34" i="6" s="1"/>
  <c r="G35" i="2"/>
  <c r="H35" i="2" s="1"/>
  <c r="F35" i="2"/>
  <c r="U32" i="2"/>
  <c r="F34" i="2"/>
  <c r="D36" i="2"/>
  <c r="J36" i="2"/>
  <c r="Y22" i="2"/>
  <c r="F22" i="6" s="1"/>
  <c r="Z22" i="2"/>
  <c r="AH22" i="2" s="1"/>
  <c r="D28" i="2"/>
  <c r="Y21" i="2"/>
  <c r="F21" i="6" s="1"/>
  <c r="E21" i="6"/>
  <c r="D27" i="2"/>
  <c r="D31" i="2"/>
  <c r="Z35" i="2"/>
  <c r="AA35" i="2" s="1"/>
  <c r="E35" i="6"/>
  <c r="Y35" i="2"/>
  <c r="F35" i="6" s="1"/>
  <c r="J34" i="2"/>
  <c r="L34" i="2" s="1"/>
  <c r="M34" i="2" s="1"/>
  <c r="U21" i="2"/>
  <c r="V21" i="2" s="1"/>
  <c r="AK21" i="2" s="1"/>
  <c r="L21" i="6" s="1"/>
  <c r="AF21" i="2"/>
  <c r="AG21" i="2" s="1"/>
  <c r="G22" i="2"/>
  <c r="H22" i="2" s="1"/>
  <c r="AF36" i="2"/>
  <c r="AE36" i="2"/>
  <c r="V32" i="2"/>
  <c r="AJ32" i="2"/>
  <c r="K32" i="6" s="1"/>
  <c r="V33" i="2"/>
  <c r="AJ33" i="2"/>
  <c r="K33" i="6" s="1"/>
  <c r="AG33" i="2"/>
  <c r="U34" i="2"/>
  <c r="V35" i="2"/>
  <c r="AJ35" i="2"/>
  <c r="K35" i="6" s="1"/>
  <c r="AG35" i="2"/>
  <c r="G37" i="2"/>
  <c r="F37" i="2"/>
  <c r="Z37" i="2"/>
  <c r="Y37" i="2"/>
  <c r="F37" i="6" s="1"/>
  <c r="K32" i="2"/>
  <c r="T32" i="2"/>
  <c r="AE32" i="2"/>
  <c r="K33" i="2"/>
  <c r="T33" i="2"/>
  <c r="AE33" i="2"/>
  <c r="T34" i="2"/>
  <c r="AE34" i="2"/>
  <c r="T35" i="2"/>
  <c r="AE35" i="2"/>
  <c r="T36" i="2"/>
  <c r="L37" i="2"/>
  <c r="M37" i="2" s="1"/>
  <c r="K37" i="2"/>
  <c r="AF37" i="2"/>
  <c r="AE37" i="2"/>
  <c r="L36" i="2"/>
  <c r="M36" i="2" s="1"/>
  <c r="K36" i="2"/>
  <c r="U37" i="2"/>
  <c r="T37" i="2"/>
  <c r="O32" i="2"/>
  <c r="C32" i="6" s="1"/>
  <c r="AA32" i="2"/>
  <c r="AH32" i="2"/>
  <c r="I32" i="6" s="1"/>
  <c r="O33" i="2"/>
  <c r="C33" i="6" s="1"/>
  <c r="AA33" i="2"/>
  <c r="AH33" i="2"/>
  <c r="I33" i="6" s="1"/>
  <c r="O34" i="2"/>
  <c r="C34" i="6" s="1"/>
  <c r="AA34" i="2"/>
  <c r="AH34" i="2"/>
  <c r="I34" i="6" s="1"/>
  <c r="O35" i="2"/>
  <c r="C35" i="6" s="1"/>
  <c r="AH35" i="2"/>
  <c r="I35" i="6" s="1"/>
  <c r="G36" i="2"/>
  <c r="F36" i="2"/>
  <c r="Z36" i="2"/>
  <c r="Y36" i="2"/>
  <c r="F36" i="6" s="1"/>
  <c r="K22" i="2"/>
  <c r="L22" i="2"/>
  <c r="M22" i="2" s="1"/>
  <c r="K23" i="2"/>
  <c r="L23" i="2"/>
  <c r="M23" i="2" s="1"/>
  <c r="L21" i="2"/>
  <c r="M21" i="2" s="1"/>
  <c r="K21" i="2"/>
  <c r="D21" i="2"/>
  <c r="AA21" i="2"/>
  <c r="D22" i="2"/>
  <c r="D23" i="2"/>
  <c r="Z23" i="2"/>
  <c r="AH23" i="2" s="1"/>
  <c r="I23" i="6" s="1"/>
  <c r="J24" i="2"/>
  <c r="O23" i="2"/>
  <c r="C23" i="6" s="1"/>
  <c r="U23" i="2"/>
  <c r="AF24" i="2"/>
  <c r="L25" i="2"/>
  <c r="M25" i="2" s="1"/>
  <c r="K25" i="2"/>
  <c r="U25" i="2"/>
  <c r="U26" i="2" s="1"/>
  <c r="T25" i="2"/>
  <c r="AF25" i="2"/>
  <c r="AE25" i="2"/>
  <c r="U27" i="2"/>
  <c r="U28" i="2" s="1"/>
  <c r="T27" i="2"/>
  <c r="G28" i="2"/>
  <c r="F28" i="2"/>
  <c r="Z28" i="2"/>
  <c r="Y28" i="2"/>
  <c r="F28" i="6" s="1"/>
  <c r="L29" i="2"/>
  <c r="M29" i="2" s="1"/>
  <c r="K29" i="2"/>
  <c r="AF29" i="2"/>
  <c r="AE29" i="2"/>
  <c r="U31" i="2"/>
  <c r="T31" i="2"/>
  <c r="G24" i="2"/>
  <c r="Z24" i="2"/>
  <c r="T26" i="2"/>
  <c r="G27" i="2"/>
  <c r="F27" i="2"/>
  <c r="Z27" i="2"/>
  <c r="Y27" i="2"/>
  <c r="F27" i="6" s="1"/>
  <c r="L28" i="2"/>
  <c r="M28" i="2" s="1"/>
  <c r="K28" i="2"/>
  <c r="AF28" i="2"/>
  <c r="AE28" i="2"/>
  <c r="T30" i="2"/>
  <c r="G31" i="2"/>
  <c r="F31" i="2"/>
  <c r="Z31" i="2"/>
  <c r="Y31" i="2"/>
  <c r="F31" i="6" s="1"/>
  <c r="G25" i="2"/>
  <c r="F25" i="2"/>
  <c r="G26" i="2"/>
  <c r="F26" i="2"/>
  <c r="Z26" i="2"/>
  <c r="Y26" i="2"/>
  <c r="F26" i="6" s="1"/>
  <c r="L27" i="2"/>
  <c r="M27" i="2" s="1"/>
  <c r="K27" i="2"/>
  <c r="AF27" i="2"/>
  <c r="AE27" i="2"/>
  <c r="U29" i="2"/>
  <c r="T29" i="2"/>
  <c r="G30" i="2"/>
  <c r="F30" i="2"/>
  <c r="Z30" i="2"/>
  <c r="Y30" i="2"/>
  <c r="F30" i="6" s="1"/>
  <c r="L31" i="2"/>
  <c r="M31" i="2" s="1"/>
  <c r="K31" i="2"/>
  <c r="AF31" i="2"/>
  <c r="AE31" i="2"/>
  <c r="Z25" i="2"/>
  <c r="Y25" i="2"/>
  <c r="F25" i="6" s="1"/>
  <c r="L26" i="2"/>
  <c r="M26" i="2" s="1"/>
  <c r="K26" i="2"/>
  <c r="AF26" i="2"/>
  <c r="AE26" i="2"/>
  <c r="T28" i="2"/>
  <c r="G29" i="2"/>
  <c r="F29" i="2"/>
  <c r="Z29" i="2"/>
  <c r="Y29" i="2"/>
  <c r="F29" i="6" s="1"/>
  <c r="L30" i="2"/>
  <c r="M30" i="2" s="1"/>
  <c r="K30" i="2"/>
  <c r="AF30" i="2"/>
  <c r="AE30" i="2"/>
  <c r="H21" i="2" l="1"/>
  <c r="O22" i="2"/>
  <c r="C22" i="6" s="1"/>
  <c r="AH21" i="2"/>
  <c r="AI21" i="2" s="1"/>
  <c r="J21" i="6" s="1"/>
  <c r="AJ21" i="2"/>
  <c r="K21" i="6" s="1"/>
  <c r="I22" i="6"/>
  <c r="Q21" i="2"/>
  <c r="R21" i="2" s="1"/>
  <c r="K34" i="2"/>
  <c r="AA22" i="2"/>
  <c r="AI22" i="2" s="1"/>
  <c r="J22" i="6" s="1"/>
  <c r="P21" i="2"/>
  <c r="D21" i="6" s="1"/>
  <c r="K35" i="2"/>
  <c r="AG37" i="2"/>
  <c r="AH37" i="2"/>
  <c r="I37" i="6" s="1"/>
  <c r="AK32" i="2"/>
  <c r="L32" i="6" s="1"/>
  <c r="AA36" i="2"/>
  <c r="V37" i="2"/>
  <c r="AJ37" i="2"/>
  <c r="K37" i="6" s="1"/>
  <c r="H37" i="2"/>
  <c r="O37" i="2"/>
  <c r="C37" i="6" s="1"/>
  <c r="AK35" i="2"/>
  <c r="L35" i="6" s="1"/>
  <c r="AK33" i="2"/>
  <c r="L33" i="6" s="1"/>
  <c r="H36" i="2"/>
  <c r="O36" i="2"/>
  <c r="C36" i="6" s="1"/>
  <c r="Q35" i="2"/>
  <c r="P35" i="2"/>
  <c r="D35" i="6" s="1"/>
  <c r="Q34" i="2"/>
  <c r="P34" i="2"/>
  <c r="D34" i="6" s="1"/>
  <c r="Q33" i="2"/>
  <c r="P33" i="2"/>
  <c r="D33" i="6" s="1"/>
  <c r="Q32" i="2"/>
  <c r="P32" i="2"/>
  <c r="D32" i="6" s="1"/>
  <c r="AA37" i="2"/>
  <c r="U36" i="2"/>
  <c r="AI35" i="2"/>
  <c r="J35" i="6" s="1"/>
  <c r="AI34" i="2"/>
  <c r="J34" i="6" s="1"/>
  <c r="AI33" i="2"/>
  <c r="J33" i="6" s="1"/>
  <c r="AI32" i="2"/>
  <c r="J32" i="6" s="1"/>
  <c r="V34" i="2"/>
  <c r="AJ34" i="2"/>
  <c r="K34" i="6" s="1"/>
  <c r="AG36" i="2"/>
  <c r="AH36" i="2"/>
  <c r="V28" i="2"/>
  <c r="AJ28" i="2"/>
  <c r="K28" i="6" s="1"/>
  <c r="AG31" i="2"/>
  <c r="AH31" i="2"/>
  <c r="I31" i="6" s="1"/>
  <c r="AA30" i="2"/>
  <c r="V29" i="2"/>
  <c r="AJ29" i="2"/>
  <c r="K29" i="6" s="1"/>
  <c r="H26" i="2"/>
  <c r="O26" i="2"/>
  <c r="C26" i="6" s="1"/>
  <c r="AA31" i="2"/>
  <c r="U30" i="2"/>
  <c r="H27" i="2"/>
  <c r="O27" i="2"/>
  <c r="C27" i="6" s="1"/>
  <c r="H24" i="2"/>
  <c r="O24" i="2"/>
  <c r="C24" i="6" s="1"/>
  <c r="AG29" i="2"/>
  <c r="AH29" i="2"/>
  <c r="I29" i="6" s="1"/>
  <c r="AA28" i="2"/>
  <c r="V27" i="2"/>
  <c r="AJ27" i="2"/>
  <c r="K27" i="6" s="1"/>
  <c r="AJ25" i="2"/>
  <c r="K25" i="6" s="1"/>
  <c r="V25" i="2"/>
  <c r="K24" i="2"/>
  <c r="L24" i="2"/>
  <c r="M24" i="2" s="1"/>
  <c r="AS21" i="2"/>
  <c r="H29" i="2"/>
  <c r="O29" i="2"/>
  <c r="C29" i="6" s="1"/>
  <c r="AA25" i="2"/>
  <c r="H30" i="2"/>
  <c r="O30" i="2"/>
  <c r="C30" i="6" s="1"/>
  <c r="AG27" i="2"/>
  <c r="AH27" i="2"/>
  <c r="I27" i="6" s="1"/>
  <c r="AA26" i="2"/>
  <c r="H25" i="2"/>
  <c r="O25" i="2"/>
  <c r="C25" i="6" s="1"/>
  <c r="H31" i="2"/>
  <c r="O31" i="2"/>
  <c r="C31" i="6" s="1"/>
  <c r="AG28" i="2"/>
  <c r="AH28" i="2"/>
  <c r="AA27" i="2"/>
  <c r="V26" i="2"/>
  <c r="AJ26" i="2"/>
  <c r="K26" i="6" s="1"/>
  <c r="V31" i="2"/>
  <c r="AJ31" i="2"/>
  <c r="K31" i="6" s="1"/>
  <c r="H28" i="2"/>
  <c r="O28" i="2"/>
  <c r="C28" i="6" s="1"/>
  <c r="AG25" i="2"/>
  <c r="AH25" i="2"/>
  <c r="I25" i="6" s="1"/>
  <c r="AJ23" i="2"/>
  <c r="K23" i="6" s="1"/>
  <c r="V23" i="2"/>
  <c r="U24" i="2"/>
  <c r="Q22" i="2"/>
  <c r="P22" i="2"/>
  <c r="D22" i="6" s="1"/>
  <c r="AG30" i="2"/>
  <c r="AH30" i="2"/>
  <c r="I30" i="6" s="1"/>
  <c r="AA29" i="2"/>
  <c r="AG26" i="2"/>
  <c r="AH26" i="2"/>
  <c r="I26" i="6" s="1"/>
  <c r="AA24" i="2"/>
  <c r="AG24" i="2"/>
  <c r="AH24" i="2"/>
  <c r="P23" i="2"/>
  <c r="D23" i="6" s="1"/>
  <c r="Q23" i="2"/>
  <c r="AS23" i="2" s="1"/>
  <c r="AL21" i="2"/>
  <c r="AM21" i="2" s="1"/>
  <c r="AA23" i="2"/>
  <c r="AI23" i="2" s="1"/>
  <c r="J23" i="6" s="1"/>
  <c r="U22" i="2"/>
  <c r="I21" i="6" l="1"/>
  <c r="AI36" i="2"/>
  <c r="J36" i="6" s="1"/>
  <c r="I36" i="6"/>
  <c r="AI24" i="2"/>
  <c r="J24" i="6" s="1"/>
  <c r="I24" i="6"/>
  <c r="AI28" i="2"/>
  <c r="J28" i="6" s="1"/>
  <c r="I28" i="6"/>
  <c r="AN21" i="2"/>
  <c r="AK34" i="2"/>
  <c r="L34" i="6" s="1"/>
  <c r="R33" i="2"/>
  <c r="AL33" i="2"/>
  <c r="AN33" i="2"/>
  <c r="G33" i="6" s="1"/>
  <c r="AS33" i="2"/>
  <c r="AK37" i="2"/>
  <c r="L37" i="6" s="1"/>
  <c r="Q36" i="2"/>
  <c r="P36" i="2"/>
  <c r="D36" i="6" s="1"/>
  <c r="Q37" i="2"/>
  <c r="P37" i="2"/>
  <c r="D37" i="6" s="1"/>
  <c r="V36" i="2"/>
  <c r="AJ36" i="2"/>
  <c r="K36" i="6" s="1"/>
  <c r="R32" i="2"/>
  <c r="AL32" i="2"/>
  <c r="AS32" i="2"/>
  <c r="R34" i="2"/>
  <c r="AL34" i="2"/>
  <c r="AS34" i="2"/>
  <c r="AI37" i="2"/>
  <c r="J37" i="6" s="1"/>
  <c r="R35" i="2"/>
  <c r="AL35" i="2"/>
  <c r="AN35" i="2"/>
  <c r="G35" i="6" s="1"/>
  <c r="AS35" i="2"/>
  <c r="AT21" i="2"/>
  <c r="AK25" i="2"/>
  <c r="L25" i="6" s="1"/>
  <c r="AK27" i="2"/>
  <c r="L27" i="6" s="1"/>
  <c r="AI29" i="2"/>
  <c r="J29" i="6" s="1"/>
  <c r="P24" i="2"/>
  <c r="D24" i="6" s="1"/>
  <c r="Q24" i="2"/>
  <c r="V30" i="2"/>
  <c r="AJ30" i="2"/>
  <c r="K30" i="6" s="1"/>
  <c r="AI26" i="2"/>
  <c r="J26" i="6" s="1"/>
  <c r="AK23" i="2"/>
  <c r="L23" i="6" s="1"/>
  <c r="AK26" i="2"/>
  <c r="L26" i="6" s="1"/>
  <c r="V22" i="2"/>
  <c r="AJ22" i="2"/>
  <c r="K22" i="6" s="1"/>
  <c r="R23" i="2"/>
  <c r="AL23" i="2"/>
  <c r="AN23" i="2"/>
  <c r="G23" i="6" s="1"/>
  <c r="AI30" i="2"/>
  <c r="J30" i="6" s="1"/>
  <c r="R22" i="2"/>
  <c r="AS22" i="2"/>
  <c r="AL22" i="2"/>
  <c r="AK31" i="2"/>
  <c r="L31" i="6" s="1"/>
  <c r="Q25" i="2"/>
  <c r="P25" i="2"/>
  <c r="D25" i="6" s="1"/>
  <c r="Q30" i="2"/>
  <c r="P30" i="2"/>
  <c r="D30" i="6" s="1"/>
  <c r="Q29" i="2"/>
  <c r="P29" i="2"/>
  <c r="D29" i="6" s="1"/>
  <c r="Q27" i="2"/>
  <c r="P27" i="2"/>
  <c r="D27" i="6" s="1"/>
  <c r="AK29" i="2"/>
  <c r="L29" i="6" s="1"/>
  <c r="AJ24" i="2"/>
  <c r="K24" i="6" s="1"/>
  <c r="V24" i="2"/>
  <c r="AI25" i="2"/>
  <c r="J25" i="6" s="1"/>
  <c r="Q28" i="2"/>
  <c r="P28" i="2"/>
  <c r="D28" i="6" s="1"/>
  <c r="AI27" i="2"/>
  <c r="J27" i="6" s="1"/>
  <c r="Q26" i="2"/>
  <c r="P26" i="2"/>
  <c r="D26" i="6" s="1"/>
  <c r="AI31" i="2"/>
  <c r="J31" i="6" s="1"/>
  <c r="AK28" i="2"/>
  <c r="L28" i="6" s="1"/>
  <c r="AT23" i="2"/>
  <c r="Q31" i="2"/>
  <c r="P31" i="2"/>
  <c r="D31" i="6" s="1"/>
  <c r="AP35" i="2"/>
  <c r="AW23" i="2"/>
  <c r="AP33" i="2"/>
  <c r="AP23" i="2"/>
  <c r="AW33" i="2"/>
  <c r="AW21" i="2"/>
  <c r="AW35" i="2"/>
  <c r="AP21" i="2"/>
  <c r="AM23" i="2" l="1"/>
  <c r="AM35" i="2"/>
  <c r="M23" i="6"/>
  <c r="O23" i="6"/>
  <c r="O33" i="6"/>
  <c r="O35" i="6"/>
  <c r="M33" i="6"/>
  <c r="M35" i="6"/>
  <c r="M21" i="6"/>
  <c r="O21" i="6"/>
  <c r="BD21" i="2"/>
  <c r="BB21" i="2"/>
  <c r="Q21" i="6" s="1"/>
  <c r="G21" i="6"/>
  <c r="AO21" i="2"/>
  <c r="AY21" i="2" s="1"/>
  <c r="BD33" i="2"/>
  <c r="BB33" i="2"/>
  <c r="Q33" i="6" s="1"/>
  <c r="BD35" i="2"/>
  <c r="BB35" i="2"/>
  <c r="Q35" i="6" s="1"/>
  <c r="AN34" i="2"/>
  <c r="G34" i="6" s="1"/>
  <c r="AM34" i="2"/>
  <c r="R37" i="2"/>
  <c r="AL37" i="2"/>
  <c r="AS37" i="2"/>
  <c r="AN37" i="2"/>
  <c r="G37" i="6" s="1"/>
  <c r="AT33" i="2"/>
  <c r="AY33" i="2" s="1"/>
  <c r="AT35" i="2"/>
  <c r="AT32" i="2"/>
  <c r="AK36" i="2"/>
  <c r="L36" i="6" s="1"/>
  <c r="AO33" i="2"/>
  <c r="H33" i="6" s="1"/>
  <c r="AO35" i="2"/>
  <c r="H35" i="6" s="1"/>
  <c r="AT34" i="2"/>
  <c r="AM32" i="2"/>
  <c r="R36" i="2"/>
  <c r="AL36" i="2"/>
  <c r="AS36" i="2"/>
  <c r="AM33" i="2"/>
  <c r="BD23" i="2"/>
  <c r="BB23" i="2"/>
  <c r="Q23" i="6" s="1"/>
  <c r="R31" i="2"/>
  <c r="AL31" i="2"/>
  <c r="AS31" i="2"/>
  <c r="AN31" i="2"/>
  <c r="G31" i="6" s="1"/>
  <c r="AT22" i="2"/>
  <c r="AK22" i="2"/>
  <c r="L22" i="6" s="1"/>
  <c r="R26" i="2"/>
  <c r="AL26" i="2"/>
  <c r="AS26" i="2"/>
  <c r="R29" i="2"/>
  <c r="AN29" i="2"/>
  <c r="G29" i="6" s="1"/>
  <c r="AL29" i="2"/>
  <c r="AS29" i="2"/>
  <c r="R25" i="2"/>
  <c r="AN25" i="2"/>
  <c r="G25" i="6" s="1"/>
  <c r="AS25" i="2"/>
  <c r="AL25" i="2"/>
  <c r="AK30" i="2"/>
  <c r="L30" i="6" s="1"/>
  <c r="AK24" i="2"/>
  <c r="L24" i="6" s="1"/>
  <c r="R27" i="2"/>
  <c r="AL27" i="2"/>
  <c r="AN27" i="2"/>
  <c r="G27" i="6" s="1"/>
  <c r="AS27" i="2"/>
  <c r="R30" i="2"/>
  <c r="AL30" i="2"/>
  <c r="AS30" i="2"/>
  <c r="AN22" i="2"/>
  <c r="G22" i="6" s="1"/>
  <c r="AM22" i="2"/>
  <c r="AO23" i="2"/>
  <c r="H23" i="6" s="1"/>
  <c r="R24" i="2"/>
  <c r="AS24" i="2"/>
  <c r="AL24" i="2"/>
  <c r="R28" i="2"/>
  <c r="AS28" i="2"/>
  <c r="AL28" i="2"/>
  <c r="AW34" i="2"/>
  <c r="AX21" i="2"/>
  <c r="AQ33" i="2"/>
  <c r="AP34" i="2"/>
  <c r="AP27" i="2"/>
  <c r="AW27" i="2"/>
  <c r="AX23" i="2"/>
  <c r="AQ35" i="2"/>
  <c r="AP29" i="2"/>
  <c r="AP22" i="2"/>
  <c r="AX33" i="2"/>
  <c r="AW29" i="2"/>
  <c r="AP25" i="2"/>
  <c r="AP31" i="2"/>
  <c r="AQ21" i="2"/>
  <c r="AX35" i="2"/>
  <c r="AW37" i="2"/>
  <c r="AW31" i="2"/>
  <c r="AW22" i="2"/>
  <c r="AQ23" i="2"/>
  <c r="AP37" i="2"/>
  <c r="AW25" i="2"/>
  <c r="AM27" i="2" l="1"/>
  <c r="AM25" i="2"/>
  <c r="N23" i="6"/>
  <c r="P23" i="6"/>
  <c r="M31" i="6"/>
  <c r="M22" i="6"/>
  <c r="O22" i="6"/>
  <c r="O27" i="6"/>
  <c r="M25" i="6"/>
  <c r="M29" i="6"/>
  <c r="O31" i="6"/>
  <c r="M27" i="6"/>
  <c r="O29" i="6"/>
  <c r="O25" i="6"/>
  <c r="O37" i="6"/>
  <c r="M34" i="6"/>
  <c r="O34" i="6"/>
  <c r="N35" i="6"/>
  <c r="P35" i="6"/>
  <c r="N33" i="6"/>
  <c r="P33" i="6"/>
  <c r="M37" i="6"/>
  <c r="N21" i="6"/>
  <c r="AR21" i="2"/>
  <c r="P21" i="6"/>
  <c r="BC21" i="2"/>
  <c r="R21" i="6" s="1"/>
  <c r="AM29" i="2"/>
  <c r="AN32" i="2"/>
  <c r="AO32" i="2" s="1"/>
  <c r="H32" i="6" s="1"/>
  <c r="H21" i="6"/>
  <c r="AM37" i="2"/>
  <c r="BD37" i="2"/>
  <c r="BB37" i="2"/>
  <c r="Q37" i="6" s="1"/>
  <c r="BD34" i="2"/>
  <c r="BB34" i="2"/>
  <c r="Q34" i="6" s="1"/>
  <c r="AR35" i="2"/>
  <c r="BC35" i="2"/>
  <c r="R35" i="6" s="1"/>
  <c r="AR33" i="2"/>
  <c r="BC33" i="2"/>
  <c r="R33" i="6" s="1"/>
  <c r="BF33" i="2"/>
  <c r="BE33" i="2"/>
  <c r="AN36" i="2"/>
  <c r="G36" i="6" s="1"/>
  <c r="AM36" i="2"/>
  <c r="AT37" i="2"/>
  <c r="AO34" i="2"/>
  <c r="AY35" i="2"/>
  <c r="AT36" i="2"/>
  <c r="AO37" i="2"/>
  <c r="H37" i="6" s="1"/>
  <c r="AR23" i="2"/>
  <c r="BC23" i="2"/>
  <c r="R23" i="6" s="1"/>
  <c r="BD22" i="2"/>
  <c r="BB22" i="2"/>
  <c r="Q22" i="6" s="1"/>
  <c r="BD27" i="2"/>
  <c r="BB27" i="2"/>
  <c r="Q27" i="6" s="1"/>
  <c r="BD31" i="2"/>
  <c r="BB31" i="2"/>
  <c r="Q31" i="6" s="1"/>
  <c r="BD29" i="2"/>
  <c r="BB29" i="2"/>
  <c r="Q29" i="6" s="1"/>
  <c r="BD25" i="2"/>
  <c r="BB25" i="2"/>
  <c r="Q25" i="6" s="1"/>
  <c r="AN30" i="2"/>
  <c r="G30" i="6" s="1"/>
  <c r="AM30" i="2"/>
  <c r="AN28" i="2"/>
  <c r="G28" i="6" s="1"/>
  <c r="AM28" i="2"/>
  <c r="AN24" i="2"/>
  <c r="G24" i="6" s="1"/>
  <c r="AM24" i="2"/>
  <c r="AO31" i="2"/>
  <c r="H31" i="6" s="1"/>
  <c r="AT28" i="2"/>
  <c r="AT24" i="2"/>
  <c r="AO22" i="2"/>
  <c r="H22" i="6" s="1"/>
  <c r="AT27" i="2"/>
  <c r="AO25" i="2"/>
  <c r="H25" i="6" s="1"/>
  <c r="AO29" i="2"/>
  <c r="H29" i="6" s="1"/>
  <c r="AT31" i="2"/>
  <c r="AY23" i="2"/>
  <c r="AT30" i="2"/>
  <c r="AO27" i="2"/>
  <c r="H27" i="6" s="1"/>
  <c r="AM31" i="2"/>
  <c r="BF21" i="2"/>
  <c r="BE21" i="2"/>
  <c r="AT29" i="2"/>
  <c r="AY29" i="2" s="1"/>
  <c r="AT26" i="2"/>
  <c r="AT25" i="2"/>
  <c r="AN26" i="2"/>
  <c r="G26" i="6" s="1"/>
  <c r="AM26" i="2"/>
  <c r="AP32" i="2"/>
  <c r="AQ32" i="2"/>
  <c r="AW36" i="2"/>
  <c r="AQ31" i="2"/>
  <c r="AQ25" i="2"/>
  <c r="AQ22" i="2"/>
  <c r="AP24" i="2"/>
  <c r="AW32" i="2"/>
  <c r="AX34" i="2"/>
  <c r="AP36" i="2"/>
  <c r="AW26" i="2"/>
  <c r="AW30" i="2"/>
  <c r="AQ29" i="2"/>
  <c r="AQ34" i="2"/>
  <c r="AX25" i="2"/>
  <c r="AP30" i="2"/>
  <c r="AQ37" i="2"/>
  <c r="AX31" i="2"/>
  <c r="AW24" i="2"/>
  <c r="AX27" i="2"/>
  <c r="AX37" i="2"/>
  <c r="AW28" i="2"/>
  <c r="AP26" i="2"/>
  <c r="AQ27" i="2"/>
  <c r="AX32" i="2"/>
  <c r="AP28" i="2"/>
  <c r="AX22" i="2"/>
  <c r="AX29" i="2"/>
  <c r="AY25" i="2" l="1"/>
  <c r="AY37" i="2"/>
  <c r="BE37" i="2" s="1"/>
  <c r="P29" i="6"/>
  <c r="N27" i="6"/>
  <c r="N29" i="6"/>
  <c r="M24" i="6"/>
  <c r="O24" i="6"/>
  <c r="M30" i="6"/>
  <c r="O30" i="6"/>
  <c r="N22" i="6"/>
  <c r="P22" i="6"/>
  <c r="M26" i="6"/>
  <c r="O26" i="6"/>
  <c r="N25" i="6"/>
  <c r="P31" i="6"/>
  <c r="P25" i="6"/>
  <c r="P27" i="6"/>
  <c r="N31" i="6"/>
  <c r="M28" i="6"/>
  <c r="O28" i="6"/>
  <c r="M36" i="6"/>
  <c r="O36" i="6"/>
  <c r="N37" i="6"/>
  <c r="N34" i="6"/>
  <c r="P34" i="6"/>
  <c r="N32" i="6"/>
  <c r="P32" i="6"/>
  <c r="P37" i="6"/>
  <c r="O32" i="6"/>
  <c r="BD32" i="2"/>
  <c r="AY32" i="2"/>
  <c r="BF32" i="2" s="1"/>
  <c r="BB32" i="2"/>
  <c r="Q32" i="6" s="1"/>
  <c r="M32" i="6"/>
  <c r="G32" i="6"/>
  <c r="AY34" i="2"/>
  <c r="BF34" i="2" s="1"/>
  <c r="H34" i="6"/>
  <c r="BD36" i="2"/>
  <c r="BB36" i="2"/>
  <c r="Q36" i="6" s="1"/>
  <c r="AR37" i="2"/>
  <c r="AR34" i="2"/>
  <c r="BC34" i="2"/>
  <c r="R34" i="6" s="1"/>
  <c r="AR32" i="2"/>
  <c r="BC32" i="2"/>
  <c r="R32" i="6" s="1"/>
  <c r="BC37" i="2"/>
  <c r="R37" i="6" s="1"/>
  <c r="BE34" i="2"/>
  <c r="BF37" i="2"/>
  <c r="BF35" i="2"/>
  <c r="BE35" i="2"/>
  <c r="AO36" i="2"/>
  <c r="H36" i="6" s="1"/>
  <c r="BC29" i="2"/>
  <c r="R29" i="6" s="1"/>
  <c r="AR27" i="2"/>
  <c r="AR29" i="2"/>
  <c r="BD24" i="2"/>
  <c r="BB24" i="2"/>
  <c r="Q24" i="6" s="1"/>
  <c r="BD30" i="2"/>
  <c r="BB30" i="2"/>
  <c r="Q30" i="6" s="1"/>
  <c r="AR22" i="2"/>
  <c r="BC22" i="2"/>
  <c r="R22" i="6" s="1"/>
  <c r="BD26" i="2"/>
  <c r="BB26" i="2"/>
  <c r="Q26" i="6" s="1"/>
  <c r="AR25" i="2"/>
  <c r="BC31" i="2"/>
  <c r="R31" i="6" s="1"/>
  <c r="BC25" i="2"/>
  <c r="R25" i="6" s="1"/>
  <c r="BC27" i="2"/>
  <c r="R27" i="6" s="1"/>
  <c r="AR31" i="2"/>
  <c r="BD28" i="2"/>
  <c r="BB28" i="2"/>
  <c r="Q28" i="6" s="1"/>
  <c r="BF25" i="2"/>
  <c r="BE25" i="2"/>
  <c r="BF29" i="2"/>
  <c r="BE29" i="2"/>
  <c r="AO24" i="2"/>
  <c r="H24" i="6" s="1"/>
  <c r="AO30" i="2"/>
  <c r="H30" i="6" s="1"/>
  <c r="AO26" i="2"/>
  <c r="BE23" i="2"/>
  <c r="BF23" i="2"/>
  <c r="AO28" i="2"/>
  <c r="H28" i="6" s="1"/>
  <c r="AY31" i="2"/>
  <c r="AY27" i="2"/>
  <c r="AY22" i="2"/>
  <c r="AQ26" i="2"/>
  <c r="AQ30" i="2"/>
  <c r="AX30" i="2"/>
  <c r="AX36" i="2"/>
  <c r="AX24" i="2"/>
  <c r="AX28" i="2"/>
  <c r="AQ28" i="2"/>
  <c r="AQ36" i="2"/>
  <c r="AQ24" i="2"/>
  <c r="AX26" i="2"/>
  <c r="AY36" i="2" l="1"/>
  <c r="BE36" i="2" s="1"/>
  <c r="BE32" i="2"/>
  <c r="N28" i="6"/>
  <c r="P28" i="6"/>
  <c r="N30" i="6"/>
  <c r="P30" i="6"/>
  <c r="N24" i="6"/>
  <c r="P24" i="6"/>
  <c r="N26" i="6"/>
  <c r="P26" i="6"/>
  <c r="N36" i="6"/>
  <c r="P36" i="6"/>
  <c r="AY26" i="2"/>
  <c r="BF26" i="2" s="1"/>
  <c r="H26" i="6"/>
  <c r="AY24" i="2"/>
  <c r="AR36" i="2"/>
  <c r="BC36" i="2"/>
  <c r="R36" i="6" s="1"/>
  <c r="BF36" i="2"/>
  <c r="AR28" i="2"/>
  <c r="BC28" i="2"/>
  <c r="R28" i="6" s="1"/>
  <c r="AR30" i="2"/>
  <c r="BC30" i="2"/>
  <c r="R30" i="6" s="1"/>
  <c r="AR24" i="2"/>
  <c r="BC24" i="2"/>
  <c r="R24" i="6" s="1"/>
  <c r="AR26" i="2"/>
  <c r="BC26" i="2"/>
  <c r="R26" i="6" s="1"/>
  <c r="BE26" i="2"/>
  <c r="AY28" i="2"/>
  <c r="BF22" i="2"/>
  <c r="BE22" i="2"/>
  <c r="BF27" i="2"/>
  <c r="BE27" i="2"/>
  <c r="BE24" i="2"/>
  <c r="BF24" i="2"/>
  <c r="BF31" i="2"/>
  <c r="BE31" i="2"/>
  <c r="AY30" i="2"/>
  <c r="S19" i="6"/>
  <c r="B19" i="6"/>
  <c r="A19" i="6"/>
  <c r="S18" i="6"/>
  <c r="E18" i="6"/>
  <c r="B18" i="6"/>
  <c r="A18" i="6"/>
  <c r="S17" i="6"/>
  <c r="F17" i="6"/>
  <c r="B17" i="6"/>
  <c r="A17" i="6"/>
  <c r="S16" i="6"/>
  <c r="F16" i="6"/>
  <c r="E16" i="6"/>
  <c r="B16" i="6"/>
  <c r="A16" i="6"/>
  <c r="S15" i="6"/>
  <c r="B15" i="6"/>
  <c r="A15" i="6"/>
  <c r="S14" i="6"/>
  <c r="E14" i="6"/>
  <c r="B14" i="6"/>
  <c r="A14" i="6"/>
  <c r="S13" i="6"/>
  <c r="B13" i="6"/>
  <c r="A13" i="6"/>
  <c r="S12" i="6"/>
  <c r="B12" i="6"/>
  <c r="A12" i="6"/>
  <c r="BA19" i="2"/>
  <c r="AZ19" i="2"/>
  <c r="AV19" i="2"/>
  <c r="AF19" i="2"/>
  <c r="AG19" i="2" s="1"/>
  <c r="AD19" i="2"/>
  <c r="AE19" i="2" s="1"/>
  <c r="Z19" i="2"/>
  <c r="X19" i="2"/>
  <c r="Y19" i="2" s="1"/>
  <c r="F19" i="6" s="1"/>
  <c r="U19" i="2"/>
  <c r="S19" i="2"/>
  <c r="T19" i="2" s="1"/>
  <c r="G19" i="2"/>
  <c r="H19" i="2" s="1"/>
  <c r="E19" i="2"/>
  <c r="F19" i="2" s="1"/>
  <c r="C19" i="2"/>
  <c r="J19" i="2" s="1"/>
  <c r="B19" i="2"/>
  <c r="A19" i="2"/>
  <c r="BA18" i="2"/>
  <c r="AZ18" i="2"/>
  <c r="AV18" i="2"/>
  <c r="AF18" i="2"/>
  <c r="AG18" i="2" s="1"/>
  <c r="AD18" i="2"/>
  <c r="AE18" i="2" s="1"/>
  <c r="Z18" i="2"/>
  <c r="X18" i="2"/>
  <c r="Y18" i="2" s="1"/>
  <c r="F18" i="6" s="1"/>
  <c r="U18" i="2"/>
  <c r="S18" i="2"/>
  <c r="T18" i="2" s="1"/>
  <c r="G18" i="2"/>
  <c r="O18" i="2" s="1"/>
  <c r="C18" i="6" s="1"/>
  <c r="E18" i="2"/>
  <c r="F18" i="2" s="1"/>
  <c r="C18" i="2"/>
  <c r="J18" i="2" s="1"/>
  <c r="B18" i="2"/>
  <c r="A18" i="2"/>
  <c r="BA17" i="2"/>
  <c r="AZ17" i="2"/>
  <c r="AV17" i="2"/>
  <c r="AF17" i="2"/>
  <c r="AG17" i="2" s="1"/>
  <c r="AD17" i="2"/>
  <c r="AE17" i="2" s="1"/>
  <c r="Z17" i="2"/>
  <c r="X17" i="2"/>
  <c r="Y17" i="2" s="1"/>
  <c r="U17" i="2"/>
  <c r="S17" i="2"/>
  <c r="T17" i="2" s="1"/>
  <c r="G17" i="2"/>
  <c r="H17" i="2" s="1"/>
  <c r="E17" i="2"/>
  <c r="F17" i="2" s="1"/>
  <c r="C17" i="2"/>
  <c r="D17" i="2" s="1"/>
  <c r="B17" i="2"/>
  <c r="A17" i="2"/>
  <c r="BA16" i="2"/>
  <c r="AZ16" i="2"/>
  <c r="AV16" i="2"/>
  <c r="AF16" i="2"/>
  <c r="AG16" i="2" s="1"/>
  <c r="AD16" i="2"/>
  <c r="AE16" i="2" s="1"/>
  <c r="Z16" i="2"/>
  <c r="X16" i="2"/>
  <c r="Y16" i="2" s="1"/>
  <c r="U16" i="2"/>
  <c r="S16" i="2"/>
  <c r="T16" i="2" s="1"/>
  <c r="G16" i="2"/>
  <c r="H16" i="2" s="1"/>
  <c r="E16" i="2"/>
  <c r="F16" i="2" s="1"/>
  <c r="C16" i="2"/>
  <c r="D16" i="2" s="1"/>
  <c r="B16" i="2"/>
  <c r="A16" i="2"/>
  <c r="BA15" i="2"/>
  <c r="AZ15" i="2"/>
  <c r="AV15" i="2"/>
  <c r="AF15" i="2"/>
  <c r="AG15" i="2" s="1"/>
  <c r="AD15" i="2"/>
  <c r="AE15" i="2" s="1"/>
  <c r="Z15" i="2"/>
  <c r="X15" i="2"/>
  <c r="Y15" i="2" s="1"/>
  <c r="F15" i="6" s="1"/>
  <c r="U15" i="2"/>
  <c r="S15" i="2"/>
  <c r="T15" i="2" s="1"/>
  <c r="G15" i="2"/>
  <c r="H15" i="2" s="1"/>
  <c r="E15" i="2"/>
  <c r="F15" i="2" s="1"/>
  <c r="C15" i="2"/>
  <c r="D15" i="2" s="1"/>
  <c r="B15" i="2"/>
  <c r="A15" i="2"/>
  <c r="BA14" i="2"/>
  <c r="AZ14" i="2"/>
  <c r="AV14" i="2"/>
  <c r="AF14" i="2"/>
  <c r="AG14" i="2" s="1"/>
  <c r="AD14" i="2"/>
  <c r="AE14" i="2" s="1"/>
  <c r="Z14" i="2"/>
  <c r="X14" i="2"/>
  <c r="Y14" i="2" s="1"/>
  <c r="F14" i="6" s="1"/>
  <c r="U14" i="2"/>
  <c r="S14" i="2"/>
  <c r="T14" i="2" s="1"/>
  <c r="G14" i="2"/>
  <c r="O14" i="2" s="1"/>
  <c r="C14" i="6" s="1"/>
  <c r="E14" i="2"/>
  <c r="F14" i="2" s="1"/>
  <c r="C14" i="2"/>
  <c r="J14" i="2" s="1"/>
  <c r="B14" i="2"/>
  <c r="A14" i="2"/>
  <c r="BA13" i="2"/>
  <c r="AZ13" i="2"/>
  <c r="AV13" i="2"/>
  <c r="AE13" i="2"/>
  <c r="AD13" i="2"/>
  <c r="AF13" i="2" s="1"/>
  <c r="Y13" i="2"/>
  <c r="F13" i="6" s="1"/>
  <c r="X13" i="2"/>
  <c r="Z13" i="2" s="1"/>
  <c r="T13" i="2"/>
  <c r="S13" i="2"/>
  <c r="U13" i="2" s="1"/>
  <c r="F13" i="2"/>
  <c r="E13" i="2"/>
  <c r="G13" i="2" s="1"/>
  <c r="D13" i="2"/>
  <c r="C13" i="2"/>
  <c r="J13" i="2" s="1"/>
  <c r="B13" i="2"/>
  <c r="A13" i="2"/>
  <c r="BA12" i="2"/>
  <c r="AZ12" i="2"/>
  <c r="AV12" i="2"/>
  <c r="AD12" i="2"/>
  <c r="AF12" i="2" s="1"/>
  <c r="Y12" i="2"/>
  <c r="F12" i="6" s="1"/>
  <c r="X12" i="2"/>
  <c r="Z12" i="2" s="1"/>
  <c r="S12" i="2"/>
  <c r="T12" i="2" s="1"/>
  <c r="E12" i="2"/>
  <c r="G12" i="2" s="1"/>
  <c r="D12" i="2"/>
  <c r="C12" i="2"/>
  <c r="J12" i="2" s="1"/>
  <c r="B12" i="2"/>
  <c r="A12" i="2"/>
  <c r="L12" i="2" l="1"/>
  <c r="M12" i="2" s="1"/>
  <c r="K12" i="2"/>
  <c r="L13" i="2"/>
  <c r="M13" i="2" s="1"/>
  <c r="K13" i="2"/>
  <c r="F12" i="2"/>
  <c r="AE12" i="2"/>
  <c r="E15" i="6"/>
  <c r="E19" i="6"/>
  <c r="E12" i="6"/>
  <c r="E13" i="6"/>
  <c r="E17" i="6"/>
  <c r="BF30" i="2"/>
  <c r="BE30" i="2"/>
  <c r="BF28" i="2"/>
  <c r="BE28" i="2"/>
  <c r="L18" i="2"/>
  <c r="M18" i="2" s="1"/>
  <c r="K18" i="2"/>
  <c r="Q18" i="2"/>
  <c r="R18" i="2" s="1"/>
  <c r="P18" i="2"/>
  <c r="D18" i="6" s="1"/>
  <c r="L19" i="2"/>
  <c r="M19" i="2" s="1"/>
  <c r="K19" i="2"/>
  <c r="D18" i="2"/>
  <c r="H18" i="2"/>
  <c r="AA18" i="2"/>
  <c r="D19" i="2"/>
  <c r="AA19" i="2"/>
  <c r="AH18" i="2"/>
  <c r="I18" i="6" s="1"/>
  <c r="O19" i="2"/>
  <c r="C19" i="6" s="1"/>
  <c r="AH19" i="2"/>
  <c r="AJ18" i="2"/>
  <c r="K18" i="6" s="1"/>
  <c r="AJ19" i="2"/>
  <c r="K19" i="6" s="1"/>
  <c r="V18" i="2"/>
  <c r="V19" i="2"/>
  <c r="J16" i="2"/>
  <c r="O16" i="2"/>
  <c r="C16" i="6" s="1"/>
  <c r="AH16" i="2"/>
  <c r="I16" i="6" s="1"/>
  <c r="J17" i="2"/>
  <c r="O17" i="2"/>
  <c r="C17" i="6" s="1"/>
  <c r="AH17" i="2"/>
  <c r="I17" i="6" s="1"/>
  <c r="AJ16" i="2"/>
  <c r="K16" i="6" s="1"/>
  <c r="AJ17" i="2"/>
  <c r="K17" i="6" s="1"/>
  <c r="V16" i="2"/>
  <c r="AA16" i="2"/>
  <c r="V17" i="2"/>
  <c r="AA17" i="2"/>
  <c r="K14" i="2"/>
  <c r="L14" i="2"/>
  <c r="M14" i="2" s="1"/>
  <c r="Q14" i="2"/>
  <c r="R14" i="2" s="1"/>
  <c r="P14" i="2"/>
  <c r="D14" i="6" s="1"/>
  <c r="AJ14" i="2"/>
  <c r="K14" i="6" s="1"/>
  <c r="D14" i="2"/>
  <c r="H14" i="2"/>
  <c r="AA14" i="2"/>
  <c r="AH14" i="2"/>
  <c r="I14" i="6" s="1"/>
  <c r="J15" i="2"/>
  <c r="O15" i="2"/>
  <c r="C15" i="6" s="1"/>
  <c r="AH15" i="2"/>
  <c r="AJ15" i="2"/>
  <c r="K15" i="6" s="1"/>
  <c r="V14" i="2"/>
  <c r="V15" i="2"/>
  <c r="AA15" i="2"/>
  <c r="H12" i="2"/>
  <c r="O12" i="2"/>
  <c r="C12" i="6" s="1"/>
  <c r="AG12" i="2"/>
  <c r="AH12" i="2"/>
  <c r="O13" i="2"/>
  <c r="C13" i="6" s="1"/>
  <c r="H13" i="2"/>
  <c r="AJ13" i="2"/>
  <c r="K13" i="6" s="1"/>
  <c r="V13" i="2"/>
  <c r="AH13" i="2"/>
  <c r="I13" i="6" s="1"/>
  <c r="AG13" i="2"/>
  <c r="AA12" i="2"/>
  <c r="AA13" i="2"/>
  <c r="E10" i="2"/>
  <c r="F10" i="2" s="1"/>
  <c r="E11" i="2"/>
  <c r="F11" i="2" s="1"/>
  <c r="E9" i="2"/>
  <c r="F9" i="2" s="1"/>
  <c r="AL14" i="2" l="1"/>
  <c r="AL18" i="2"/>
  <c r="AI12" i="2"/>
  <c r="J12" i="6" s="1"/>
  <c r="I12" i="6"/>
  <c r="AI15" i="2"/>
  <c r="J15" i="6" s="1"/>
  <c r="I15" i="6"/>
  <c r="AI19" i="2"/>
  <c r="J19" i="6" s="1"/>
  <c r="I19" i="6"/>
  <c r="Q19" i="2"/>
  <c r="P19" i="2"/>
  <c r="D19" i="6" s="1"/>
  <c r="AK19" i="2"/>
  <c r="L19" i="6" s="1"/>
  <c r="AM18" i="2"/>
  <c r="AK18" i="2"/>
  <c r="L18" i="6" s="1"/>
  <c r="AI18" i="2"/>
  <c r="J18" i="6" s="1"/>
  <c r="AS18" i="2"/>
  <c r="AK16" i="2"/>
  <c r="L16" i="6" s="1"/>
  <c r="AI17" i="2"/>
  <c r="J17" i="6" s="1"/>
  <c r="AI16" i="2"/>
  <c r="J16" i="6" s="1"/>
  <c r="AK17" i="2"/>
  <c r="L17" i="6" s="1"/>
  <c r="P17" i="2"/>
  <c r="D17" i="6" s="1"/>
  <c r="Q17" i="2"/>
  <c r="P16" i="2"/>
  <c r="D16" i="6" s="1"/>
  <c r="Q16" i="2"/>
  <c r="L17" i="2"/>
  <c r="M17" i="2" s="1"/>
  <c r="K17" i="2"/>
  <c r="L16" i="2"/>
  <c r="M16" i="2" s="1"/>
  <c r="K16" i="2"/>
  <c r="AK15" i="2"/>
  <c r="L15" i="6" s="1"/>
  <c r="AM14" i="2"/>
  <c r="AK14" i="2"/>
  <c r="L14" i="6" s="1"/>
  <c r="Q15" i="2"/>
  <c r="P15" i="2"/>
  <c r="D15" i="6" s="1"/>
  <c r="L15" i="2"/>
  <c r="M15" i="2" s="1"/>
  <c r="K15" i="2"/>
  <c r="AS14" i="2"/>
  <c r="AI14" i="2"/>
  <c r="J14" i="6" s="1"/>
  <c r="AK13" i="2"/>
  <c r="L13" i="6" s="1"/>
  <c r="AI13" i="2"/>
  <c r="J13" i="6" s="1"/>
  <c r="Q12" i="2"/>
  <c r="P12" i="2"/>
  <c r="D12" i="6" s="1"/>
  <c r="Q13" i="2"/>
  <c r="P13" i="2"/>
  <c r="D13" i="6" s="1"/>
  <c r="X11" i="2"/>
  <c r="R19" i="2" l="1"/>
  <c r="AN19" i="2"/>
  <c r="G19" i="6" s="1"/>
  <c r="AS19" i="2"/>
  <c r="AL19" i="2"/>
  <c r="AT18" i="2"/>
  <c r="R17" i="2"/>
  <c r="AS17" i="2"/>
  <c r="AL17" i="2"/>
  <c r="AN17" i="2"/>
  <c r="G17" i="6" s="1"/>
  <c r="R16" i="2"/>
  <c r="AL16" i="2"/>
  <c r="AS16" i="2"/>
  <c r="AT14" i="2"/>
  <c r="R15" i="2"/>
  <c r="AS15" i="2"/>
  <c r="AN15" i="2"/>
  <c r="G15" i="6" s="1"/>
  <c r="AL15" i="2"/>
  <c r="R13" i="2"/>
  <c r="AN13" i="2"/>
  <c r="G13" i="6" s="1"/>
  <c r="AS13" i="2"/>
  <c r="AL13" i="2"/>
  <c r="R12" i="2"/>
  <c r="AL12" i="2"/>
  <c r="AS12" i="2"/>
  <c r="S11" i="2"/>
  <c r="T11" i="2" s="1"/>
  <c r="S10" i="2"/>
  <c r="T10" i="2" s="1"/>
  <c r="S9" i="2"/>
  <c r="T9" i="2" s="1"/>
  <c r="AW17" i="2"/>
  <c r="AP19" i="2"/>
  <c r="AW15" i="2"/>
  <c r="AW19" i="2"/>
  <c r="AP17" i="2"/>
  <c r="AP15" i="2"/>
  <c r="AP13" i="2"/>
  <c r="AW13" i="2"/>
  <c r="O15" i="6" l="1"/>
  <c r="O13" i="6"/>
  <c r="M13" i="6"/>
  <c r="M17" i="6"/>
  <c r="M19" i="6"/>
  <c r="O17" i="6"/>
  <c r="M15" i="6"/>
  <c r="O19" i="6"/>
  <c r="BD19" i="2"/>
  <c r="BB19" i="2"/>
  <c r="Q19" i="6" s="1"/>
  <c r="AM19" i="2"/>
  <c r="AT19" i="2"/>
  <c r="AO19" i="2"/>
  <c r="H19" i="6" s="1"/>
  <c r="AN18" i="2"/>
  <c r="G18" i="6" s="1"/>
  <c r="BD17" i="2"/>
  <c r="BB17" i="2"/>
  <c r="Q17" i="6" s="1"/>
  <c r="AM16" i="2"/>
  <c r="AN16" i="2"/>
  <c r="G16" i="6" s="1"/>
  <c r="AT17" i="2"/>
  <c r="AO17" i="2"/>
  <c r="H17" i="6" s="1"/>
  <c r="AT16" i="2"/>
  <c r="AM17" i="2"/>
  <c r="BD15" i="2"/>
  <c r="BB15" i="2"/>
  <c r="Q15" i="6" s="1"/>
  <c r="AM15" i="2"/>
  <c r="AO15" i="2"/>
  <c r="H15" i="6" s="1"/>
  <c r="AN14" i="2"/>
  <c r="G14" i="6" s="1"/>
  <c r="AT15" i="2"/>
  <c r="BD13" i="2"/>
  <c r="BB13" i="2"/>
  <c r="Q13" i="6" s="1"/>
  <c r="AM13" i="2"/>
  <c r="AT12" i="2"/>
  <c r="AT13" i="2"/>
  <c r="AM12" i="2"/>
  <c r="AO13" i="2"/>
  <c r="H13" i="6" s="1"/>
  <c r="U11" i="2"/>
  <c r="U12" i="2" s="1"/>
  <c r="AQ19" i="2"/>
  <c r="AX15" i="2"/>
  <c r="AW14" i="2"/>
  <c r="AW18" i="2"/>
  <c r="AW16" i="2"/>
  <c r="AQ13" i="2"/>
  <c r="AQ17" i="2"/>
  <c r="AX19" i="2"/>
  <c r="AP18" i="2"/>
  <c r="AP14" i="2"/>
  <c r="AP16" i="2"/>
  <c r="AX17" i="2"/>
  <c r="AX13" i="2"/>
  <c r="AQ15" i="2"/>
  <c r="N15" i="6" l="1"/>
  <c r="M16" i="6"/>
  <c r="P19" i="6"/>
  <c r="O16" i="6"/>
  <c r="P13" i="6"/>
  <c r="M14" i="6"/>
  <c r="N17" i="6"/>
  <c r="O18" i="6"/>
  <c r="P15" i="6"/>
  <c r="M18" i="6"/>
  <c r="N13" i="6"/>
  <c r="O14" i="6"/>
  <c r="P17" i="6"/>
  <c r="N19" i="6"/>
  <c r="AJ12" i="2"/>
  <c r="K12" i="6" s="1"/>
  <c r="V12" i="2"/>
  <c r="AK12" i="2" s="1"/>
  <c r="L12" i="6" s="1"/>
  <c r="BC19" i="2"/>
  <c r="R19" i="6" s="1"/>
  <c r="BD18" i="2"/>
  <c r="BB18" i="2"/>
  <c r="Q18" i="6" s="1"/>
  <c r="AR19" i="2"/>
  <c r="AO18" i="2"/>
  <c r="H18" i="6" s="1"/>
  <c r="AY19" i="2"/>
  <c r="BD16" i="2"/>
  <c r="BB16" i="2"/>
  <c r="Q16" i="6" s="1"/>
  <c r="AR17" i="2"/>
  <c r="BC17" i="2"/>
  <c r="R17" i="6" s="1"/>
  <c r="AO16" i="2"/>
  <c r="H16" i="6" s="1"/>
  <c r="AY17" i="2"/>
  <c r="AR15" i="2"/>
  <c r="BC15" i="2"/>
  <c r="R15" i="6" s="1"/>
  <c r="BD14" i="2"/>
  <c r="AY14" i="2"/>
  <c r="BB14" i="2"/>
  <c r="Q14" i="6" s="1"/>
  <c r="AO14" i="2"/>
  <c r="H14" i="6" s="1"/>
  <c r="AY15" i="2"/>
  <c r="BC13" i="2"/>
  <c r="R13" i="6" s="1"/>
  <c r="AR13" i="2"/>
  <c r="AY13" i="2"/>
  <c r="V11" i="2"/>
  <c r="G9" i="2"/>
  <c r="O9" i="2" s="1"/>
  <c r="U9" i="2"/>
  <c r="AD9" i="2"/>
  <c r="AF9" i="2" s="1"/>
  <c r="X9" i="2"/>
  <c r="Z9" i="2" s="1"/>
  <c r="AD11" i="2"/>
  <c r="AF11" i="2" s="1"/>
  <c r="X10" i="2"/>
  <c r="Z10" i="2" s="1"/>
  <c r="AD10" i="2"/>
  <c r="AF10" i="2" s="1"/>
  <c r="AG10" i="2" s="1"/>
  <c r="Z11" i="2"/>
  <c r="A11" i="2"/>
  <c r="B11" i="2"/>
  <c r="C11" i="2"/>
  <c r="D11" i="2" s="1"/>
  <c r="AV11" i="2"/>
  <c r="AZ11" i="2"/>
  <c r="BA11" i="2"/>
  <c r="C9" i="2"/>
  <c r="J9" i="2" s="1"/>
  <c r="S11" i="6"/>
  <c r="B11" i="6"/>
  <c r="A11" i="6"/>
  <c r="S10" i="6"/>
  <c r="G10" i="2"/>
  <c r="AV10" i="2"/>
  <c r="B10" i="6"/>
  <c r="A10" i="6"/>
  <c r="S9" i="6"/>
  <c r="AV9" i="2"/>
  <c r="B9" i="6"/>
  <c r="A9" i="6"/>
  <c r="C10" i="2"/>
  <c r="J10" i="2" s="1"/>
  <c r="K10" i="2" s="1"/>
  <c r="BA10" i="2"/>
  <c r="AZ10" i="2"/>
  <c r="B10" i="2"/>
  <c r="A10" i="2"/>
  <c r="BA9" i="2"/>
  <c r="AZ9" i="2"/>
  <c r="B9" i="2"/>
  <c r="A9" i="2"/>
  <c r="H9" i="2"/>
  <c r="AQ14" i="2"/>
  <c r="AQ16" i="2"/>
  <c r="AX18" i="2"/>
  <c r="AX16" i="2"/>
  <c r="AQ18" i="2"/>
  <c r="AX14" i="2"/>
  <c r="AY18" i="2" l="1"/>
  <c r="BE18" i="2" s="1"/>
  <c r="C9" i="6"/>
  <c r="P9" i="2"/>
  <c r="N16" i="6"/>
  <c r="P16" i="6"/>
  <c r="N14" i="6"/>
  <c r="N18" i="6"/>
  <c r="P14" i="6"/>
  <c r="P18" i="6"/>
  <c r="AR18" i="2"/>
  <c r="BC18" i="2"/>
  <c r="R18" i="6" s="1"/>
  <c r="BF19" i="2"/>
  <c r="BE19" i="2"/>
  <c r="BF18" i="2"/>
  <c r="AR16" i="2"/>
  <c r="BC16" i="2"/>
  <c r="R16" i="6" s="1"/>
  <c r="BF17" i="2"/>
  <c r="BE17" i="2"/>
  <c r="AY16" i="2"/>
  <c r="AR14" i="2"/>
  <c r="BC14" i="2"/>
  <c r="R14" i="6" s="1"/>
  <c r="BF15" i="2"/>
  <c r="BE15" i="2"/>
  <c r="BF14" i="2"/>
  <c r="BE14" i="2"/>
  <c r="BE13" i="2"/>
  <c r="BF13" i="2"/>
  <c r="Q9" i="2"/>
  <c r="R9" i="2" s="1"/>
  <c r="AG9" i="2"/>
  <c r="U10" i="2"/>
  <c r="V10" i="2" s="1"/>
  <c r="V9" i="2"/>
  <c r="AE10" i="2"/>
  <c r="D10" i="2"/>
  <c r="D9" i="2"/>
  <c r="Y10" i="2"/>
  <c r="G11" i="2"/>
  <c r="J11" i="2"/>
  <c r="K11" i="2" s="1"/>
  <c r="E9" i="6"/>
  <c r="Y9" i="2"/>
  <c r="L10" i="2"/>
  <c r="M10" i="2" s="1"/>
  <c r="AE11" i="2"/>
  <c r="Y11" i="2"/>
  <c r="AH11" i="2"/>
  <c r="AG11" i="2"/>
  <c r="AA11" i="2"/>
  <c r="E11" i="6"/>
  <c r="H10" i="2"/>
  <c r="O10" i="2"/>
  <c r="C10" i="6" s="1"/>
  <c r="AA10" i="2"/>
  <c r="AH10" i="2"/>
  <c r="E10" i="6"/>
  <c r="L9" i="2"/>
  <c r="M9" i="2" s="1"/>
  <c r="K9" i="2"/>
  <c r="AJ9" i="2"/>
  <c r="K9" i="6" s="1"/>
  <c r="AA9" i="2"/>
  <c r="AH9" i="2"/>
  <c r="D9" i="6"/>
  <c r="AE9" i="2"/>
  <c r="BF16" i="2" l="1"/>
  <c r="BE16" i="2"/>
  <c r="L11" i="2"/>
  <c r="M11" i="2" s="1"/>
  <c r="AS9" i="2"/>
  <c r="AL9" i="2"/>
  <c r="AM9" i="2" s="1"/>
  <c r="AN9" i="2"/>
  <c r="AO9" i="2" s="1"/>
  <c r="H11" i="2"/>
  <c r="O11" i="2"/>
  <c r="C11" i="6" s="1"/>
  <c r="F10" i="6"/>
  <c r="F9" i="6"/>
  <c r="F11" i="6"/>
  <c r="AI11" i="2"/>
  <c r="J11" i="6" s="1"/>
  <c r="I11" i="6"/>
  <c r="AI10" i="2"/>
  <c r="J10" i="6" s="1"/>
  <c r="I10" i="6"/>
  <c r="P10" i="2"/>
  <c r="D10" i="6" s="1"/>
  <c r="Q10" i="2"/>
  <c r="I9" i="6"/>
  <c r="AI9" i="2"/>
  <c r="J9" i="6" s="1"/>
  <c r="AT9" i="2"/>
  <c r="AJ10" i="2"/>
  <c r="K10" i="6" s="1"/>
  <c r="AJ11" i="2"/>
  <c r="K11" i="6" s="1"/>
  <c r="AK9" i="2"/>
  <c r="L9" i="6" s="1"/>
  <c r="AQ9" i="2"/>
  <c r="AX9" i="2"/>
  <c r="AW9" i="2"/>
  <c r="AP9" i="2"/>
  <c r="M9" i="6" l="1"/>
  <c r="O9" i="6"/>
  <c r="BB9" i="2"/>
  <c r="BD9" i="2"/>
  <c r="G9" i="6"/>
  <c r="AR9" i="2"/>
  <c r="N9" i="6"/>
  <c r="H9" i="6"/>
  <c r="P11" i="2"/>
  <c r="D11" i="6" s="1"/>
  <c r="Q11" i="2"/>
  <c r="R10" i="2"/>
  <c r="AS10" i="2"/>
  <c r="AL10" i="2"/>
  <c r="P9" i="6"/>
  <c r="BC9" i="2"/>
  <c r="Q9" i="6"/>
  <c r="AK11" i="2"/>
  <c r="L11" i="6" s="1"/>
  <c r="AK10" i="2"/>
  <c r="L10" i="6" s="1"/>
  <c r="AY9" i="2"/>
  <c r="AN11" i="2" l="1"/>
  <c r="AN12" i="2" s="1"/>
  <c r="G12" i="6" s="1"/>
  <c r="R11" i="2"/>
  <c r="AL11" i="2"/>
  <c r="AS11" i="2"/>
  <c r="AT10" i="2"/>
  <c r="AM10" i="2"/>
  <c r="BE9" i="2"/>
  <c r="BF9" i="2"/>
  <c r="R9" i="6"/>
  <c r="AP11" i="2"/>
  <c r="AW12" i="2"/>
  <c r="AW11" i="2"/>
  <c r="AP12" i="2"/>
  <c r="O12" i="6" l="1"/>
  <c r="M12" i="6"/>
  <c r="BD12" i="2"/>
  <c r="BB12" i="2"/>
  <c r="Q12" i="6" s="1"/>
  <c r="AO12" i="2"/>
  <c r="H12" i="6" s="1"/>
  <c r="AM11" i="2"/>
  <c r="M11" i="6"/>
  <c r="O11" i="6"/>
  <c r="BD11" i="2"/>
  <c r="BB11" i="2"/>
  <c r="AO11" i="2"/>
  <c r="G11" i="6"/>
  <c r="AT11" i="2"/>
  <c r="AN10" i="2"/>
  <c r="G10" i="6" s="1"/>
  <c r="AX11" i="2"/>
  <c r="AW10" i="2"/>
  <c r="AQ12" i="2"/>
  <c r="AQ11" i="2"/>
  <c r="AP10" i="2"/>
  <c r="AX12" i="2"/>
  <c r="P12" i="6" l="1"/>
  <c r="N12" i="6"/>
  <c r="BC12" i="2"/>
  <c r="R12" i="6" s="1"/>
  <c r="AR12" i="2"/>
  <c r="AY12" i="2"/>
  <c r="AY11" i="2"/>
  <c r="BE11" i="2" s="1"/>
  <c r="BD10" i="2"/>
  <c r="O10" i="6"/>
  <c r="BB10" i="2"/>
  <c r="Q10" i="6" s="1"/>
  <c r="M10" i="6"/>
  <c r="P11" i="6"/>
  <c r="BC11" i="2"/>
  <c r="AR11" i="2"/>
  <c r="N11" i="6"/>
  <c r="Q11" i="6"/>
  <c r="AO10" i="2"/>
  <c r="H10" i="6" s="1"/>
  <c r="H11" i="6"/>
  <c r="AX10" i="2"/>
  <c r="AQ10" i="2"/>
  <c r="BE12" i="2" l="1"/>
  <c r="BF12" i="2"/>
  <c r="BF11" i="2"/>
  <c r="AY10" i="2"/>
  <c r="BF10" i="2" s="1"/>
  <c r="P10" i="6"/>
  <c r="BC10" i="2"/>
  <c r="AR10" i="2"/>
  <c r="N10" i="6"/>
  <c r="R11" i="6"/>
  <c r="BE10" i="2" l="1"/>
  <c r="R10" i="6"/>
</calcChain>
</file>

<file path=xl/sharedStrings.xml><?xml version="1.0" encoding="utf-8"?>
<sst xmlns="http://schemas.openxmlformats.org/spreadsheetml/2006/main" count="2449" uniqueCount="928">
  <si>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</si>
  <si>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</si>
  <si>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</si>
  <si>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</si>
  <si>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</si>
  <si>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</si>
  <si>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</si>
  <si>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</si>
  <si>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</si>
  <si>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</si>
  <si>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</si>
  <si>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</si>
  <si>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</si>
  <si>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</si>
  <si>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</si>
  <si>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</si>
  <si>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</si>
  <si>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</si>
  <si>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</si>
  <si>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</si>
  <si>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</si>
  <si>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</si>
  <si>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</si>
  <si>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</si>
  <si>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</si>
  <si>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</si>
  <si>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</si>
  <si>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</si>
  <si>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</si>
  <si>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</si>
  <si>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</si>
  <si>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</si>
  <si>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</si>
  <si>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</si>
  <si>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</si>
  <si>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</si>
  <si>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</si>
  <si>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</si>
  <si>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</si>
  <si>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</si>
  <si>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</si>
  <si>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</si>
  <si>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</si>
  <si>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</si>
  <si>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</si>
  <si>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</si>
  <si>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</si>
  <si>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</si>
  <si>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</si>
  <si>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</si>
  <si>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</si>
  <si>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</si>
  <si>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</si>
  <si>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</si>
  <si>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</si>
  <si>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</si>
  <si>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</si>
  <si>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</si>
  <si>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</si>
  <si>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</si>
  <si>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</si>
  <si>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</si>
  <si>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</si>
  <si>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</si>
  <si>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</si>
  <si>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</si>
  <si>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</si>
  <si>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</si>
  <si>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</si>
  <si>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</si>
  <si>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</si>
  <si>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</si>
  <si>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</si>
  <si>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</si>
  <si>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</si>
  <si>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</si>
  <si>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</si>
  <si>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</si>
  <si>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</si>
  <si>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</si>
  <si>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</si>
  <si>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</si>
  <si>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</si>
  <si>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</si>
  <si>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</si>
  <si>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</si>
  <si>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</si>
  <si>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</si>
  <si>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</si>
  <si>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</si>
  <si>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</si>
  <si>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</si>
  <si>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</si>
  <si>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</si>
  <si>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</si>
  <si>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Stalagmit</t>
  </si>
  <si>
    <t xml:space="preserve">   (ng/g)</t>
  </si>
  <si>
    <t>Sinter</t>
  </si>
  <si>
    <t>007E8717.exp</t>
  </si>
  <si>
    <t>019E8717.exp</t>
  </si>
  <si>
    <t>031E8717.exp</t>
  </si>
  <si>
    <t>025E8717.exp</t>
  </si>
  <si>
    <t>NH-2 Top, w</t>
  </si>
  <si>
    <t>NH-2 Top, b</t>
  </si>
  <si>
    <t>EH17-08</t>
  </si>
  <si>
    <t>EH17-09</t>
  </si>
  <si>
    <t>BP_1,40 Egypt</t>
  </si>
  <si>
    <t>010E8945.exp</t>
  </si>
  <si>
    <t>016E8946.exp</t>
  </si>
  <si>
    <t>022E8948.exp</t>
  </si>
  <si>
    <t>028E8949.exp</t>
  </si>
  <si>
    <t>034E8991.exp</t>
  </si>
  <si>
    <t>007M8717.exp</t>
  </si>
  <si>
    <t>010M9104.exp</t>
  </si>
  <si>
    <t>013M8717.exp</t>
  </si>
  <si>
    <t>016M9105.exp</t>
  </si>
  <si>
    <t>019M8717.exp</t>
  </si>
  <si>
    <t>022M9106.exp</t>
  </si>
  <si>
    <t>025M8717.exp</t>
  </si>
  <si>
    <t>028M9107.exp</t>
  </si>
  <si>
    <t>031M8717.exp</t>
  </si>
  <si>
    <t>034M9108.exp</t>
  </si>
  <si>
    <t>037M8717.exp</t>
  </si>
  <si>
    <t>040M9109.exp</t>
  </si>
  <si>
    <t>043M8817.exp</t>
  </si>
  <si>
    <t>046M9110.exp</t>
  </si>
  <si>
    <t>049M8717.exp</t>
  </si>
  <si>
    <t>052M9111.exp</t>
  </si>
  <si>
    <t>055M8717.exp</t>
  </si>
  <si>
    <t xml:space="preserve">Fr-18 Nr.1 </t>
  </si>
  <si>
    <t>Fr-18 Nr.2</t>
  </si>
  <si>
    <t>Fr-18 Nr.3</t>
  </si>
  <si>
    <t>Fr-18 Nr.4</t>
  </si>
  <si>
    <t>Fr-18 Nr.5</t>
  </si>
  <si>
    <t>Fr-18 Nr.6</t>
  </si>
  <si>
    <t>Fr-18 Nr.7</t>
  </si>
  <si>
    <t>Fr-18 Nr.8</t>
  </si>
  <si>
    <t>mm</t>
  </si>
  <si>
    <t>010M9112.exp</t>
  </si>
  <si>
    <t>016M9113.exp</t>
  </si>
  <si>
    <t>022M9117.exp</t>
  </si>
  <si>
    <t>028M9118.exp</t>
  </si>
  <si>
    <t>034M9119.exp</t>
  </si>
  <si>
    <t>040M9120.exp</t>
  </si>
  <si>
    <t>046M9121.exp</t>
  </si>
  <si>
    <t>052M9122.exp</t>
  </si>
  <si>
    <t>Fr-18 Nr.9</t>
  </si>
  <si>
    <t>Fr-18 Nr.10</t>
  </si>
  <si>
    <t>010M9123.exp</t>
  </si>
  <si>
    <t>016M9124.exp</t>
  </si>
  <si>
    <t>CH-10-1</t>
  </si>
  <si>
    <t>CH-10-2</t>
  </si>
  <si>
    <t>CH-10-3</t>
  </si>
  <si>
    <t>010c9114.exp</t>
  </si>
  <si>
    <t>013c8717.exp</t>
  </si>
  <si>
    <t>016c9116.exp</t>
  </si>
  <si>
    <t>019c8717.exp</t>
  </si>
  <si>
    <t>022c9115.exp</t>
  </si>
  <si>
    <t>025c8717.exp</t>
  </si>
  <si>
    <t>007j8717.exp</t>
  </si>
  <si>
    <t>010j9125.exp</t>
  </si>
  <si>
    <t>013j8717.exp</t>
  </si>
  <si>
    <t>016j9126.exp</t>
  </si>
  <si>
    <t>019j8717.exp</t>
  </si>
  <si>
    <t>022j9127.exp</t>
  </si>
  <si>
    <t>025j8717.exp</t>
  </si>
  <si>
    <t>028j9128.exp</t>
  </si>
  <si>
    <t>031j8717.exp</t>
  </si>
  <si>
    <t>034j9129.exp</t>
  </si>
  <si>
    <t>037j8717.exp</t>
  </si>
  <si>
    <t>040j9130.exp</t>
  </si>
  <si>
    <t>043j8817.exp</t>
  </si>
  <si>
    <t>M39_1_61 52,1cm</t>
  </si>
  <si>
    <t>M39_1_61 51,4cm</t>
  </si>
  <si>
    <t>M39_1_61 42,95cm</t>
  </si>
  <si>
    <t>M39_1_61 25,5cm</t>
  </si>
  <si>
    <t>M39_1_61 22,8cm</t>
  </si>
  <si>
    <t>M39_1_61 13,85cm</t>
  </si>
  <si>
    <t>010j9131.exp</t>
  </si>
  <si>
    <t>016j9132.exp</t>
  </si>
  <si>
    <t>022j9133.exp</t>
  </si>
  <si>
    <t>028j9134.exp</t>
  </si>
  <si>
    <t>034j9135.exp</t>
  </si>
  <si>
    <t>040j9136.exp</t>
  </si>
  <si>
    <t>M39_1_61 11cm</t>
  </si>
  <si>
    <t>M39_1_61 1,35cm</t>
  </si>
  <si>
    <t>M39_1_62 56,6cm</t>
  </si>
  <si>
    <t>M39_1_62 55,3cm</t>
  </si>
  <si>
    <t>M39_1_62 55,0cm</t>
  </si>
  <si>
    <t>M39_1_62 53,0cm</t>
  </si>
  <si>
    <t>010j9137.exp</t>
  </si>
  <si>
    <t>016j9138.exp</t>
  </si>
  <si>
    <t>022j9139.exp</t>
  </si>
  <si>
    <t>028j9140.exp</t>
  </si>
  <si>
    <t>M39_1_62 13,8cm</t>
  </si>
  <si>
    <t>M39_1_61B 3,3cm</t>
  </si>
  <si>
    <t>M39_1_61B 8,6cm</t>
  </si>
  <si>
    <t>M39_1_62 Z2  2,9cm</t>
  </si>
  <si>
    <t>M39_1_61B 25,25cm</t>
  </si>
  <si>
    <t>M39_1_61B 25,9cm</t>
  </si>
  <si>
    <t>M39_1_61B 28,9cm</t>
  </si>
  <si>
    <t>M39_1_61B 30,25cm</t>
  </si>
  <si>
    <t>M39_1_61B 32,45cm</t>
  </si>
  <si>
    <t>M39_1_61B 17,55cm</t>
  </si>
  <si>
    <t>M39_1_61B 21cm</t>
  </si>
  <si>
    <t>010j9143.exp</t>
  </si>
  <si>
    <t>016j9144.exp</t>
  </si>
  <si>
    <t>022j9145.exp</t>
  </si>
  <si>
    <t>028j9146.exp</t>
  </si>
  <si>
    <t>034j9147.exp</t>
  </si>
  <si>
    <t>010j9141.exp</t>
  </si>
  <si>
    <t>016j9142.exp</t>
  </si>
  <si>
    <t>TAS 1</t>
  </si>
  <si>
    <t>Karbonat</t>
  </si>
  <si>
    <t>TAS 2</t>
  </si>
  <si>
    <t>NH1-7 Top</t>
  </si>
  <si>
    <t>NH2 Top</t>
  </si>
  <si>
    <t>NH3-3 Top</t>
  </si>
  <si>
    <t>NH4-3 Top</t>
  </si>
  <si>
    <t>007g8717.exp</t>
  </si>
  <si>
    <t>010g9173.exp</t>
  </si>
  <si>
    <t>Saqia2-1.0</t>
  </si>
  <si>
    <t>Saqia2-5.0</t>
  </si>
  <si>
    <t>Saqia2-10.0</t>
  </si>
  <si>
    <t>Saqia1-13.0</t>
  </si>
  <si>
    <t>007B8717.exp</t>
  </si>
  <si>
    <t>010B9171.exp</t>
  </si>
  <si>
    <t>013B9172.exp</t>
  </si>
  <si>
    <t>016B8717.exp</t>
  </si>
  <si>
    <t>013g8717.exp</t>
  </si>
  <si>
    <t>016g9174.exp</t>
  </si>
  <si>
    <t>019g8717.exp</t>
  </si>
  <si>
    <t>022g9175.exp</t>
  </si>
  <si>
    <t>025g8717.exp</t>
  </si>
  <si>
    <t>028g9176.exp</t>
  </si>
  <si>
    <t>031g8717.exp</t>
  </si>
  <si>
    <t>034g9177.exp</t>
  </si>
  <si>
    <t>037g8717.exp</t>
  </si>
  <si>
    <t>040g9178.exp</t>
  </si>
  <si>
    <t>043g8817.exp</t>
  </si>
  <si>
    <t>046g9179.exp</t>
  </si>
  <si>
    <t>049g8717.exp</t>
  </si>
  <si>
    <t>052g9180.exp</t>
  </si>
  <si>
    <t>Saqia1-15.0</t>
  </si>
  <si>
    <t>Saqia1-17.0</t>
  </si>
  <si>
    <t>007e8717.exp</t>
  </si>
  <si>
    <t>010e9181.exp</t>
  </si>
  <si>
    <t>013e8717.exp</t>
  </si>
  <si>
    <t>016e9182.exp</t>
  </si>
  <si>
    <t>019e8717.exp</t>
  </si>
  <si>
    <t>010M9194.exp</t>
  </si>
  <si>
    <t>016M9195.exp</t>
  </si>
  <si>
    <t>022M9196.exp</t>
  </si>
  <si>
    <t>028M9197.exp</t>
  </si>
  <si>
    <t>034M9198.exp</t>
  </si>
  <si>
    <t>FR-21-3.5</t>
  </si>
  <si>
    <t>Stalagmiten</t>
  </si>
  <si>
    <t>FR-21-6.25</t>
  </si>
  <si>
    <t>FR-21-11.5</t>
  </si>
  <si>
    <t>FR-21-19</t>
  </si>
  <si>
    <t>FR-25-17.5</t>
  </si>
  <si>
    <t>FR-21-1.075</t>
  </si>
  <si>
    <t>FR-21-9.0</t>
  </si>
  <si>
    <t>FR-21-15.35</t>
  </si>
  <si>
    <t>FR-21-23.8</t>
  </si>
  <si>
    <t>FR-25-0.5</t>
  </si>
  <si>
    <t>FR-25-4.2</t>
  </si>
  <si>
    <t>FR-25-8.25</t>
  </si>
  <si>
    <t>007s8717.exp</t>
  </si>
  <si>
    <t>010s9200.exp</t>
  </si>
  <si>
    <t>013s8717.exp</t>
  </si>
  <si>
    <t>016s9201.exp</t>
  </si>
  <si>
    <t>019s8717.exp</t>
  </si>
  <si>
    <t>022s9202.exp</t>
  </si>
  <si>
    <t>025s8717.exp</t>
  </si>
  <si>
    <t>028s9203.exp</t>
  </si>
  <si>
    <t>031s8717.exp</t>
  </si>
  <si>
    <t>034s9204.exp</t>
  </si>
  <si>
    <t>037s8717.exp</t>
  </si>
  <si>
    <t>040s9222.exp</t>
  </si>
  <si>
    <t>043s8817.exp</t>
  </si>
  <si>
    <t>046s9199.exp</t>
  </si>
  <si>
    <t>ZPT-BB1-1</t>
  </si>
  <si>
    <t>ZPT-BB1-2</t>
  </si>
  <si>
    <t>ZPT-BB1-3</t>
  </si>
  <si>
    <t>ZPT-BB1-4</t>
  </si>
  <si>
    <t>ZPT-BB6-1</t>
  </si>
  <si>
    <t>ZPT-BB6-2</t>
  </si>
  <si>
    <t>Chanhol3-S5</t>
  </si>
  <si>
    <t>025A9186.exp</t>
  </si>
  <si>
    <t>028A9268.exp</t>
  </si>
  <si>
    <t>031A9186.exp</t>
  </si>
  <si>
    <t>034A9269.exp</t>
  </si>
  <si>
    <t>037A9186.exp</t>
  </si>
  <si>
    <t>EH-StSG-1</t>
  </si>
  <si>
    <t>Stalaktit</t>
  </si>
  <si>
    <t>EH-StSG-2</t>
  </si>
  <si>
    <t>007S8717.exp</t>
  </si>
  <si>
    <t>010S9225.exp</t>
  </si>
  <si>
    <t>013S8717.exp</t>
  </si>
  <si>
    <t>016S9226.exp</t>
  </si>
  <si>
    <t>019S8717.exp</t>
  </si>
  <si>
    <t>022S9227.exp</t>
  </si>
  <si>
    <t>025S8717.exp</t>
  </si>
  <si>
    <t>028S9228.exp</t>
  </si>
  <si>
    <t>031S8717.exp</t>
  </si>
  <si>
    <t>034S9229.exp</t>
  </si>
  <si>
    <t>037S8717.exp</t>
  </si>
  <si>
    <t>040S9230.exp</t>
  </si>
  <si>
    <t>043S8717.exp</t>
  </si>
  <si>
    <t>046S9231.exp</t>
  </si>
  <si>
    <t>049S8717.exp</t>
  </si>
  <si>
    <t>So-1-950</t>
  </si>
  <si>
    <t>So-1-997</t>
  </si>
  <si>
    <t>So-1-1022</t>
  </si>
  <si>
    <t>So-1-1034</t>
  </si>
  <si>
    <t>So-1-1042</t>
  </si>
  <si>
    <t>So-1-1065</t>
  </si>
  <si>
    <t>So-1-1076</t>
  </si>
  <si>
    <t>So-1-1085</t>
  </si>
  <si>
    <t>So-1-1104</t>
  </si>
  <si>
    <t>So-1-1124</t>
  </si>
  <si>
    <t>So-1-1150</t>
  </si>
  <si>
    <t>So-1-1174</t>
  </si>
  <si>
    <t>So-1-1209</t>
  </si>
  <si>
    <t>So-1-1253</t>
  </si>
  <si>
    <t>So-1-1289</t>
  </si>
  <si>
    <t>010S9232.exp</t>
  </si>
  <si>
    <t>013S9186.exp</t>
  </si>
  <si>
    <t>016S9233.exp</t>
  </si>
  <si>
    <t>019S9186.exp</t>
  </si>
  <si>
    <t>022S9234.exp</t>
  </si>
  <si>
    <t>025S9186.exp</t>
  </si>
  <si>
    <t>028S9235.exp</t>
  </si>
  <si>
    <t>031S9186.exp</t>
  </si>
  <si>
    <t>034S9236.exp</t>
  </si>
  <si>
    <t>037S9186.exp</t>
  </si>
  <si>
    <t>040S9237.exp</t>
  </si>
  <si>
    <t>043S9186.exp</t>
  </si>
  <si>
    <t>046S9238.exp</t>
  </si>
  <si>
    <t>049S9186.exp</t>
  </si>
  <si>
    <t>052S9239.exp</t>
  </si>
  <si>
    <t>007z9186.exp</t>
  </si>
  <si>
    <t>010z9275.exp</t>
  </si>
  <si>
    <t>013z9186.exp</t>
  </si>
  <si>
    <t>016z9272.exp</t>
  </si>
  <si>
    <t>019z9186.exp</t>
  </si>
  <si>
    <t>022z9273.exp</t>
  </si>
  <si>
    <t>ZOO-Ava-1 HV</t>
  </si>
  <si>
    <t>ZOO-Ava-1 NHV</t>
  </si>
  <si>
    <t>M39_1_62-55.3</t>
  </si>
  <si>
    <t>M39_1_61B-24.65</t>
  </si>
  <si>
    <t>M39_1_61B-33.75</t>
  </si>
  <si>
    <t>M39_1_61B-27.10</t>
  </si>
  <si>
    <t>007S9186.exp</t>
  </si>
  <si>
    <t>010S9276.exp</t>
  </si>
  <si>
    <t>016S9277.exp</t>
  </si>
  <si>
    <t>022S9274.exp</t>
  </si>
  <si>
    <t>028S9240.exp</t>
  </si>
  <si>
    <t>034S9241.exp</t>
  </si>
  <si>
    <t>040S9242.exp</t>
  </si>
  <si>
    <t>046S9243.exp</t>
  </si>
  <si>
    <t>052S9244.exp</t>
  </si>
  <si>
    <t>So-1-1319</t>
  </si>
  <si>
    <t>So-1-1330</t>
  </si>
  <si>
    <t>So-1-1339</t>
  </si>
  <si>
    <t>So-1-1350</t>
  </si>
  <si>
    <t>So-1-1370</t>
  </si>
  <si>
    <t>010S9245.exp</t>
  </si>
  <si>
    <t>016S9246.exp</t>
  </si>
  <si>
    <t>022S9247.exp</t>
  </si>
  <si>
    <t>028S9248.exp</t>
  </si>
  <si>
    <t>034S9249.exp</t>
  </si>
  <si>
    <t>040S9250.exp</t>
  </si>
  <si>
    <t>So-1-1417</t>
  </si>
  <si>
    <t>So-1-1438</t>
  </si>
  <si>
    <t>So-1-1462</t>
  </si>
  <si>
    <t>So-1-1482</t>
  </si>
  <si>
    <t>So-11508</t>
  </si>
  <si>
    <t>So-1-1538</t>
  </si>
  <si>
    <t>So-1-1554</t>
  </si>
  <si>
    <t>So-1-1574</t>
  </si>
  <si>
    <t>So-1-1598</t>
  </si>
  <si>
    <t>So-1-1618</t>
  </si>
  <si>
    <t>010S9251.exp</t>
  </si>
  <si>
    <t>016S9252.exp</t>
  </si>
  <si>
    <t>022S9253.exp</t>
  </si>
  <si>
    <t>028S9254.exp</t>
  </si>
  <si>
    <t>034S9278.exp</t>
  </si>
  <si>
    <t>040S9279.exp</t>
  </si>
  <si>
    <t>046S9280.exp</t>
  </si>
  <si>
    <t>052S9281.exp</t>
  </si>
  <si>
    <t>ZPT-17-2-J-A</t>
  </si>
  <si>
    <t>ZPT-17-2-J-B</t>
  </si>
  <si>
    <t>ZPT-17-3-J-A</t>
  </si>
  <si>
    <t>ZPT-17-3-J-B</t>
  </si>
  <si>
    <t>007H9186.exp</t>
  </si>
  <si>
    <t>010H9282.exp</t>
  </si>
  <si>
    <t>013H9186.exp</t>
  </si>
  <si>
    <t>016H9283.exp</t>
  </si>
  <si>
    <t>019H9186.exp</t>
  </si>
  <si>
    <t>022H9284.exp</t>
  </si>
  <si>
    <t>025H9186.exp</t>
  </si>
  <si>
    <t>028H9285.exp</t>
  </si>
  <si>
    <t>031H9186.exp</t>
  </si>
  <si>
    <t>034H9286.exp</t>
  </si>
  <si>
    <t>037H9186.exp</t>
  </si>
  <si>
    <t>040H9287.exp</t>
  </si>
  <si>
    <t>043H9186.exp</t>
  </si>
  <si>
    <t>046H9288.exp</t>
  </si>
  <si>
    <t>049H9186.exp</t>
  </si>
  <si>
    <t>052H9289.exp</t>
  </si>
  <si>
    <t>ZPT-17-9-J-A</t>
  </si>
  <si>
    <t>ZPT-17-9-J-B</t>
  </si>
  <si>
    <t>ZPT-17-13-J-A</t>
  </si>
  <si>
    <t>ZPT-17-13-J-B</t>
  </si>
  <si>
    <t>ZPT-17-14-J-A</t>
  </si>
  <si>
    <t>ZPT-17-14-J-B</t>
  </si>
  <si>
    <t>ZPT-17-16-17-J-A</t>
  </si>
  <si>
    <t>ZPT-17-16-17-J-B</t>
  </si>
  <si>
    <t>ZPT-17-18-J-A</t>
  </si>
  <si>
    <t>010H9290.exp</t>
  </si>
  <si>
    <t>016H9291.exp</t>
  </si>
  <si>
    <t>FR21-4,8</t>
  </si>
  <si>
    <t>007m9186.exp</t>
  </si>
  <si>
    <t>010m9299.exp</t>
  </si>
  <si>
    <t>013m9186.exp</t>
  </si>
  <si>
    <t>016m9300.exp</t>
  </si>
  <si>
    <t>019m9186.exp</t>
  </si>
  <si>
    <t>FR21-2.4</t>
  </si>
  <si>
    <t>007n9186.exp</t>
  </si>
  <si>
    <t>010n9317.exp</t>
  </si>
  <si>
    <t>013n9186.exp</t>
  </si>
  <si>
    <t>016n9318.exp</t>
  </si>
  <si>
    <t>019n9186.exp</t>
  </si>
  <si>
    <t>022n9319.exp</t>
  </si>
  <si>
    <t>025n9186.exp</t>
  </si>
  <si>
    <t>028n9320.exp</t>
  </si>
  <si>
    <t>031n9186.exp</t>
  </si>
  <si>
    <t>034n9325.exp</t>
  </si>
  <si>
    <t>037n9186.exp</t>
  </si>
  <si>
    <t>040n9329.exp</t>
  </si>
  <si>
    <t>043n9186.exp</t>
  </si>
  <si>
    <t>046n9337.exp</t>
  </si>
  <si>
    <t>010n9340.exp</t>
  </si>
  <si>
    <t>016n9343.exp</t>
  </si>
  <si>
    <t>022n9345.exp</t>
  </si>
  <si>
    <t>028n9349.exp</t>
  </si>
  <si>
    <t>ZPT-LB-2,9</t>
  </si>
  <si>
    <t>ZPT-LB-3,3</t>
  </si>
  <si>
    <t>ZPT-LB-3,8</t>
  </si>
  <si>
    <t>ZPT-LB-4,6</t>
  </si>
  <si>
    <t>ZPT-LB-13</t>
  </si>
  <si>
    <t>ZPT-LB-17,3</t>
  </si>
  <si>
    <t>ZPT-LB-27,8</t>
  </si>
  <si>
    <t>ZPT-LB-33,9</t>
  </si>
  <si>
    <t>ZPT-LB-38,4</t>
  </si>
  <si>
    <t>ZPT-LB-40</t>
  </si>
  <si>
    <t>ZPT-LB-46,9</t>
  </si>
  <si>
    <t>034n9354.exp</t>
  </si>
  <si>
    <t>040n9355.exp</t>
  </si>
  <si>
    <t>ZPT-LB-53,8</t>
  </si>
  <si>
    <t>ZPT-LB-56,7</t>
  </si>
  <si>
    <t>010a9369.exp</t>
  </si>
  <si>
    <t>013a9186.exp</t>
  </si>
  <si>
    <t>016a9368.exp</t>
  </si>
  <si>
    <t>019a9186.exp</t>
  </si>
  <si>
    <t>022a9366.exp</t>
  </si>
  <si>
    <t>025a9186.exp</t>
  </si>
  <si>
    <t>028a9367.exp</t>
  </si>
  <si>
    <t>LM-AJ 10B</t>
  </si>
  <si>
    <t xml:space="preserve">Sinter </t>
  </si>
  <si>
    <t>LM-AJ 10</t>
  </si>
  <si>
    <t>LM-AJ 15</t>
  </si>
  <si>
    <t>LM-AJ 18</t>
  </si>
  <si>
    <t>LM-AJ 19</t>
  </si>
  <si>
    <t>LM-AJ 23</t>
  </si>
  <si>
    <t>LM-AJ 25a</t>
  </si>
  <si>
    <t>LM-AJ 29</t>
  </si>
  <si>
    <t>LM-AJ 30</t>
  </si>
  <si>
    <t>LM-AJ 31</t>
  </si>
  <si>
    <t>LM-AJ 33</t>
  </si>
  <si>
    <t>LM-AJ 42</t>
  </si>
  <si>
    <t>LM-AJ 43</t>
  </si>
  <si>
    <t>LM-AJ 53</t>
  </si>
  <si>
    <t>LM-AJ 56</t>
  </si>
  <si>
    <t>LM-AJ 59</t>
  </si>
  <si>
    <t>LM-AJ 65</t>
  </si>
  <si>
    <t>007a9186.exp</t>
  </si>
  <si>
    <t>010a9370.exp</t>
  </si>
  <si>
    <t>016a9371.exp</t>
  </si>
  <si>
    <t>022a9372.exp</t>
  </si>
  <si>
    <t>028a9373.exp</t>
  </si>
  <si>
    <t>031a9186.exp</t>
  </si>
  <si>
    <t>034a9374.exp</t>
  </si>
  <si>
    <t>037a9186.exp</t>
  </si>
  <si>
    <t>040a9375.exp</t>
  </si>
  <si>
    <t>043a9186.exp</t>
  </si>
  <si>
    <t>010a9381.exp</t>
  </si>
  <si>
    <t>016a9379.exp</t>
  </si>
  <si>
    <t>022a9377.exp</t>
  </si>
  <si>
    <t>028a9382.exp</t>
  </si>
  <si>
    <t>034a9380.exp</t>
  </si>
  <si>
    <t>040a9376.exp</t>
  </si>
  <si>
    <t>046a9378.exp</t>
  </si>
  <si>
    <t>007T9186.exp</t>
  </si>
  <si>
    <t>010T9258.exp</t>
  </si>
  <si>
    <t>013T9186.exp</t>
  </si>
  <si>
    <t>016T9359.exp</t>
  </si>
  <si>
    <t>019T9186.exp</t>
  </si>
  <si>
    <t>022T9360.exp</t>
  </si>
  <si>
    <t>025T9186.exp</t>
  </si>
  <si>
    <t>028T9361.exp</t>
  </si>
  <si>
    <t>031T9186.exp</t>
  </si>
  <si>
    <t>034T9362.exp</t>
  </si>
  <si>
    <t>037T9186.exp</t>
  </si>
  <si>
    <t>040T9363.exp</t>
  </si>
  <si>
    <t>007t9186.exp</t>
  </si>
  <si>
    <t>010t9364.exp</t>
  </si>
  <si>
    <t>013t9186.exp</t>
  </si>
  <si>
    <t>016t9365.exp</t>
  </si>
  <si>
    <t>019t9186.exp</t>
  </si>
  <si>
    <t>022t9383.exp</t>
  </si>
  <si>
    <t>025t9186.exp</t>
  </si>
  <si>
    <t>028t9384.exp</t>
  </si>
  <si>
    <t>031t9186.exp</t>
  </si>
  <si>
    <t>034t9385.exp</t>
  </si>
  <si>
    <t>037t9186.exp</t>
  </si>
  <si>
    <t>040t9386.exp</t>
  </si>
  <si>
    <t>043t9186.exp</t>
  </si>
  <si>
    <t>046t9387.exp</t>
  </si>
  <si>
    <t>PLA 18 S1 Basis</t>
  </si>
  <si>
    <t>EH-STE 18 S4 Basis</t>
  </si>
  <si>
    <t>EH-STE 18 S4 Top</t>
  </si>
  <si>
    <t>EH-STE 18 S6 Basis</t>
  </si>
  <si>
    <t>EH-STE 18 S6 Top</t>
  </si>
  <si>
    <t>010z9410.exp</t>
  </si>
  <si>
    <t>016z9411.exp</t>
  </si>
  <si>
    <t>022z9412.exp</t>
  </si>
  <si>
    <t>025z9186.exp</t>
  </si>
  <si>
    <t>028z9413.exp</t>
  </si>
  <si>
    <t>031z9186.exp</t>
  </si>
  <si>
    <t>034z9414.exp</t>
  </si>
  <si>
    <t>037z9186.exp</t>
  </si>
  <si>
    <t>040z9415.exp</t>
  </si>
  <si>
    <t>ZPT-17-8-DC</t>
  </si>
  <si>
    <t>ZPT-17-11-DC</t>
  </si>
  <si>
    <t>ZPT-17-14-DC</t>
  </si>
  <si>
    <t>ZPT-17-25-EU</t>
  </si>
  <si>
    <t>ZPT-LB-4A</t>
  </si>
  <si>
    <t>ZPT-LB-4B</t>
  </si>
  <si>
    <t>010z9327.exp</t>
  </si>
  <si>
    <t>016z9334.exp</t>
  </si>
  <si>
    <t>022z9338.exp</t>
  </si>
  <si>
    <t>028z9341.exp</t>
  </si>
  <si>
    <t>034z9347.exp</t>
  </si>
  <si>
    <t>040z9350.exp</t>
  </si>
  <si>
    <t>ZPT-LB-15,4</t>
  </si>
  <si>
    <t>ZPT-LB-21,2</t>
  </si>
  <si>
    <t>ZPT-LB-31,5</t>
  </si>
  <si>
    <t>ZPT-LB-37,1</t>
  </si>
  <si>
    <t>ZPT-LB-41</t>
  </si>
  <si>
    <t>ZPT-LB-47,7</t>
  </si>
  <si>
    <t>ZPT-LB-51</t>
  </si>
  <si>
    <t>ZPT-LB-52,9</t>
  </si>
  <si>
    <t>010z9351.exp</t>
  </si>
  <si>
    <t>016z9352.exp</t>
  </si>
  <si>
    <t>010n9321.exp</t>
  </si>
  <si>
    <t>016n9322.exp</t>
  </si>
  <si>
    <t>022n9323.exp</t>
  </si>
  <si>
    <t>028n9328.exp</t>
  </si>
  <si>
    <t>034n9330.exp</t>
  </si>
  <si>
    <t>040n9331.exp</t>
  </si>
  <si>
    <t>046n9332.exp</t>
  </si>
  <si>
    <t>ZPT-LB-5,1</t>
  </si>
  <si>
    <t>ZPT-LB-6,7</t>
  </si>
  <si>
    <t>ZPT-LB-11</t>
  </si>
  <si>
    <t>ZPT-LB-16,9</t>
  </si>
  <si>
    <t>ZPT-LB-17,9</t>
  </si>
  <si>
    <t>ZPT-LB-18,4</t>
  </si>
  <si>
    <t>ZPT-LB-19,3</t>
  </si>
  <si>
    <t>010n9333.exp</t>
  </si>
  <si>
    <t>016n9336.exp</t>
  </si>
  <si>
    <t>022n9339.exp</t>
  </si>
  <si>
    <t>028n9342.exp</t>
  </si>
  <si>
    <t>034n9344.exp</t>
  </si>
  <si>
    <t>040n9346.exp</t>
  </si>
  <si>
    <t>046n9348.exp</t>
  </si>
  <si>
    <t>049n9186.exp</t>
  </si>
  <si>
    <t>052n9353.exp</t>
  </si>
  <si>
    <t>055n9186.exp</t>
  </si>
  <si>
    <t>ZPT-LB-20,5</t>
  </si>
  <si>
    <t>ZPT-LB-23,5</t>
  </si>
  <si>
    <t>ZPT-LB-33,1</t>
  </si>
  <si>
    <t>ZPT-LB-37,9</t>
  </si>
  <si>
    <t>ZPT-LB-39,2</t>
  </si>
  <si>
    <t>ZPT-LB-40,6</t>
  </si>
  <si>
    <t>ZPT-LB-43,8</t>
  </si>
  <si>
    <t>ZPT-LB-53,5</t>
  </si>
  <si>
    <t>ZPT-LB-12.1</t>
  </si>
  <si>
    <t>ZPT-LB-13.7</t>
  </si>
  <si>
    <t>010n9324.exp</t>
  </si>
  <si>
    <t>016n9326.exp</t>
  </si>
  <si>
    <t>028n9387.exp</t>
  </si>
  <si>
    <t>034n9537.exp</t>
  </si>
  <si>
    <t>040n9538.exp</t>
  </si>
  <si>
    <t>STE18-S1-B Top</t>
  </si>
  <si>
    <t>STE18-S1-B Bottom</t>
  </si>
  <si>
    <t>FL-K</t>
  </si>
  <si>
    <t>FL-L</t>
  </si>
  <si>
    <t>FL-M</t>
  </si>
  <si>
    <t>FL-N</t>
  </si>
  <si>
    <t>FL-O</t>
  </si>
  <si>
    <t>FL-P</t>
  </si>
  <si>
    <t>FL-Q</t>
  </si>
  <si>
    <t>M39_151-60 Top</t>
  </si>
  <si>
    <t>M39_151-60 Bottom</t>
  </si>
  <si>
    <t>007p9186.exp</t>
  </si>
  <si>
    <t>010p9539.exp</t>
  </si>
  <si>
    <t>013p9186.exp</t>
  </si>
  <si>
    <t>016p9540.exp</t>
  </si>
  <si>
    <t>019p9186.exp</t>
  </si>
  <si>
    <t>022p9541.exp</t>
  </si>
  <si>
    <t>025p9186.exp</t>
  </si>
  <si>
    <t>028p9542.exp</t>
  </si>
  <si>
    <t>031p9186.exp</t>
  </si>
  <si>
    <t>034p9543.exp</t>
  </si>
  <si>
    <t>037p9186.exp</t>
  </si>
  <si>
    <t>040p9544.exp</t>
  </si>
  <si>
    <t>043p9186.exp</t>
  </si>
  <si>
    <t>046p9545.exp</t>
  </si>
  <si>
    <t>049p9186.exp</t>
  </si>
  <si>
    <t>052p9546.exp</t>
  </si>
  <si>
    <t>055p9186.exp</t>
  </si>
  <si>
    <t>058p9547.exp</t>
  </si>
  <si>
    <t>ALMY</t>
  </si>
  <si>
    <t>M39.151/10-1b Top</t>
  </si>
  <si>
    <t>M39.151/10-1b Bottom</t>
  </si>
  <si>
    <t>M39_1_61D-2.3</t>
  </si>
  <si>
    <t>M39_1_61D-20.8</t>
  </si>
  <si>
    <t>M39_1_61D-40.0</t>
  </si>
  <si>
    <t>010a9588.exp</t>
  </si>
  <si>
    <t>016a6783.exp</t>
  </si>
  <si>
    <t>022a6784.exp</t>
  </si>
  <si>
    <t>028a9583.exp</t>
  </si>
  <si>
    <t>034a9584.exp</t>
  </si>
  <si>
    <t>040a9585.exp</t>
  </si>
  <si>
    <t>046a9590.exp</t>
  </si>
  <si>
    <t>049a9186.exp</t>
  </si>
  <si>
    <t>SP-C oben</t>
  </si>
  <si>
    <t>Stromatolith</t>
  </si>
  <si>
    <t>SP-C unten</t>
  </si>
  <si>
    <t>POC oben</t>
  </si>
  <si>
    <t>POC unten</t>
  </si>
  <si>
    <t>TinTins-C01</t>
  </si>
  <si>
    <t>Pal_01</t>
  </si>
  <si>
    <t>TinTinCF</t>
  </si>
  <si>
    <t>007s9186.exp</t>
  </si>
  <si>
    <t>010s9591.exp</t>
  </si>
  <si>
    <t>013s9186.exp</t>
  </si>
  <si>
    <t>016s9592.exp</t>
  </si>
  <si>
    <t>019s9186.exp</t>
  </si>
  <si>
    <t>022s9593.exp</t>
  </si>
  <si>
    <t>025s9186.exp</t>
  </si>
  <si>
    <t>028s9594.exp</t>
  </si>
  <si>
    <t>031s9186.exp</t>
  </si>
  <si>
    <t>034s9595.exp</t>
  </si>
  <si>
    <t>037s9186.exp</t>
  </si>
  <si>
    <t>040s9596.exp</t>
  </si>
  <si>
    <t>010m9586.exp</t>
  </si>
  <si>
    <t>016m9587.exp</t>
  </si>
  <si>
    <t>022m9567.exp</t>
  </si>
  <si>
    <t>025m9186.exp</t>
  </si>
  <si>
    <t>028m9568.exp</t>
  </si>
  <si>
    <t>031m9186.exp</t>
  </si>
  <si>
    <t>034m9569.exp</t>
  </si>
  <si>
    <t>037m9186.exp</t>
  </si>
  <si>
    <t>040m9570.exp</t>
  </si>
  <si>
    <t>M5_54/2-0.25</t>
  </si>
  <si>
    <t>M5_54/2-5.55</t>
  </si>
  <si>
    <t>M5_14_42-0.55</t>
  </si>
  <si>
    <t>M5_14_42-4.1</t>
  </si>
  <si>
    <t>M5_14_42-4.9</t>
  </si>
  <si>
    <t>M5_14_42-18.1</t>
  </si>
  <si>
    <t>M5_14_42-18.7</t>
  </si>
  <si>
    <t>M5_14_42-25.75</t>
  </si>
  <si>
    <t>M5_14_42-30.4</t>
  </si>
  <si>
    <t>M5_14_42-33.25</t>
  </si>
  <si>
    <t>M5_14_42-33.6</t>
  </si>
  <si>
    <t>M5_14_42-37.2</t>
  </si>
  <si>
    <t>M5_14_42-39.9</t>
  </si>
  <si>
    <t>M5_14_44B-0.20</t>
  </si>
  <si>
    <t>M5_14_44B-11.5</t>
  </si>
  <si>
    <t>M5_14_44B-31.5</t>
  </si>
  <si>
    <t>M5_14_44B-31.0</t>
  </si>
  <si>
    <t>M5_14_44B-66.3</t>
  </si>
  <si>
    <t>010m9571.exp</t>
  </si>
  <si>
    <t>016m9572.exp</t>
  </si>
  <si>
    <t>022m9573.exp</t>
  </si>
  <si>
    <t>028m9574.exp</t>
  </si>
  <si>
    <t>034m9575.exp</t>
  </si>
  <si>
    <t>040m9576.exp</t>
  </si>
  <si>
    <t>043m9186.exp</t>
  </si>
  <si>
    <t>046m9577.exp</t>
  </si>
  <si>
    <t>049m9186.exp</t>
  </si>
  <si>
    <t>010m9578.exp</t>
  </si>
  <si>
    <t>016m9579.exp</t>
  </si>
  <si>
    <t>022m9580.exp</t>
  </si>
  <si>
    <t>028m9581.exp</t>
  </si>
  <si>
    <t>034m9582.exp</t>
  </si>
  <si>
    <t>010m9597.exp</t>
  </si>
  <si>
    <t>016m9598.exp</t>
  </si>
  <si>
    <t>022m9599.exp</t>
  </si>
  <si>
    <t>028m9600.exp</t>
  </si>
  <si>
    <t>034m9601.exp</t>
  </si>
  <si>
    <t>M39_151_10_1a-40</t>
  </si>
  <si>
    <t>M39_151_10_1a-45</t>
  </si>
  <si>
    <t>M39_151_10_2-56</t>
  </si>
  <si>
    <t>M39_151_10_2-62.5</t>
  </si>
  <si>
    <t>M39_151_10_2-96.5</t>
  </si>
  <si>
    <t>010n9550.exp</t>
  </si>
  <si>
    <t>016n9551.exp</t>
  </si>
  <si>
    <t>022n9552.exp</t>
  </si>
  <si>
    <t>028n9553.exp</t>
  </si>
  <si>
    <t>034n9554.exp</t>
  </si>
  <si>
    <t>040n9555.exp</t>
  </si>
  <si>
    <t>E4-6</t>
  </si>
  <si>
    <t>E4-49,5</t>
  </si>
  <si>
    <t>E0-B-212</t>
  </si>
  <si>
    <t>E0-B-5</t>
  </si>
  <si>
    <t>E0-C-200</t>
  </si>
  <si>
    <t>E0-C-7</t>
  </si>
  <si>
    <t>046n9602.exp</t>
  </si>
  <si>
    <t>052n9603.exp</t>
  </si>
  <si>
    <t>058n9548.exp</t>
  </si>
  <si>
    <t>061n9186.exp</t>
  </si>
  <si>
    <t>064n9549.exp</t>
  </si>
  <si>
    <t>067n9186.exp</t>
  </si>
  <si>
    <t>E0-A-49</t>
  </si>
  <si>
    <t>E0-A-8</t>
  </si>
  <si>
    <t>NAH14-5,5</t>
  </si>
  <si>
    <t>NAH14-98,5</t>
  </si>
  <si>
    <t>007G9186.exp</t>
  </si>
  <si>
    <t>010G9638.exp</t>
  </si>
  <si>
    <t>013G9186.exp</t>
  </si>
  <si>
    <t>016G9639.exp</t>
  </si>
  <si>
    <t>019G9186.exp</t>
  </si>
  <si>
    <t>022G9640.exp</t>
  </si>
  <si>
    <t>025G9186.exp</t>
  </si>
  <si>
    <t>028G9608.exp</t>
  </si>
  <si>
    <t>031G9186.exp</t>
  </si>
  <si>
    <t>034G9607.exp</t>
  </si>
  <si>
    <t>037G9186.exp</t>
  </si>
  <si>
    <t>040G9606.exp</t>
  </si>
  <si>
    <t>043G9186.exp</t>
  </si>
  <si>
    <t>046G9605.exp</t>
  </si>
  <si>
    <t>049G9186.exp</t>
  </si>
  <si>
    <t>052G9604.exp</t>
  </si>
  <si>
    <t>055G9186.exp</t>
  </si>
  <si>
    <t>CO9-2-3,7</t>
  </si>
  <si>
    <t>CO9-2-8,2</t>
  </si>
  <si>
    <t>CO9-2-15,0</t>
  </si>
  <si>
    <t>CO9-2-27,0</t>
  </si>
  <si>
    <t>CO9-2-33,1</t>
  </si>
  <si>
    <t>GM1702-2,2</t>
  </si>
  <si>
    <t>GM1702-3,8</t>
  </si>
  <si>
    <t>GH17-05-1,0</t>
  </si>
  <si>
    <t>GM 1702-4.6</t>
  </si>
  <si>
    <t>GM 1702-6.1</t>
  </si>
  <si>
    <t>GM 1702-0</t>
  </si>
  <si>
    <t>GM 1702-1.4</t>
  </si>
  <si>
    <t>GM 1701-4.1</t>
  </si>
  <si>
    <t>GH 17-05 -0.4</t>
  </si>
  <si>
    <t>GH 17-05-1.75</t>
  </si>
  <si>
    <t>GH 17-05 -4.2</t>
  </si>
  <si>
    <t>007o9186.exp</t>
  </si>
  <si>
    <t>010o9737.exp</t>
  </si>
  <si>
    <t>013o9186.exp</t>
  </si>
  <si>
    <t>016o9729.exp</t>
  </si>
  <si>
    <t>Sachalin-2018</t>
  </si>
  <si>
    <t>ZLOM18/DS1-4</t>
  </si>
  <si>
    <t>25 m</t>
  </si>
  <si>
    <t xml:space="preserve">Achtung korr.! </t>
  </si>
  <si>
    <t>010o9731.exp</t>
  </si>
  <si>
    <t>016o9726.exp</t>
  </si>
  <si>
    <t>019o9186.exp</t>
  </si>
  <si>
    <t>022o9728.exp</t>
  </si>
  <si>
    <t>025o9186.exp</t>
  </si>
  <si>
    <t>028o9730.exp</t>
  </si>
  <si>
    <t>031o9186.exp</t>
  </si>
  <si>
    <t>034o9727.exp</t>
  </si>
  <si>
    <t>037o9186.exp</t>
  </si>
  <si>
    <t>040o9733.exp</t>
  </si>
  <si>
    <t>043o9186.exp</t>
  </si>
  <si>
    <t>046o9734.exp</t>
  </si>
  <si>
    <t>049o9186.exp</t>
  </si>
  <si>
    <t>ZLOM18/DS1-1</t>
  </si>
  <si>
    <t>ZLOM18/DS1-2</t>
  </si>
  <si>
    <t>ZLOM18/DS1-3</t>
  </si>
  <si>
    <t>ZLOM18/DS1-5</t>
  </si>
  <si>
    <t>ZLOM18/DS1-6</t>
  </si>
  <si>
    <t>ZLOM18/PS/904-1</t>
  </si>
  <si>
    <t>60 m</t>
  </si>
  <si>
    <t>ZLOM18/PS/904-2</t>
  </si>
  <si>
    <t>ZLOM18/PS/904-3</t>
  </si>
  <si>
    <t>ZLOM18/PS/904-4</t>
  </si>
  <si>
    <t>ZLOM18/PS/904-5</t>
  </si>
  <si>
    <t>010o9735.exp</t>
  </si>
  <si>
    <t>016o9736.exp</t>
  </si>
  <si>
    <t>022o9732.exp</t>
  </si>
  <si>
    <t>Zoo-4 (1)</t>
  </si>
  <si>
    <t>Zoo-4 (2)</t>
  </si>
  <si>
    <t>Zoo-4 (3)</t>
  </si>
  <si>
    <t>GH17-05 2,6</t>
  </si>
  <si>
    <t>GH17-05 3,3</t>
  </si>
  <si>
    <t>031j9186.exp</t>
  </si>
  <si>
    <t>010T9760.exp</t>
  </si>
  <si>
    <t>016T9761.exp</t>
  </si>
  <si>
    <t>022T9762.exp</t>
  </si>
  <si>
    <t>028T9763.exp</t>
  </si>
  <si>
    <t>034T9764.exp</t>
  </si>
  <si>
    <t>010n9769.exp</t>
  </si>
  <si>
    <t>016n9770.exp</t>
  </si>
  <si>
    <t>022n9771.exp</t>
  </si>
  <si>
    <t>028n9750.exp</t>
  </si>
  <si>
    <t>034n9751.exp</t>
  </si>
  <si>
    <t>040n9752.exp</t>
  </si>
  <si>
    <t>CH-3-5,5</t>
  </si>
  <si>
    <t>Karbonatkruste</t>
  </si>
  <si>
    <t>CH-3-3,5</t>
  </si>
  <si>
    <t>CH-3-4,5</t>
  </si>
  <si>
    <t>E6-220</t>
  </si>
  <si>
    <t>E6-31,5</t>
  </si>
  <si>
    <t>E6-7,5</t>
  </si>
  <si>
    <t>046n9753.exp</t>
  </si>
  <si>
    <t>052n9754.exp</t>
  </si>
  <si>
    <t>U234SEM!</t>
  </si>
  <si>
    <t>E7-A-108</t>
  </si>
  <si>
    <t>E7-B-21,5</t>
  </si>
  <si>
    <t>010n9755.exp</t>
  </si>
  <si>
    <t>016n9756.exp</t>
  </si>
  <si>
    <t>022n9757.exp</t>
  </si>
  <si>
    <t>028n9758.exp</t>
  </si>
  <si>
    <t>034n9759.exp</t>
  </si>
  <si>
    <t>E0-B-152</t>
  </si>
  <si>
    <t>E0-B-59</t>
  </si>
  <si>
    <t>E0-C-120</t>
  </si>
  <si>
    <t>E0-C-45</t>
  </si>
  <si>
    <t>E0-C-37,5</t>
  </si>
  <si>
    <t>M43_401_15D-0,55</t>
  </si>
  <si>
    <t>M43_401_15D-8,5</t>
  </si>
  <si>
    <t>M43_401_15D-10,9</t>
  </si>
  <si>
    <t>M43_401_15D-23,4</t>
  </si>
  <si>
    <t>M39_1_65-2,1</t>
  </si>
  <si>
    <t>010j9772.exp</t>
  </si>
  <si>
    <t>013j9186.exp</t>
  </si>
  <si>
    <t>016j9773.exp</t>
  </si>
  <si>
    <t>019j9186.exp</t>
  </si>
  <si>
    <t>022j9774.exp</t>
  </si>
  <si>
    <t>025j9186.exp</t>
  </si>
  <si>
    <t>028j9775.exp</t>
  </si>
  <si>
    <t>034j9776.exp</t>
  </si>
  <si>
    <t>007j9186.exp</t>
  </si>
  <si>
    <t>010j9777.exp</t>
  </si>
  <si>
    <t>016j9778.exp</t>
  </si>
  <si>
    <t>022j9779.exp</t>
  </si>
  <si>
    <t>028j9780.exp</t>
  </si>
  <si>
    <t>034j9781.exp</t>
  </si>
  <si>
    <t>037j9186.exp</t>
  </si>
  <si>
    <t>040j9782.exp</t>
  </si>
  <si>
    <t>043j9186.exp</t>
  </si>
  <si>
    <t>046j9783.exp</t>
  </si>
  <si>
    <t>049j9186.exp</t>
  </si>
  <si>
    <t>052j9784.exp</t>
  </si>
  <si>
    <t>055j9186.exp</t>
  </si>
  <si>
    <t>058j9785.exp</t>
  </si>
  <si>
    <t>061j9186.exp</t>
  </si>
  <si>
    <t>064j9786.exp</t>
  </si>
  <si>
    <t>M39_1_65 -46,7</t>
  </si>
  <si>
    <t>M43_401_15C-0,7</t>
  </si>
  <si>
    <t>M43_401_15C-13,8</t>
  </si>
  <si>
    <t>M43_401_15C-28,6</t>
  </si>
  <si>
    <t>M43_401_15C-36,2</t>
  </si>
  <si>
    <t>M43_401_15C-57,6</t>
  </si>
  <si>
    <t>M43_401_15C-66,2</t>
  </si>
  <si>
    <t>M43_401_15C-77,3</t>
  </si>
  <si>
    <t>M43_401_5 oben</t>
  </si>
  <si>
    <t>M43_401_5 unten</t>
  </si>
  <si>
    <t>M43_401_12</t>
  </si>
  <si>
    <t>M43_401_13</t>
  </si>
  <si>
    <t>M43_401_14</t>
  </si>
  <si>
    <t>M43_401_15A</t>
  </si>
  <si>
    <t>M43_401_15B</t>
  </si>
  <si>
    <t>LM-AJ-73</t>
  </si>
  <si>
    <t>Karbonatkrusten</t>
  </si>
  <si>
    <t>LM-AJ-74 A1</t>
  </si>
  <si>
    <t>LM-AJ-74 A2</t>
  </si>
  <si>
    <t>LM-AJ-75</t>
  </si>
  <si>
    <t>LM-AJ-76</t>
  </si>
  <si>
    <t>010j9787.exp</t>
  </si>
  <si>
    <t>016j9788.exp</t>
  </si>
  <si>
    <t>022j9789.exp</t>
  </si>
  <si>
    <t>028j9790.exp</t>
  </si>
  <si>
    <t>034j9791.exp</t>
  </si>
  <si>
    <t>040j9963.exp</t>
  </si>
  <si>
    <t>046j9964.exp</t>
  </si>
  <si>
    <t>052j9965.exp</t>
  </si>
  <si>
    <t>058j9966.exp</t>
  </si>
  <si>
    <t>064j9967.exp</t>
  </si>
  <si>
    <t>067j9186.exp</t>
  </si>
  <si>
    <t>EG 5-8</t>
  </si>
  <si>
    <t>EG 5-6</t>
  </si>
  <si>
    <t>EG 5-2</t>
  </si>
  <si>
    <t>EG 5-11</t>
  </si>
  <si>
    <t>IS 5</t>
  </si>
  <si>
    <t>IS 6</t>
  </si>
  <si>
    <t>IS 18</t>
  </si>
  <si>
    <t>IS 19B</t>
  </si>
  <si>
    <t>010s9792.exp</t>
  </si>
  <si>
    <t>016s9793.exp</t>
  </si>
  <si>
    <t>022s9794.exp</t>
  </si>
  <si>
    <t>028s9795.exp</t>
  </si>
  <si>
    <t>034s9796.exp</t>
  </si>
  <si>
    <t>040s9797.exp</t>
  </si>
  <si>
    <t>043s9186.exp</t>
  </si>
  <si>
    <t>046s9798.exp</t>
  </si>
  <si>
    <t>049s9186.exp</t>
  </si>
  <si>
    <t>052s9799.exp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</si>
</sst>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0.0000000000000000000000000"/>
    <numFmt numFmtId="174" formatCode="0.000000000000000000000000"/>
    <numFmt numFmtId="175" formatCode="_-* #,##0.00\ [$€]_-;\-* #,##0.00\ [$€]_-;_-* &quot;-&quot;??\ [$€]_-;_-@_-"/>
    <numFmt numFmtId="176" formatCode="#,##0.0\ _D_M"/>
    <numFmt numFmtId="177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175" fontId="1" fillId="0" borderId="0" applyFont="0" applyFill="0" applyBorder="0" applyAlignment="0" applyProtection="0"/>
  </cellStyleXfs>
  <cellXfs count="190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0" fontId="2" fillId="0" borderId="0" xfId="0" applyNumberFormat="1" applyFont="1" applyBorder="1" applyAlignment="1" applyProtection="1">
      <alignment horizontal="center"/>
    </xf>
    <xf numFmtId="170" fontId="2" fillId="0" borderId="0" xfId="0" applyNumberFormat="1" applyFont="1" applyBorder="1" applyAlignment="1">
      <alignment horizont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0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0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0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2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6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2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4" fontId="2" fillId="0" borderId="0" xfId="0" applyNumberFormat="1" applyFont="1" applyFill="1" applyAlignment="1">
      <alignment horizontal="center"/>
    </xf>
    <xf numFmtId="0" fontId="11" fillId="0" borderId="0" xfId="0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0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0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2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7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2" fillId="0" borderId="0" xfId="0" applyNumberFormat="1" applyFont="1" applyFill="1" applyAlignment="1">
      <alignment horizontal="center"/>
    </xf>
    <xf numFmtId="177" fontId="3" fillId="0" borderId="2" xfId="0" applyNumberFormat="1" applyFont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0" fontId="2" fillId="11" borderId="0" xfId="0" applyFont="1" applyFill="1" applyAlignment="1">
      <alignment horizontal="center" vertical="center" wrapText="1"/>
    </xf>
    <xf numFmtId="168" fontId="3" fillId="0" borderId="2" xfId="0" applyNumberFormat="1" applyFont="1" applyBorder="1" applyAlignment="1">
      <alignment horizontal="center"/>
    </xf>
    <xf numFmtId="168" fontId="3" fillId="0" borderId="6" xfId="0" applyNumberFormat="1" applyFont="1" applyBorder="1" applyAlignment="1">
      <alignment horizontal="center"/>
    </xf>
    <xf numFmtId="168" fontId="3" fillId="0" borderId="5" xfId="0" applyNumberFormat="1" applyFont="1" applyBorder="1" applyAlignment="1">
      <alignment horizontal="center"/>
    </xf>
    <xf numFmtId="168" fontId="3" fillId="0" borderId="7" xfId="0" applyNumberFormat="1" applyFont="1" applyBorder="1" applyAlignment="1">
      <alignment horizontal="center"/>
    </xf>
    <xf numFmtId="11" fontId="0" fillId="0" borderId="0" xfId="0" applyNumberFormat="1"/>
    <xf numFmtId="11" fontId="0" fillId="0" borderId="0" xfId="0" applyNumberFormat="1" applyFill="1"/>
    <xf numFmtId="0" fontId="0" fillId="0" borderId="0" xfId="0" applyFill="1"/>
    <xf numFmtId="2" fontId="3" fillId="0" borderId="2" xfId="0" applyNumberFormat="1" applyFont="1" applyBorder="1" applyAlignment="1">
      <alignment horizontal="center" vertical="center"/>
    </xf>
    <xf numFmtId="2" fontId="1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168" fontId="1" fillId="0" borderId="0" xfId="0" applyNumberFormat="1" applyFont="1" applyFill="1" applyAlignment="1">
      <alignment horizontal="center"/>
    </xf>
    <xf numFmtId="169" fontId="1" fillId="0" borderId="0" xfId="0" applyNumberFormat="1" applyFont="1" applyFill="1" applyAlignment="1">
      <alignment horizontal="center"/>
    </xf>
    <xf numFmtId="167" fontId="1" fillId="0" borderId="0" xfId="0" applyNumberFormat="1" applyFont="1" applyFill="1" applyAlignment="1">
      <alignment horizontal="center"/>
    </xf>
    <xf numFmtId="177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4" fontId="2" fillId="0" borderId="0" xfId="0" applyNumberFormat="1" applyFont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C821"/>
  <sheetViews>
    <sheetView tabSelected="1" zoomScaleNormal="100" workbookViewId="0">
      <pane ySplit="2" topLeftCell="A799" activePane="bottomLeft" state="frozen"/>
      <selection activeCell="B1" sqref="B1"/>
      <selection pane="bottomLeft" activeCell="B824" sqref="B824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8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09" customWidth="1"/>
    <col min="19" max="19" width="13.140625" style="162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20" t="s">
        <v>2</v>
      </c>
      <c r="F1" s="36" t="s">
        <v>3</v>
      </c>
      <c r="G1" s="40" t="s">
        <v>93</v>
      </c>
      <c r="H1" s="40"/>
      <c r="I1" s="97" t="s">
        <v>77</v>
      </c>
      <c r="J1" s="98" t="s">
        <v>78</v>
      </c>
      <c r="K1" s="42" t="s">
        <v>94</v>
      </c>
      <c r="L1" s="133" t="s">
        <v>4</v>
      </c>
      <c r="M1" s="37" t="s">
        <v>42</v>
      </c>
      <c r="N1" s="135" t="s">
        <v>4</v>
      </c>
      <c r="O1" s="40" t="s">
        <v>5</v>
      </c>
      <c r="P1" s="20" t="s">
        <v>6</v>
      </c>
      <c r="Q1" s="42" t="s">
        <v>80</v>
      </c>
      <c r="R1" s="135" t="s">
        <v>4</v>
      </c>
      <c r="S1" s="164" t="s">
        <v>7</v>
      </c>
      <c r="T1" s="135" t="s">
        <v>4</v>
      </c>
      <c r="U1" s="124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76" t="s">
        <v>12</v>
      </c>
      <c r="F2" s="39" t="s">
        <v>44</v>
      </c>
      <c r="G2" s="37" t="s">
        <v>44</v>
      </c>
      <c r="H2" s="37"/>
      <c r="I2" s="1"/>
      <c r="J2" s="123"/>
      <c r="K2" s="42" t="s">
        <v>14</v>
      </c>
      <c r="L2" s="133" t="s">
        <v>13</v>
      </c>
      <c r="M2" s="37" t="s">
        <v>14</v>
      </c>
      <c r="N2" s="135" t="s">
        <v>13</v>
      </c>
      <c r="O2" s="37" t="s">
        <v>15</v>
      </c>
      <c r="P2" s="20" t="s">
        <v>16</v>
      </c>
      <c r="Q2" s="42" t="s">
        <v>14</v>
      </c>
      <c r="R2" s="135" t="s">
        <v>13</v>
      </c>
      <c r="S2" s="164" t="s">
        <v>14</v>
      </c>
      <c r="T2" s="135" t="s">
        <v>13</v>
      </c>
      <c r="U2" s="125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45"/>
      <c r="F3" s="43"/>
      <c r="G3" s="44"/>
      <c r="H3" s="44"/>
      <c r="I3" s="44"/>
      <c r="J3" s="45"/>
      <c r="K3" s="44"/>
      <c r="L3" s="134"/>
      <c r="M3" s="134"/>
      <c r="N3" s="134"/>
      <c r="O3" s="44"/>
      <c r="P3" s="45"/>
      <c r="Q3" s="46"/>
      <c r="R3" s="136"/>
      <c r="S3" s="161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67"/>
    </row>
    <row r="5" spans="1:29" x14ac:dyDescent="0.2">
      <c r="G5" s="1"/>
      <c r="H5" s="1"/>
      <c r="I5" s="1"/>
      <c r="K5" s="7"/>
      <c r="M5" s="56"/>
      <c r="N5" s="56"/>
    </row>
    <row r="6" spans="1:29" x14ac:dyDescent="0.2">
      <c r="G6" s="1"/>
      <c r="H6" s="1"/>
      <c r="I6" s="1"/>
      <c r="K6" s="7"/>
      <c r="M6" s="56"/>
      <c r="N6" s="56"/>
    </row>
    <row r="7" spans="1:29" x14ac:dyDescent="0.2">
      <c r="G7" s="1"/>
      <c r="H7" s="1"/>
      <c r="I7" s="1"/>
      <c r="K7" s="7"/>
      <c r="M7" s="56"/>
      <c r="N7" s="56"/>
    </row>
    <row r="8" spans="1:29" x14ac:dyDescent="0.2">
      <c r="G8" s="1"/>
      <c r="H8" s="1"/>
      <c r="I8" s="1"/>
      <c r="K8" s="7"/>
    </row>
    <row r="9" spans="1:29" s="56" customFormat="1" x14ac:dyDescent="0.2">
      <c r="A9" s="156">
        <v>8717</v>
      </c>
      <c r="B9" s="156" t="s">
        <v>87</v>
      </c>
      <c r="C9" s="156" t="s">
        <v>79</v>
      </c>
      <c r="D9" s="160">
        <v>43102</v>
      </c>
      <c r="E9" s="158"/>
      <c r="F9" s="168">
        <v>1.1119699999999999</v>
      </c>
      <c r="G9" s="168">
        <v>10.2403</v>
      </c>
      <c r="H9" s="173" t="s">
        <v>98</v>
      </c>
      <c r="I9">
        <v>9.8728990716854814E-3</v>
      </c>
      <c r="J9">
        <v>1.6822140201044871</v>
      </c>
      <c r="K9">
        <v>7.1079824199942656E-3</v>
      </c>
      <c r="L9">
        <v>1.1133613784298826E-2</v>
      </c>
      <c r="M9">
        <v>2.768387008571958</v>
      </c>
      <c r="N9">
        <v>1.8098394859976979E-2</v>
      </c>
      <c r="O9">
        <v>2.1337134002237801</v>
      </c>
      <c r="P9">
        <v>1.7142483281609875</v>
      </c>
      <c r="Q9">
        <v>7.586712384912004E-3</v>
      </c>
      <c r="R9">
        <v>0.26180412632916289</v>
      </c>
      <c r="S9">
        <v>5.5023624610439452E-5</v>
      </c>
      <c r="T9">
        <v>0.26180412632916217</v>
      </c>
      <c r="U9">
        <v>1.3461642383221477</v>
      </c>
      <c r="V9">
        <v>0.31297768652372282</v>
      </c>
      <c r="W9">
        <v>0.18583108782374985</v>
      </c>
      <c r="X9">
        <v>0.71100352686215518</v>
      </c>
      <c r="Y9">
        <v>0.25020397473244027</v>
      </c>
      <c r="Z9">
        <v>0.61099341948327157</v>
      </c>
      <c r="AA9" s="108"/>
      <c r="AB9" s="73"/>
    </row>
    <row r="10" spans="1:29" s="56" customFormat="1" x14ac:dyDescent="0.2">
      <c r="A10" s="56">
        <v>8945</v>
      </c>
      <c r="B10" s="56" t="s">
        <v>102</v>
      </c>
      <c r="C10" s="56" t="s">
        <v>95</v>
      </c>
      <c r="D10" s="130"/>
      <c r="E10" s="72"/>
      <c r="F10" s="166">
        <v>9.7780000000000006E-2</v>
      </c>
      <c r="G10" s="166">
        <v>0.10499999999999865</v>
      </c>
      <c r="H10" s="173" t="s">
        <v>107</v>
      </c>
      <c r="I10">
        <v>1.0054091668183319E-2</v>
      </c>
      <c r="J10">
        <v>0.37609549240598328</v>
      </c>
      <c r="K10">
        <v>7.1098435664605089E-3</v>
      </c>
      <c r="L10">
        <v>9.905372726209177E-3</v>
      </c>
      <c r="M10">
        <v>0.51083745226377886</v>
      </c>
      <c r="N10">
        <v>9.7732079169337224E-3</v>
      </c>
      <c r="O10">
        <v>0.4116616101002728</v>
      </c>
      <c r="P10">
        <v>0.55883866569204088</v>
      </c>
      <c r="Q10">
        <v>8.1081455061212931E-3</v>
      </c>
      <c r="R10">
        <v>0.33712088833543596</v>
      </c>
      <c r="S10">
        <v>5.8805386573358851E-5</v>
      </c>
      <c r="T10">
        <v>0.33712088833543602</v>
      </c>
      <c r="U10">
        <v>0.27417417316863063</v>
      </c>
      <c r="V10">
        <v>0.24447696063419883</v>
      </c>
      <c r="W10">
        <v>6.0381350468681504E-2</v>
      </c>
      <c r="X10">
        <v>0.20484743696527669</v>
      </c>
      <c r="Y10">
        <v>1.654566793549362E-2</v>
      </c>
      <c r="Z10">
        <v>0.2912786566701252</v>
      </c>
    </row>
    <row r="11" spans="1:29" s="56" customFormat="1" x14ac:dyDescent="0.2">
      <c r="A11" s="156">
        <v>8717</v>
      </c>
      <c r="B11" s="156" t="s">
        <v>87</v>
      </c>
      <c r="C11" s="156" t="s">
        <v>79</v>
      </c>
      <c r="D11" s="160">
        <v>43102</v>
      </c>
      <c r="E11" s="158"/>
      <c r="F11" s="168">
        <v>1.1119699999999999</v>
      </c>
      <c r="G11" s="168">
        <v>10.2403</v>
      </c>
      <c r="H11" s="173" t="s">
        <v>99</v>
      </c>
      <c r="I11">
        <v>9.8728990716854814E-3</v>
      </c>
      <c r="J11">
        <v>1.6822140201044871</v>
      </c>
      <c r="K11">
        <v>7.1079824199942656E-3</v>
      </c>
      <c r="L11">
        <v>1.1133613784298826E-2</v>
      </c>
      <c r="M11">
        <v>2.768387008571958</v>
      </c>
      <c r="N11">
        <v>1.8098394859976979E-2</v>
      </c>
      <c r="O11">
        <v>2.1337134002237801</v>
      </c>
      <c r="P11">
        <v>1.7142483281609875</v>
      </c>
      <c r="Q11">
        <v>7.586712384912004E-3</v>
      </c>
      <c r="R11">
        <v>0.26180412632916289</v>
      </c>
      <c r="S11">
        <v>5.5023624610439452E-5</v>
      </c>
      <c r="T11">
        <v>0.26180412632916217</v>
      </c>
      <c r="U11">
        <v>1.3461642383221477</v>
      </c>
      <c r="V11">
        <v>0.31297768652372282</v>
      </c>
      <c r="W11">
        <v>0.18583108782374985</v>
      </c>
      <c r="X11">
        <v>0.71100352686215518</v>
      </c>
      <c r="Y11">
        <v>0.25020397473244027</v>
      </c>
      <c r="Z11">
        <v>0.61099341948327157</v>
      </c>
      <c r="AA11" s="108"/>
      <c r="AB11" s="73"/>
    </row>
    <row r="12" spans="1:29" s="56" customFormat="1" x14ac:dyDescent="0.2">
      <c r="A12" s="56">
        <v>8946</v>
      </c>
      <c r="B12" s="56" t="s">
        <v>103</v>
      </c>
      <c r="C12" s="56" t="s">
        <v>95</v>
      </c>
      <c r="D12" s="130"/>
      <c r="E12" s="72"/>
      <c r="F12" s="166">
        <v>0.18633</v>
      </c>
      <c r="G12" s="166">
        <v>0.10131999999999941</v>
      </c>
      <c r="H12" s="173" t="s">
        <v>108</v>
      </c>
      <c r="I12">
        <v>9.8792689837159768E-3</v>
      </c>
      <c r="J12">
        <v>0.84036789516693189</v>
      </c>
      <c r="K12">
        <v>7.1058552557582396E-3</v>
      </c>
      <c r="L12">
        <v>1.1373597488572017E-2</v>
      </c>
      <c r="M12">
        <v>1.0024952705334722</v>
      </c>
      <c r="N12">
        <v>1.2674836639153158E-2</v>
      </c>
      <c r="O12">
        <v>0.81464544165818309</v>
      </c>
      <c r="P12">
        <v>0.92238175817560486</v>
      </c>
      <c r="Q12">
        <v>8.0228783571136032E-3</v>
      </c>
      <c r="R12">
        <v>0.37439722014745297</v>
      </c>
      <c r="S12">
        <v>5.8186975414405207E-5</v>
      </c>
      <c r="T12">
        <v>0.37439722014745286</v>
      </c>
      <c r="U12">
        <v>0.52654689738620775</v>
      </c>
      <c r="V12">
        <v>0.29378534415670743</v>
      </c>
      <c r="W12">
        <v>2.0465974144675558E-2</v>
      </c>
      <c r="X12">
        <v>0.21769116996814214</v>
      </c>
      <c r="Y12">
        <v>1.0789964379700933E-2</v>
      </c>
      <c r="Z12">
        <v>0.24043795480509994</v>
      </c>
    </row>
    <row r="13" spans="1:29" s="56" customFormat="1" x14ac:dyDescent="0.2">
      <c r="A13" s="156">
        <v>8717</v>
      </c>
      <c r="B13" s="156" t="s">
        <v>87</v>
      </c>
      <c r="C13" s="156" t="s">
        <v>79</v>
      </c>
      <c r="D13" s="160">
        <v>43102</v>
      </c>
      <c r="E13" s="158"/>
      <c r="F13" s="168">
        <v>1.1119699999999999</v>
      </c>
      <c r="G13" s="168">
        <v>10.2403</v>
      </c>
      <c r="H13" s="173" t="s">
        <v>99</v>
      </c>
      <c r="I13">
        <v>9.8125172720007758E-3</v>
      </c>
      <c r="J13">
        <v>1.4274432139459881</v>
      </c>
      <c r="K13">
        <v>7.1021249081196806E-3</v>
      </c>
      <c r="L13">
        <v>9.2149217436672346E-3</v>
      </c>
      <c r="M13">
        <v>2.7698246274416838</v>
      </c>
      <c r="N13">
        <v>1.9628582958707404E-2</v>
      </c>
      <c r="O13">
        <v>2.1455968685927091</v>
      </c>
      <c r="P13">
        <v>1.3943014523957029</v>
      </c>
      <c r="Q13">
        <v>7.5722193080202983E-3</v>
      </c>
      <c r="R13">
        <v>0.23426572297424705</v>
      </c>
      <c r="S13">
        <v>5.4918511673256633E-5</v>
      </c>
      <c r="T13">
        <v>0.23426572297424669</v>
      </c>
      <c r="U13">
        <v>1.3506589818155414</v>
      </c>
      <c r="V13">
        <v>0.26617598160128186</v>
      </c>
      <c r="W13">
        <v>0.1887432852156718</v>
      </c>
      <c r="X13">
        <v>0.72351226228502807</v>
      </c>
      <c r="Y13">
        <v>0.25463086267084295</v>
      </c>
      <c r="Z13">
        <v>0.65931477288263174</v>
      </c>
    </row>
    <row r="14" spans="1:29" s="56" customFormat="1" x14ac:dyDescent="0.2">
      <c r="A14" s="56">
        <v>8948</v>
      </c>
      <c r="B14" s="56" t="s">
        <v>104</v>
      </c>
      <c r="C14" s="56" t="s">
        <v>97</v>
      </c>
      <c r="D14" s="130"/>
      <c r="E14" s="72"/>
      <c r="F14" s="56">
        <v>0.18018999999999999</v>
      </c>
      <c r="G14" s="56">
        <v>0.1008199999999988</v>
      </c>
      <c r="H14" s="173" t="s">
        <v>109</v>
      </c>
      <c r="I14">
        <v>1.0118781774847754E-2</v>
      </c>
      <c r="J14">
        <v>0.55274156144340092</v>
      </c>
      <c r="K14">
        <v>7.0994743337692455E-3</v>
      </c>
      <c r="L14">
        <v>6.2754426831188046E-3</v>
      </c>
      <c r="M14">
        <v>1.3657453802850195</v>
      </c>
      <c r="N14">
        <v>8.0132338883625396E-3</v>
      </c>
      <c r="O14">
        <v>1.2516465523867653</v>
      </c>
      <c r="P14">
        <v>0.57284612631000231</v>
      </c>
      <c r="Q14">
        <v>9.3013217068323197E-3</v>
      </c>
      <c r="R14">
        <v>0.16701096671273152</v>
      </c>
      <c r="S14">
        <v>6.7459053146063063E-5</v>
      </c>
      <c r="T14">
        <v>0.16701096671273258</v>
      </c>
      <c r="U14">
        <v>0.50547201516987861</v>
      </c>
      <c r="V14">
        <v>0.25450172204719695</v>
      </c>
      <c r="W14">
        <v>1.0445321605140256E-4</v>
      </c>
      <c r="X14">
        <v>0.1709851924523097</v>
      </c>
      <c r="Y14">
        <v>5.28141865489933E-5</v>
      </c>
      <c r="Z14">
        <v>0.20559197116379241</v>
      </c>
    </row>
    <row r="15" spans="1:29" s="56" customFormat="1" x14ac:dyDescent="0.2">
      <c r="A15" s="156">
        <v>8717</v>
      </c>
      <c r="B15" s="156" t="s">
        <v>87</v>
      </c>
      <c r="C15" s="156" t="s">
        <v>79</v>
      </c>
      <c r="D15" s="160">
        <v>43102</v>
      </c>
      <c r="E15" s="158"/>
      <c r="F15" s="168">
        <v>1.1119699999999999</v>
      </c>
      <c r="G15" s="168">
        <v>10.2403</v>
      </c>
      <c r="H15" s="173" t="s">
        <v>101</v>
      </c>
      <c r="I15">
        <v>9.7446487302168417E-3</v>
      </c>
      <c r="J15">
        <v>1.7423323136229074</v>
      </c>
      <c r="K15">
        <v>7.100650054433319E-3</v>
      </c>
      <c r="L15">
        <v>9.6893445320140065E-3</v>
      </c>
      <c r="M15">
        <v>2.7686438395469355</v>
      </c>
      <c r="N15">
        <v>1.9664714984741288E-2</v>
      </c>
      <c r="O15">
        <v>2.1585760452163991</v>
      </c>
      <c r="P15">
        <v>1.7721883663238815</v>
      </c>
      <c r="Q15">
        <v>7.5734374234241938E-3</v>
      </c>
      <c r="R15">
        <v>0.27235136973040314</v>
      </c>
      <c r="S15">
        <v>5.492734621466475E-5</v>
      </c>
      <c r="T15">
        <v>0.27235136973040242</v>
      </c>
      <c r="U15">
        <v>1.3490675575470821</v>
      </c>
      <c r="V15">
        <v>0.40414625923602787</v>
      </c>
      <c r="W15">
        <v>0.1892877781918697</v>
      </c>
      <c r="X15">
        <v>0.77718753222404069</v>
      </c>
      <c r="Y15">
        <v>0.25588195396374797</v>
      </c>
      <c r="Z15">
        <v>0.83726851506561761</v>
      </c>
    </row>
    <row r="16" spans="1:29" s="56" customFormat="1" x14ac:dyDescent="0.2">
      <c r="A16" s="56">
        <v>8949</v>
      </c>
      <c r="B16" s="56" t="s">
        <v>105</v>
      </c>
      <c r="C16" s="56" t="s">
        <v>97</v>
      </c>
      <c r="D16" s="130"/>
      <c r="E16" s="72"/>
      <c r="F16" s="56">
        <v>0.20269000000000001</v>
      </c>
      <c r="G16" s="56">
        <v>0.10069000000000017</v>
      </c>
      <c r="H16" s="173" t="s">
        <v>110</v>
      </c>
      <c r="I16">
        <v>1.008615218049615E-2</v>
      </c>
      <c r="J16">
        <v>0.60536584011297445</v>
      </c>
      <c r="K16">
        <v>7.0978746795235265E-3</v>
      </c>
      <c r="L16">
        <v>6.3513772932134302E-3</v>
      </c>
      <c r="M16">
        <v>2.0922595536218611</v>
      </c>
      <c r="N16">
        <v>8.0603356940705719E-3</v>
      </c>
      <c r="O16">
        <v>2.1130241827810901</v>
      </c>
      <c r="P16">
        <v>0.62784909335567074</v>
      </c>
      <c r="Q16">
        <v>1.0174100799140258E-2</v>
      </c>
      <c r="R16">
        <v>0.12789794192111245</v>
      </c>
      <c r="S16">
        <v>7.3788997752701645E-5</v>
      </c>
      <c r="T16">
        <v>0.12789794192111217</v>
      </c>
      <c r="U16">
        <v>0.85529876932215687</v>
      </c>
      <c r="V16">
        <v>0.25897678241086974</v>
      </c>
      <c r="W16">
        <v>3.9200826299634655E-4</v>
      </c>
      <c r="X16">
        <v>0.21397318200361504</v>
      </c>
      <c r="Y16">
        <v>3.3519047951564932E-4</v>
      </c>
      <c r="Z16">
        <v>0.16932306597519797</v>
      </c>
    </row>
    <row r="17" spans="1:26" s="56" customFormat="1" x14ac:dyDescent="0.2">
      <c r="A17" s="156">
        <v>8717</v>
      </c>
      <c r="B17" s="156" t="s">
        <v>87</v>
      </c>
      <c r="C17" s="156" t="s">
        <v>79</v>
      </c>
      <c r="D17" s="160">
        <v>43102</v>
      </c>
      <c r="E17" s="158"/>
      <c r="F17" s="168">
        <v>1.1119699999999999</v>
      </c>
      <c r="G17" s="168">
        <v>10.2403</v>
      </c>
      <c r="H17" s="173" t="s">
        <v>100</v>
      </c>
      <c r="I17">
        <v>1.0025698717755244E-2</v>
      </c>
      <c r="J17">
        <v>1.7607783091757447</v>
      </c>
      <c r="K17">
        <v>7.0969596678663342E-3</v>
      </c>
      <c r="L17">
        <v>1.0377869506722023E-2</v>
      </c>
      <c r="M17">
        <v>2.7685157869333157</v>
      </c>
      <c r="N17">
        <v>1.7340378431791696E-2</v>
      </c>
      <c r="O17">
        <v>2.0890004237659512</v>
      </c>
      <c r="P17">
        <v>1.6167047372204202</v>
      </c>
      <c r="Q17">
        <v>7.5716414803725712E-3</v>
      </c>
      <c r="R17">
        <v>0.22091499258573002</v>
      </c>
      <c r="S17">
        <v>5.4914320902608546E-5</v>
      </c>
      <c r="T17">
        <v>0.22091499258572972</v>
      </c>
      <c r="U17">
        <v>1.3470182575078975</v>
      </c>
      <c r="V17">
        <v>0.23845721354770347</v>
      </c>
      <c r="W17">
        <v>0.18989482214070466</v>
      </c>
      <c r="X17">
        <v>0.91597575933791164</v>
      </c>
      <c r="Y17">
        <v>0.25639865516138677</v>
      </c>
      <c r="Z17">
        <v>1.0404893429718669</v>
      </c>
    </row>
    <row r="18" spans="1:26" s="56" customFormat="1" x14ac:dyDescent="0.2">
      <c r="A18" s="56">
        <v>8991</v>
      </c>
      <c r="B18" s="56" t="s">
        <v>106</v>
      </c>
      <c r="C18" s="56" t="s">
        <v>97</v>
      </c>
      <c r="D18" s="130"/>
      <c r="E18" s="72"/>
      <c r="F18" s="56">
        <v>9.4E-2</v>
      </c>
      <c r="G18" s="56">
        <v>0.10050999999999988</v>
      </c>
      <c r="H18" s="173" t="s">
        <v>111</v>
      </c>
      <c r="I18">
        <v>1.0319738125108575E-2</v>
      </c>
      <c r="J18">
        <v>0.59238826277585155</v>
      </c>
      <c r="K18">
        <v>7.093834773697784E-3</v>
      </c>
      <c r="L18">
        <v>5.1874739148934559E-3</v>
      </c>
      <c r="M18">
        <v>3.903790578934172</v>
      </c>
      <c r="N18">
        <v>8.4813746549308559E-3</v>
      </c>
      <c r="O18">
        <v>2.8178530817075425</v>
      </c>
      <c r="P18">
        <v>0.58062420986926944</v>
      </c>
      <c r="Q18">
        <v>7.4496597931344227E-3</v>
      </c>
      <c r="R18">
        <v>9.4620553114515601E-2</v>
      </c>
      <c r="S18">
        <v>5.4029632749504458E-5</v>
      </c>
      <c r="T18">
        <v>9.4620553114515754E-2</v>
      </c>
      <c r="U18">
        <v>1.8238277518813342</v>
      </c>
      <c r="V18">
        <v>0.18396869727743023</v>
      </c>
      <c r="W18">
        <v>3.3338823215156278E-5</v>
      </c>
      <c r="X18">
        <v>0.15270684648864422</v>
      </c>
      <c r="Y18">
        <v>6.082683053923573E-5</v>
      </c>
      <c r="Z18">
        <v>0.10457504014997554</v>
      </c>
    </row>
    <row r="19" spans="1:26" s="56" customFormat="1" x14ac:dyDescent="0.2">
      <c r="A19" s="156">
        <v>8717</v>
      </c>
      <c r="B19" s="156" t="s">
        <v>87</v>
      </c>
      <c r="C19" s="156" t="s">
        <v>79</v>
      </c>
      <c r="D19" s="160">
        <v>43102</v>
      </c>
      <c r="E19" s="158"/>
      <c r="F19" s="168">
        <v>1.1119699999999999</v>
      </c>
      <c r="G19" s="168">
        <v>10.2403</v>
      </c>
      <c r="H19" s="173" t="s">
        <v>100</v>
      </c>
      <c r="I19">
        <v>1.0025698717755244E-2</v>
      </c>
      <c r="J19">
        <v>1.7607783091757447</v>
      </c>
      <c r="K19">
        <v>7.0969596678663342E-3</v>
      </c>
      <c r="L19">
        <v>1.0377869506722023E-2</v>
      </c>
      <c r="M19">
        <v>2.7685157869333157</v>
      </c>
      <c r="N19">
        <v>1.7340378431791696E-2</v>
      </c>
      <c r="O19">
        <v>2.0890004237659512</v>
      </c>
      <c r="P19">
        <v>1.6167047372204202</v>
      </c>
      <c r="Q19">
        <v>7.5716414803725712E-3</v>
      </c>
      <c r="R19">
        <v>0.22091499258573002</v>
      </c>
      <c r="S19">
        <v>5.4914320902608546E-5</v>
      </c>
      <c r="T19">
        <v>0.22091499258572972</v>
      </c>
      <c r="U19">
        <v>1.3470182575078975</v>
      </c>
      <c r="V19">
        <v>0.23845721354770347</v>
      </c>
      <c r="W19">
        <v>0.18989482214070466</v>
      </c>
      <c r="X19">
        <v>0.91597575933791164</v>
      </c>
      <c r="Y19">
        <v>0.25639865516138677</v>
      </c>
      <c r="Z19">
        <v>1.0404893429718669</v>
      </c>
    </row>
    <row r="20" spans="1:26" s="56" customFormat="1" x14ac:dyDescent="0.2">
      <c r="C20" s="70"/>
      <c r="D20" s="130"/>
      <c r="E20" s="72"/>
      <c r="F20" s="70"/>
      <c r="G20" s="70"/>
    </row>
    <row r="21" spans="1:26" s="56" customFormat="1" x14ac:dyDescent="0.2">
      <c r="A21" s="156">
        <v>8717</v>
      </c>
      <c r="B21" s="156" t="s">
        <v>87</v>
      </c>
      <c r="C21" s="156" t="s">
        <v>79</v>
      </c>
      <c r="D21" s="160">
        <v>43116</v>
      </c>
      <c r="E21" s="158"/>
      <c r="F21" s="168">
        <v>1.1119699999999999</v>
      </c>
      <c r="G21" s="168">
        <v>10.2403</v>
      </c>
      <c r="H21" t="s">
        <v>112</v>
      </c>
      <c r="I21">
        <v>9.9889749311976774E-3</v>
      </c>
      <c r="J21">
        <v>0.56876807699095788</v>
      </c>
      <c r="K21">
        <v>7.1486275266007199E-3</v>
      </c>
      <c r="L21">
        <v>1.2951463083844114E-2</v>
      </c>
      <c r="M21">
        <v>2.7695562670627223</v>
      </c>
      <c r="N21">
        <v>1.1630299384863249E-2</v>
      </c>
      <c r="O21">
        <v>2.0920123616285982</v>
      </c>
      <c r="P21">
        <v>0.57804324001601715</v>
      </c>
      <c r="Q21">
        <v>7.5456335514877976E-3</v>
      </c>
      <c r="R21">
        <v>0.13035325669505785</v>
      </c>
      <c r="S21">
        <v>5.4725694994145671E-5</v>
      </c>
      <c r="T21">
        <v>0.13035325669505884</v>
      </c>
      <c r="U21">
        <v>1.3457150837156979</v>
      </c>
      <c r="V21">
        <v>0.24041466804581565</v>
      </c>
      <c r="W21">
        <v>0.17860029000182728</v>
      </c>
      <c r="X21">
        <v>0.4183322383346697</v>
      </c>
      <c r="Y21">
        <v>0.24009892867929508</v>
      </c>
      <c r="Z21">
        <v>0.36912083263869616</v>
      </c>
    </row>
    <row r="22" spans="1:26" s="56" customFormat="1" x14ac:dyDescent="0.2">
      <c r="A22" s="56">
        <v>9104</v>
      </c>
      <c r="B22" s="56" t="s">
        <v>129</v>
      </c>
      <c r="C22" s="56" t="s">
        <v>95</v>
      </c>
      <c r="D22" s="130">
        <v>43116</v>
      </c>
      <c r="E22" s="72">
        <v>596.25</v>
      </c>
      <c r="F22" s="166">
        <v>0.13949</v>
      </c>
      <c r="G22" s="166">
        <v>9.9550000000000693E-2</v>
      </c>
      <c r="H22" t="s">
        <v>113</v>
      </c>
      <c r="I22">
        <v>1.0077426723100046E-2</v>
      </c>
      <c r="J22">
        <v>0.23959487426812912</v>
      </c>
      <c r="K22">
        <v>7.1432565766593806E-3</v>
      </c>
      <c r="L22">
        <v>2.6168731370600658E-2</v>
      </c>
      <c r="M22">
        <v>0.17337794674414242</v>
      </c>
      <c r="N22">
        <v>9.2653911758192129E-3</v>
      </c>
      <c r="O22">
        <v>0.13391603716964406</v>
      </c>
      <c r="P22">
        <v>0.7207434270615426</v>
      </c>
      <c r="Q22">
        <v>7.7799014361820962E-3</v>
      </c>
      <c r="R22">
        <v>0.67763905012965309</v>
      </c>
      <c r="S22">
        <v>5.642475349164929E-5</v>
      </c>
      <c r="T22">
        <v>0.67763905012965231</v>
      </c>
      <c r="U22">
        <v>1.2559233704247988E-2</v>
      </c>
      <c r="V22">
        <v>0.85695522344853248</v>
      </c>
      <c r="W22">
        <v>3.6054115801888283E-2</v>
      </c>
      <c r="X22">
        <v>0.25299962647990709</v>
      </c>
      <c r="Y22">
        <v>4.5300339727111591E-4</v>
      </c>
      <c r="Z22">
        <v>0.84096451900004077</v>
      </c>
    </row>
    <row r="23" spans="1:26" s="56" customFormat="1" x14ac:dyDescent="0.2">
      <c r="A23" s="156">
        <v>8717</v>
      </c>
      <c r="B23" s="156" t="s">
        <v>87</v>
      </c>
      <c r="C23" s="156" t="s">
        <v>79</v>
      </c>
      <c r="D23" s="160">
        <v>43116</v>
      </c>
      <c r="E23" s="158"/>
      <c r="F23" s="168">
        <v>1.1119699999999999</v>
      </c>
      <c r="G23" s="168">
        <v>10.2403</v>
      </c>
      <c r="H23" t="s">
        <v>114</v>
      </c>
      <c r="I23">
        <v>1.0098805197607971E-2</v>
      </c>
      <c r="J23">
        <v>2.3656227105059795</v>
      </c>
      <c r="K23">
        <v>7.15619962417213E-3</v>
      </c>
      <c r="L23">
        <v>1.3727755310230086E-2</v>
      </c>
      <c r="M23">
        <v>2.769811327938096</v>
      </c>
      <c r="N23">
        <v>3.0542705235910413E-2</v>
      </c>
      <c r="O23">
        <v>2.0718279290788328</v>
      </c>
      <c r="P23">
        <v>2.4175657652561346</v>
      </c>
      <c r="Q23">
        <v>7.5848538601039645E-3</v>
      </c>
      <c r="R23">
        <v>0.29846861470130059</v>
      </c>
      <c r="S23">
        <v>5.5010145416003393E-5</v>
      </c>
      <c r="T23">
        <v>0.29846861470130004</v>
      </c>
      <c r="U23">
        <v>1.343449344051137</v>
      </c>
      <c r="V23">
        <v>0.48563246299416973</v>
      </c>
      <c r="W23">
        <v>0.18179379260483261</v>
      </c>
      <c r="X23">
        <v>0.78545402339111059</v>
      </c>
      <c r="Y23">
        <v>0.24426288525146481</v>
      </c>
      <c r="Z23">
        <v>1.0232608931887006</v>
      </c>
    </row>
    <row r="24" spans="1:26" s="56" customFormat="1" x14ac:dyDescent="0.2">
      <c r="A24" s="56">
        <v>9105</v>
      </c>
      <c r="B24" s="56" t="s">
        <v>130</v>
      </c>
      <c r="C24" s="56" t="s">
        <v>95</v>
      </c>
      <c r="D24" s="130">
        <v>43116</v>
      </c>
      <c r="E24" s="72">
        <v>585.25</v>
      </c>
      <c r="F24" s="166">
        <v>0.11273</v>
      </c>
      <c r="G24" s="166">
        <v>0.10010000000000119</v>
      </c>
      <c r="H24" t="s">
        <v>115</v>
      </c>
      <c r="I24">
        <v>1.0089850589632634E-2</v>
      </c>
      <c r="J24">
        <v>0.21733271827382</v>
      </c>
      <c r="K24">
        <v>7.1654734769244508E-3</v>
      </c>
      <c r="L24">
        <v>2.200303547279359E-2</v>
      </c>
      <c r="M24">
        <v>8.8842834362615697E-2</v>
      </c>
      <c r="N24">
        <v>1.5217967583554018E-2</v>
      </c>
      <c r="O24">
        <v>6.8244840176439989E-2</v>
      </c>
      <c r="P24">
        <v>1.0158781034729816</v>
      </c>
      <c r="Q24">
        <v>7.7417934328931782E-3</v>
      </c>
      <c r="R24">
        <v>0.93817005160999889</v>
      </c>
      <c r="S24">
        <v>5.6148370209769116E-5</v>
      </c>
      <c r="T24">
        <v>0.93817005161000011</v>
      </c>
      <c r="U24">
        <v>4.9991018643402172E-3</v>
      </c>
      <c r="V24">
        <v>1.7349013550468413</v>
      </c>
      <c r="W24">
        <v>7.6629605265790046E-2</v>
      </c>
      <c r="X24">
        <v>0.20884966019846635</v>
      </c>
      <c r="Y24">
        <v>3.8272538757325538E-4</v>
      </c>
      <c r="Z24">
        <v>1.7862169812698054</v>
      </c>
    </row>
    <row r="25" spans="1:26" s="56" customFormat="1" x14ac:dyDescent="0.2">
      <c r="A25" s="156">
        <v>8717</v>
      </c>
      <c r="B25" s="156" t="s">
        <v>87</v>
      </c>
      <c r="C25" s="156" t="s">
        <v>79</v>
      </c>
      <c r="D25" s="160">
        <v>43116</v>
      </c>
      <c r="E25" s="158"/>
      <c r="F25" s="168">
        <v>1.1119699999999999</v>
      </c>
      <c r="G25" s="168">
        <v>10.2403</v>
      </c>
      <c r="H25" t="s">
        <v>116</v>
      </c>
      <c r="I25">
        <v>9.7846115951379219E-3</v>
      </c>
      <c r="J25">
        <v>2.5069047662326422</v>
      </c>
      <c r="K25">
        <v>7.1611813553891634E-3</v>
      </c>
      <c r="L25">
        <v>1.2737908507515659E-2</v>
      </c>
      <c r="M25">
        <v>2.7690429812159172</v>
      </c>
      <c r="N25">
        <v>2.6084798744333389E-2</v>
      </c>
      <c r="O25">
        <v>2.1509151667280015</v>
      </c>
      <c r="P25">
        <v>2.4010171556284892</v>
      </c>
      <c r="Q25">
        <v>7.5651048209654749E-3</v>
      </c>
      <c r="R25">
        <v>0.38782130500492723</v>
      </c>
      <c r="S25">
        <v>5.4866912924663118E-5</v>
      </c>
      <c r="T25">
        <v>0.38782130500492767</v>
      </c>
      <c r="U25">
        <v>1.3433411354383089</v>
      </c>
      <c r="V25">
        <v>0.32609244111026198</v>
      </c>
      <c r="W25">
        <v>0.1753942435347951</v>
      </c>
      <c r="X25">
        <v>1.1522594492989644</v>
      </c>
      <c r="Y25">
        <v>0.23464648068185426</v>
      </c>
      <c r="Z25">
        <v>1.2714124189660962</v>
      </c>
    </row>
    <row r="26" spans="1:26" s="56" customFormat="1" x14ac:dyDescent="0.2">
      <c r="A26" s="56">
        <v>9106</v>
      </c>
      <c r="B26" s="56" t="s">
        <v>131</v>
      </c>
      <c r="C26" s="56" t="s">
        <v>95</v>
      </c>
      <c r="D26" s="130">
        <v>43116</v>
      </c>
      <c r="E26" s="72">
        <v>564.75</v>
      </c>
      <c r="F26" s="166">
        <v>0.12655</v>
      </c>
      <c r="G26" s="166">
        <v>0.10012000000000043</v>
      </c>
      <c r="H26" t="s">
        <v>117</v>
      </c>
      <c r="I26">
        <v>1.0061443994427639E-2</v>
      </c>
      <c r="J26">
        <v>0.23535138073062989</v>
      </c>
      <c r="K26">
        <v>7.1582415220656235E-3</v>
      </c>
      <c r="L26">
        <v>1.9022709163651973E-2</v>
      </c>
      <c r="M26">
        <v>0.15757479610974731</v>
      </c>
      <c r="N26">
        <v>9.2207590960299689E-3</v>
      </c>
      <c r="O26">
        <v>0.12075349653055635</v>
      </c>
      <c r="P26">
        <v>0.53198834488947166</v>
      </c>
      <c r="Q26">
        <v>7.7074986694903669E-3</v>
      </c>
      <c r="R26">
        <v>0.49507731611117006</v>
      </c>
      <c r="S26">
        <v>5.5899642949285021E-5</v>
      </c>
      <c r="T26">
        <v>0.49507731611117006</v>
      </c>
      <c r="U26">
        <v>7.6855688944827251E-3</v>
      </c>
      <c r="V26">
        <v>0.99213093392427898</v>
      </c>
      <c r="W26">
        <v>0.12219739794082191</v>
      </c>
      <c r="X26">
        <v>0.24639208870293117</v>
      </c>
      <c r="Y26">
        <v>9.3873247296454704E-4</v>
      </c>
      <c r="Z26">
        <v>1.088636183456382</v>
      </c>
    </row>
    <row r="27" spans="1:26" s="56" customFormat="1" x14ac:dyDescent="0.2">
      <c r="A27" s="156">
        <v>8717</v>
      </c>
      <c r="B27" s="156" t="s">
        <v>87</v>
      </c>
      <c r="C27" s="156" t="s">
        <v>79</v>
      </c>
      <c r="D27" s="160">
        <v>43116</v>
      </c>
      <c r="E27" s="158"/>
      <c r="F27" s="168">
        <v>1.1119699999999999</v>
      </c>
      <c r="G27" s="168">
        <v>10.2403</v>
      </c>
      <c r="H27" t="s">
        <v>118</v>
      </c>
      <c r="I27">
        <v>1.0206651245835439E-2</v>
      </c>
      <c r="J27">
        <v>2.3889259230538378</v>
      </c>
      <c r="K27">
        <v>7.1567184756339344E-3</v>
      </c>
      <c r="L27">
        <v>1.3849487935813361E-2</v>
      </c>
      <c r="M27">
        <v>2.7697443866691165</v>
      </c>
      <c r="N27">
        <v>2.3609141698952705E-2</v>
      </c>
      <c r="O27">
        <v>2.0688468087817378</v>
      </c>
      <c r="P27">
        <v>2.3910319077182542</v>
      </c>
      <c r="Q27">
        <v>7.5817818639243627E-3</v>
      </c>
      <c r="R27">
        <v>0.49168691512421137</v>
      </c>
      <c r="S27">
        <v>5.4987865361611552E-5</v>
      </c>
      <c r="T27">
        <v>0.49168691512421075</v>
      </c>
      <c r="U27">
        <v>1.3486938256442849</v>
      </c>
      <c r="V27">
        <v>0.42563358075534086</v>
      </c>
      <c r="W27">
        <v>0.17858032937171481</v>
      </c>
      <c r="X27">
        <v>1.225496728792471</v>
      </c>
      <c r="Y27">
        <v>0.24049712325282288</v>
      </c>
      <c r="Z27">
        <v>1.0950388044351671</v>
      </c>
    </row>
    <row r="28" spans="1:26" s="56" customFormat="1" x14ac:dyDescent="0.2">
      <c r="A28" s="58">
        <v>9107</v>
      </c>
      <c r="B28" s="58" t="s">
        <v>132</v>
      </c>
      <c r="C28" s="58" t="s">
        <v>95</v>
      </c>
      <c r="D28" s="130">
        <v>43116</v>
      </c>
      <c r="E28" s="62">
        <v>549.75</v>
      </c>
      <c r="F28" s="59">
        <v>0.13944000000000001</v>
      </c>
      <c r="G28" s="59">
        <v>0.10013000000000005</v>
      </c>
      <c r="H28" t="s">
        <v>119</v>
      </c>
      <c r="I28">
        <v>1.000052560301982E-2</v>
      </c>
      <c r="J28">
        <v>0.21421584391302273</v>
      </c>
      <c r="K28">
        <v>7.1545116918828641E-3</v>
      </c>
      <c r="L28">
        <v>2.5577544503272091E-2</v>
      </c>
      <c r="M28">
        <v>0.12495870737960157</v>
      </c>
      <c r="N28">
        <v>1.6620465250444021E-2</v>
      </c>
      <c r="O28">
        <v>9.7217590095605821E-2</v>
      </c>
      <c r="P28">
        <v>0.81543155873997164</v>
      </c>
      <c r="Q28">
        <v>7.7812382350897187E-3</v>
      </c>
      <c r="R28">
        <v>0.79940967999094648</v>
      </c>
      <c r="S28">
        <v>5.6434448800702889E-5</v>
      </c>
      <c r="T28">
        <v>0.79940967999094681</v>
      </c>
      <c r="U28">
        <v>6.1874643420775826E-3</v>
      </c>
      <c r="V28">
        <v>1.5853672362749065</v>
      </c>
      <c r="W28">
        <v>8.1767989104529454E-2</v>
      </c>
      <c r="X28">
        <v>0.20770879322133667</v>
      </c>
      <c r="Y28">
        <v>5.0547029168101912E-4</v>
      </c>
      <c r="Z28">
        <v>1.5723281500721216</v>
      </c>
    </row>
    <row r="29" spans="1:26" s="56" customFormat="1" x14ac:dyDescent="0.2">
      <c r="A29" s="156">
        <v>8717</v>
      </c>
      <c r="B29" s="156" t="s">
        <v>87</v>
      </c>
      <c r="C29" s="156" t="s">
        <v>79</v>
      </c>
      <c r="D29" s="160">
        <v>43116</v>
      </c>
      <c r="E29" s="158"/>
      <c r="F29" s="168">
        <v>1.1119699999999999</v>
      </c>
      <c r="G29" s="168">
        <v>10.2403</v>
      </c>
      <c r="H29" t="s">
        <v>120</v>
      </c>
      <c r="I29">
        <v>9.9171500118136208E-3</v>
      </c>
      <c r="J29">
        <v>2.1931684813232182</v>
      </c>
      <c r="K29">
        <v>7.149994133133844E-3</v>
      </c>
      <c r="L29">
        <v>1.2850450163088551E-2</v>
      </c>
      <c r="M29">
        <v>2.7699032263674073</v>
      </c>
      <c r="N29">
        <v>2.8146915981773577E-2</v>
      </c>
      <c r="O29">
        <v>2.1240606088748208</v>
      </c>
      <c r="P29">
        <v>2.2493868152102658</v>
      </c>
      <c r="Q29">
        <v>7.5687444049538938E-3</v>
      </c>
      <c r="R29">
        <v>0.36020369980276823</v>
      </c>
      <c r="S29">
        <v>5.489330948393102E-5</v>
      </c>
      <c r="T29">
        <v>0.36020369980276923</v>
      </c>
      <c r="U29">
        <v>1.3473563282088792</v>
      </c>
      <c r="V29">
        <v>0.34928607043029303</v>
      </c>
      <c r="W29">
        <v>0.17696899741894329</v>
      </c>
      <c r="X29">
        <v>1.2022361115272107</v>
      </c>
      <c r="Y29">
        <v>0.238747700043456</v>
      </c>
      <c r="Z29">
        <v>0.97271529180355687</v>
      </c>
    </row>
    <row r="30" spans="1:26" s="56" customFormat="1" x14ac:dyDescent="0.2">
      <c r="A30" s="58">
        <v>9108</v>
      </c>
      <c r="B30" s="56" t="s">
        <v>133</v>
      </c>
      <c r="C30" s="58" t="s">
        <v>95</v>
      </c>
      <c r="D30" s="130">
        <v>43116</v>
      </c>
      <c r="E30" s="62">
        <v>534.25</v>
      </c>
      <c r="F30" s="59">
        <v>0.11539000000000001</v>
      </c>
      <c r="G30" s="59">
        <v>0.10024000000000122</v>
      </c>
      <c r="H30" t="s">
        <v>121</v>
      </c>
      <c r="I30">
        <v>1.0100430441781003E-2</v>
      </c>
      <c r="J30">
        <v>0.23367934825596742</v>
      </c>
      <c r="K30">
        <v>7.1497284284178213E-3</v>
      </c>
      <c r="L30">
        <v>2.0278806994472372E-2</v>
      </c>
      <c r="M30">
        <v>0.18628900943867538</v>
      </c>
      <c r="N30">
        <v>3.6161105446468285E-2</v>
      </c>
      <c r="O30">
        <v>0.14141676507490628</v>
      </c>
      <c r="P30">
        <v>0.69866269949233661</v>
      </c>
      <c r="Q30">
        <v>7.6494248822028032E-3</v>
      </c>
      <c r="R30">
        <v>0.58708988406261298</v>
      </c>
      <c r="S30">
        <v>5.5478455205596131E-5</v>
      </c>
      <c r="T30">
        <v>0.5870898840626122</v>
      </c>
      <c r="U30">
        <v>9.1333308283031538E-3</v>
      </c>
      <c r="V30">
        <v>0.96554040275456132</v>
      </c>
      <c r="W30">
        <v>4.575617279541945E-2</v>
      </c>
      <c r="X30">
        <v>0.22157481463275364</v>
      </c>
      <c r="Y30">
        <v>4.1811236174891744E-4</v>
      </c>
      <c r="Z30">
        <v>0.91640427998895946</v>
      </c>
    </row>
    <row r="31" spans="1:26" s="56" customFormat="1" x14ac:dyDescent="0.2">
      <c r="A31" s="156">
        <v>8717</v>
      </c>
      <c r="B31" s="156" t="s">
        <v>87</v>
      </c>
      <c r="C31" s="156" t="s">
        <v>79</v>
      </c>
      <c r="D31" s="160">
        <v>43116</v>
      </c>
      <c r="E31" s="158"/>
      <c r="F31" s="168">
        <v>1.1119699999999999</v>
      </c>
      <c r="G31" s="168">
        <v>10.2403</v>
      </c>
      <c r="H31" t="s">
        <v>122</v>
      </c>
      <c r="I31">
        <v>9.9874922573085501E-3</v>
      </c>
      <c r="J31">
        <v>2.2646408734818033</v>
      </c>
      <c r="K31">
        <v>7.1441359244195906E-3</v>
      </c>
      <c r="L31">
        <v>1.2458421595198081E-2</v>
      </c>
      <c r="M31">
        <v>2.7698263467480566</v>
      </c>
      <c r="N31">
        <v>3.2157342969459976E-2</v>
      </c>
      <c r="O31">
        <v>2.1085605199094712</v>
      </c>
      <c r="P31">
        <v>2.2887327508785051</v>
      </c>
      <c r="Q31">
        <v>7.5661275076211645E-3</v>
      </c>
      <c r="R31">
        <v>0.3932563493792966</v>
      </c>
      <c r="S31">
        <v>5.4874330093494866E-5</v>
      </c>
      <c r="T31">
        <v>0.39325634937929738</v>
      </c>
      <c r="U31">
        <v>1.3444558337759742</v>
      </c>
      <c r="V31">
        <v>0.37849068600197655</v>
      </c>
      <c r="W31">
        <v>0.17839832434517677</v>
      </c>
      <c r="X31">
        <v>1.2573041714097195</v>
      </c>
      <c r="Y31">
        <v>0.23930500274835451</v>
      </c>
      <c r="Z31">
        <v>1.0492117418885427</v>
      </c>
    </row>
    <row r="32" spans="1:26" s="56" customFormat="1" x14ac:dyDescent="0.2">
      <c r="A32" s="58">
        <v>9109</v>
      </c>
      <c r="B32" s="58" t="s">
        <v>134</v>
      </c>
      <c r="C32" s="58" t="s">
        <v>95</v>
      </c>
      <c r="D32" s="130">
        <v>43116</v>
      </c>
      <c r="E32" s="62">
        <v>466.55</v>
      </c>
      <c r="F32" s="59">
        <v>0.21479000000000001</v>
      </c>
      <c r="G32" s="59">
        <v>0.10076000000000107</v>
      </c>
      <c r="H32" t="s">
        <v>123</v>
      </c>
      <c r="I32">
        <v>1.0075348441383419E-2</v>
      </c>
      <c r="J32">
        <v>0.25602171125529793</v>
      </c>
      <c r="K32">
        <v>7.1441194597249083E-3</v>
      </c>
      <c r="L32">
        <v>9.0058316468390645E-2</v>
      </c>
      <c r="M32">
        <v>0.37489707068725664</v>
      </c>
      <c r="N32">
        <v>4.9749611586147498E-2</v>
      </c>
      <c r="O32">
        <v>0.28295941757019311</v>
      </c>
      <c r="P32">
        <v>0.39936199178131876</v>
      </c>
      <c r="Q32">
        <v>7.5965470852744311E-3</v>
      </c>
      <c r="R32">
        <v>0.37205248524396689</v>
      </c>
      <c r="S32">
        <v>5.5094952062100141E-5</v>
      </c>
      <c r="T32">
        <v>0.37205248524396617</v>
      </c>
      <c r="U32">
        <v>1.5146904333096027E-2</v>
      </c>
      <c r="V32">
        <v>1.1512589817068308</v>
      </c>
      <c r="W32">
        <v>9.7838310704119913E-2</v>
      </c>
      <c r="X32">
        <v>0.36758557386697155</v>
      </c>
      <c r="Y32">
        <v>1.4873740332572141E-3</v>
      </c>
      <c r="Z32">
        <v>1.0938147293497342</v>
      </c>
    </row>
    <row r="33" spans="1:26" s="56" customFormat="1" x14ac:dyDescent="0.2">
      <c r="A33" s="156">
        <v>8717</v>
      </c>
      <c r="B33" s="156" t="s">
        <v>87</v>
      </c>
      <c r="C33" s="156" t="s">
        <v>79</v>
      </c>
      <c r="D33" s="160">
        <v>43116</v>
      </c>
      <c r="E33" s="158"/>
      <c r="F33" s="168">
        <v>1.1119699999999999</v>
      </c>
      <c r="G33" s="168">
        <v>10.2403</v>
      </c>
      <c r="H33" t="s">
        <v>124</v>
      </c>
      <c r="I33">
        <v>9.8417067476361947E-3</v>
      </c>
      <c r="J33">
        <v>2.9177153773078399</v>
      </c>
      <c r="K33">
        <v>7.1414763181562434E-3</v>
      </c>
      <c r="L33">
        <v>1.175576245735796E-2</v>
      </c>
      <c r="M33">
        <v>2.7690623832483099</v>
      </c>
      <c r="N33">
        <v>2.534350699298012E-2</v>
      </c>
      <c r="O33">
        <v>2.1417297588725517</v>
      </c>
      <c r="P33">
        <v>3.0614469863733014</v>
      </c>
      <c r="Q33">
        <v>7.5848559672832576E-3</v>
      </c>
      <c r="R33">
        <v>0.4477236939333708</v>
      </c>
      <c r="S33">
        <v>5.5010160698597038E-5</v>
      </c>
      <c r="T33">
        <v>0.44772369393336925</v>
      </c>
      <c r="U33">
        <v>1.3527095276783185</v>
      </c>
      <c r="V33">
        <v>0.41822422896013933</v>
      </c>
      <c r="W33">
        <v>0.17761065310486968</v>
      </c>
      <c r="X33">
        <v>0.89364446576614898</v>
      </c>
      <c r="Y33">
        <v>0.23995286753941836</v>
      </c>
      <c r="Z33">
        <v>0.86477502615834123</v>
      </c>
    </row>
    <row r="34" spans="1:26" s="56" customFormat="1" x14ac:dyDescent="0.2">
      <c r="A34" s="58">
        <v>9110</v>
      </c>
      <c r="B34" s="58" t="s">
        <v>135</v>
      </c>
      <c r="C34" s="58" t="s">
        <v>95</v>
      </c>
      <c r="D34" s="130">
        <v>43116</v>
      </c>
      <c r="E34" s="62">
        <v>443.55</v>
      </c>
      <c r="F34" s="59">
        <v>0.18629999999999999</v>
      </c>
      <c r="G34" s="59">
        <v>9.9849999999999994E-2</v>
      </c>
      <c r="H34" t="s">
        <v>125</v>
      </c>
      <c r="I34">
        <v>1.0076205541896113E-2</v>
      </c>
      <c r="J34">
        <v>0.21413250654091159</v>
      </c>
      <c r="K34">
        <v>7.1393726795203156E-3</v>
      </c>
      <c r="L34">
        <v>1.2004578255737534E-2</v>
      </c>
      <c r="M34">
        <v>0.27139947583300378</v>
      </c>
      <c r="N34">
        <v>8.2635333403939838E-3</v>
      </c>
      <c r="O34">
        <v>0.20443647717447982</v>
      </c>
      <c r="P34">
        <v>0.55410117899130529</v>
      </c>
      <c r="Q34">
        <v>7.5949675293034919E-3</v>
      </c>
      <c r="R34">
        <v>0.42472292102234238</v>
      </c>
      <c r="S34">
        <v>5.5083496125669899E-5</v>
      </c>
      <c r="T34">
        <v>0.42472292102234199</v>
      </c>
      <c r="U34">
        <v>1.1497920293858079E-2</v>
      </c>
      <c r="V34">
        <v>1.0397389183160992</v>
      </c>
      <c r="W34">
        <v>0.1280858014046051</v>
      </c>
      <c r="X34">
        <v>0.21192264228922</v>
      </c>
      <c r="Y34">
        <v>1.4736365568431347E-3</v>
      </c>
      <c r="Z34">
        <v>1.0378124775956428</v>
      </c>
    </row>
    <row r="35" spans="1:26" s="56" customFormat="1" x14ac:dyDescent="0.2">
      <c r="A35" s="156">
        <v>8717</v>
      </c>
      <c r="B35" s="156" t="s">
        <v>87</v>
      </c>
      <c r="C35" s="156" t="s">
        <v>79</v>
      </c>
      <c r="D35" s="160">
        <v>43116</v>
      </c>
      <c r="E35" s="158"/>
      <c r="F35" s="168">
        <v>1.1119699999999999</v>
      </c>
      <c r="G35" s="168">
        <v>10.2403</v>
      </c>
      <c r="H35" t="s">
        <v>126</v>
      </c>
      <c r="I35">
        <v>1.0005763330184287E-2</v>
      </c>
      <c r="J35">
        <v>1.8673241791953719</v>
      </c>
      <c r="K35">
        <v>7.1369503407076335E-3</v>
      </c>
      <c r="L35">
        <v>1.1306508327394079E-2</v>
      </c>
      <c r="M35">
        <v>2.7686053376096114</v>
      </c>
      <c r="N35">
        <v>3.3276789143862395E-2</v>
      </c>
      <c r="O35">
        <v>2.1068562942445874</v>
      </c>
      <c r="P35">
        <v>1.8931379806734598</v>
      </c>
      <c r="Q35">
        <v>7.5658246031139386E-3</v>
      </c>
      <c r="R35">
        <v>0.37522067774422663</v>
      </c>
      <c r="S35">
        <v>5.4872133238908458E-5</v>
      </c>
      <c r="T35">
        <v>0.37522067774422663</v>
      </c>
      <c r="U35">
        <v>1.3519420228425088</v>
      </c>
      <c r="V35">
        <v>0.40735716330079619</v>
      </c>
      <c r="W35">
        <v>0.18030439585636018</v>
      </c>
      <c r="X35">
        <v>0.93007972371353598</v>
      </c>
      <c r="Y35">
        <v>0.24266002756326874</v>
      </c>
      <c r="Z35">
        <v>1.0175641502148063</v>
      </c>
    </row>
    <row r="36" spans="1:26" s="56" customFormat="1" x14ac:dyDescent="0.2">
      <c r="A36" s="58">
        <v>9111</v>
      </c>
      <c r="B36" s="58" t="s">
        <v>136</v>
      </c>
      <c r="C36" s="58" t="s">
        <v>95</v>
      </c>
      <c r="D36" s="130">
        <v>43116</v>
      </c>
      <c r="E36" s="62">
        <v>335.75</v>
      </c>
      <c r="F36" s="59">
        <v>0.17083999999999999</v>
      </c>
      <c r="G36" s="59">
        <v>0.10018999999999956</v>
      </c>
      <c r="H36" t="s">
        <v>127</v>
      </c>
      <c r="I36">
        <v>1.0042083138567762E-2</v>
      </c>
      <c r="J36">
        <v>0.24626100147322866</v>
      </c>
      <c r="K36">
        <v>7.1333223510840864E-3</v>
      </c>
      <c r="L36">
        <v>1.4592225464039817E-2</v>
      </c>
      <c r="M36">
        <v>0.25150025493798223</v>
      </c>
      <c r="N36">
        <v>1.0456185455114515E-2</v>
      </c>
      <c r="O36">
        <v>0.18986286881194411</v>
      </c>
      <c r="P36">
        <v>0.48974168065639789</v>
      </c>
      <c r="Q36">
        <v>7.5969993074080045E-3</v>
      </c>
      <c r="R36">
        <v>0.42804964755619829</v>
      </c>
      <c r="S36">
        <v>5.5098231862316076E-5</v>
      </c>
      <c r="T36">
        <v>0.42804964755619901</v>
      </c>
      <c r="U36">
        <v>7.5690425953798433E-3</v>
      </c>
      <c r="V36">
        <v>1.2717786955912354</v>
      </c>
      <c r="W36">
        <v>8.9344631266790028E-2</v>
      </c>
      <c r="X36">
        <v>0.20600180380695837</v>
      </c>
      <c r="Y36">
        <v>6.7785895555960978E-4</v>
      </c>
      <c r="Z36">
        <v>1.1476203327239669</v>
      </c>
    </row>
    <row r="37" spans="1:26" s="56" customFormat="1" x14ac:dyDescent="0.2">
      <c r="A37" s="156">
        <v>8717</v>
      </c>
      <c r="B37" s="156" t="s">
        <v>87</v>
      </c>
      <c r="C37" s="156" t="s">
        <v>79</v>
      </c>
      <c r="D37" s="160">
        <v>43116</v>
      </c>
      <c r="E37" s="158"/>
      <c r="F37" s="168">
        <v>1.1119699999999999</v>
      </c>
      <c r="G37" s="168">
        <v>10.2403</v>
      </c>
      <c r="H37" t="s">
        <v>128</v>
      </c>
      <c r="I37">
        <v>9.8170598972664794E-3</v>
      </c>
      <c r="J37">
        <v>3.3467653760057585</v>
      </c>
      <c r="K37">
        <v>7.1279891135598763E-3</v>
      </c>
      <c r="L37">
        <v>1.3183146438214065E-2</v>
      </c>
      <c r="M37">
        <v>2.7691304808654302</v>
      </c>
      <c r="N37">
        <v>3.5080509988243573E-2</v>
      </c>
      <c r="O37">
        <v>2.1633213537030653</v>
      </c>
      <c r="P37">
        <v>3.4812292247059196</v>
      </c>
      <c r="Q37">
        <v>7.5738625878798158E-3</v>
      </c>
      <c r="R37">
        <v>0.47808040860098083</v>
      </c>
      <c r="S37">
        <v>5.493042977552973E-5</v>
      </c>
      <c r="T37">
        <v>0.47808040860098011</v>
      </c>
      <c r="U37">
        <v>1.3484188342352694</v>
      </c>
      <c r="V37">
        <v>0.38130037005311029</v>
      </c>
      <c r="W37">
        <v>0.1826290455607637</v>
      </c>
      <c r="X37">
        <v>1.4893211852848955</v>
      </c>
      <c r="Y37">
        <v>0.24493480976154033</v>
      </c>
      <c r="Z37">
        <v>1.4776510225973598</v>
      </c>
    </row>
    <row r="38" spans="1:26" s="56" customFormat="1" x14ac:dyDescent="0.2">
      <c r="A38" s="58"/>
      <c r="B38" s="58"/>
      <c r="C38" s="58"/>
      <c r="D38" s="165"/>
      <c r="E38" s="62"/>
      <c r="F38" s="59"/>
      <c r="G38" s="59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</row>
    <row r="39" spans="1:26" s="56" customFormat="1" x14ac:dyDescent="0.2">
      <c r="A39" s="156">
        <v>8717</v>
      </c>
      <c r="B39" s="156" t="s">
        <v>87</v>
      </c>
      <c r="C39" s="156" t="s">
        <v>79</v>
      </c>
      <c r="D39" s="160">
        <v>43117</v>
      </c>
      <c r="E39" s="158"/>
      <c r="F39" s="168">
        <v>1.1119699999999999</v>
      </c>
      <c r="G39" s="168">
        <v>10.2403</v>
      </c>
      <c r="H39" t="s">
        <v>112</v>
      </c>
      <c r="I39">
        <v>1.0014599240523664E-2</v>
      </c>
      <c r="J39">
        <v>1.5728029648880641</v>
      </c>
      <c r="K39">
        <v>7.144990432996874E-3</v>
      </c>
      <c r="L39">
        <v>1.1785270687078658E-2</v>
      </c>
      <c r="M39">
        <v>2.7696059212166788</v>
      </c>
      <c r="N39">
        <v>2.3338425818131388E-2</v>
      </c>
      <c r="O39">
        <v>2.0922258710523916</v>
      </c>
      <c r="P39">
        <v>1.6885288468617099</v>
      </c>
      <c r="Q39">
        <v>7.5617734278415642E-3</v>
      </c>
      <c r="R39">
        <v>0.25575856866938712</v>
      </c>
      <c r="S39">
        <v>5.4842751559979704E-5</v>
      </c>
      <c r="T39">
        <v>0.25575856866938584</v>
      </c>
      <c r="U39">
        <v>1.3439974833638666</v>
      </c>
      <c r="V39">
        <v>0.42327014182263728</v>
      </c>
      <c r="W39">
        <v>0.17741158456451853</v>
      </c>
      <c r="X39">
        <v>1.0172542177118695</v>
      </c>
      <c r="Y39">
        <v>0.23765054701630442</v>
      </c>
      <c r="Z39">
        <v>0.90262613276439507</v>
      </c>
    </row>
    <row r="40" spans="1:26" s="56" customFormat="1" x14ac:dyDescent="0.2">
      <c r="A40" s="58">
        <v>9112</v>
      </c>
      <c r="B40" s="58" t="s">
        <v>146</v>
      </c>
      <c r="C40" s="58" t="s">
        <v>95</v>
      </c>
      <c r="D40" s="165"/>
      <c r="E40" s="62">
        <v>154</v>
      </c>
      <c r="F40" s="59">
        <v>0.13297999999999999</v>
      </c>
      <c r="G40" s="59">
        <v>0.10053999999999874</v>
      </c>
      <c r="H40" t="s">
        <v>138</v>
      </c>
      <c r="I40">
        <v>1.0073504364331926E-2</v>
      </c>
      <c r="J40">
        <v>0.26025551705522088</v>
      </c>
      <c r="K40">
        <v>7.1225170871249679E-3</v>
      </c>
      <c r="L40">
        <v>4.2443742237541132E-2</v>
      </c>
      <c r="M40">
        <v>0.21905810690126817</v>
      </c>
      <c r="N40">
        <v>9.4735445132355725E-3</v>
      </c>
      <c r="O40">
        <v>0.16615961414003252</v>
      </c>
      <c r="P40">
        <v>0.64989759108851486</v>
      </c>
      <c r="Q40">
        <v>7.6278521542802388E-3</v>
      </c>
      <c r="R40">
        <v>0.59249895079596471</v>
      </c>
      <c r="S40">
        <v>5.5321996172643338E-5</v>
      </c>
      <c r="T40">
        <v>0.59249895079596504</v>
      </c>
      <c r="U40">
        <v>5.8326879929447026E-3</v>
      </c>
      <c r="V40">
        <v>2.1391106016107542</v>
      </c>
      <c r="W40">
        <v>0.11798956720727387</v>
      </c>
      <c r="X40">
        <v>0.40867356841054886</v>
      </c>
      <c r="Y40">
        <v>6.9225675791349675E-4</v>
      </c>
      <c r="Z40">
        <v>2.1270924079563183</v>
      </c>
    </row>
    <row r="41" spans="1:26" s="56" customFormat="1" x14ac:dyDescent="0.2">
      <c r="A41" s="156">
        <v>8717</v>
      </c>
      <c r="B41" s="156" t="s">
        <v>87</v>
      </c>
      <c r="C41" s="156" t="s">
        <v>79</v>
      </c>
      <c r="D41" s="160">
        <v>43117</v>
      </c>
      <c r="E41" s="158"/>
      <c r="F41" s="168">
        <v>1.1119699999999999</v>
      </c>
      <c r="G41" s="168">
        <v>10.2403</v>
      </c>
      <c r="H41" t="s">
        <v>114</v>
      </c>
      <c r="I41">
        <v>9.7258071213920712E-3</v>
      </c>
      <c r="J41">
        <v>2.4997202427902137</v>
      </c>
      <c r="K41">
        <v>7.1247673666586155E-3</v>
      </c>
      <c r="L41">
        <v>3.3514912392681548E-2</v>
      </c>
      <c r="M41">
        <v>2.7700184099228067</v>
      </c>
      <c r="N41">
        <v>2.5817917685014194E-2</v>
      </c>
      <c r="O41">
        <v>2.1317604662350291</v>
      </c>
      <c r="P41">
        <v>2.2287667807728009</v>
      </c>
      <c r="Q41">
        <v>7.5464845630794104E-3</v>
      </c>
      <c r="R41">
        <v>0.36005618979654108</v>
      </c>
      <c r="S41">
        <v>5.4731867067104322E-5</v>
      </c>
      <c r="T41">
        <v>0.36005618979654014</v>
      </c>
      <c r="U41">
        <v>1.3496770352892322</v>
      </c>
      <c r="V41">
        <v>0.36961164234802213</v>
      </c>
      <c r="W41">
        <v>0.17878990956550569</v>
      </c>
      <c r="X41">
        <v>1.1853300182259325</v>
      </c>
      <c r="Y41">
        <v>0.24106937157953098</v>
      </c>
      <c r="Z41">
        <v>1.0731826334037418</v>
      </c>
    </row>
    <row r="42" spans="1:26" s="56" customFormat="1" x14ac:dyDescent="0.2">
      <c r="A42" s="58">
        <v>9113</v>
      </c>
      <c r="B42" s="58" t="s">
        <v>147</v>
      </c>
      <c r="C42" s="58" t="s">
        <v>95</v>
      </c>
      <c r="D42" s="165"/>
      <c r="E42" s="62">
        <v>113.5</v>
      </c>
      <c r="F42" s="59">
        <v>0.15157999999999999</v>
      </c>
      <c r="G42" s="59">
        <v>9.9159999999999471E-2</v>
      </c>
      <c r="H42" t="s">
        <v>139</v>
      </c>
      <c r="I42">
        <v>1.00850308403192E-2</v>
      </c>
      <c r="J42">
        <v>0.30754553948036867</v>
      </c>
      <c r="K42">
        <v>7.1255847623532403E-3</v>
      </c>
      <c r="L42">
        <v>4.0898520653522147E-2</v>
      </c>
      <c r="M42">
        <v>0.19814528434061637</v>
      </c>
      <c r="N42">
        <v>1.110093558908898E-2</v>
      </c>
      <c r="O42">
        <v>0.1529306951536977</v>
      </c>
      <c r="P42">
        <v>0.69213511397452021</v>
      </c>
      <c r="Q42">
        <v>7.7711817338188263E-3</v>
      </c>
      <c r="R42">
        <v>0.67211994597244884</v>
      </c>
      <c r="S42">
        <v>5.6361512708921649E-5</v>
      </c>
      <c r="T42">
        <v>0.67211994597244928</v>
      </c>
      <c r="U42">
        <v>3.7480120191061427E-3</v>
      </c>
      <c r="V42">
        <v>1.8202113560784521</v>
      </c>
      <c r="W42">
        <v>4.6977486508156682E-2</v>
      </c>
      <c r="X42">
        <v>0.22658924400137725</v>
      </c>
      <c r="Y42">
        <v>1.7581761276362458E-4</v>
      </c>
      <c r="Z42">
        <v>1.8481569855921365</v>
      </c>
    </row>
    <row r="43" spans="1:26" s="56" customFormat="1" x14ac:dyDescent="0.2">
      <c r="A43" s="156">
        <v>8717</v>
      </c>
      <c r="B43" s="156" t="s">
        <v>87</v>
      </c>
      <c r="C43" s="156" t="s">
        <v>79</v>
      </c>
      <c r="D43" s="160">
        <v>43117</v>
      </c>
      <c r="E43" s="158"/>
      <c r="F43" s="168">
        <v>1.1119699999999999</v>
      </c>
      <c r="G43" s="168">
        <v>10.2403</v>
      </c>
      <c r="H43" t="s">
        <v>116</v>
      </c>
      <c r="I43">
        <v>9.6601784424958492E-3</v>
      </c>
      <c r="J43">
        <v>2.1669214403140584</v>
      </c>
      <c r="K43">
        <v>7.1252289635867216E-3</v>
      </c>
      <c r="L43">
        <v>1.2373478786792508E-2</v>
      </c>
      <c r="M43">
        <v>2.7701912497641503</v>
      </c>
      <c r="N43">
        <v>2.6421126721119251E-2</v>
      </c>
      <c r="O43">
        <v>2.1547938565336557</v>
      </c>
      <c r="P43">
        <v>2.0802965823016861</v>
      </c>
      <c r="Q43">
        <v>7.5427375482348298E-3</v>
      </c>
      <c r="R43">
        <v>0.35372501676389551</v>
      </c>
      <c r="S43">
        <v>5.4704691351490281E-5</v>
      </c>
      <c r="T43">
        <v>0.35372501676389528</v>
      </c>
      <c r="U43">
        <v>1.3519792605292762</v>
      </c>
      <c r="V43">
        <v>0.48725569871574237</v>
      </c>
      <c r="W43">
        <v>0.1786015929039004</v>
      </c>
      <c r="X43">
        <v>1.1726556048200969</v>
      </c>
      <c r="Y43">
        <v>0.24216019307746264</v>
      </c>
      <c r="Z43">
        <v>1.2074725080250843</v>
      </c>
    </row>
    <row r="44" spans="1:26" s="56" customFormat="1" x14ac:dyDescent="0.2">
      <c r="A44" s="58">
        <v>9117</v>
      </c>
      <c r="B44" s="58" t="s">
        <v>261</v>
      </c>
      <c r="C44" s="58" t="s">
        <v>95</v>
      </c>
      <c r="D44" s="165"/>
      <c r="E44" s="62">
        <v>1.075</v>
      </c>
      <c r="F44" s="59">
        <v>0.13983000000000001</v>
      </c>
      <c r="G44" s="59">
        <v>0.10772000000000048</v>
      </c>
      <c r="H44" t="s">
        <v>140</v>
      </c>
      <c r="I44">
        <v>1.0047346718406095E-2</v>
      </c>
      <c r="J44">
        <v>0.22932085323912288</v>
      </c>
      <c r="K44">
        <v>7.1349652842771089E-3</v>
      </c>
      <c r="L44">
        <v>2.2117185178394561E-2</v>
      </c>
      <c r="M44">
        <v>8.4467784035485979E-2</v>
      </c>
      <c r="N44">
        <v>1.4965071100383757E-2</v>
      </c>
      <c r="O44">
        <v>6.2292674925431619E-2</v>
      </c>
      <c r="P44">
        <v>1.0089240318554464</v>
      </c>
      <c r="Q44">
        <v>7.4337080829934357E-3</v>
      </c>
      <c r="R44">
        <v>1.0125378183597247</v>
      </c>
      <c r="S44">
        <v>5.3913940883757973E-5</v>
      </c>
      <c r="T44">
        <v>1.012537818359724</v>
      </c>
      <c r="U44">
        <v>4.125354420665907E-4</v>
      </c>
      <c r="V44">
        <v>5.1431477779069157</v>
      </c>
      <c r="W44">
        <v>0.14744070113176108</v>
      </c>
      <c r="X44">
        <v>0.23936926404733738</v>
      </c>
      <c r="Y44">
        <v>6.0786656560227183E-5</v>
      </c>
      <c r="Z44">
        <v>5.110131956381907</v>
      </c>
    </row>
    <row r="45" spans="1:26" s="56" customFormat="1" x14ac:dyDescent="0.2">
      <c r="A45" s="156">
        <v>8717</v>
      </c>
      <c r="B45" s="156" t="s">
        <v>87</v>
      </c>
      <c r="C45" s="156" t="s">
        <v>79</v>
      </c>
      <c r="D45" s="160">
        <v>43117</v>
      </c>
      <c r="E45" s="158"/>
      <c r="F45" s="168">
        <v>1.1119699999999999</v>
      </c>
      <c r="G45" s="168">
        <v>10.2403</v>
      </c>
      <c r="H45" t="s">
        <v>118</v>
      </c>
      <c r="I45">
        <v>9.7735350831861696E-3</v>
      </c>
      <c r="J45">
        <v>2.161059742444611</v>
      </c>
      <c r="K45">
        <v>7.1349970831511306E-3</v>
      </c>
      <c r="L45">
        <v>1.0959885807375093E-2</v>
      </c>
      <c r="M45">
        <v>2.7690132656644697</v>
      </c>
      <c r="N45">
        <v>2.6309346483443224E-2</v>
      </c>
      <c r="O45">
        <v>2.1648498213298213</v>
      </c>
      <c r="P45">
        <v>2.1756682000384244</v>
      </c>
      <c r="Q45">
        <v>7.6076545952380023E-3</v>
      </c>
      <c r="R45">
        <v>0.36621049401273453</v>
      </c>
      <c r="S45">
        <v>5.5175510731993548E-5</v>
      </c>
      <c r="T45">
        <v>0.36621049401273476</v>
      </c>
      <c r="U45">
        <v>1.3478945252141958</v>
      </c>
      <c r="V45">
        <v>0.40324225065745722</v>
      </c>
      <c r="W45">
        <v>0.17715557233531434</v>
      </c>
      <c r="X45">
        <v>1.229970946911767</v>
      </c>
      <c r="Y45">
        <v>0.2387686636645541</v>
      </c>
      <c r="Z45">
        <v>1.1780305456788238</v>
      </c>
    </row>
    <row r="46" spans="1:26" s="56" customFormat="1" x14ac:dyDescent="0.2">
      <c r="A46" s="58">
        <v>9118</v>
      </c>
      <c r="B46" s="58" t="s">
        <v>262</v>
      </c>
      <c r="C46" s="58" t="s">
        <v>95</v>
      </c>
      <c r="D46" s="165"/>
      <c r="E46" s="62">
        <v>9</v>
      </c>
      <c r="F46" s="59">
        <v>0.34377999999999997</v>
      </c>
      <c r="G46" s="59">
        <v>0.10377000000000081</v>
      </c>
      <c r="H46" t="s">
        <v>141</v>
      </c>
      <c r="I46">
        <v>1.0072296975153064E-2</v>
      </c>
      <c r="J46">
        <v>0.2620821848514856</v>
      </c>
      <c r="K46">
        <v>7.1328777482232231E-3</v>
      </c>
      <c r="L46">
        <v>1.6631231971252027E-2</v>
      </c>
      <c r="M46">
        <v>0.16810045941022614</v>
      </c>
      <c r="N46">
        <v>1.2099359679819342E-2</v>
      </c>
      <c r="O46">
        <v>0.1233555604446558</v>
      </c>
      <c r="P46">
        <v>0.8288518964341598</v>
      </c>
      <c r="Q46">
        <v>7.3729946715467625E-3</v>
      </c>
      <c r="R46">
        <v>0.65847137733684502</v>
      </c>
      <c r="S46">
        <v>5.3473608920349867E-5</v>
      </c>
      <c r="T46">
        <v>0.65847137733684435</v>
      </c>
      <c r="U46">
        <v>3.5158851852465701E-3</v>
      </c>
      <c r="V46">
        <v>1.9224545724507869</v>
      </c>
      <c r="W46">
        <v>9.549270283232475E-2</v>
      </c>
      <c r="X46">
        <v>0.30040014353381567</v>
      </c>
      <c r="Y46">
        <v>3.3613712840781224E-4</v>
      </c>
      <c r="Z46">
        <v>1.9392032113128499</v>
      </c>
    </row>
    <row r="47" spans="1:26" s="56" customFormat="1" x14ac:dyDescent="0.2">
      <c r="A47" s="156">
        <v>8717</v>
      </c>
      <c r="B47" s="156" t="s">
        <v>87</v>
      </c>
      <c r="C47" s="156" t="s">
        <v>79</v>
      </c>
      <c r="D47" s="160">
        <v>43117</v>
      </c>
      <c r="E47" s="158"/>
      <c r="F47" s="168">
        <v>1.1119699999999999</v>
      </c>
      <c r="G47" s="168">
        <v>10.2403</v>
      </c>
      <c r="H47" t="s">
        <v>120</v>
      </c>
      <c r="I47">
        <v>1.0008832654169011E-2</v>
      </c>
      <c r="J47">
        <v>2.5987855898155852</v>
      </c>
      <c r="K47">
        <v>7.1292067607466357E-3</v>
      </c>
      <c r="L47">
        <v>1.1488599258587502E-2</v>
      </c>
      <c r="M47">
        <v>2.7688350079108628</v>
      </c>
      <c r="N47">
        <v>2.4660545309279143E-2</v>
      </c>
      <c r="O47">
        <v>2.105138629386234</v>
      </c>
      <c r="P47">
        <v>2.6012817377297694</v>
      </c>
      <c r="Q47">
        <v>7.5884486661618542E-3</v>
      </c>
      <c r="R47">
        <v>0.30471052055770753</v>
      </c>
      <c r="S47">
        <v>5.5036217217469048E-5</v>
      </c>
      <c r="T47">
        <v>0.3047105205577082</v>
      </c>
      <c r="U47">
        <v>1.3447949173779248</v>
      </c>
      <c r="V47">
        <v>0.33096706522071956</v>
      </c>
      <c r="W47">
        <v>0.17742458905658226</v>
      </c>
      <c r="X47">
        <v>1.2132545884694792</v>
      </c>
      <c r="Y47">
        <v>0.23784850674446714</v>
      </c>
      <c r="Z47">
        <v>1.1247656928100962</v>
      </c>
    </row>
    <row r="48" spans="1:26" s="56" customFormat="1" x14ac:dyDescent="0.2">
      <c r="A48" s="56">
        <v>9119</v>
      </c>
      <c r="B48" s="56" t="s">
        <v>263</v>
      </c>
      <c r="C48" s="70" t="s">
        <v>95</v>
      </c>
      <c r="D48" s="165"/>
      <c r="E48" s="72">
        <v>15.35</v>
      </c>
      <c r="F48" s="70">
        <v>0.33710000000000001</v>
      </c>
      <c r="G48" s="70">
        <v>0.10449999999999982</v>
      </c>
      <c r="H48" t="s">
        <v>142</v>
      </c>
      <c r="I48">
        <v>1.0055241314885621E-2</v>
      </c>
      <c r="J48">
        <v>0.22314910877588193</v>
      </c>
      <c r="K48">
        <v>7.1275212112040633E-3</v>
      </c>
      <c r="L48">
        <v>1.2012434652962147E-2</v>
      </c>
      <c r="M48">
        <v>0.27664994955603617</v>
      </c>
      <c r="N48">
        <v>8.602126029423696E-3</v>
      </c>
      <c r="O48">
        <v>0.2019886702912814</v>
      </c>
      <c r="P48">
        <v>0.37174095706781396</v>
      </c>
      <c r="Q48">
        <v>7.3454932539185856E-3</v>
      </c>
      <c r="R48">
        <v>0.30896827723683284</v>
      </c>
      <c r="S48">
        <v>5.3274151289289946E-5</v>
      </c>
      <c r="T48">
        <v>0.30896827723683135</v>
      </c>
      <c r="U48">
        <v>9.1908002522760063E-3</v>
      </c>
      <c r="V48">
        <v>1.3614947407979907</v>
      </c>
      <c r="W48">
        <v>0.11289910262485658</v>
      </c>
      <c r="X48">
        <v>0.45260879368242024</v>
      </c>
      <c r="Y48">
        <v>1.0393590303861785E-3</v>
      </c>
      <c r="Z48">
        <v>1.2503336105806295</v>
      </c>
    </row>
    <row r="49" spans="1:26" s="56" customFormat="1" x14ac:dyDescent="0.2">
      <c r="A49" s="156">
        <v>8717</v>
      </c>
      <c r="B49" s="156" t="s">
        <v>87</v>
      </c>
      <c r="C49" s="156" t="s">
        <v>79</v>
      </c>
      <c r="D49" s="160">
        <v>43117</v>
      </c>
      <c r="E49" s="158"/>
      <c r="F49" s="168">
        <v>1.1119699999999999</v>
      </c>
      <c r="G49" s="168">
        <v>10.2403</v>
      </c>
      <c r="H49" t="s">
        <v>122</v>
      </c>
      <c r="I49">
        <v>1.0191753056691732E-2</v>
      </c>
      <c r="J49">
        <v>2.7166904225708506</v>
      </c>
      <c r="K49">
        <v>7.1217344096012238E-3</v>
      </c>
      <c r="L49">
        <v>1.6286102044459624E-2</v>
      </c>
      <c r="M49">
        <v>2.769508732934737</v>
      </c>
      <c r="N49">
        <v>2.9013085288134469E-2</v>
      </c>
      <c r="O49">
        <v>2.0776302295839901</v>
      </c>
      <c r="P49">
        <v>2.6887215318329947</v>
      </c>
      <c r="Q49">
        <v>7.5949330418358472E-3</v>
      </c>
      <c r="R49">
        <v>0.39500039313732654</v>
      </c>
      <c r="S49">
        <v>5.5083246000796686E-5</v>
      </c>
      <c r="T49">
        <v>0.39500039313732743</v>
      </c>
      <c r="U49">
        <v>1.3544600597247667</v>
      </c>
      <c r="V49">
        <v>0.3893626532774343</v>
      </c>
      <c r="W49">
        <v>0.17736523638307783</v>
      </c>
      <c r="X49">
        <v>1.4337815511750154</v>
      </c>
      <c r="Y49">
        <v>0.23995361941955037</v>
      </c>
      <c r="Z49">
        <v>1.2978837897545918</v>
      </c>
    </row>
    <row r="50" spans="1:26" s="56" customFormat="1" x14ac:dyDescent="0.2">
      <c r="A50" s="58">
        <v>9120</v>
      </c>
      <c r="B50" s="58" t="s">
        <v>264</v>
      </c>
      <c r="C50" s="58" t="s">
        <v>95</v>
      </c>
      <c r="D50" s="165"/>
      <c r="E50" s="62">
        <v>23.8</v>
      </c>
      <c r="F50" s="59">
        <v>8.6209999999999995E-2</v>
      </c>
      <c r="G50" s="59">
        <v>0.10350999999999999</v>
      </c>
      <c r="H50" t="s">
        <v>143</v>
      </c>
      <c r="I50">
        <v>1.0066965648547982E-2</v>
      </c>
      <c r="J50">
        <v>0.22096495578750411</v>
      </c>
      <c r="K50">
        <v>7.13079411317944E-3</v>
      </c>
      <c r="L50">
        <v>4.7459869965971083E-2</v>
      </c>
      <c r="M50">
        <v>4.5646875960080137E-2</v>
      </c>
      <c r="N50">
        <v>3.3320258544023332E-2</v>
      </c>
      <c r="O50">
        <v>3.3630032197593522E-2</v>
      </c>
      <c r="P50">
        <v>1.8238376813731596</v>
      </c>
      <c r="Q50">
        <v>7.4123996715939463E-3</v>
      </c>
      <c r="R50">
        <v>1.7809138950872894</v>
      </c>
      <c r="S50">
        <v>5.3759398840985681E-5</v>
      </c>
      <c r="T50">
        <v>1.7809138950872903</v>
      </c>
      <c r="U50">
        <v>2.6317810474764747E-3</v>
      </c>
      <c r="V50">
        <v>2.4976776103439455</v>
      </c>
      <c r="W50">
        <v>0.11762966603594523</v>
      </c>
      <c r="X50">
        <v>0.23864312880310851</v>
      </c>
      <c r="Y50">
        <v>3.109803136970213E-4</v>
      </c>
      <c r="Z50">
        <v>2.5275166265717171</v>
      </c>
    </row>
    <row r="51" spans="1:26" s="56" customFormat="1" x14ac:dyDescent="0.2">
      <c r="A51" s="156">
        <v>8717</v>
      </c>
      <c r="B51" s="156" t="s">
        <v>87</v>
      </c>
      <c r="C51" s="156" t="s">
        <v>79</v>
      </c>
      <c r="D51" s="160">
        <v>43117</v>
      </c>
      <c r="E51" s="158"/>
      <c r="F51" s="168">
        <v>1.1119699999999999</v>
      </c>
      <c r="G51" s="168">
        <v>10.2403</v>
      </c>
      <c r="H51" t="s">
        <v>124</v>
      </c>
      <c r="I51">
        <v>1.0000748087718789E-2</v>
      </c>
      <c r="J51">
        <v>1.7399367823842073</v>
      </c>
      <c r="K51">
        <v>7.1252788453434789E-3</v>
      </c>
      <c r="L51">
        <v>1.1340546460172268E-2</v>
      </c>
      <c r="M51">
        <v>2.7692200494596007</v>
      </c>
      <c r="N51">
        <v>2.852094854346774E-2</v>
      </c>
      <c r="O51">
        <v>2.0893223292495002</v>
      </c>
      <c r="P51">
        <v>1.7745110717277821</v>
      </c>
      <c r="Q51">
        <v>7.5462002326596948E-3</v>
      </c>
      <c r="R51">
        <v>0.29222953089324871</v>
      </c>
      <c r="S51">
        <v>5.4729804923518806E-5</v>
      </c>
      <c r="T51">
        <v>0.29222953089324799</v>
      </c>
      <c r="U51">
        <v>1.3482390464538416</v>
      </c>
      <c r="V51">
        <v>0.42996767068154762</v>
      </c>
      <c r="W51">
        <v>0.17702434277242168</v>
      </c>
      <c r="X51">
        <v>1.0916168095818679</v>
      </c>
      <c r="Y51">
        <v>0.23777978607367908</v>
      </c>
      <c r="Z51">
        <v>1.1704113422964466</v>
      </c>
    </row>
    <row r="52" spans="1:26" s="56" customFormat="1" x14ac:dyDescent="0.2">
      <c r="A52" s="58">
        <v>9121</v>
      </c>
      <c r="B52" s="58" t="s">
        <v>264</v>
      </c>
      <c r="C52" s="58" t="s">
        <v>95</v>
      </c>
      <c r="D52" s="165"/>
      <c r="E52" s="62">
        <v>23.8</v>
      </c>
      <c r="F52" s="59">
        <v>0.12064999999999999</v>
      </c>
      <c r="G52" s="59">
        <v>0.10677999999999876</v>
      </c>
      <c r="H52" t="s">
        <v>144</v>
      </c>
      <c r="I52">
        <v>1.0076297690712331E-2</v>
      </c>
      <c r="J52">
        <v>0.19501947062001082</v>
      </c>
      <c r="K52">
        <v>7.1257563000890608E-3</v>
      </c>
      <c r="L52">
        <v>2.6531239075770308E-2</v>
      </c>
      <c r="M52">
        <v>6.4898536799175885E-2</v>
      </c>
      <c r="N52">
        <v>1.891502655516418E-2</v>
      </c>
      <c r="O52">
        <v>4.854036846737006E-2</v>
      </c>
      <c r="P52">
        <v>1.3155703741953688</v>
      </c>
      <c r="Q52">
        <v>7.5367887453048153E-3</v>
      </c>
      <c r="R52">
        <v>1.3201512544148708</v>
      </c>
      <c r="S52">
        <v>5.4661546879590431E-5</v>
      </c>
      <c r="T52">
        <v>1.3201512544148717</v>
      </c>
      <c r="U52">
        <v>1.4305934857495629E-2</v>
      </c>
      <c r="V52">
        <v>0.78564741478875411</v>
      </c>
      <c r="W52">
        <v>2.5092119114983203E-2</v>
      </c>
      <c r="X52">
        <v>0.17747111974316124</v>
      </c>
      <c r="Y52">
        <v>3.585273835638457E-4</v>
      </c>
      <c r="Z52">
        <v>0.70595637849519977</v>
      </c>
    </row>
    <row r="53" spans="1:26" s="56" customFormat="1" x14ac:dyDescent="0.2">
      <c r="A53" s="156">
        <v>8717</v>
      </c>
      <c r="B53" s="156" t="s">
        <v>87</v>
      </c>
      <c r="C53" s="156" t="s">
        <v>79</v>
      </c>
      <c r="D53" s="160">
        <v>43117</v>
      </c>
      <c r="E53" s="158"/>
      <c r="F53" s="168">
        <v>1.1119699999999999</v>
      </c>
      <c r="G53" s="168">
        <v>10.2403</v>
      </c>
      <c r="H53" t="s">
        <v>126</v>
      </c>
      <c r="I53">
        <v>9.495076359119739E-3</v>
      </c>
      <c r="J53">
        <v>1.9934980449302797</v>
      </c>
      <c r="K53">
        <v>7.120935211026848E-3</v>
      </c>
      <c r="L53">
        <v>9.6658998400603428E-3</v>
      </c>
      <c r="M53">
        <v>2.7689222665251383</v>
      </c>
      <c r="N53">
        <v>2.8352454897617847E-2</v>
      </c>
      <c r="O53">
        <v>2.2166126422919339</v>
      </c>
      <c r="P53">
        <v>2.0836568431753575</v>
      </c>
      <c r="Q53">
        <v>7.5630498603110287E-3</v>
      </c>
      <c r="R53">
        <v>0.40923835594545027</v>
      </c>
      <c r="S53">
        <v>5.4852009053539137E-5</v>
      </c>
      <c r="T53">
        <v>0.40923835594544972</v>
      </c>
      <c r="U53">
        <v>1.3563311148800721</v>
      </c>
      <c r="V53">
        <v>0.42595832608007322</v>
      </c>
      <c r="W53">
        <v>0.17752084777013907</v>
      </c>
      <c r="X53">
        <v>1.3100939410666763</v>
      </c>
      <c r="Y53">
        <v>0.24113563897687237</v>
      </c>
      <c r="Z53">
        <v>1.2218554510575721</v>
      </c>
    </row>
    <row r="54" spans="1:26" s="56" customFormat="1" x14ac:dyDescent="0.2">
      <c r="A54" s="58">
        <v>9122</v>
      </c>
      <c r="B54" s="58" t="s">
        <v>265</v>
      </c>
      <c r="C54" s="58" t="s">
        <v>95</v>
      </c>
      <c r="D54" s="165"/>
      <c r="E54" s="62">
        <v>0.5</v>
      </c>
      <c r="F54" s="59">
        <v>0.12361</v>
      </c>
      <c r="G54" s="59">
        <v>0.10431999999999952</v>
      </c>
      <c r="H54" t="s">
        <v>145</v>
      </c>
      <c r="I54">
        <v>1.0091585280646921E-2</v>
      </c>
      <c r="J54">
        <v>0.22480622554725474</v>
      </c>
      <c r="K54">
        <v>7.1191041552975259E-3</v>
      </c>
      <c r="L54">
        <v>1.9468353534726684E-2</v>
      </c>
      <c r="M54">
        <v>0.14287241847777651</v>
      </c>
      <c r="N54">
        <v>1.1222523105671785E-2</v>
      </c>
      <c r="O54">
        <v>0.10464739924475051</v>
      </c>
      <c r="P54">
        <v>0.78951763622031379</v>
      </c>
      <c r="Q54">
        <v>7.3844937338931318E-3</v>
      </c>
      <c r="R54">
        <v>0.73473882127339496</v>
      </c>
      <c r="S54">
        <v>5.3557007375150541E-5</v>
      </c>
      <c r="T54">
        <v>0.73473882127339496</v>
      </c>
      <c r="U54">
        <v>3.7823776999974953E-3</v>
      </c>
      <c r="V54">
        <v>1.5159059059350082</v>
      </c>
      <c r="W54">
        <v>2.1990491123875681E-2</v>
      </c>
      <c r="X54">
        <v>0.24988576693213718</v>
      </c>
      <c r="Y54">
        <v>8.3074387005209764E-5</v>
      </c>
      <c r="Z54">
        <v>1.3617302590968754</v>
      </c>
    </row>
    <row r="55" spans="1:26" s="56" customFormat="1" x14ac:dyDescent="0.2">
      <c r="A55" s="156">
        <v>8717</v>
      </c>
      <c r="B55" s="156" t="s">
        <v>87</v>
      </c>
      <c r="C55" s="156" t="s">
        <v>79</v>
      </c>
      <c r="D55" s="160">
        <v>43117</v>
      </c>
      <c r="E55" s="158"/>
      <c r="F55" s="168">
        <v>1.1119699999999999</v>
      </c>
      <c r="G55" s="168">
        <v>10.2403</v>
      </c>
      <c r="H55" t="s">
        <v>128</v>
      </c>
      <c r="I55">
        <v>9.8684754204194543E-3</v>
      </c>
      <c r="J55">
        <v>1.8629034908730409</v>
      </c>
      <c r="K55">
        <v>7.116864114815478E-3</v>
      </c>
      <c r="L55">
        <v>1.1284741111853305E-2</v>
      </c>
      <c r="M55">
        <v>2.7694034051517149</v>
      </c>
      <c r="N55">
        <v>2.6509593519759615E-2</v>
      </c>
      <c r="O55">
        <v>2.125117603121716</v>
      </c>
      <c r="P55">
        <v>2.2059545783780443</v>
      </c>
      <c r="Q55">
        <v>7.559633818047435E-3</v>
      </c>
      <c r="R55">
        <v>0.56092945086890622</v>
      </c>
      <c r="S55">
        <v>5.4827233759890312E-5</v>
      </c>
      <c r="T55">
        <v>0.56092945086890578</v>
      </c>
      <c r="U55">
        <v>1.3455670973740395</v>
      </c>
      <c r="V55">
        <v>0.39165388360612702</v>
      </c>
      <c r="W55">
        <v>0.18267712325335964</v>
      </c>
      <c r="X55">
        <v>1.403091349491228</v>
      </c>
      <c r="Y55">
        <v>0.24609213601771701</v>
      </c>
      <c r="Z55">
        <v>1.4039092391316383</v>
      </c>
    </row>
    <row r="56" spans="1:26" s="56" customFormat="1" x14ac:dyDescent="0.2">
      <c r="A56" s="58"/>
      <c r="B56" s="58"/>
      <c r="C56" s="58"/>
      <c r="D56" s="165"/>
      <c r="E56" s="62"/>
      <c r="F56" s="59"/>
      <c r="G56" s="59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</row>
    <row r="57" spans="1:26" s="56" customFormat="1" x14ac:dyDescent="0.2">
      <c r="A57" s="156">
        <v>8717</v>
      </c>
      <c r="B57" s="156" t="s">
        <v>87</v>
      </c>
      <c r="C57" s="156" t="s">
        <v>79</v>
      </c>
      <c r="D57" s="160">
        <v>43118</v>
      </c>
      <c r="E57" s="158"/>
      <c r="F57" s="168">
        <v>1.1119699999999999</v>
      </c>
      <c r="G57" s="168">
        <v>10.2403</v>
      </c>
      <c r="H57" t="s">
        <v>112</v>
      </c>
      <c r="I57">
        <v>1.008103504110696E-2</v>
      </c>
      <c r="J57">
        <v>2.3689645628887019</v>
      </c>
      <c r="K57">
        <v>7.1628844963225642E-3</v>
      </c>
      <c r="L57">
        <v>1.2655757384704685E-2</v>
      </c>
      <c r="M57">
        <v>2.7693821557165985</v>
      </c>
      <c r="N57">
        <v>3.418474485863137E-2</v>
      </c>
      <c r="O57">
        <v>2.0828388076468691</v>
      </c>
      <c r="P57">
        <v>2.4179820943524812</v>
      </c>
      <c r="Q57">
        <v>7.5381237336684089E-3</v>
      </c>
      <c r="R57">
        <v>0.38428171302303699</v>
      </c>
      <c r="S57">
        <v>5.4671229057436551E-5</v>
      </c>
      <c r="T57">
        <v>0.3842817130230356</v>
      </c>
      <c r="U57">
        <v>1.3375192407051992</v>
      </c>
      <c r="V57">
        <v>0.39435659251203065</v>
      </c>
      <c r="W57">
        <v>0.17653946529305237</v>
      </c>
      <c r="X57">
        <v>1.1628569349933444</v>
      </c>
      <c r="Y57">
        <v>0.23627051106415711</v>
      </c>
      <c r="Z57">
        <v>1.0488107952086649</v>
      </c>
    </row>
    <row r="58" spans="1:26" s="56" customFormat="1" x14ac:dyDescent="0.2">
      <c r="A58" s="58">
        <v>9123</v>
      </c>
      <c r="B58" s="58" t="s">
        <v>266</v>
      </c>
      <c r="C58" s="58" t="s">
        <v>95</v>
      </c>
      <c r="D58" s="165"/>
      <c r="E58" s="62">
        <v>4.2</v>
      </c>
      <c r="F58" s="59">
        <v>0.13691999999999999</v>
      </c>
      <c r="G58" s="59">
        <v>0.10646999999999984</v>
      </c>
      <c r="H58" t="s">
        <v>148</v>
      </c>
      <c r="I58">
        <v>1.0069637397113357E-2</v>
      </c>
      <c r="J58">
        <v>0.21086653701397085</v>
      </c>
      <c r="K58">
        <v>7.1584993769839254E-3</v>
      </c>
      <c r="L58">
        <v>1.0521809316434495E-2</v>
      </c>
      <c r="M58">
        <v>0.33166642921991096</v>
      </c>
      <c r="N58">
        <v>5.7948049437783434E-3</v>
      </c>
      <c r="O58">
        <v>0.24124978831953409</v>
      </c>
      <c r="P58">
        <v>0.29261460766434805</v>
      </c>
      <c r="Q58">
        <v>7.3290729843804641E-3</v>
      </c>
      <c r="R58">
        <v>0.30517493842407634</v>
      </c>
      <c r="S58">
        <v>5.3155061135185173E-5</v>
      </c>
      <c r="T58">
        <v>0.30517493842407667</v>
      </c>
      <c r="U58">
        <v>1.2740683342609966E-2</v>
      </c>
      <c r="V58">
        <v>0.980899565085527</v>
      </c>
      <c r="W58">
        <v>0.14732180447995158</v>
      </c>
      <c r="X58">
        <v>0.26832394911200641</v>
      </c>
      <c r="Y58">
        <v>1.8758343815954224E-3</v>
      </c>
      <c r="Z58">
        <v>0.99520048827219909</v>
      </c>
    </row>
    <row r="59" spans="1:26" s="56" customFormat="1" x14ac:dyDescent="0.2">
      <c r="A59" s="156">
        <v>8717</v>
      </c>
      <c r="B59" s="156" t="s">
        <v>87</v>
      </c>
      <c r="C59" s="156" t="s">
        <v>79</v>
      </c>
      <c r="D59" s="160">
        <v>43118</v>
      </c>
      <c r="E59" s="158"/>
      <c r="F59" s="168">
        <v>1.1119699999999999</v>
      </c>
      <c r="G59" s="168">
        <v>10.2403</v>
      </c>
      <c r="H59" t="s">
        <v>114</v>
      </c>
      <c r="I59">
        <v>1.0197655497165638E-2</v>
      </c>
      <c r="J59">
        <v>1.6674239162971414</v>
      </c>
      <c r="K59">
        <v>7.1373460787319248E-3</v>
      </c>
      <c r="L59">
        <v>1.7446386042611135E-2</v>
      </c>
      <c r="M59">
        <v>2.7703101757645947</v>
      </c>
      <c r="N59">
        <v>2.1579816724171912E-2</v>
      </c>
      <c r="O59">
        <v>2.0590794713122715</v>
      </c>
      <c r="P59">
        <v>1.738855488040451</v>
      </c>
      <c r="Q59">
        <v>7.5668673354311504E-3</v>
      </c>
      <c r="R59">
        <v>0.2716479434397745</v>
      </c>
      <c r="S59">
        <v>5.4879695791524224E-5</v>
      </c>
      <c r="T59">
        <v>0.27164794343977439</v>
      </c>
      <c r="U59">
        <v>1.3497576273616532</v>
      </c>
      <c r="V59">
        <v>0.49924786011014505</v>
      </c>
      <c r="W59">
        <v>0.17904149186821669</v>
      </c>
      <c r="X59">
        <v>0.87983979807699808</v>
      </c>
      <c r="Y59">
        <v>0.24117049936585983</v>
      </c>
      <c r="Z59">
        <v>1.0211802281537095</v>
      </c>
    </row>
    <row r="60" spans="1:26" s="56" customFormat="1" x14ac:dyDescent="0.2">
      <c r="A60" s="58">
        <v>9124</v>
      </c>
      <c r="B60" s="58" t="s">
        <v>267</v>
      </c>
      <c r="C60" s="58" t="s">
        <v>95</v>
      </c>
      <c r="D60" s="165"/>
      <c r="E60" s="62">
        <v>8.25</v>
      </c>
      <c r="F60" s="59">
        <v>0.23635999999999999</v>
      </c>
      <c r="G60" s="59">
        <v>0.10496000000000016</v>
      </c>
      <c r="H60" t="s">
        <v>149</v>
      </c>
      <c r="I60">
        <v>1.0098080262743302E-2</v>
      </c>
      <c r="J60">
        <v>0.18454149110338425</v>
      </c>
      <c r="K60">
        <v>7.1524014340723476E-3</v>
      </c>
      <c r="L60">
        <v>1.3377380462099926E-2</v>
      </c>
      <c r="M60">
        <v>0.60836581471066264</v>
      </c>
      <c r="N60">
        <v>6.1571005288037451E-3</v>
      </c>
      <c r="O60">
        <v>0.4403143978668454</v>
      </c>
      <c r="P60">
        <v>0.22630641663159745</v>
      </c>
      <c r="Q60">
        <v>7.297653476556855E-3</v>
      </c>
      <c r="R60">
        <v>0.16076072226893001</v>
      </c>
      <c r="S60">
        <v>5.2927187042136746E-5</v>
      </c>
      <c r="T60">
        <v>0.16076072226893079</v>
      </c>
      <c r="U60">
        <v>2.381019973356421E-2</v>
      </c>
      <c r="V60">
        <v>0.78784662754061241</v>
      </c>
      <c r="W60">
        <v>0.12775945441894565</v>
      </c>
      <c r="X60">
        <v>0.27629870395626649</v>
      </c>
      <c r="Y60">
        <v>3.0420819099121325E-3</v>
      </c>
      <c r="Z60">
        <v>0.82065265781417862</v>
      </c>
    </row>
    <row r="61" spans="1:26" s="56" customFormat="1" x14ac:dyDescent="0.2">
      <c r="A61" s="156">
        <v>8717</v>
      </c>
      <c r="B61" s="156" t="s">
        <v>87</v>
      </c>
      <c r="C61" s="156" t="s">
        <v>79</v>
      </c>
      <c r="D61" s="160">
        <v>43118</v>
      </c>
      <c r="E61" s="158"/>
      <c r="F61" s="168">
        <v>1.1119699999999999</v>
      </c>
      <c r="G61" s="168">
        <v>10.2403</v>
      </c>
      <c r="H61" t="s">
        <v>116</v>
      </c>
      <c r="I61">
        <v>1.0218872216755525E-2</v>
      </c>
      <c r="J61">
        <v>2.0324293595481038</v>
      </c>
      <c r="K61">
        <v>7.1490583799423552E-3</v>
      </c>
      <c r="L61">
        <v>1.3642703197887554E-2</v>
      </c>
      <c r="M61">
        <v>2.7694226882437123</v>
      </c>
      <c r="N61">
        <v>3.0628531842941755E-2</v>
      </c>
      <c r="O61">
        <v>2.0676261741998023</v>
      </c>
      <c r="P61">
        <v>2.0042869233050897</v>
      </c>
      <c r="Q61">
        <v>7.5913165125165083E-3</v>
      </c>
      <c r="R61">
        <v>0.31097462442842388</v>
      </c>
      <c r="S61">
        <v>5.5057016648533949E-5</v>
      </c>
      <c r="T61">
        <v>0.31097462442842388</v>
      </c>
      <c r="U61">
        <v>1.3411069804933409</v>
      </c>
      <c r="V61">
        <v>0.44442355432091918</v>
      </c>
      <c r="W61">
        <v>0.17628133464242945</v>
      </c>
      <c r="X61">
        <v>1.0503910095077296</v>
      </c>
      <c r="Y61">
        <v>0.23703024467263298</v>
      </c>
      <c r="Z61">
        <v>0.97466767840726187</v>
      </c>
    </row>
    <row r="62" spans="1:26" s="56" customFormat="1" x14ac:dyDescent="0.2">
      <c r="A62" s="58"/>
      <c r="B62" s="58"/>
      <c r="C62" s="58"/>
      <c r="D62" s="165"/>
      <c r="E62" s="62"/>
      <c r="F62" s="59"/>
      <c r="G62" s="59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s="56" customFormat="1" x14ac:dyDescent="0.2">
      <c r="A63" s="156">
        <v>8717</v>
      </c>
      <c r="B63" s="156" t="s">
        <v>87</v>
      </c>
      <c r="C63" s="156" t="s">
        <v>79</v>
      </c>
      <c r="D63" s="160">
        <v>43118</v>
      </c>
      <c r="E63" s="158"/>
      <c r="F63" s="168">
        <v>1.1119699999999999</v>
      </c>
      <c r="G63" s="168">
        <v>10.2403</v>
      </c>
      <c r="H63" t="s">
        <v>116</v>
      </c>
      <c r="I63">
        <v>1.0218872216755525E-2</v>
      </c>
      <c r="J63">
        <v>2.0324293595481038</v>
      </c>
      <c r="K63">
        <v>7.1490583799423552E-3</v>
      </c>
      <c r="L63">
        <v>1.3642703197887554E-2</v>
      </c>
      <c r="M63">
        <v>2.7694226882437123</v>
      </c>
      <c r="N63">
        <v>3.0628531842941755E-2</v>
      </c>
      <c r="O63">
        <v>2.0676261741998023</v>
      </c>
      <c r="P63">
        <v>2.0042869233050897</v>
      </c>
      <c r="Q63">
        <v>7.5913165125165083E-3</v>
      </c>
      <c r="R63">
        <v>0.31097462442842388</v>
      </c>
      <c r="S63">
        <v>5.5057016648533949E-5</v>
      </c>
      <c r="T63">
        <v>0.31097462442842388</v>
      </c>
      <c r="U63">
        <v>1.3411069804933409</v>
      </c>
      <c r="V63">
        <v>0.44442355432091918</v>
      </c>
      <c r="W63">
        <v>0.17628133464242945</v>
      </c>
      <c r="X63">
        <v>1.0503910095077296</v>
      </c>
      <c r="Y63">
        <v>0.23703024467263298</v>
      </c>
      <c r="Z63">
        <v>0.97466767840726187</v>
      </c>
    </row>
    <row r="64" spans="1:26" s="56" customFormat="1" x14ac:dyDescent="0.2">
      <c r="A64" s="58">
        <v>9114</v>
      </c>
      <c r="B64" s="58" t="s">
        <v>150</v>
      </c>
      <c r="C64" s="58" t="s">
        <v>95</v>
      </c>
      <c r="D64" s="165">
        <v>43118</v>
      </c>
      <c r="E64" s="62">
        <v>25</v>
      </c>
      <c r="F64" s="59">
        <v>0.13403999999999999</v>
      </c>
      <c r="G64" s="59">
        <v>0.10158000000000023</v>
      </c>
      <c r="H64" t="s">
        <v>153</v>
      </c>
      <c r="I64">
        <v>1.0060630284154073E-2</v>
      </c>
      <c r="J64">
        <v>0.37250346949241492</v>
      </c>
      <c r="K64">
        <v>7.1589965955648335E-3</v>
      </c>
      <c r="L64">
        <v>1.2366864649799723E-2</v>
      </c>
      <c r="M64">
        <v>0.56226384248707639</v>
      </c>
      <c r="N64">
        <v>8.8120729047482388E-3</v>
      </c>
      <c r="O64">
        <v>0.42612731195114112</v>
      </c>
      <c r="P64">
        <v>0.4110613383556519</v>
      </c>
      <c r="Q64">
        <v>7.6374393505098132E-3</v>
      </c>
      <c r="R64">
        <v>0.29990805552041061</v>
      </c>
      <c r="S64">
        <v>5.5391528568184249E-5</v>
      </c>
      <c r="T64">
        <v>0.29990805552041072</v>
      </c>
      <c r="U64">
        <v>2.2987272146183249E-2</v>
      </c>
      <c r="V64">
        <v>0.74183785764982868</v>
      </c>
      <c r="W64">
        <v>1.9443070244713926E-2</v>
      </c>
      <c r="X64">
        <v>0.21272425893934457</v>
      </c>
      <c r="Y64">
        <v>4.4678034078495871E-4</v>
      </c>
      <c r="Z64">
        <v>0.75607901449673176</v>
      </c>
    </row>
    <row r="65" spans="1:26" s="56" customFormat="1" x14ac:dyDescent="0.2">
      <c r="A65" s="156">
        <v>8717</v>
      </c>
      <c r="B65" s="156" t="s">
        <v>87</v>
      </c>
      <c r="C65" s="156" t="s">
        <v>79</v>
      </c>
      <c r="D65" s="160">
        <v>43118</v>
      </c>
      <c r="E65" s="158"/>
      <c r="F65" s="168">
        <v>1.1119699999999999</v>
      </c>
      <c r="G65" s="168">
        <v>10.2403</v>
      </c>
      <c r="H65" t="s">
        <v>154</v>
      </c>
      <c r="I65">
        <v>1.0176878663972414E-2</v>
      </c>
      <c r="J65">
        <v>2.4215825661789361</v>
      </c>
      <c r="K65">
        <v>7.1592984113819751E-3</v>
      </c>
      <c r="L65">
        <v>1.3485198254703522E-2</v>
      </c>
      <c r="M65">
        <v>2.7692356794102624</v>
      </c>
      <c r="N65">
        <v>2.2380296288543967E-2</v>
      </c>
      <c r="O65">
        <v>2.0605636461652388</v>
      </c>
      <c r="P65">
        <v>2.4607011751921521</v>
      </c>
      <c r="Q65">
        <v>7.5860543510369903E-3</v>
      </c>
      <c r="R65">
        <v>0.43807967107895723</v>
      </c>
      <c r="S65">
        <v>5.5018852133629644E-5</v>
      </c>
      <c r="T65">
        <v>0.43807967107895712</v>
      </c>
      <c r="U65">
        <v>1.3517341268631335</v>
      </c>
      <c r="V65">
        <v>0.35820289415651579</v>
      </c>
      <c r="W65">
        <v>0.17552024516574172</v>
      </c>
      <c r="X65">
        <v>1.4922920960732446</v>
      </c>
      <c r="Y65">
        <v>0.23645132634136878</v>
      </c>
      <c r="Z65">
        <v>1.365669769110748</v>
      </c>
    </row>
    <row r="66" spans="1:26" s="56" customFormat="1" x14ac:dyDescent="0.2">
      <c r="A66" s="56">
        <v>9115</v>
      </c>
      <c r="B66" s="56" t="s">
        <v>151</v>
      </c>
      <c r="C66" s="70" t="s">
        <v>95</v>
      </c>
      <c r="D66" s="165">
        <v>43118</v>
      </c>
      <c r="E66" s="72">
        <v>33</v>
      </c>
      <c r="F66" s="70">
        <v>0.19399</v>
      </c>
      <c r="G66" s="70">
        <v>0.1005300000000009</v>
      </c>
      <c r="H66" t="s">
        <v>157</v>
      </c>
      <c r="I66">
        <v>9.8673583584201231E-3</v>
      </c>
      <c r="J66">
        <v>0.82961946696199373</v>
      </c>
      <c r="K66">
        <v>7.1522108341318287E-3</v>
      </c>
      <c r="L66">
        <v>4.1814767775067629E-3</v>
      </c>
      <c r="M66">
        <v>9.2841654671183367</v>
      </c>
      <c r="N66">
        <v>1.0990139977718328E-2</v>
      </c>
      <c r="O66">
        <v>6.9006813663506179</v>
      </c>
      <c r="P66">
        <v>0.83264992253695036</v>
      </c>
      <c r="Q66">
        <v>7.3431785656472735E-3</v>
      </c>
      <c r="R66">
        <v>6.8427664856637774E-2</v>
      </c>
      <c r="S66">
        <v>5.3257363709628396E-5</v>
      </c>
      <c r="T66">
        <v>6.8427664856638301E-2</v>
      </c>
      <c r="U66">
        <v>0.30643601194228987</v>
      </c>
      <c r="V66">
        <v>0.34261683093476292</v>
      </c>
      <c r="W66">
        <v>1.8836527867343207E-3</v>
      </c>
      <c r="X66">
        <v>0.19555440148626693</v>
      </c>
      <c r="Y66">
        <v>5.7679828253092173E-4</v>
      </c>
      <c r="Z66">
        <v>0.28192974711700908</v>
      </c>
    </row>
    <row r="67" spans="1:26" s="56" customFormat="1" x14ac:dyDescent="0.2">
      <c r="A67" s="156">
        <v>8717</v>
      </c>
      <c r="B67" s="156" t="s">
        <v>87</v>
      </c>
      <c r="C67" s="156" t="s">
        <v>79</v>
      </c>
      <c r="D67" s="160">
        <v>43118</v>
      </c>
      <c r="E67" s="158"/>
      <c r="F67" s="168">
        <v>1.1119699999999999</v>
      </c>
      <c r="G67" s="168">
        <v>10.2403</v>
      </c>
      <c r="H67" t="s">
        <v>156</v>
      </c>
      <c r="I67">
        <v>1.0062981923345957E-2</v>
      </c>
      <c r="J67">
        <v>0.63195444178914095</v>
      </c>
      <c r="K67">
        <v>7.1555247674783143E-3</v>
      </c>
      <c r="L67">
        <v>7.1554728092016566E-3</v>
      </c>
      <c r="M67">
        <v>2.7690928193619606</v>
      </c>
      <c r="N67">
        <v>6.7036283279957492E-3</v>
      </c>
      <c r="O67">
        <v>2.0795064506624437</v>
      </c>
      <c r="P67">
        <v>0.63286547811692517</v>
      </c>
      <c r="Q67">
        <v>7.5564198599069867E-3</v>
      </c>
      <c r="R67">
        <v>8.4163913979074009E-2</v>
      </c>
      <c r="S67">
        <v>5.4803924107795755E-5</v>
      </c>
      <c r="T67">
        <v>8.4163913979072982E-2</v>
      </c>
      <c r="U67">
        <v>1.3469802583586397</v>
      </c>
      <c r="V67">
        <v>0.29286012790548843</v>
      </c>
      <c r="W67">
        <v>0.17857711134506915</v>
      </c>
      <c r="X67">
        <v>0.4421780204780551</v>
      </c>
      <c r="Y67">
        <v>0.24057811105748333</v>
      </c>
      <c r="Z67">
        <v>0.27872039941602006</v>
      </c>
    </row>
    <row r="68" spans="1:26" s="56" customFormat="1" x14ac:dyDescent="0.2">
      <c r="A68" s="58">
        <v>9116</v>
      </c>
      <c r="B68" s="58" t="s">
        <v>152</v>
      </c>
      <c r="C68" s="58" t="s">
        <v>95</v>
      </c>
      <c r="D68" s="165">
        <v>43118</v>
      </c>
      <c r="E68" s="62">
        <v>40</v>
      </c>
      <c r="F68" s="59">
        <v>0.20355999999999999</v>
      </c>
      <c r="G68" s="59">
        <v>0.10126999999999953</v>
      </c>
      <c r="H68" t="s">
        <v>155</v>
      </c>
      <c r="I68">
        <v>1.0107750992701824E-2</v>
      </c>
      <c r="J68">
        <v>0.35779215721621299</v>
      </c>
      <c r="K68">
        <v>7.158354227681984E-3</v>
      </c>
      <c r="L68">
        <v>7.477186396935346E-3</v>
      </c>
      <c r="M68">
        <v>1.2438666570260091</v>
      </c>
      <c r="N68">
        <v>7.1581227427407901E-3</v>
      </c>
      <c r="O68">
        <v>0.94476307161854445</v>
      </c>
      <c r="P68">
        <v>0.40611221968280525</v>
      </c>
      <c r="Q68">
        <v>7.671216635290112E-3</v>
      </c>
      <c r="R68">
        <v>0.20783958348001152</v>
      </c>
      <c r="S68">
        <v>5.563650274722486E-5</v>
      </c>
      <c r="T68">
        <v>0.20783958348001083</v>
      </c>
      <c r="U68">
        <v>6.1524552162075891E-2</v>
      </c>
      <c r="V68">
        <v>0.55733726437899289</v>
      </c>
      <c r="W68">
        <v>4.7879490277541537E-3</v>
      </c>
      <c r="X68">
        <v>0.20716945396329184</v>
      </c>
      <c r="Y68">
        <v>2.9447901307417927E-4</v>
      </c>
      <c r="Z68">
        <v>0.54830700311249514</v>
      </c>
    </row>
    <row r="69" spans="1:26" s="56" customFormat="1" x14ac:dyDescent="0.2">
      <c r="A69" s="156">
        <v>8717</v>
      </c>
      <c r="B69" s="156" t="s">
        <v>87</v>
      </c>
      <c r="C69" s="156" t="s">
        <v>79</v>
      </c>
      <c r="D69" s="160">
        <v>43118</v>
      </c>
      <c r="E69" s="158"/>
      <c r="F69" s="168">
        <v>1.1119699999999999</v>
      </c>
      <c r="G69" s="168">
        <v>10.2403</v>
      </c>
      <c r="H69" t="s">
        <v>158</v>
      </c>
      <c r="I69">
        <v>1.00062903723841E-2</v>
      </c>
      <c r="J69">
        <v>0.51581001881267685</v>
      </c>
      <c r="K69">
        <v>7.15611169078831E-3</v>
      </c>
      <c r="L69">
        <v>4.329106355702968E-3</v>
      </c>
      <c r="M69">
        <v>2.7694144570396326</v>
      </c>
      <c r="N69">
        <v>7.5901770027835972E-3</v>
      </c>
      <c r="O69">
        <v>2.0878670174049421</v>
      </c>
      <c r="P69">
        <v>0.50554031579510927</v>
      </c>
      <c r="Q69">
        <v>7.5461698851298801E-3</v>
      </c>
      <c r="R69">
        <v>9.5002069564580849E-2</v>
      </c>
      <c r="S69">
        <v>5.4729584824086569E-5</v>
      </c>
      <c r="T69">
        <v>9.5002069564579891E-2</v>
      </c>
      <c r="U69">
        <v>1.3417407332445468</v>
      </c>
      <c r="V69">
        <v>0.19957257146086044</v>
      </c>
      <c r="W69">
        <v>0.17917657613473995</v>
      </c>
      <c r="X69">
        <v>0.34334290818273244</v>
      </c>
      <c r="Y69">
        <v>0.24026650161895274</v>
      </c>
      <c r="Z69">
        <v>0.30450806542356801</v>
      </c>
    </row>
    <row r="70" spans="1:26" s="56" customFormat="1" x14ac:dyDescent="0.2">
      <c r="A70" s="58"/>
      <c r="B70" s="58"/>
      <c r="C70" s="58"/>
      <c r="D70" s="165"/>
      <c r="E70" s="62"/>
      <c r="F70" s="59"/>
      <c r="G70" s="59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s="56" customFormat="1" x14ac:dyDescent="0.2">
      <c r="A71" s="156">
        <v>8717</v>
      </c>
      <c r="B71" s="156" t="s">
        <v>87</v>
      </c>
      <c r="C71" s="156" t="s">
        <v>79</v>
      </c>
      <c r="D71" s="160">
        <v>43131</v>
      </c>
      <c r="E71" s="158"/>
      <c r="F71" s="168">
        <v>1.1119699999999999</v>
      </c>
      <c r="G71" s="168">
        <v>10.2403</v>
      </c>
      <c r="H71" t="s">
        <v>158</v>
      </c>
      <c r="I71">
        <v>9.8766765964491479E-3</v>
      </c>
      <c r="J71">
        <v>1.6710756103861377</v>
      </c>
      <c r="K71">
        <v>7.1463269008501511E-3</v>
      </c>
      <c r="L71">
        <v>1.0058496842592119E-2</v>
      </c>
      <c r="M71">
        <v>2.7687689646387148</v>
      </c>
      <c r="N71">
        <v>1.3758002041451316E-2</v>
      </c>
      <c r="O71">
        <v>2.1305273549516226</v>
      </c>
      <c r="P71">
        <v>1.7732584571208778</v>
      </c>
      <c r="Q71">
        <v>7.5682825847064091E-3</v>
      </c>
      <c r="R71">
        <v>0.24540254914251339</v>
      </c>
      <c r="S71">
        <v>5.4889960072137651E-5</v>
      </c>
      <c r="T71">
        <v>0.24540254914251314</v>
      </c>
      <c r="U71">
        <v>1.349661672601115</v>
      </c>
      <c r="V71">
        <v>0.32605439425256122</v>
      </c>
      <c r="W71">
        <v>0.18019469204681271</v>
      </c>
      <c r="X71">
        <v>0.75191866485927328</v>
      </c>
      <c r="Y71">
        <v>0.24225774496116229</v>
      </c>
      <c r="Z71">
        <v>0.76031418274214913</v>
      </c>
    </row>
    <row r="72" spans="1:26" s="56" customFormat="1" x14ac:dyDescent="0.2">
      <c r="A72" s="58">
        <v>9125</v>
      </c>
      <c r="B72" s="58" t="s">
        <v>172</v>
      </c>
      <c r="C72" s="58" t="s">
        <v>95</v>
      </c>
      <c r="D72" s="165">
        <v>43131</v>
      </c>
      <c r="E72" s="62">
        <v>52.1</v>
      </c>
      <c r="F72" s="59">
        <v>0.25592999999999999</v>
      </c>
      <c r="G72" s="59">
        <v>0.10362000000000116</v>
      </c>
      <c r="H72" t="s">
        <v>160</v>
      </c>
      <c r="I72">
        <v>1.0082256920088951E-2</v>
      </c>
      <c r="J72">
        <v>0.18420532652941141</v>
      </c>
      <c r="K72">
        <v>7.1456153348470148E-3</v>
      </c>
      <c r="L72">
        <v>8.1238755699983307E-3</v>
      </c>
      <c r="M72">
        <v>0.5603482350792337</v>
      </c>
      <c r="N72">
        <v>6.0076211877890251E-3</v>
      </c>
      <c r="O72">
        <v>0.90561658420949043</v>
      </c>
      <c r="P72">
        <v>0.23939822827301083</v>
      </c>
      <c r="Q72">
        <v>1.6313789911272022E-2</v>
      </c>
      <c r="R72">
        <v>9.9235628401479439E-2</v>
      </c>
      <c r="S72">
        <v>1.1831789667374049E-4</v>
      </c>
      <c r="T72">
        <v>9.923562840148048E-2</v>
      </c>
      <c r="U72">
        <v>0.51388010231641423</v>
      </c>
      <c r="V72">
        <v>0.221181214328874</v>
      </c>
      <c r="W72">
        <v>5.1090626650252607E-3</v>
      </c>
      <c r="X72">
        <v>0.20450426933053728</v>
      </c>
      <c r="Y72">
        <v>2.6271730684177107E-3</v>
      </c>
      <c r="Z72">
        <v>0.10768821194038546</v>
      </c>
    </row>
    <row r="73" spans="1:26" s="56" customFormat="1" x14ac:dyDescent="0.2">
      <c r="A73" s="156">
        <v>8717</v>
      </c>
      <c r="B73" s="156" t="s">
        <v>87</v>
      </c>
      <c r="C73" s="156" t="s">
        <v>79</v>
      </c>
      <c r="D73" s="160">
        <v>43131</v>
      </c>
      <c r="E73" s="158"/>
      <c r="F73" s="168">
        <v>1.1119699999999999</v>
      </c>
      <c r="G73" s="168">
        <v>10.2403</v>
      </c>
      <c r="H73" t="s">
        <v>161</v>
      </c>
      <c r="I73">
        <v>9.929263280946515E-3</v>
      </c>
      <c r="J73">
        <v>2.0936666272819937</v>
      </c>
      <c r="K73">
        <v>7.154604599017368E-3</v>
      </c>
      <c r="L73">
        <v>8.4848054427101201E-3</v>
      </c>
      <c r="M73">
        <v>2.768064218581729</v>
      </c>
      <c r="N73">
        <v>1.4336982169071359E-2</v>
      </c>
      <c r="O73">
        <v>2.1195909530531285</v>
      </c>
      <c r="P73">
        <v>2.1200042620546018</v>
      </c>
      <c r="Q73">
        <v>7.5592798463593094E-3</v>
      </c>
      <c r="R73">
        <v>0.29556444823273231</v>
      </c>
      <c r="S73">
        <v>5.4824666533890143E-5</v>
      </c>
      <c r="T73">
        <v>0.29556444823273365</v>
      </c>
      <c r="U73">
        <v>1.3436471288243386</v>
      </c>
      <c r="V73">
        <v>0.28666228609612465</v>
      </c>
      <c r="W73">
        <v>0.18128736186913549</v>
      </c>
      <c r="X73">
        <v>0.81163444791959583</v>
      </c>
      <c r="Y73">
        <v>0.24362430043327996</v>
      </c>
      <c r="Z73">
        <v>0.74692644944634745</v>
      </c>
    </row>
    <row r="74" spans="1:26" s="56" customFormat="1" x14ac:dyDescent="0.2">
      <c r="A74" s="56">
        <v>9126</v>
      </c>
      <c r="B74" s="56" t="s">
        <v>173</v>
      </c>
      <c r="C74" s="56" t="s">
        <v>95</v>
      </c>
      <c r="D74" s="165">
        <v>43131</v>
      </c>
      <c r="E74" s="72">
        <v>51.4</v>
      </c>
      <c r="F74" s="166">
        <v>0.31470999999999999</v>
      </c>
      <c r="G74" s="166">
        <v>0.10463999999999984</v>
      </c>
      <c r="H74" t="s">
        <v>162</v>
      </c>
      <c r="I74">
        <v>1.0066338197518119E-2</v>
      </c>
      <c r="J74">
        <v>0.20891246195577584</v>
      </c>
      <c r="K74">
        <v>7.1508786236118066E-3</v>
      </c>
      <c r="L74">
        <v>5.6651226453487266E-3</v>
      </c>
      <c r="M74">
        <v>1.0993185075604646</v>
      </c>
      <c r="N74">
        <v>4.6119911029098249E-3</v>
      </c>
      <c r="O74">
        <v>1.9424092146288237</v>
      </c>
      <c r="P74">
        <v>0.21414589544215065</v>
      </c>
      <c r="Q74">
        <v>1.7794842011808219E-2</v>
      </c>
      <c r="R74">
        <v>4.9002487087073936E-2</v>
      </c>
      <c r="S74">
        <v>1.2905942089053762E-4</v>
      </c>
      <c r="T74">
        <v>4.9002487087074928E-2</v>
      </c>
      <c r="U74">
        <v>1.101961993553201</v>
      </c>
      <c r="V74">
        <v>0.15119302774312141</v>
      </c>
      <c r="W74">
        <v>5.7668847559687132E-2</v>
      </c>
      <c r="X74">
        <v>0.1808534825404822</v>
      </c>
      <c r="Y74">
        <v>6.3532938371955408E-2</v>
      </c>
      <c r="Z74">
        <v>0.12999711080310797</v>
      </c>
    </row>
    <row r="75" spans="1:26" s="56" customFormat="1" x14ac:dyDescent="0.2">
      <c r="A75" s="156">
        <v>8717</v>
      </c>
      <c r="B75" s="156" t="s">
        <v>87</v>
      </c>
      <c r="C75" s="156" t="s">
        <v>79</v>
      </c>
      <c r="D75" s="160">
        <v>43131</v>
      </c>
      <c r="E75" s="158"/>
      <c r="F75" s="168">
        <v>1.1119699999999999</v>
      </c>
      <c r="G75" s="168">
        <v>10.2403</v>
      </c>
      <c r="H75" t="s">
        <v>163</v>
      </c>
      <c r="I75">
        <v>9.8171796524791216E-3</v>
      </c>
      <c r="J75">
        <v>1.3738023994287991</v>
      </c>
      <c r="K75">
        <v>7.1480490795965534E-3</v>
      </c>
      <c r="L75">
        <v>8.3403937888795344E-3</v>
      </c>
      <c r="M75">
        <v>2.768872488030063</v>
      </c>
      <c r="N75">
        <v>1.7447227305859177E-2</v>
      </c>
      <c r="O75">
        <v>2.1270803277446677</v>
      </c>
      <c r="P75">
        <v>1.5287421916806261</v>
      </c>
      <c r="Q75">
        <v>7.5592234131442318E-3</v>
      </c>
      <c r="R75">
        <v>0.32761623920235411</v>
      </c>
      <c r="S75">
        <v>5.4824257244611154E-5</v>
      </c>
      <c r="T75">
        <v>0.32761623920235394</v>
      </c>
      <c r="U75">
        <v>1.3466065133182337</v>
      </c>
      <c r="V75">
        <v>0.33394611331839391</v>
      </c>
      <c r="W75">
        <v>0.18032308714057965</v>
      </c>
      <c r="X75">
        <v>0.93849517732490817</v>
      </c>
      <c r="Y75">
        <v>0.24290299052408437</v>
      </c>
      <c r="Z75">
        <v>0.89464152164717303</v>
      </c>
    </row>
    <row r="76" spans="1:26" s="56" customFormat="1" x14ac:dyDescent="0.2">
      <c r="A76" s="131">
        <v>9127</v>
      </c>
      <c r="B76" s="131" t="s">
        <v>174</v>
      </c>
      <c r="C76" s="131" t="s">
        <v>95</v>
      </c>
      <c r="D76" s="165">
        <v>43131</v>
      </c>
      <c r="E76" s="177">
        <v>42.95</v>
      </c>
      <c r="F76" s="132">
        <v>0.29909999999999998</v>
      </c>
      <c r="G76" s="132">
        <v>0.10268000000000121</v>
      </c>
      <c r="H76" t="s">
        <v>164</v>
      </c>
      <c r="I76">
        <v>1.0036812149962028E-2</v>
      </c>
      <c r="J76">
        <v>0.26927582404753336</v>
      </c>
      <c r="K76">
        <v>7.1415346465091628E-3</v>
      </c>
      <c r="L76">
        <v>5.9707906368520504E-3</v>
      </c>
      <c r="M76">
        <v>1.5158112060507658</v>
      </c>
      <c r="N76">
        <v>6.546337625003772E-3</v>
      </c>
      <c r="O76">
        <v>2.8161078141782125</v>
      </c>
      <c r="P76">
        <v>0.2618248259464116</v>
      </c>
      <c r="Q76">
        <v>1.864263172091039E-2</v>
      </c>
      <c r="R76">
        <v>4.1039507582842763E-2</v>
      </c>
      <c r="S76">
        <v>1.3520812672456966E-4</v>
      </c>
      <c r="T76">
        <v>4.1039507582842936E-2</v>
      </c>
      <c r="U76">
        <v>1.5925884088163498</v>
      </c>
      <c r="V76">
        <v>0.2689114325486357</v>
      </c>
      <c r="W76">
        <v>8.2267631228553489E-2</v>
      </c>
      <c r="X76">
        <v>0.29503881902502888</v>
      </c>
      <c r="Y76">
        <v>0.1310964574604831</v>
      </c>
      <c r="Z76">
        <v>0.21638830536500636</v>
      </c>
    </row>
    <row r="77" spans="1:26" s="56" customFormat="1" x14ac:dyDescent="0.2">
      <c r="A77" s="156">
        <v>8717</v>
      </c>
      <c r="B77" s="156" t="s">
        <v>87</v>
      </c>
      <c r="C77" s="156" t="s">
        <v>79</v>
      </c>
      <c r="D77" s="160">
        <v>43131</v>
      </c>
      <c r="E77" s="158"/>
      <c r="F77" s="168">
        <v>1.1119699999999999</v>
      </c>
      <c r="G77" s="168">
        <v>10.2403</v>
      </c>
      <c r="H77" t="s">
        <v>165</v>
      </c>
      <c r="I77">
        <v>9.9595468659365721E-3</v>
      </c>
      <c r="J77">
        <v>0.68830622039407174</v>
      </c>
      <c r="K77">
        <v>7.1429169476281418E-3</v>
      </c>
      <c r="L77">
        <v>7.9640561577716783E-3</v>
      </c>
      <c r="M77">
        <v>2.7683661554067558</v>
      </c>
      <c r="N77">
        <v>1.1873445699443012E-2</v>
      </c>
      <c r="O77">
        <v>2.1059331888672257</v>
      </c>
      <c r="P77">
        <v>0.7058496123281619</v>
      </c>
      <c r="Q77">
        <v>7.5671175125861523E-3</v>
      </c>
      <c r="R77">
        <v>0.18518901332694065</v>
      </c>
      <c r="S77">
        <v>5.4881510234087008E-5</v>
      </c>
      <c r="T77">
        <v>0.1851890133269411</v>
      </c>
      <c r="U77">
        <v>1.3511370471581197</v>
      </c>
      <c r="V77">
        <v>0.27995021544860399</v>
      </c>
      <c r="W77">
        <v>0.18026372868678181</v>
      </c>
      <c r="X77">
        <v>0.45431210045006454</v>
      </c>
      <c r="Y77">
        <v>0.24343609217900458</v>
      </c>
      <c r="Z77">
        <v>0.48190710253219715</v>
      </c>
    </row>
    <row r="78" spans="1:26" s="56" customFormat="1" x14ac:dyDescent="0.2">
      <c r="A78" s="56">
        <v>9128</v>
      </c>
      <c r="B78" s="56" t="s">
        <v>175</v>
      </c>
      <c r="C78" s="56" t="s">
        <v>95</v>
      </c>
      <c r="D78" s="165">
        <v>43131</v>
      </c>
      <c r="E78" s="72">
        <v>25.5</v>
      </c>
      <c r="F78" s="166">
        <v>0.22797000000000001</v>
      </c>
      <c r="G78" s="166">
        <v>0.10360000000000014</v>
      </c>
      <c r="H78" t="s">
        <v>166</v>
      </c>
      <c r="I78">
        <v>1.0041024121928718E-2</v>
      </c>
      <c r="J78">
        <v>0.16520965015950662</v>
      </c>
      <c r="K78">
        <v>7.1431708108569284E-3</v>
      </c>
      <c r="L78">
        <v>6.8091728567724582E-3</v>
      </c>
      <c r="M78">
        <v>0.89633046836833286</v>
      </c>
      <c r="N78">
        <v>5.6849032830885429E-3</v>
      </c>
      <c r="O78">
        <v>1.7087703688449822</v>
      </c>
      <c r="P78">
        <v>0.16410963229432673</v>
      </c>
      <c r="Q78">
        <v>1.913809996309954E-2</v>
      </c>
      <c r="R78">
        <v>6.9091208599035003E-2</v>
      </c>
      <c r="S78">
        <v>1.3880157500380434E-4</v>
      </c>
      <c r="T78">
        <v>6.9091208599035434E-2</v>
      </c>
      <c r="U78">
        <v>0.95872060395554148</v>
      </c>
      <c r="V78">
        <v>0.20706328410068905</v>
      </c>
      <c r="W78">
        <v>0.12362145114552844</v>
      </c>
      <c r="X78">
        <v>0.28626229668426401</v>
      </c>
      <c r="Y78">
        <v>0.11876034475691637</v>
      </c>
      <c r="Z78">
        <v>0.22962445114808419</v>
      </c>
    </row>
    <row r="79" spans="1:26" s="56" customFormat="1" x14ac:dyDescent="0.2">
      <c r="A79" s="156">
        <v>8717</v>
      </c>
      <c r="B79" s="156" t="s">
        <v>87</v>
      </c>
      <c r="C79" s="156" t="s">
        <v>79</v>
      </c>
      <c r="D79" s="160">
        <v>43131</v>
      </c>
      <c r="E79" s="158"/>
      <c r="F79" s="168">
        <v>1.1119699999999999</v>
      </c>
      <c r="G79" s="168">
        <v>10.2403</v>
      </c>
      <c r="H79" t="s">
        <v>167</v>
      </c>
      <c r="I79">
        <v>1.0046869308915499E-2</v>
      </c>
      <c r="J79">
        <v>0.91386354001433268</v>
      </c>
      <c r="K79">
        <v>7.1436250757011804E-3</v>
      </c>
      <c r="L79">
        <v>6.7096279834298507E-3</v>
      </c>
      <c r="M79">
        <v>2.7682577692873185</v>
      </c>
      <c r="N79">
        <v>1.3424563759746292E-2</v>
      </c>
      <c r="O79">
        <v>2.0857136938247978</v>
      </c>
      <c r="P79">
        <v>0.91774114966478615</v>
      </c>
      <c r="Q79">
        <v>7.5744794921863388E-3</v>
      </c>
      <c r="R79">
        <v>0.13372047983788352</v>
      </c>
      <c r="S79">
        <v>5.4934903954760539E-5</v>
      </c>
      <c r="T79">
        <v>0.13372047983788277</v>
      </c>
      <c r="U79">
        <v>1.349924386050023</v>
      </c>
      <c r="V79">
        <v>0.28975939179110127</v>
      </c>
      <c r="W79">
        <v>0.17946053308720109</v>
      </c>
      <c r="X79">
        <v>0.53218791847586366</v>
      </c>
      <c r="Y79">
        <v>0.24229912580335169</v>
      </c>
      <c r="Z79">
        <v>0.46153403966143192</v>
      </c>
    </row>
    <row r="80" spans="1:26" s="56" customFormat="1" x14ac:dyDescent="0.2">
      <c r="A80" s="56">
        <v>9129</v>
      </c>
      <c r="B80" s="56" t="s">
        <v>176</v>
      </c>
      <c r="C80" s="56" t="s">
        <v>95</v>
      </c>
      <c r="D80" s="165">
        <v>43131</v>
      </c>
      <c r="E80" s="72">
        <v>22.8</v>
      </c>
      <c r="F80" s="166">
        <v>0.26357999999999998</v>
      </c>
      <c r="G80" s="166">
        <v>0.10283999999999871</v>
      </c>
      <c r="H80" t="s">
        <v>168</v>
      </c>
      <c r="I80">
        <v>1.0008939144613925E-2</v>
      </c>
      <c r="J80">
        <v>0.24803927395804132</v>
      </c>
      <c r="K80">
        <v>7.1396007305231622E-3</v>
      </c>
      <c r="L80">
        <v>4.2844531690171429E-3</v>
      </c>
      <c r="M80">
        <v>1.1652844223493468</v>
      </c>
      <c r="N80">
        <v>4.3758769938134828E-3</v>
      </c>
      <c r="O80">
        <v>2.2578806515479251</v>
      </c>
      <c r="P80">
        <v>0.24607688445748849</v>
      </c>
      <c r="Q80">
        <v>1.9403056859733588E-2</v>
      </c>
      <c r="R80">
        <v>5.4182678932075665E-2</v>
      </c>
      <c r="S80">
        <v>1.4072320957734264E-4</v>
      </c>
      <c r="T80">
        <v>5.418267893207504E-2</v>
      </c>
      <c r="U80">
        <v>1.2604427187201612</v>
      </c>
      <c r="V80">
        <v>0.2600413357090372</v>
      </c>
      <c r="W80">
        <v>8.6102322064649336E-2</v>
      </c>
      <c r="X80">
        <v>0.32723269523568349</v>
      </c>
      <c r="Y80">
        <v>0.10851340352606449</v>
      </c>
      <c r="Z80">
        <v>0.183020442027786</v>
      </c>
    </row>
    <row r="81" spans="1:28" s="56" customFormat="1" x14ac:dyDescent="0.2">
      <c r="A81" s="156">
        <v>8717</v>
      </c>
      <c r="B81" s="156" t="s">
        <v>87</v>
      </c>
      <c r="C81" s="156" t="s">
        <v>79</v>
      </c>
      <c r="D81" s="160">
        <v>43131</v>
      </c>
      <c r="E81" s="158"/>
      <c r="F81" s="168">
        <v>1.1119699999999999</v>
      </c>
      <c r="G81" s="168">
        <v>10.2403</v>
      </c>
      <c r="H81" t="s">
        <v>169</v>
      </c>
      <c r="I81">
        <v>9.8523861047904865E-3</v>
      </c>
      <c r="J81">
        <v>0.93990670429827772</v>
      </c>
      <c r="K81">
        <v>7.1363488697821281E-3</v>
      </c>
      <c r="L81">
        <v>8.6426123825538367E-3</v>
      </c>
      <c r="M81">
        <v>2.7681446901203954</v>
      </c>
      <c r="N81">
        <v>1.4988251811494314E-2</v>
      </c>
      <c r="O81">
        <v>2.1294704028084213</v>
      </c>
      <c r="P81">
        <v>0.95740905678343835</v>
      </c>
      <c r="Q81">
        <v>7.5704853621787324E-3</v>
      </c>
      <c r="R81">
        <v>0.17549222737577821</v>
      </c>
      <c r="S81">
        <v>5.4905936004081293E-5</v>
      </c>
      <c r="T81">
        <v>0.17549222737577819</v>
      </c>
      <c r="U81">
        <v>1.3502838347572161</v>
      </c>
      <c r="V81">
        <v>0.22437261464827502</v>
      </c>
      <c r="W81">
        <v>0.18174305513910963</v>
      </c>
      <c r="X81">
        <v>0.43720060032472985</v>
      </c>
      <c r="Y81">
        <v>0.24514647925809582</v>
      </c>
      <c r="Z81">
        <v>0.51159199695857749</v>
      </c>
    </row>
    <row r="82" spans="1:28" s="56" customFormat="1" x14ac:dyDescent="0.2">
      <c r="A82" s="56">
        <v>9130</v>
      </c>
      <c r="B82" s="56" t="s">
        <v>177</v>
      </c>
      <c r="C82" s="56" t="s">
        <v>95</v>
      </c>
      <c r="D82" s="165">
        <v>43131</v>
      </c>
      <c r="E82" s="72">
        <v>13.85</v>
      </c>
      <c r="F82" s="166">
        <v>0.26506999999999997</v>
      </c>
      <c r="G82" s="166">
        <v>0.10200000000000031</v>
      </c>
      <c r="H82" t="s">
        <v>170</v>
      </c>
      <c r="I82">
        <v>1.0081057025894102E-2</v>
      </c>
      <c r="J82">
        <v>0.19497991675109819</v>
      </c>
      <c r="K82">
        <v>7.1351097307470182E-3</v>
      </c>
      <c r="L82">
        <v>7.3419978020589794E-3</v>
      </c>
      <c r="M82">
        <v>0.94348716771974994</v>
      </c>
      <c r="N82">
        <v>5.0928948197353323E-3</v>
      </c>
      <c r="O82">
        <v>1.8470097945747224</v>
      </c>
      <c r="P82">
        <v>0.19286993443805112</v>
      </c>
      <c r="Q82">
        <v>1.9711524967709206E-2</v>
      </c>
      <c r="R82">
        <v>6.4133471628514557E-2</v>
      </c>
      <c r="S82">
        <v>1.4296041490639903E-4</v>
      </c>
      <c r="T82">
        <v>6.4133471628514793E-2</v>
      </c>
      <c r="U82">
        <v>1.0196984782883394</v>
      </c>
      <c r="V82">
        <v>0.18337924269841679</v>
      </c>
      <c r="W82">
        <v>7.0687712115802673E-2</v>
      </c>
      <c r="X82">
        <v>0.17660193539840824</v>
      </c>
      <c r="Y82">
        <v>7.217901378898639E-2</v>
      </c>
      <c r="Z82">
        <v>0.16648045260603533</v>
      </c>
    </row>
    <row r="83" spans="1:28" s="56" customFormat="1" x14ac:dyDescent="0.2">
      <c r="A83" s="156">
        <v>8717</v>
      </c>
      <c r="B83" s="156" t="s">
        <v>87</v>
      </c>
      <c r="C83" s="156" t="s">
        <v>79</v>
      </c>
      <c r="D83" s="160">
        <v>43131</v>
      </c>
      <c r="E83" s="158"/>
      <c r="F83" s="168">
        <v>1.1119699999999999</v>
      </c>
      <c r="G83" s="168">
        <v>10.2403</v>
      </c>
      <c r="H83" t="s">
        <v>171</v>
      </c>
      <c r="I83">
        <v>1.0018395430034372E-2</v>
      </c>
      <c r="J83">
        <v>0.84077483699798627</v>
      </c>
      <c r="K83">
        <v>7.1311954574489961E-3</v>
      </c>
      <c r="L83">
        <v>7.6469463859949677E-3</v>
      </c>
      <c r="M83">
        <v>2.7682927945309981</v>
      </c>
      <c r="N83">
        <v>1.152809152404162E-2</v>
      </c>
      <c r="O83">
        <v>2.0906693244049359</v>
      </c>
      <c r="P83">
        <v>0.85677624387664097</v>
      </c>
      <c r="Q83">
        <v>7.5706901122824695E-3</v>
      </c>
      <c r="R83">
        <v>0.17372477428185076</v>
      </c>
      <c r="S83">
        <v>5.4907420981008748E-5</v>
      </c>
      <c r="T83">
        <v>0.17372477428185179</v>
      </c>
      <c r="U83">
        <v>1.350701855229048</v>
      </c>
      <c r="V83">
        <v>0.2908902069447058</v>
      </c>
      <c r="W83">
        <v>0.18095268109628751</v>
      </c>
      <c r="X83">
        <v>0.47456247726465095</v>
      </c>
      <c r="Y83">
        <v>0.24445158891027993</v>
      </c>
      <c r="Z83">
        <v>0.46672825564624709</v>
      </c>
    </row>
    <row r="84" spans="1:28" s="56" customFormat="1" x14ac:dyDescent="0.2">
      <c r="D84" s="130"/>
      <c r="E84" s="72"/>
      <c r="F84" s="166"/>
      <c r="G84" s="166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</row>
    <row r="85" spans="1:28" s="56" customFormat="1" x14ac:dyDescent="0.2">
      <c r="A85" s="156">
        <v>8717</v>
      </c>
      <c r="B85" s="156" t="s">
        <v>87</v>
      </c>
      <c r="C85" s="156" t="s">
        <v>79</v>
      </c>
      <c r="D85" s="160">
        <v>43132</v>
      </c>
      <c r="E85" s="158"/>
      <c r="F85" s="168">
        <v>1.1119699999999999</v>
      </c>
      <c r="G85" s="168">
        <v>10.2403</v>
      </c>
      <c r="H85" t="s">
        <v>159</v>
      </c>
      <c r="I85">
        <v>9.8170833217964305E-3</v>
      </c>
      <c r="J85">
        <v>0.85465138530130458</v>
      </c>
      <c r="K85">
        <v>7.149845208299377E-3</v>
      </c>
      <c r="L85">
        <v>8.2928901872534339E-3</v>
      </c>
      <c r="M85">
        <v>2.7683246228194958</v>
      </c>
      <c r="N85">
        <v>1.2063754103169906E-2</v>
      </c>
      <c r="O85">
        <v>2.1353839504592531</v>
      </c>
      <c r="P85">
        <v>0.87775694511877445</v>
      </c>
      <c r="Q85">
        <v>7.5623434060879549E-3</v>
      </c>
      <c r="R85">
        <v>0.19856953404630595</v>
      </c>
      <c r="S85">
        <v>5.4846885401817154E-5</v>
      </c>
      <c r="T85">
        <v>0.19856953404630506</v>
      </c>
      <c r="U85">
        <v>1.3497754029795004</v>
      </c>
      <c r="V85">
        <v>0.25295210790216238</v>
      </c>
      <c r="W85">
        <v>0.17893445175051567</v>
      </c>
      <c r="X85">
        <v>0.52382914290913252</v>
      </c>
      <c r="Y85">
        <v>0.24089209504954781</v>
      </c>
      <c r="Z85">
        <v>0.49156723447237366</v>
      </c>
    </row>
    <row r="86" spans="1:28" s="56" customFormat="1" x14ac:dyDescent="0.2">
      <c r="A86" s="56">
        <v>9131</v>
      </c>
      <c r="B86" s="56" t="s">
        <v>184</v>
      </c>
      <c r="C86" s="56" t="s">
        <v>95</v>
      </c>
      <c r="D86" s="130">
        <v>43132</v>
      </c>
      <c r="E86" s="72">
        <v>11</v>
      </c>
      <c r="F86" s="166">
        <v>0.33423000000000003</v>
      </c>
      <c r="G86" s="166">
        <v>0.10183000000000142</v>
      </c>
      <c r="H86" t="s">
        <v>178</v>
      </c>
      <c r="I86">
        <v>1.0089988654183623E-2</v>
      </c>
      <c r="J86">
        <v>0.24278089495675392</v>
      </c>
      <c r="K86">
        <v>7.1465991959887886E-3</v>
      </c>
      <c r="L86">
        <v>9.2933228619934104E-3</v>
      </c>
      <c r="M86">
        <v>1.1232339335066854</v>
      </c>
      <c r="N86">
        <v>5.4825255878042595E-3</v>
      </c>
      <c r="O86">
        <v>2.2170598833114106</v>
      </c>
      <c r="P86">
        <v>0.25133087631297607</v>
      </c>
      <c r="Q86">
        <v>1.9922785729779412E-2</v>
      </c>
      <c r="R86">
        <v>4.5067527943379877E-2</v>
      </c>
      <c r="S86">
        <v>1.4449261123562646E-4</v>
      </c>
      <c r="T86">
        <v>4.5067527943380203E-2</v>
      </c>
      <c r="U86">
        <v>1.1505003894492194</v>
      </c>
      <c r="V86">
        <v>0.18176718895574168</v>
      </c>
      <c r="W86">
        <v>4.1950818521509807E-3</v>
      </c>
      <c r="X86">
        <v>0.17152710371674373</v>
      </c>
      <c r="Y86">
        <v>4.823186588738892E-3</v>
      </c>
      <c r="Z86">
        <v>9.6343002204711675E-2</v>
      </c>
    </row>
    <row r="87" spans="1:28" s="56" customFormat="1" ht="13.5" customHeight="1" x14ac:dyDescent="0.2">
      <c r="A87" s="156">
        <v>8717</v>
      </c>
      <c r="B87" s="156" t="s">
        <v>87</v>
      </c>
      <c r="C87" s="156" t="s">
        <v>79</v>
      </c>
      <c r="D87" s="160">
        <v>43132</v>
      </c>
      <c r="E87" s="158"/>
      <c r="F87" s="168">
        <v>1.1119699999999999</v>
      </c>
      <c r="G87" s="168">
        <v>10.2403</v>
      </c>
      <c r="H87" t="s">
        <v>161</v>
      </c>
      <c r="I87">
        <v>9.9767376656282169E-3</v>
      </c>
      <c r="J87">
        <v>0.98378664350724332</v>
      </c>
      <c r="K87">
        <v>7.1453386291534414E-3</v>
      </c>
      <c r="L87">
        <v>1.6133028718865159E-2</v>
      </c>
      <c r="M87">
        <v>2.7687663631802044</v>
      </c>
      <c r="N87">
        <v>1.264124928894635E-2</v>
      </c>
      <c r="O87">
        <v>2.0943390750454687</v>
      </c>
      <c r="P87">
        <v>0.99179533057926261</v>
      </c>
      <c r="Q87">
        <v>7.5501926570498397E-3</v>
      </c>
      <c r="R87">
        <v>0.17240488394301404</v>
      </c>
      <c r="S87">
        <v>5.4758760503984155E-5</v>
      </c>
      <c r="T87">
        <v>0.17240488394301318</v>
      </c>
      <c r="U87">
        <v>1.3517734788196822</v>
      </c>
      <c r="V87">
        <v>0.31779388607144737</v>
      </c>
      <c r="W87">
        <v>0.18188534573634579</v>
      </c>
      <c r="X87">
        <v>0.5164472827682498</v>
      </c>
      <c r="Y87">
        <v>0.24570705319221239</v>
      </c>
      <c r="Z87">
        <v>0.34539322353128565</v>
      </c>
      <c r="AB87" s="73"/>
    </row>
    <row r="88" spans="1:28" s="56" customFormat="1" x14ac:dyDescent="0.2">
      <c r="A88" s="131">
        <v>9132</v>
      </c>
      <c r="B88" s="131" t="s">
        <v>185</v>
      </c>
      <c r="C88" s="131" t="s">
        <v>95</v>
      </c>
      <c r="D88" s="130">
        <v>43132</v>
      </c>
      <c r="E88" s="177">
        <v>1.35</v>
      </c>
      <c r="F88" s="132">
        <v>0.20905000000000001</v>
      </c>
      <c r="G88" s="132">
        <v>0.10351999999999961</v>
      </c>
      <c r="H88" t="s">
        <v>179</v>
      </c>
      <c r="I88">
        <v>1.0079091642478187E-2</v>
      </c>
      <c r="J88">
        <v>0.25141328117441653</v>
      </c>
      <c r="K88">
        <v>7.1462036753075974E-3</v>
      </c>
      <c r="L88">
        <v>7.054542697919614E-3</v>
      </c>
      <c r="M88">
        <v>0.92611189028256069</v>
      </c>
      <c r="N88">
        <v>4.2285245676866676E-3</v>
      </c>
      <c r="O88">
        <v>1.9628452202349329</v>
      </c>
      <c r="P88">
        <v>0.27070315777694604</v>
      </c>
      <c r="Q88">
        <v>2.1361634229640668E-2</v>
      </c>
      <c r="R88">
        <v>6.1298967576030629E-2</v>
      </c>
      <c r="S88">
        <v>1.5492804831442088E-4</v>
      </c>
      <c r="T88">
        <v>6.12989675760304E-2</v>
      </c>
      <c r="U88">
        <v>0.99857684872626207</v>
      </c>
      <c r="V88">
        <v>0.25477181415056693</v>
      </c>
      <c r="W88">
        <v>7.5782545327679668E-2</v>
      </c>
      <c r="X88">
        <v>0.30010263089473144</v>
      </c>
      <c r="Y88">
        <v>7.5658403084392853E-2</v>
      </c>
      <c r="Z88">
        <v>0.19223594073914027</v>
      </c>
    </row>
    <row r="89" spans="1:28" s="56" customFormat="1" ht="13.5" customHeight="1" x14ac:dyDescent="0.2">
      <c r="A89" s="156">
        <v>8717</v>
      </c>
      <c r="B89" s="156" t="s">
        <v>87</v>
      </c>
      <c r="C89" s="156" t="s">
        <v>79</v>
      </c>
      <c r="D89" s="160">
        <v>43132</v>
      </c>
      <c r="E89" s="158"/>
      <c r="F89" s="168">
        <v>1.1119699999999999</v>
      </c>
      <c r="G89" s="168">
        <v>10.2403</v>
      </c>
      <c r="H89" t="s">
        <v>163</v>
      </c>
      <c r="I89">
        <v>9.9553710609005391E-3</v>
      </c>
      <c r="J89">
        <v>0.93712242013865665</v>
      </c>
      <c r="K89">
        <v>7.1433253876461216E-3</v>
      </c>
      <c r="L89">
        <v>6.5944642383350726E-3</v>
      </c>
      <c r="M89">
        <v>2.7690984705020023</v>
      </c>
      <c r="N89">
        <v>9.9252736340103304E-3</v>
      </c>
      <c r="O89">
        <v>2.1008464799362137</v>
      </c>
      <c r="P89">
        <v>1.0034048920173078</v>
      </c>
      <c r="Q89">
        <v>7.565978035162544E-3</v>
      </c>
      <c r="R89">
        <v>0.18964931530777102</v>
      </c>
      <c r="S89">
        <v>5.4873246024923993E-5</v>
      </c>
      <c r="T89">
        <v>0.18964931530777107</v>
      </c>
      <c r="U89">
        <v>1.3505154341039702</v>
      </c>
      <c r="V89">
        <v>0.24511466588920849</v>
      </c>
      <c r="W89">
        <v>0.18001583048896727</v>
      </c>
      <c r="X89">
        <v>0.45363327816823479</v>
      </c>
      <c r="Y89">
        <v>0.24327710868766655</v>
      </c>
      <c r="Z89">
        <v>0.44936899234961203</v>
      </c>
      <c r="AB89" s="73"/>
    </row>
    <row r="90" spans="1:28" s="56" customFormat="1" x14ac:dyDescent="0.2">
      <c r="A90" s="131">
        <v>9133</v>
      </c>
      <c r="B90" s="131" t="s">
        <v>186</v>
      </c>
      <c r="C90" s="131" t="s">
        <v>95</v>
      </c>
      <c r="D90" s="130">
        <v>43132</v>
      </c>
      <c r="E90" s="177">
        <v>56.6</v>
      </c>
      <c r="F90" s="132">
        <v>8.2100000000000006E-2</v>
      </c>
      <c r="G90" s="132">
        <v>0.10308000000000028</v>
      </c>
      <c r="H90" t="s">
        <v>180</v>
      </c>
      <c r="I90">
        <v>1.0075240357533653E-2</v>
      </c>
      <c r="J90">
        <v>0.26928276138552504</v>
      </c>
      <c r="K90">
        <v>7.1399848535397444E-3</v>
      </c>
      <c r="L90">
        <v>4.4258706858161634E-2</v>
      </c>
      <c r="M90">
        <v>7.1148551617669253E-2</v>
      </c>
      <c r="N90">
        <v>3.4451752778642444E-2</v>
      </c>
      <c r="O90">
        <v>0.14049316266428824</v>
      </c>
      <c r="P90">
        <v>0.73589172118326029</v>
      </c>
      <c r="Q90">
        <v>1.9879273930218745E-2</v>
      </c>
      <c r="R90">
        <v>0.62366365690930259</v>
      </c>
      <c r="S90">
        <v>1.4417703621397249E-4</v>
      </c>
      <c r="T90">
        <v>0.62366365690930325</v>
      </c>
      <c r="U90">
        <v>8.7955521680414414E-2</v>
      </c>
      <c r="V90">
        <v>0.30044142644576005</v>
      </c>
      <c r="W90">
        <v>4.4758041988427547E-3</v>
      </c>
      <c r="X90">
        <v>0.13041203293830614</v>
      </c>
      <c r="Y90">
        <v>3.933468083733814E-4</v>
      </c>
      <c r="Z90">
        <v>0.28504039243549639</v>
      </c>
    </row>
    <row r="91" spans="1:28" s="56" customFormat="1" x14ac:dyDescent="0.2">
      <c r="A91" s="156">
        <v>8717</v>
      </c>
      <c r="B91" s="156" t="s">
        <v>87</v>
      </c>
      <c r="C91" s="156" t="s">
        <v>79</v>
      </c>
      <c r="D91" s="160">
        <v>43132</v>
      </c>
      <c r="E91" s="158"/>
      <c r="F91" s="168">
        <v>1.1119699999999999</v>
      </c>
      <c r="G91" s="168">
        <v>10.2403</v>
      </c>
      <c r="H91" t="s">
        <v>165</v>
      </c>
      <c r="I91">
        <v>9.823446443001033E-3</v>
      </c>
      <c r="J91">
        <v>0.82656523623127565</v>
      </c>
      <c r="K91">
        <v>7.1395708623134243E-3</v>
      </c>
      <c r="L91">
        <v>6.8875635633806583E-3</v>
      </c>
      <c r="M91">
        <v>2.7686381389236816</v>
      </c>
      <c r="N91">
        <v>1.2647701655997257E-2</v>
      </c>
      <c r="O91">
        <v>2.1321623885335481</v>
      </c>
      <c r="P91">
        <v>0.83550630612452359</v>
      </c>
      <c r="Q91">
        <v>7.5725665254202544E-3</v>
      </c>
      <c r="R91">
        <v>0.19188318659585601</v>
      </c>
      <c r="S91">
        <v>5.4921029912897732E-5</v>
      </c>
      <c r="T91">
        <v>0.19188318659585704</v>
      </c>
      <c r="U91">
        <v>1.3492074416807258</v>
      </c>
      <c r="V91">
        <v>0.22707030885704091</v>
      </c>
      <c r="W91">
        <v>0.18148430603092902</v>
      </c>
      <c r="X91">
        <v>0.46128536898175271</v>
      </c>
      <c r="Y91">
        <v>0.24488017015305696</v>
      </c>
      <c r="Z91">
        <v>0.50796684600627851</v>
      </c>
    </row>
    <row r="92" spans="1:28" s="56" customFormat="1" ht="13.5" customHeight="1" x14ac:dyDescent="0.2">
      <c r="A92" s="56">
        <v>9134</v>
      </c>
      <c r="B92" s="56" t="s">
        <v>187</v>
      </c>
      <c r="C92" s="56" t="s">
        <v>95</v>
      </c>
      <c r="D92" s="130">
        <v>43132</v>
      </c>
      <c r="E92" s="72">
        <v>55.3</v>
      </c>
      <c r="F92" s="56">
        <v>0.11458</v>
      </c>
      <c r="G92" s="56">
        <v>0.10339000000000098</v>
      </c>
      <c r="H92" t="s">
        <v>181</v>
      </c>
      <c r="I92">
        <v>1.0092500221600987E-2</v>
      </c>
      <c r="J92">
        <v>0.35480431405251628</v>
      </c>
      <c r="K92">
        <v>7.1406579522330753E-3</v>
      </c>
      <c r="L92">
        <v>4.0183426242053955E-2</v>
      </c>
      <c r="M92">
        <v>9.7854308537553322E-2</v>
      </c>
      <c r="N92">
        <v>2.5844428993712438E-2</v>
      </c>
      <c r="O92">
        <v>0.20485022846411163</v>
      </c>
      <c r="P92">
        <v>0.79197594235063618</v>
      </c>
      <c r="Q92">
        <v>2.121411716890529E-2</v>
      </c>
      <c r="R92">
        <v>0.58054335512250155</v>
      </c>
      <c r="S92">
        <v>1.5385816152265567E-4</v>
      </c>
      <c r="T92">
        <v>0.58054335512250099</v>
      </c>
      <c r="U92">
        <v>0.10682386258434877</v>
      </c>
      <c r="V92">
        <v>0.3747769292724985</v>
      </c>
      <c r="W92">
        <v>5.1552217608573749E-4</v>
      </c>
      <c r="X92">
        <v>0.20444242370257146</v>
      </c>
      <c r="Y92">
        <v>5.5190696939870451E-5</v>
      </c>
      <c r="Z92">
        <v>0.2730642244174844</v>
      </c>
      <c r="AA92" s="72"/>
      <c r="AB92" s="73"/>
    </row>
    <row r="93" spans="1:28" s="56" customFormat="1" x14ac:dyDescent="0.2">
      <c r="A93" s="156">
        <v>8717</v>
      </c>
      <c r="B93" s="156" t="s">
        <v>87</v>
      </c>
      <c r="C93" s="156" t="s">
        <v>79</v>
      </c>
      <c r="D93" s="160">
        <v>43132</v>
      </c>
      <c r="E93" s="158"/>
      <c r="F93" s="168">
        <v>1.1119699999999999</v>
      </c>
      <c r="G93" s="168">
        <v>10.2403</v>
      </c>
      <c r="H93" t="s">
        <v>167</v>
      </c>
      <c r="I93">
        <v>9.921794237615824E-3</v>
      </c>
      <c r="J93">
        <v>0.87819461125580056</v>
      </c>
      <c r="K93">
        <v>7.1406980020625906E-3</v>
      </c>
      <c r="L93">
        <v>7.0135473225726112E-3</v>
      </c>
      <c r="M93">
        <v>2.7689943249746043</v>
      </c>
      <c r="N93">
        <v>1.2710398908917028E-2</v>
      </c>
      <c r="O93">
        <v>2.1129137319704001</v>
      </c>
      <c r="P93">
        <v>1.0091708703205577</v>
      </c>
      <c r="Q93">
        <v>7.5794937857869707E-3</v>
      </c>
      <c r="R93">
        <v>0.20149205956575869</v>
      </c>
      <c r="S93">
        <v>5.4971270775429313E-5</v>
      </c>
      <c r="T93">
        <v>0.20149205956575955</v>
      </c>
      <c r="U93">
        <v>1.3480269912296541</v>
      </c>
      <c r="V93">
        <v>0.27003611649346831</v>
      </c>
      <c r="W93">
        <v>0.1794307966304578</v>
      </c>
      <c r="X93">
        <v>0.48476944003677297</v>
      </c>
      <c r="Y93">
        <v>0.24200108527027392</v>
      </c>
      <c r="Z93">
        <v>0.44456117808765661</v>
      </c>
      <c r="AA93" s="73"/>
    </row>
    <row r="94" spans="1:28" s="56" customFormat="1" x14ac:dyDescent="0.2">
      <c r="A94" s="56">
        <v>9135</v>
      </c>
      <c r="B94" s="56" t="s">
        <v>188</v>
      </c>
      <c r="C94" s="131" t="s">
        <v>95</v>
      </c>
      <c r="D94" s="130">
        <v>43132</v>
      </c>
      <c r="E94" s="72">
        <v>55</v>
      </c>
      <c r="F94" s="56">
        <v>8.0379999999999993E-2</v>
      </c>
      <c r="G94" s="56">
        <v>0.10293000000000063</v>
      </c>
      <c r="H94" t="s">
        <v>182</v>
      </c>
      <c r="I94">
        <v>1.0106786529403987E-2</v>
      </c>
      <c r="J94">
        <v>0.25773456351248741</v>
      </c>
      <c r="K94">
        <v>7.1389110409653903E-3</v>
      </c>
      <c r="L94">
        <v>3.0435832587997824E-2</v>
      </c>
      <c r="M94">
        <v>0.10113017709808367</v>
      </c>
      <c r="N94">
        <v>2.1864654439841646E-2</v>
      </c>
      <c r="O94">
        <v>0.21835260204069409</v>
      </c>
      <c r="P94">
        <v>0.65283258148236634</v>
      </c>
      <c r="Q94">
        <v>2.1828625603047949E-2</v>
      </c>
      <c r="R94">
        <v>0.51571131173713614</v>
      </c>
      <c r="S94">
        <v>1.5831496437542482E-4</v>
      </c>
      <c r="T94">
        <v>0.51571131173713558</v>
      </c>
      <c r="U94">
        <v>0.13185699899552875</v>
      </c>
      <c r="V94">
        <v>0.36663707028337683</v>
      </c>
      <c r="W94">
        <v>1.5899499568047101E-3</v>
      </c>
      <c r="X94">
        <v>0.14008412892139477</v>
      </c>
      <c r="Y94">
        <v>2.0965339271805823E-4</v>
      </c>
      <c r="Z94">
        <v>0.23563481515143639</v>
      </c>
      <c r="AA94" s="108"/>
      <c r="AB94" s="73"/>
    </row>
    <row r="95" spans="1:28" s="56" customFormat="1" x14ac:dyDescent="0.2">
      <c r="A95" s="156">
        <v>8717</v>
      </c>
      <c r="B95" s="156" t="s">
        <v>87</v>
      </c>
      <c r="C95" s="156" t="s">
        <v>79</v>
      </c>
      <c r="D95" s="160">
        <v>43132</v>
      </c>
      <c r="E95" s="158"/>
      <c r="F95" s="168">
        <v>1.1119699999999999</v>
      </c>
      <c r="G95" s="168">
        <v>10.2403</v>
      </c>
      <c r="H95" t="s">
        <v>169</v>
      </c>
      <c r="I95">
        <v>9.858566620686595E-3</v>
      </c>
      <c r="J95">
        <v>1.8962597449699623</v>
      </c>
      <c r="K95">
        <v>7.133949125338249E-3</v>
      </c>
      <c r="L95">
        <v>1.0556932723080293E-2</v>
      </c>
      <c r="M95">
        <v>2.7680397676891704</v>
      </c>
      <c r="N95">
        <v>2.638614998252263E-2</v>
      </c>
      <c r="O95">
        <v>2.1368232163706478</v>
      </c>
      <c r="P95">
        <v>2.0101025428492822</v>
      </c>
      <c r="Q95">
        <v>7.5791769302267159E-3</v>
      </c>
      <c r="R95">
        <v>0.30995635279787564</v>
      </c>
      <c r="S95">
        <v>5.4968972739004742E-5</v>
      </c>
      <c r="T95">
        <v>0.30995635279787598</v>
      </c>
      <c r="U95">
        <v>1.3496842611629751</v>
      </c>
      <c r="V95">
        <v>0.28852705847711663</v>
      </c>
      <c r="W95">
        <v>0.17713322607898072</v>
      </c>
      <c r="X95">
        <v>1.0618985114853567</v>
      </c>
      <c r="Y95">
        <v>0.23854133506272013</v>
      </c>
      <c r="Z95">
        <v>1.030676184852418</v>
      </c>
      <c r="AA95" s="73"/>
    </row>
    <row r="96" spans="1:28" s="56" customFormat="1" ht="13.5" customHeight="1" x14ac:dyDescent="0.2">
      <c r="A96" s="56">
        <v>9136</v>
      </c>
      <c r="B96" s="56" t="s">
        <v>189</v>
      </c>
      <c r="C96" s="131" t="s">
        <v>95</v>
      </c>
      <c r="D96" s="130">
        <v>43132</v>
      </c>
      <c r="E96" s="72">
        <v>53</v>
      </c>
      <c r="F96" s="56">
        <v>0.24535999999999999</v>
      </c>
      <c r="G96" s="56">
        <v>0.10388999999999982</v>
      </c>
      <c r="H96" t="s">
        <v>183</v>
      </c>
      <c r="I96">
        <v>9.9373342892787198E-3</v>
      </c>
      <c r="J96">
        <v>0.26610710965072548</v>
      </c>
      <c r="K96">
        <v>7.1337033015679502E-3</v>
      </c>
      <c r="L96">
        <v>6.8388385981325338E-3</v>
      </c>
      <c r="M96">
        <v>1.0161905014463835</v>
      </c>
      <c r="N96">
        <v>5.1694671466736807E-3</v>
      </c>
      <c r="O96">
        <v>2.0417026902439877</v>
      </c>
      <c r="P96">
        <v>0.27898205082974092</v>
      </c>
      <c r="Q96">
        <v>1.9956225706815909E-2</v>
      </c>
      <c r="R96">
        <v>4.7665267334974955E-2</v>
      </c>
      <c r="S96">
        <v>1.4473513904610425E-4</v>
      </c>
      <c r="T96">
        <v>4.7665267334975038E-2</v>
      </c>
      <c r="U96">
        <v>1.1481974876664081</v>
      </c>
      <c r="V96">
        <v>0.18874083912497003</v>
      </c>
      <c r="W96">
        <v>4.9079678230327557E-2</v>
      </c>
      <c r="X96">
        <v>0.18839647342621321</v>
      </c>
      <c r="Y96">
        <v>5.634520016818062E-2</v>
      </c>
      <c r="Z96">
        <v>8.690512671106379E-2</v>
      </c>
      <c r="AA96" s="72"/>
      <c r="AB96" s="73"/>
    </row>
    <row r="97" spans="1:28" s="56" customFormat="1" x14ac:dyDescent="0.2">
      <c r="A97" s="156">
        <v>8717</v>
      </c>
      <c r="B97" s="156" t="s">
        <v>87</v>
      </c>
      <c r="C97" s="156" t="s">
        <v>79</v>
      </c>
      <c r="D97" s="160">
        <v>43132</v>
      </c>
      <c r="E97" s="158"/>
      <c r="F97" s="168">
        <v>1.1119699999999999</v>
      </c>
      <c r="G97" s="168">
        <v>10.2403</v>
      </c>
      <c r="H97" t="s">
        <v>171</v>
      </c>
      <c r="I97">
        <v>9.7492142267481385E-3</v>
      </c>
      <c r="J97">
        <v>2.1001275068943124</v>
      </c>
      <c r="K97">
        <v>7.1298882114690862E-3</v>
      </c>
      <c r="L97">
        <v>1.1651724606342799E-2</v>
      </c>
      <c r="M97">
        <v>2.7683119295997383</v>
      </c>
      <c r="N97">
        <v>1.7560479868604307E-2</v>
      </c>
      <c r="O97">
        <v>2.151052016166104</v>
      </c>
      <c r="P97">
        <v>1.9964796835041734</v>
      </c>
      <c r="Q97">
        <v>7.5671108711152079E-3</v>
      </c>
      <c r="R97">
        <v>0.32682505257449052</v>
      </c>
      <c r="S97">
        <v>5.4881462065949696E-5</v>
      </c>
      <c r="T97">
        <v>0.32682505257448929</v>
      </c>
      <c r="U97">
        <v>1.350093112326006</v>
      </c>
      <c r="V97">
        <v>0.26642774347354314</v>
      </c>
      <c r="W97">
        <v>0.17880645291764669</v>
      </c>
      <c r="X97">
        <v>1.0995832506348269</v>
      </c>
      <c r="Y97">
        <v>0.24154287223481538</v>
      </c>
      <c r="Z97">
        <v>1.138605813481613</v>
      </c>
      <c r="AA97" s="73"/>
    </row>
    <row r="98" spans="1:28" s="56" customFormat="1" x14ac:dyDescent="0.2">
      <c r="A98" s="58"/>
      <c r="C98" s="131"/>
      <c r="D98" s="165"/>
      <c r="E98" s="72"/>
      <c r="F98" s="58"/>
      <c r="G98" s="58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08"/>
      <c r="AB98" s="73"/>
    </row>
    <row r="99" spans="1:28" s="56" customFormat="1" x14ac:dyDescent="0.2">
      <c r="A99" s="156">
        <v>8717</v>
      </c>
      <c r="B99" s="156" t="s">
        <v>87</v>
      </c>
      <c r="C99" s="156" t="s">
        <v>79</v>
      </c>
      <c r="D99" s="160">
        <v>43133</v>
      </c>
      <c r="E99" s="158"/>
      <c r="F99" s="168">
        <v>1.1119699999999999</v>
      </c>
      <c r="G99" s="168">
        <v>10.2403</v>
      </c>
      <c r="H99" t="s">
        <v>159</v>
      </c>
      <c r="I99">
        <v>9.9445701572933969E-3</v>
      </c>
      <c r="J99">
        <v>0.81445926597977869</v>
      </c>
      <c r="K99">
        <v>7.1471415562852662E-3</v>
      </c>
      <c r="L99">
        <v>6.4381488010126957E-3</v>
      </c>
      <c r="M99">
        <v>2.7688145187553337</v>
      </c>
      <c r="N99">
        <v>1.4671634541841349E-2</v>
      </c>
      <c r="O99">
        <v>2.1031960034515897</v>
      </c>
      <c r="P99">
        <v>0.86422765847612348</v>
      </c>
      <c r="Q99">
        <v>7.5575408892157555E-3</v>
      </c>
      <c r="R99">
        <v>0.15304875629498246</v>
      </c>
      <c r="S99">
        <v>5.481205451959121E-5</v>
      </c>
      <c r="T99">
        <v>0.15304875629498341</v>
      </c>
      <c r="U99">
        <v>1.3487165249686663</v>
      </c>
      <c r="V99">
        <v>0.29812369511999504</v>
      </c>
      <c r="W99">
        <v>0.1738230211229502</v>
      </c>
      <c r="X99">
        <v>0.48337552197621791</v>
      </c>
      <c r="Y99">
        <v>0.23525716771037289</v>
      </c>
      <c r="Z99">
        <v>0.42192941165922804</v>
      </c>
      <c r="AA99" s="108"/>
      <c r="AB99" s="73"/>
    </row>
    <row r="100" spans="1:28" s="56" customFormat="1" ht="13.5" customHeight="1" x14ac:dyDescent="0.2">
      <c r="A100" s="58">
        <v>9137</v>
      </c>
      <c r="B100" s="56" t="s">
        <v>194</v>
      </c>
      <c r="C100" s="131" t="s">
        <v>95</v>
      </c>
      <c r="D100" s="165">
        <v>43133</v>
      </c>
      <c r="E100" s="177">
        <v>13.8</v>
      </c>
      <c r="F100" s="131">
        <v>0.26568999999999998</v>
      </c>
      <c r="G100" s="131">
        <v>0.10343999999999909</v>
      </c>
      <c r="H100" t="s">
        <v>190</v>
      </c>
      <c r="I100">
        <v>1.010802030541645E-2</v>
      </c>
      <c r="J100">
        <v>0.38171395577858636</v>
      </c>
      <c r="K100">
        <v>7.138705784865554E-3</v>
      </c>
      <c r="L100">
        <v>1.3104309898915534E-2</v>
      </c>
      <c r="M100">
        <v>1.0891804303192416</v>
      </c>
      <c r="N100">
        <v>7.5410164869958666E-3</v>
      </c>
      <c r="O100">
        <v>2.2569203574125982</v>
      </c>
      <c r="P100">
        <v>0.36736856168774973</v>
      </c>
      <c r="Q100">
        <v>2.0933165870373679E-2</v>
      </c>
      <c r="R100">
        <v>5.6366162874662583E-2</v>
      </c>
      <c r="S100">
        <v>1.5182052545581828E-4</v>
      </c>
      <c r="T100">
        <v>5.6366162874662597E-2</v>
      </c>
      <c r="U100">
        <v>1.2757454542265518</v>
      </c>
      <c r="V100">
        <v>0.19611294354511111</v>
      </c>
      <c r="W100">
        <v>9.225266138434543E-2</v>
      </c>
      <c r="X100">
        <v>0.19297839620019605</v>
      </c>
      <c r="Y100">
        <v>0.1175938046627929</v>
      </c>
      <c r="Z100">
        <v>0.18087375249612858</v>
      </c>
      <c r="AA100" s="72"/>
      <c r="AB100" s="73"/>
    </row>
    <row r="101" spans="1:28" s="56" customFormat="1" x14ac:dyDescent="0.2">
      <c r="A101" s="156">
        <v>8717</v>
      </c>
      <c r="B101" s="156" t="s">
        <v>87</v>
      </c>
      <c r="C101" s="156" t="s">
        <v>79</v>
      </c>
      <c r="D101" s="160">
        <v>43133</v>
      </c>
      <c r="E101" s="158"/>
      <c r="F101" s="168">
        <v>1.1119699999999999</v>
      </c>
      <c r="G101" s="168">
        <v>10.2403</v>
      </c>
      <c r="H101" t="s">
        <v>161</v>
      </c>
      <c r="I101">
        <v>1.005204362428759E-2</v>
      </c>
      <c r="J101">
        <v>0.98682536816880084</v>
      </c>
      <c r="K101">
        <v>7.1320670088976818E-3</v>
      </c>
      <c r="L101">
        <v>6.6147001319529298E-3</v>
      </c>
      <c r="M101">
        <v>2.7695471027577137</v>
      </c>
      <c r="N101">
        <v>1.2089353426073625E-2</v>
      </c>
      <c r="O101">
        <v>2.0883734284984801</v>
      </c>
      <c r="P101">
        <v>1.0042579980601005</v>
      </c>
      <c r="Q101">
        <v>7.5650253663615014E-3</v>
      </c>
      <c r="R101">
        <v>0.21351433644967477</v>
      </c>
      <c r="S101">
        <v>5.4866336669747818E-5</v>
      </c>
      <c r="T101">
        <v>0.21351433644967557</v>
      </c>
      <c r="U101">
        <v>1.3476790593556496</v>
      </c>
      <c r="V101">
        <v>0.30829730932526367</v>
      </c>
      <c r="W101">
        <v>0.17551871076960324</v>
      </c>
      <c r="X101">
        <v>0.4749011630610217</v>
      </c>
      <c r="Y101">
        <v>0.23631968635439377</v>
      </c>
      <c r="Z101">
        <v>0.48247618297736428</v>
      </c>
      <c r="AA101" s="108"/>
      <c r="AB101" s="73"/>
    </row>
    <row r="102" spans="1:28" s="56" customFormat="1" x14ac:dyDescent="0.2">
      <c r="A102" s="58">
        <v>9138</v>
      </c>
      <c r="B102" s="56" t="s">
        <v>197</v>
      </c>
      <c r="C102" s="131" t="s">
        <v>95</v>
      </c>
      <c r="D102" s="165">
        <v>43133</v>
      </c>
      <c r="E102" s="177">
        <v>2.9</v>
      </c>
      <c r="F102" s="131">
        <v>0.28711999999999999</v>
      </c>
      <c r="G102" s="131">
        <v>0.10235999999999912</v>
      </c>
      <c r="H102" t="s">
        <v>191</v>
      </c>
      <c r="I102">
        <v>1.0108379140036403E-2</v>
      </c>
      <c r="J102">
        <v>0.50623753028876306</v>
      </c>
      <c r="K102">
        <v>7.1376742452497668E-3</v>
      </c>
      <c r="L102">
        <v>1.1048170600862548E-2</v>
      </c>
      <c r="M102">
        <v>0.96461814095166898</v>
      </c>
      <c r="N102">
        <v>9.1160350350496643E-3</v>
      </c>
      <c r="O102">
        <v>2.0355234213794278</v>
      </c>
      <c r="P102">
        <v>0.50637338775491569</v>
      </c>
      <c r="Q102">
        <v>2.1336220600386344E-2</v>
      </c>
      <c r="R102">
        <v>9.1896429297679397E-2</v>
      </c>
      <c r="S102">
        <v>1.5474373264181681E-4</v>
      </c>
      <c r="T102">
        <v>9.1896429297679327E-2</v>
      </c>
      <c r="U102">
        <v>1.1340677550900453</v>
      </c>
      <c r="V102">
        <v>0.21026647535645743</v>
      </c>
      <c r="W102">
        <v>2.1696753877244384E-2</v>
      </c>
      <c r="X102">
        <v>0.1879154371987026</v>
      </c>
      <c r="Y102">
        <v>2.4614640560651366E-2</v>
      </c>
      <c r="Z102">
        <v>0.13023652219893656</v>
      </c>
      <c r="AA102" s="73"/>
    </row>
    <row r="103" spans="1:28" s="56" customFormat="1" x14ac:dyDescent="0.2">
      <c r="A103" s="156">
        <v>8717</v>
      </c>
      <c r="B103" s="156" t="s">
        <v>87</v>
      </c>
      <c r="C103" s="156" t="s">
        <v>79</v>
      </c>
      <c r="D103" s="160">
        <v>43133</v>
      </c>
      <c r="E103" s="158"/>
      <c r="F103" s="168">
        <v>1.1119699999999999</v>
      </c>
      <c r="G103" s="168">
        <v>10.2403</v>
      </c>
      <c r="H103" t="s">
        <v>163</v>
      </c>
      <c r="I103">
        <v>9.7678012965243515E-3</v>
      </c>
      <c r="J103">
        <v>0.77467631240302071</v>
      </c>
      <c r="K103">
        <v>7.1290225619256809E-3</v>
      </c>
      <c r="L103">
        <v>6.8009439610855066E-3</v>
      </c>
      <c r="M103">
        <v>2.7687830034580037</v>
      </c>
      <c r="N103">
        <v>1.630854366059923E-2</v>
      </c>
      <c r="O103">
        <v>2.1484100848520709</v>
      </c>
      <c r="P103">
        <v>0.69543440825209113</v>
      </c>
      <c r="Q103">
        <v>7.5697118953218529E-3</v>
      </c>
      <c r="R103">
        <v>0.17681329807816218</v>
      </c>
      <c r="S103">
        <v>5.4900326334461257E-5</v>
      </c>
      <c r="T103">
        <v>0.17681329807816221</v>
      </c>
      <c r="U103">
        <v>1.3481282521282245</v>
      </c>
      <c r="V103">
        <v>0.28360600981098522</v>
      </c>
      <c r="W103">
        <v>0.1773709072483419</v>
      </c>
      <c r="X103">
        <v>0.54888826303585103</v>
      </c>
      <c r="Y103">
        <v>0.23884827038111667</v>
      </c>
      <c r="Z103">
        <v>0.48023917747004147</v>
      </c>
      <c r="AA103" s="73"/>
    </row>
    <row r="104" spans="1:28" s="56" customFormat="1" ht="13.5" customHeight="1" x14ac:dyDescent="0.2">
      <c r="A104" s="56">
        <v>9139</v>
      </c>
      <c r="B104" s="56" t="s">
        <v>195</v>
      </c>
      <c r="C104" s="131" t="s">
        <v>95</v>
      </c>
      <c r="D104" s="165">
        <v>43133</v>
      </c>
      <c r="E104" s="72">
        <v>3.3</v>
      </c>
      <c r="F104" s="56">
        <v>0.21138000000000001</v>
      </c>
      <c r="G104" s="56">
        <v>0.10180999999999862</v>
      </c>
      <c r="H104" t="s">
        <v>192</v>
      </c>
      <c r="I104">
        <v>1.0090531428829232E-2</v>
      </c>
      <c r="J104">
        <v>0.20702308103175121</v>
      </c>
      <c r="K104">
        <v>7.1279735902121796E-3</v>
      </c>
      <c r="L104">
        <v>5.2720185191065094E-3</v>
      </c>
      <c r="M104">
        <v>0.89954279105022827</v>
      </c>
      <c r="N104">
        <v>5.9877853984075056E-3</v>
      </c>
      <c r="O104">
        <v>1.6385499968796502</v>
      </c>
      <c r="P104">
        <v>0.2190867448709358</v>
      </c>
      <c r="Q104">
        <v>1.8364668726865981E-2</v>
      </c>
      <c r="R104">
        <v>7.2314859571826651E-2</v>
      </c>
      <c r="S104">
        <v>1.3319216372717043E-4</v>
      </c>
      <c r="T104">
        <v>7.2314859571826096E-2</v>
      </c>
      <c r="U104">
        <v>0.92967961341131211</v>
      </c>
      <c r="V104">
        <v>0.21397503102128898</v>
      </c>
      <c r="W104">
        <v>1.3473071158331799E-2</v>
      </c>
      <c r="X104">
        <v>0.19867155438887782</v>
      </c>
      <c r="Y104">
        <v>1.2525187485564606E-2</v>
      </c>
      <c r="Z104">
        <v>8.5734552426059402E-2</v>
      </c>
      <c r="AA104" s="72"/>
      <c r="AB104" s="73"/>
    </row>
    <row r="105" spans="1:28" s="56" customFormat="1" x14ac:dyDescent="0.2">
      <c r="A105" s="156">
        <v>8717</v>
      </c>
      <c r="B105" s="156" t="s">
        <v>87</v>
      </c>
      <c r="C105" s="156" t="s">
        <v>79</v>
      </c>
      <c r="D105" s="160">
        <v>43133</v>
      </c>
      <c r="E105" s="158"/>
      <c r="F105" s="168">
        <v>1.1119699999999999</v>
      </c>
      <c r="G105" s="168">
        <v>10.2403</v>
      </c>
      <c r="H105" t="s">
        <v>165</v>
      </c>
      <c r="I105">
        <v>9.973597109100155E-3</v>
      </c>
      <c r="J105">
        <v>1.0504944786130423</v>
      </c>
      <c r="K105">
        <v>7.1271980102107727E-3</v>
      </c>
      <c r="L105">
        <v>7.2688758353435514E-3</v>
      </c>
      <c r="M105">
        <v>2.7697560093209233</v>
      </c>
      <c r="N105">
        <v>1.4868728951183414E-2</v>
      </c>
      <c r="O105">
        <v>2.1081206210522456</v>
      </c>
      <c r="P105">
        <v>1.1319181554531961</v>
      </c>
      <c r="Q105">
        <v>7.5776860416909937E-3</v>
      </c>
      <c r="R105">
        <v>0.17399730394083787</v>
      </c>
      <c r="S105">
        <v>5.4958159874754275E-5</v>
      </c>
      <c r="T105">
        <v>0.17399730394083701</v>
      </c>
      <c r="U105">
        <v>1.3527936452560099</v>
      </c>
      <c r="V105">
        <v>0.32019293412964245</v>
      </c>
      <c r="W105">
        <v>0.17443759510875287</v>
      </c>
      <c r="X105">
        <v>0.54640216827532306</v>
      </c>
      <c r="Y105">
        <v>0.23546872225611154</v>
      </c>
      <c r="Z105">
        <v>0.47250370845156814</v>
      </c>
      <c r="AA105" s="108"/>
      <c r="AB105" s="73"/>
    </row>
    <row r="106" spans="1:28" s="56" customFormat="1" x14ac:dyDescent="0.2">
      <c r="A106" s="56">
        <v>9140</v>
      </c>
      <c r="B106" s="56" t="s">
        <v>196</v>
      </c>
      <c r="C106" s="131" t="s">
        <v>95</v>
      </c>
      <c r="D106" s="165">
        <v>43133</v>
      </c>
      <c r="E106" s="72">
        <v>8.6</v>
      </c>
      <c r="F106" s="56">
        <v>0.20025999999999999</v>
      </c>
      <c r="G106" s="56">
        <v>0.10258999999999929</v>
      </c>
      <c r="H106" t="s">
        <v>193</v>
      </c>
      <c r="I106">
        <v>1.0093781735695553E-2</v>
      </c>
      <c r="J106">
        <v>0.29607844610039874</v>
      </c>
      <c r="K106">
        <v>7.1289246388395369E-3</v>
      </c>
      <c r="L106">
        <v>5.270852179809919E-3</v>
      </c>
      <c r="M106">
        <v>0.91425165463677915</v>
      </c>
      <c r="N106">
        <v>7.1414469383500254E-3</v>
      </c>
      <c r="O106">
        <v>1.6431818298749592</v>
      </c>
      <c r="P106">
        <v>0.29410633542294862</v>
      </c>
      <c r="Q106">
        <v>1.8154100857728946E-2</v>
      </c>
      <c r="R106">
        <v>9.0614518351815013E-2</v>
      </c>
      <c r="S106">
        <v>1.3166499269463483E-4</v>
      </c>
      <c r="T106">
        <v>9.0614518351814666E-2</v>
      </c>
      <c r="U106">
        <v>0.93825473657211889</v>
      </c>
      <c r="V106">
        <v>0.23203304173606212</v>
      </c>
      <c r="W106">
        <v>0.11766458943052538</v>
      </c>
      <c r="X106">
        <v>0.21326069870786091</v>
      </c>
      <c r="Y106">
        <v>0.11032083338881644</v>
      </c>
      <c r="Z106">
        <v>0.16255204596037218</v>
      </c>
    </row>
    <row r="107" spans="1:28" s="56" customFormat="1" x14ac:dyDescent="0.2">
      <c r="A107" s="156">
        <v>8717</v>
      </c>
      <c r="B107" s="156" t="s">
        <v>87</v>
      </c>
      <c r="C107" s="156" t="s">
        <v>79</v>
      </c>
      <c r="D107" s="160">
        <v>43133</v>
      </c>
      <c r="E107" s="158"/>
      <c r="F107" s="168">
        <v>1.1119699999999999</v>
      </c>
      <c r="G107" s="168">
        <v>10.2403</v>
      </c>
      <c r="H107" t="s">
        <v>167</v>
      </c>
      <c r="I107">
        <v>9.8788201714195001E-3</v>
      </c>
      <c r="J107">
        <v>1.2951034407198398</v>
      </c>
      <c r="K107">
        <v>7.1256854575785572E-3</v>
      </c>
      <c r="L107">
        <v>6.9489807194587846E-3</v>
      </c>
      <c r="M107">
        <v>2.7685377432813181</v>
      </c>
      <c r="N107">
        <v>1.3169848381167389E-2</v>
      </c>
      <c r="O107">
        <v>2.1268103993173137</v>
      </c>
      <c r="P107">
        <v>1.2638606984935596</v>
      </c>
      <c r="Q107">
        <v>7.5765976474709224E-3</v>
      </c>
      <c r="R107">
        <v>0.17138121564855716</v>
      </c>
      <c r="S107">
        <v>5.495026615321126E-5</v>
      </c>
      <c r="T107">
        <v>0.17138121564855857</v>
      </c>
      <c r="U107">
        <v>1.3507327555581203</v>
      </c>
      <c r="V107">
        <v>0.29834000744392525</v>
      </c>
      <c r="W107">
        <v>0.17440426586637467</v>
      </c>
      <c r="X107">
        <v>0.44537426515211992</v>
      </c>
      <c r="Y107">
        <v>0.23597565391671549</v>
      </c>
      <c r="Z107">
        <v>0.34308798242312016</v>
      </c>
    </row>
    <row r="108" spans="1:28" s="56" customFormat="1" ht="13.5" customHeight="1" x14ac:dyDescent="0.2">
      <c r="A108" s="131"/>
      <c r="C108" s="131"/>
      <c r="D108" s="165"/>
      <c r="E108" s="177"/>
      <c r="F108" s="131"/>
      <c r="G108" s="131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72"/>
      <c r="AB108" s="73"/>
    </row>
    <row r="109" spans="1:28" s="56" customFormat="1" x14ac:dyDescent="0.2">
      <c r="A109" s="156">
        <v>8717</v>
      </c>
      <c r="B109" s="156" t="s">
        <v>87</v>
      </c>
      <c r="C109" s="156" t="s">
        <v>79</v>
      </c>
      <c r="D109" s="160">
        <v>43137</v>
      </c>
      <c r="E109" s="158"/>
      <c r="F109" s="168">
        <v>1.1119699999999999</v>
      </c>
      <c r="G109" s="168">
        <v>10.2403</v>
      </c>
      <c r="H109" t="s">
        <v>159</v>
      </c>
      <c r="I109">
        <v>9.9896146049597099E-3</v>
      </c>
      <c r="J109">
        <v>0.96788120129851707</v>
      </c>
      <c r="K109">
        <v>7.1657390062897569E-3</v>
      </c>
      <c r="L109">
        <v>8.4476821014217562E-3</v>
      </c>
      <c r="M109">
        <v>2.7685406303097513</v>
      </c>
      <c r="N109">
        <v>1.5829225181091089E-2</v>
      </c>
      <c r="O109">
        <v>2.1006338796733171</v>
      </c>
      <c r="P109">
        <v>1.0920055498411865</v>
      </c>
      <c r="Q109">
        <v>7.5585669944192163E-3</v>
      </c>
      <c r="R109">
        <v>0.17113193136246943</v>
      </c>
      <c r="S109">
        <v>5.4819496481888138E-5</v>
      </c>
      <c r="T109">
        <v>0.17113193136247096</v>
      </c>
      <c r="U109">
        <v>1.3427188855199232</v>
      </c>
      <c r="V109">
        <v>0.32703218045045529</v>
      </c>
      <c r="W109">
        <v>0.1701053250375629</v>
      </c>
      <c r="X109">
        <v>0.52439822691605531</v>
      </c>
      <c r="Y109">
        <v>0.22796313008875621</v>
      </c>
      <c r="Z109">
        <v>0.39614755812833713</v>
      </c>
      <c r="AA109" s="108"/>
      <c r="AB109" s="73"/>
    </row>
    <row r="110" spans="1:28" s="56" customFormat="1" x14ac:dyDescent="0.2">
      <c r="A110" s="178">
        <v>9143</v>
      </c>
      <c r="B110" s="179" t="s">
        <v>198</v>
      </c>
      <c r="C110" s="180" t="s">
        <v>95</v>
      </c>
      <c r="D110" s="130">
        <v>43137</v>
      </c>
      <c r="E110" s="181">
        <v>25.25</v>
      </c>
      <c r="F110" s="180">
        <v>0.21764</v>
      </c>
      <c r="G110" s="180">
        <v>0.10204000000000057</v>
      </c>
      <c r="H110" t="s">
        <v>205</v>
      </c>
      <c r="I110">
        <v>1.0052092409574264E-2</v>
      </c>
      <c r="J110">
        <v>0.36020209928835306</v>
      </c>
      <c r="K110">
        <v>7.1652015596423745E-3</v>
      </c>
      <c r="L110">
        <v>1.4288429130723042E-2</v>
      </c>
      <c r="M110">
        <v>0.31568191474152224</v>
      </c>
      <c r="N110">
        <v>1.1126623470686013E-2</v>
      </c>
      <c r="O110">
        <v>0.56167299720894703</v>
      </c>
      <c r="P110">
        <v>0.42635429047676598</v>
      </c>
      <c r="Q110">
        <v>1.7886211691764735E-2</v>
      </c>
      <c r="R110">
        <v>0.24435953798589813</v>
      </c>
      <c r="S110">
        <v>1.2972209145396929E-4</v>
      </c>
      <c r="T110">
        <v>0.24435953798589768</v>
      </c>
      <c r="U110">
        <v>0.32405068768080236</v>
      </c>
      <c r="V110">
        <v>0.27285377134983574</v>
      </c>
      <c r="W110">
        <v>1.6601589378886901E-2</v>
      </c>
      <c r="X110">
        <v>0.19565802538511881</v>
      </c>
      <c r="Y110">
        <v>5.3850282207256166E-3</v>
      </c>
      <c r="Z110">
        <v>0.23547424566963759</v>
      </c>
    </row>
    <row r="111" spans="1:28" s="56" customFormat="1" ht="13.5" customHeight="1" x14ac:dyDescent="0.2">
      <c r="A111" s="156">
        <v>8717</v>
      </c>
      <c r="B111" s="156" t="s">
        <v>87</v>
      </c>
      <c r="C111" s="156" t="s">
        <v>79</v>
      </c>
      <c r="D111" s="160">
        <v>43137</v>
      </c>
      <c r="E111" s="158"/>
      <c r="F111" s="168">
        <v>1.1119699999999999</v>
      </c>
      <c r="G111" s="168">
        <v>10.2403</v>
      </c>
      <c r="H111" t="s">
        <v>161</v>
      </c>
      <c r="I111">
        <v>9.9321876216170984E-3</v>
      </c>
      <c r="J111">
        <v>0.85207942045000107</v>
      </c>
      <c r="K111">
        <v>7.1649566691171594E-3</v>
      </c>
      <c r="L111">
        <v>8.4873923240352308E-3</v>
      </c>
      <c r="M111">
        <v>2.7692842933775323</v>
      </c>
      <c r="N111">
        <v>1.2897253566275125E-2</v>
      </c>
      <c r="O111">
        <v>2.1118166589097527</v>
      </c>
      <c r="P111">
        <v>0.89596928159814782</v>
      </c>
      <c r="Q111">
        <v>7.5628450956783068E-3</v>
      </c>
      <c r="R111">
        <v>0.16780125692112785</v>
      </c>
      <c r="S111">
        <v>5.4850523971238297E-5</v>
      </c>
      <c r="T111">
        <v>0.16780125692112757</v>
      </c>
      <c r="U111">
        <v>1.3470391668629038</v>
      </c>
      <c r="V111">
        <v>0.3808129709033985</v>
      </c>
      <c r="W111">
        <v>0.17857821923935258</v>
      </c>
      <c r="X111">
        <v>0.41196549143518707</v>
      </c>
      <c r="Y111">
        <v>0.24044349804416756</v>
      </c>
      <c r="Z111">
        <v>0.36841228483579186</v>
      </c>
    </row>
    <row r="112" spans="1:28" s="56" customFormat="1" ht="13.5" customHeight="1" x14ac:dyDescent="0.2">
      <c r="A112" s="178">
        <v>9144</v>
      </c>
      <c r="B112" s="179" t="s">
        <v>199</v>
      </c>
      <c r="C112" s="180" t="s">
        <v>95</v>
      </c>
      <c r="D112" s="130">
        <v>43137</v>
      </c>
      <c r="E112" s="181">
        <v>25.9</v>
      </c>
      <c r="F112" s="180">
        <v>0.24265</v>
      </c>
      <c r="G112" s="180">
        <v>0.10221999999999909</v>
      </c>
      <c r="H112" t="s">
        <v>206</v>
      </c>
      <c r="I112">
        <v>1.0050219940006577E-2</v>
      </c>
      <c r="J112">
        <v>0.41579652838797909</v>
      </c>
      <c r="K112">
        <v>7.1649528450908476E-3</v>
      </c>
      <c r="L112">
        <v>9.3152576621541652E-3</v>
      </c>
      <c r="M112">
        <v>0.80580953083564599</v>
      </c>
      <c r="N112">
        <v>8.173606425395474E-3</v>
      </c>
      <c r="O112">
        <v>1.5122574725106683</v>
      </c>
      <c r="P112">
        <v>0.42507907765552067</v>
      </c>
      <c r="Q112">
        <v>1.8847510648616523E-2</v>
      </c>
      <c r="R112">
        <v>0.11868712730586574</v>
      </c>
      <c r="S112">
        <v>1.3669403796474154E-4</v>
      </c>
      <c r="T112">
        <v>0.11868712730586543</v>
      </c>
      <c r="U112">
        <v>0.89700843012551912</v>
      </c>
      <c r="V112">
        <v>0.25788077980968777</v>
      </c>
      <c r="W112">
        <v>7.636318253340553E-3</v>
      </c>
      <c r="X112">
        <v>0.23188573863732603</v>
      </c>
      <c r="Y112">
        <v>6.8586467422784595E-3</v>
      </c>
      <c r="Z112">
        <v>0.15797582284970407</v>
      </c>
      <c r="AA112" s="72"/>
      <c r="AB112" s="73"/>
    </row>
    <row r="113" spans="1:28" s="56" customFormat="1" x14ac:dyDescent="0.2">
      <c r="A113" s="156">
        <v>8717</v>
      </c>
      <c r="B113" s="156" t="s">
        <v>87</v>
      </c>
      <c r="C113" s="156" t="s">
        <v>79</v>
      </c>
      <c r="D113" s="160">
        <v>43137</v>
      </c>
      <c r="E113" s="158"/>
      <c r="F113" s="168">
        <v>1.1119699999999999</v>
      </c>
      <c r="G113" s="168">
        <v>10.2403</v>
      </c>
      <c r="H113" t="s">
        <v>163</v>
      </c>
      <c r="I113">
        <v>9.8776316103714856E-3</v>
      </c>
      <c r="J113">
        <v>0.86004900058065992</v>
      </c>
      <c r="K113">
        <v>7.1662082539518087E-3</v>
      </c>
      <c r="L113">
        <v>6.8114547663187522E-3</v>
      </c>
      <c r="M113">
        <v>2.7686171452972133</v>
      </c>
      <c r="N113">
        <v>1.2922725676525285E-2</v>
      </c>
      <c r="O113">
        <v>2.1199438997607873</v>
      </c>
      <c r="P113">
        <v>0.75270998632139619</v>
      </c>
      <c r="Q113">
        <v>7.5662366899254966E-3</v>
      </c>
      <c r="R113">
        <v>0.17136303731357175</v>
      </c>
      <c r="S113">
        <v>5.4875121952448078E-5</v>
      </c>
      <c r="T113">
        <v>0.17136303731357297</v>
      </c>
      <c r="U113">
        <v>1.3432584355891379</v>
      </c>
      <c r="V113">
        <v>0.32271037009667192</v>
      </c>
      <c r="W113">
        <v>0.18019079477118202</v>
      </c>
      <c r="X113">
        <v>0.49230271115781199</v>
      </c>
      <c r="Y113">
        <v>0.24176423447548881</v>
      </c>
      <c r="Z113">
        <v>0.3626043472936113</v>
      </c>
      <c r="AA113" s="108"/>
      <c r="AB113" s="73"/>
    </row>
    <row r="114" spans="1:28" s="56" customFormat="1" x14ac:dyDescent="0.2">
      <c r="A114" s="178">
        <v>9145</v>
      </c>
      <c r="B114" s="179" t="s">
        <v>200</v>
      </c>
      <c r="C114" s="180" t="s">
        <v>95</v>
      </c>
      <c r="D114" s="130">
        <v>43137</v>
      </c>
      <c r="E114" s="181">
        <v>28.9</v>
      </c>
      <c r="F114" s="180">
        <v>0.22262000000000001</v>
      </c>
      <c r="G114" s="180">
        <v>0.10133000000000081</v>
      </c>
      <c r="H114" t="s">
        <v>207</v>
      </c>
      <c r="I114">
        <v>1.0036170947517995E-2</v>
      </c>
      <c r="J114">
        <v>0.49075669445875214</v>
      </c>
      <c r="K114">
        <v>7.1672039410338954E-3</v>
      </c>
      <c r="L114">
        <v>1.0195621363963688E-2</v>
      </c>
      <c r="M114">
        <v>0.57017406551585748</v>
      </c>
      <c r="N114">
        <v>8.9632025597954253E-3</v>
      </c>
      <c r="O114">
        <v>1.0783590329034083</v>
      </c>
      <c r="P114">
        <v>0.45789873177823331</v>
      </c>
      <c r="Q114">
        <v>1.8991962861685238E-2</v>
      </c>
      <c r="R114">
        <v>0.15620218437669114</v>
      </c>
      <c r="S114">
        <v>1.3774169654764062E-4</v>
      </c>
      <c r="T114">
        <v>0.15620218437669142</v>
      </c>
      <c r="U114">
        <v>0.64696074863524455</v>
      </c>
      <c r="V114">
        <v>0.36424376779586382</v>
      </c>
      <c r="W114">
        <v>1.3340216935756556E-2</v>
      </c>
      <c r="X114">
        <v>0.24824484932532637</v>
      </c>
      <c r="Y114">
        <v>8.6232206785168495E-3</v>
      </c>
      <c r="Z114">
        <v>0.22689749593886679</v>
      </c>
    </row>
    <row r="115" spans="1:28" s="56" customFormat="1" x14ac:dyDescent="0.2">
      <c r="A115" s="156">
        <v>8717</v>
      </c>
      <c r="B115" s="156" t="s">
        <v>87</v>
      </c>
      <c r="C115" s="156" t="s">
        <v>79</v>
      </c>
      <c r="D115" s="160">
        <v>43137</v>
      </c>
      <c r="E115" s="158"/>
      <c r="F115" s="168">
        <v>1.1119699999999999</v>
      </c>
      <c r="G115" s="168">
        <v>10.2403</v>
      </c>
      <c r="H115" t="s">
        <v>165</v>
      </c>
      <c r="I115">
        <v>9.8876792431895066E-3</v>
      </c>
      <c r="J115">
        <v>1.2620761027414016</v>
      </c>
      <c r="K115">
        <v>7.166896775279364E-3</v>
      </c>
      <c r="L115">
        <v>7.8200932665894885E-3</v>
      </c>
      <c r="M115">
        <v>2.7679556114086741</v>
      </c>
      <c r="N115">
        <v>1.477004917516056E-2</v>
      </c>
      <c r="O115">
        <v>2.121237094788933</v>
      </c>
      <c r="P115">
        <v>1.2108831982919532</v>
      </c>
      <c r="Q115">
        <v>7.5854126631543393E-3</v>
      </c>
      <c r="R115">
        <v>0.19911824702898534</v>
      </c>
      <c r="S115">
        <v>5.5014198208269004E-5</v>
      </c>
      <c r="T115">
        <v>0.19911824702898673</v>
      </c>
      <c r="U115">
        <v>1.3404059960924524</v>
      </c>
      <c r="V115">
        <v>0.34007532043043548</v>
      </c>
      <c r="W115">
        <v>0.17202113862396437</v>
      </c>
      <c r="X115">
        <v>0.59748897195787187</v>
      </c>
      <c r="Y115">
        <v>0.23075251467764979</v>
      </c>
      <c r="Z115">
        <v>0.49760769233961222</v>
      </c>
      <c r="AA115" s="108"/>
      <c r="AB115" s="73"/>
    </row>
    <row r="116" spans="1:28" s="56" customFormat="1" ht="13.5" customHeight="1" x14ac:dyDescent="0.2">
      <c r="A116" s="178">
        <v>9146</v>
      </c>
      <c r="B116" s="179" t="s">
        <v>201</v>
      </c>
      <c r="C116" s="180" t="s">
        <v>95</v>
      </c>
      <c r="D116" s="130">
        <v>43137</v>
      </c>
      <c r="E116" s="181">
        <v>30.25</v>
      </c>
      <c r="F116" s="180">
        <v>0.23515</v>
      </c>
      <c r="G116" s="180">
        <v>0.10288999999999859</v>
      </c>
      <c r="H116" t="s">
        <v>208</v>
      </c>
      <c r="I116">
        <v>1.0056567693749642E-2</v>
      </c>
      <c r="J116">
        <v>0.37937152341453712</v>
      </c>
      <c r="K116">
        <v>7.1545665455411082E-3</v>
      </c>
      <c r="L116">
        <v>2.0732845830460225E-2</v>
      </c>
      <c r="M116">
        <v>0.64939381287287501</v>
      </c>
      <c r="N116">
        <v>7.9619211726652209E-3</v>
      </c>
      <c r="O116">
        <v>1.255608262399976</v>
      </c>
      <c r="P116">
        <v>0.38154450804223977</v>
      </c>
      <c r="Q116">
        <v>1.9461176006726515E-2</v>
      </c>
      <c r="R116">
        <v>0.114367546997816</v>
      </c>
      <c r="S116">
        <v>1.4114472629823185E-4</v>
      </c>
      <c r="T116">
        <v>0.11436754699781554</v>
      </c>
      <c r="U116">
        <v>0.75204821069748751</v>
      </c>
      <c r="V116">
        <v>0.22671366002396631</v>
      </c>
      <c r="W116">
        <v>8.1396819989713518E-4</v>
      </c>
      <c r="X116">
        <v>0.25309604043189077</v>
      </c>
      <c r="Y116">
        <v>6.1231752901430071E-4</v>
      </c>
      <c r="Z116">
        <v>0.17671860052250946</v>
      </c>
      <c r="AA116" s="72"/>
      <c r="AB116" s="73"/>
    </row>
    <row r="117" spans="1:28" s="56" customFormat="1" x14ac:dyDescent="0.2">
      <c r="A117" s="156">
        <v>8717</v>
      </c>
      <c r="B117" s="156" t="s">
        <v>87</v>
      </c>
      <c r="C117" s="156" t="s">
        <v>79</v>
      </c>
      <c r="D117" s="160">
        <v>43137</v>
      </c>
      <c r="E117" s="158"/>
      <c r="F117" s="168">
        <v>1.1119699999999999</v>
      </c>
      <c r="G117" s="168">
        <v>10.2403</v>
      </c>
      <c r="H117" t="s">
        <v>167</v>
      </c>
      <c r="I117">
        <v>1.0028638361370258E-2</v>
      </c>
      <c r="J117">
        <v>0.93354218341699913</v>
      </c>
      <c r="K117">
        <v>7.1540329755937866E-3</v>
      </c>
      <c r="L117">
        <v>1.9378012218613395E-2</v>
      </c>
      <c r="M117">
        <v>2.7681247378165197</v>
      </c>
      <c r="N117">
        <v>1.1661139425599583E-2</v>
      </c>
      <c r="O117">
        <v>2.0942920716246292</v>
      </c>
      <c r="P117">
        <v>0.89630554710631705</v>
      </c>
      <c r="Q117">
        <v>7.5800015056921473E-3</v>
      </c>
      <c r="R117">
        <v>0.15260011619319069</v>
      </c>
      <c r="S117">
        <v>5.4974953080497992E-5</v>
      </c>
      <c r="T117">
        <v>0.15260011619319239</v>
      </c>
      <c r="U117">
        <v>1.3452612784870706</v>
      </c>
      <c r="V117">
        <v>0.31470551495910121</v>
      </c>
      <c r="W117">
        <v>0.17789737114385076</v>
      </c>
      <c r="X117">
        <v>0.39657829310365733</v>
      </c>
      <c r="Y117">
        <v>0.2395632137753386</v>
      </c>
      <c r="Z117">
        <v>0.3850669967738572</v>
      </c>
    </row>
    <row r="118" spans="1:28" s="56" customFormat="1" ht="13.5" customHeight="1" x14ac:dyDescent="0.2">
      <c r="A118" s="178">
        <v>9147</v>
      </c>
      <c r="B118" s="179" t="s">
        <v>202</v>
      </c>
      <c r="C118" s="180" t="s">
        <v>95</v>
      </c>
      <c r="D118" s="130">
        <v>43137</v>
      </c>
      <c r="E118" s="181">
        <v>32.450000000000003</v>
      </c>
      <c r="F118" s="180">
        <v>0.20674000000000001</v>
      </c>
      <c r="G118" s="180">
        <v>0.10289999999999999</v>
      </c>
      <c r="H118" t="s">
        <v>209</v>
      </c>
      <c r="I118">
        <v>1.0032360745878838E-2</v>
      </c>
      <c r="J118">
        <v>0.46576158376111015</v>
      </c>
      <c r="K118">
        <v>7.1325973443954506E-3</v>
      </c>
      <c r="L118">
        <v>2.0509019431974369E-2</v>
      </c>
      <c r="M118">
        <v>0.32301827719374926</v>
      </c>
      <c r="N118">
        <v>1.6742840669074163E-2</v>
      </c>
      <c r="O118">
        <v>0.5793306037322693</v>
      </c>
      <c r="P118">
        <v>0.62315417164891318</v>
      </c>
      <c r="Q118">
        <v>1.7965064048397924E-2</v>
      </c>
      <c r="R118">
        <v>0.29557893947842484</v>
      </c>
      <c r="S118">
        <v>1.3029397849158281E-4</v>
      </c>
      <c r="T118">
        <v>0.29557893947842423</v>
      </c>
      <c r="U118">
        <v>0.3461546912467528</v>
      </c>
      <c r="V118">
        <v>0.2714074511917613</v>
      </c>
      <c r="W118">
        <v>1.1979723100493944E-3</v>
      </c>
      <c r="X118">
        <v>0.17318865798076391</v>
      </c>
      <c r="Y118">
        <v>4.1423961057581837E-4</v>
      </c>
      <c r="Z118">
        <v>0.19622581356518437</v>
      </c>
      <c r="AA118" s="72"/>
      <c r="AB118" s="73"/>
    </row>
    <row r="119" spans="1:28" s="56" customFormat="1" x14ac:dyDescent="0.2">
      <c r="A119" s="156">
        <v>8717</v>
      </c>
      <c r="B119" s="156" t="s">
        <v>87</v>
      </c>
      <c r="C119" s="156" t="s">
        <v>79</v>
      </c>
      <c r="D119" s="160">
        <v>43137</v>
      </c>
      <c r="E119" s="158"/>
      <c r="F119" s="168">
        <v>1.1119699999999999</v>
      </c>
      <c r="G119" s="168">
        <v>10.2403</v>
      </c>
      <c r="H119" t="s">
        <v>169</v>
      </c>
      <c r="I119">
        <v>9.8623452182563295E-3</v>
      </c>
      <c r="J119">
        <v>1.2021112431390919</v>
      </c>
      <c r="K119">
        <v>7.1459353815568919E-3</v>
      </c>
      <c r="L119">
        <v>1.2627138530548913E-2</v>
      </c>
      <c r="M119">
        <v>2.7687861101190303</v>
      </c>
      <c r="N119">
        <v>2.0485171364821395E-2</v>
      </c>
      <c r="O119">
        <v>2.1263728236357733</v>
      </c>
      <c r="P119">
        <v>1.2516449124632492</v>
      </c>
      <c r="Q119">
        <v>7.5701304110112593E-3</v>
      </c>
      <c r="R119">
        <v>0.19909337585410211</v>
      </c>
      <c r="S119">
        <v>5.4903361674278972E-5</v>
      </c>
      <c r="T119">
        <v>0.19909337585410491</v>
      </c>
      <c r="U119">
        <v>1.3436692923901392</v>
      </c>
      <c r="V119">
        <v>0.39977303291077815</v>
      </c>
      <c r="W119">
        <v>0.1800775167488442</v>
      </c>
      <c r="X119">
        <v>0.6139499056115294</v>
      </c>
      <c r="Y119">
        <v>0.24197132158274251</v>
      </c>
      <c r="Z119">
        <v>0.72107178032002317</v>
      </c>
      <c r="AA119" s="108"/>
      <c r="AB119" s="73"/>
    </row>
    <row r="120" spans="1:28" s="56" customFormat="1" ht="13.5" customHeight="1" x14ac:dyDescent="0.2">
      <c r="C120" s="131"/>
      <c r="D120" s="130"/>
      <c r="E120" s="72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72"/>
      <c r="AB120" s="73"/>
    </row>
    <row r="121" spans="1:28" s="56" customFormat="1" x14ac:dyDescent="0.2">
      <c r="A121" s="156">
        <v>8717</v>
      </c>
      <c r="B121" s="156" t="s">
        <v>87</v>
      </c>
      <c r="C121" s="156" t="s">
        <v>79</v>
      </c>
      <c r="D121" s="160">
        <v>43138</v>
      </c>
      <c r="E121" s="158"/>
      <c r="F121" s="168">
        <v>1.1119699999999999</v>
      </c>
      <c r="G121" s="168">
        <v>10.2403</v>
      </c>
      <c r="H121" t="s">
        <v>159</v>
      </c>
      <c r="I121">
        <v>9.7113423157030674E-3</v>
      </c>
      <c r="J121">
        <v>1.4181771794722886</v>
      </c>
      <c r="K121">
        <v>7.1632046287090165E-3</v>
      </c>
      <c r="L121">
        <v>8.0922691105160746E-3</v>
      </c>
      <c r="M121">
        <v>2.7691190599091158</v>
      </c>
      <c r="N121">
        <v>1.5569646073245952E-2</v>
      </c>
      <c r="O121">
        <v>2.1502887420171932</v>
      </c>
      <c r="P121">
        <v>1.5354065221822171</v>
      </c>
      <c r="Q121">
        <v>7.542150014059155E-3</v>
      </c>
      <c r="R121">
        <v>0.2809853227102031</v>
      </c>
      <c r="S121">
        <v>5.4700430182977769E-5</v>
      </c>
      <c r="T121">
        <v>0.28098532271020316</v>
      </c>
      <c r="U121">
        <v>1.3441494968125962</v>
      </c>
      <c r="V121">
        <v>0.29604698161627929</v>
      </c>
      <c r="W121">
        <v>0.17559694416808802</v>
      </c>
      <c r="X121">
        <v>0.56540776684236116</v>
      </c>
      <c r="Y121">
        <v>0.23550942836548538</v>
      </c>
      <c r="Z121">
        <v>0.58067570636118848</v>
      </c>
    </row>
    <row r="122" spans="1:28" s="56" customFormat="1" x14ac:dyDescent="0.2">
      <c r="A122" s="58">
        <v>9141</v>
      </c>
      <c r="B122" s="56" t="s">
        <v>203</v>
      </c>
      <c r="C122" s="131" t="s">
        <v>95</v>
      </c>
      <c r="D122" s="130">
        <v>43138</v>
      </c>
      <c r="E122" s="177">
        <v>17.55</v>
      </c>
      <c r="F122" s="131">
        <v>0.22885</v>
      </c>
      <c r="G122" s="131">
        <v>0.10322999999999993</v>
      </c>
      <c r="H122" t="s">
        <v>210</v>
      </c>
      <c r="I122">
        <v>1.0080557169212625E-2</v>
      </c>
      <c r="J122">
        <v>0.28478415473523605</v>
      </c>
      <c r="K122">
        <v>7.1664443202190597E-3</v>
      </c>
      <c r="L122">
        <v>6.5962378488992968E-3</v>
      </c>
      <c r="M122">
        <v>1.0020862276502149</v>
      </c>
      <c r="N122">
        <v>7.0033739206273394E-3</v>
      </c>
      <c r="O122">
        <v>1.8006231504792989</v>
      </c>
      <c r="P122">
        <v>0.27225087234076678</v>
      </c>
      <c r="Q122">
        <v>1.812257072831128E-2</v>
      </c>
      <c r="R122">
        <v>7.3030660303284062E-2</v>
      </c>
      <c r="S122">
        <v>1.3143631630399601E-4</v>
      </c>
      <c r="T122">
        <v>7.3030660303284395E-2</v>
      </c>
      <c r="U122">
        <v>1.022868183303312</v>
      </c>
      <c r="V122">
        <v>0.24709709891042267</v>
      </c>
      <c r="W122">
        <v>0.16996254925048307</v>
      </c>
      <c r="X122">
        <v>0.33774436521142193</v>
      </c>
      <c r="Y122">
        <v>0.17375718868555348</v>
      </c>
      <c r="Z122">
        <v>0.20535147723439773</v>
      </c>
    </row>
    <row r="123" spans="1:28" s="56" customFormat="1" x14ac:dyDescent="0.2">
      <c r="A123" s="156">
        <v>8717</v>
      </c>
      <c r="B123" s="156" t="s">
        <v>87</v>
      </c>
      <c r="C123" s="156" t="s">
        <v>79</v>
      </c>
      <c r="D123" s="160">
        <v>43138</v>
      </c>
      <c r="E123" s="158"/>
      <c r="F123" s="168">
        <v>1.1119699999999999</v>
      </c>
      <c r="G123" s="168">
        <v>10.2403</v>
      </c>
      <c r="H123" t="s">
        <v>161</v>
      </c>
      <c r="I123">
        <v>9.9434490201333447E-3</v>
      </c>
      <c r="J123">
        <v>1.1711600810360125</v>
      </c>
      <c r="K123">
        <v>7.1666568520556461E-3</v>
      </c>
      <c r="L123">
        <v>8.7888078369331157E-3</v>
      </c>
      <c r="M123">
        <v>2.7691452714000682</v>
      </c>
      <c r="N123">
        <v>1.4752854720487952E-2</v>
      </c>
      <c r="O123">
        <v>2.1138850987643889</v>
      </c>
      <c r="P123">
        <v>1.1821584793221533</v>
      </c>
      <c r="Q123">
        <v>7.5666339398776442E-3</v>
      </c>
      <c r="R123">
        <v>0.21842717522049782</v>
      </c>
      <c r="S123">
        <v>5.4878003059722816E-5</v>
      </c>
      <c r="T123">
        <v>0.21842717522049829</v>
      </c>
      <c r="U123">
        <v>1.343507359951928</v>
      </c>
      <c r="V123">
        <v>0.33130222718490077</v>
      </c>
      <c r="W123">
        <v>0.17621710330557624</v>
      </c>
      <c r="X123">
        <v>0.62412168245497135</v>
      </c>
      <c r="Y123">
        <v>0.23639624206366738</v>
      </c>
      <c r="Z123">
        <v>0.48508735012713927</v>
      </c>
      <c r="AA123" s="108"/>
      <c r="AB123" s="73"/>
    </row>
    <row r="124" spans="1:28" s="56" customFormat="1" ht="13.5" customHeight="1" x14ac:dyDescent="0.2">
      <c r="A124" s="56">
        <v>9142</v>
      </c>
      <c r="B124" s="56" t="s">
        <v>204</v>
      </c>
      <c r="C124" s="131" t="s">
        <v>95</v>
      </c>
      <c r="D124" s="130">
        <v>43138</v>
      </c>
      <c r="E124" s="72">
        <v>21</v>
      </c>
      <c r="F124" s="56">
        <v>0.216</v>
      </c>
      <c r="G124" s="56">
        <v>0.10190000000000055</v>
      </c>
      <c r="H124" t="s">
        <v>211</v>
      </c>
      <c r="I124">
        <v>1.0063418313911027E-2</v>
      </c>
      <c r="J124">
        <v>0.27226782129184818</v>
      </c>
      <c r="K124">
        <v>7.1653699589001585E-3</v>
      </c>
      <c r="L124">
        <v>6.5822933608106924E-3</v>
      </c>
      <c r="M124">
        <v>0.68669017408808497</v>
      </c>
      <c r="N124">
        <v>6.2514675400212709E-3</v>
      </c>
      <c r="O124">
        <v>1.214082507401802</v>
      </c>
      <c r="P124">
        <v>0.31027526192189053</v>
      </c>
      <c r="Q124">
        <v>1.7781703838503297E-2</v>
      </c>
      <c r="R124">
        <v>9.8298431153994212E-2</v>
      </c>
      <c r="S124">
        <v>1.2896413456896377E-4</v>
      </c>
      <c r="T124">
        <v>9.8298431153994323E-2</v>
      </c>
      <c r="U124">
        <v>0.68730467956686436</v>
      </c>
      <c r="V124">
        <v>0.23489204098915994</v>
      </c>
      <c r="W124">
        <v>8.3863298357907817E-2</v>
      </c>
      <c r="X124">
        <v>0.22171819706966203</v>
      </c>
      <c r="Y124">
        <v>5.7598867736751082E-2</v>
      </c>
      <c r="Z124">
        <v>0.13679969891879629</v>
      </c>
      <c r="AA124" s="72"/>
      <c r="AB124" s="73"/>
    </row>
    <row r="125" spans="1:28" s="56" customFormat="1" x14ac:dyDescent="0.2">
      <c r="A125" s="156">
        <v>8717</v>
      </c>
      <c r="B125" s="156" t="s">
        <v>87</v>
      </c>
      <c r="C125" s="156" t="s">
        <v>79</v>
      </c>
      <c r="D125" s="160">
        <v>43138</v>
      </c>
      <c r="E125" s="158"/>
      <c r="F125" s="168">
        <v>1.1119699999999999</v>
      </c>
      <c r="G125" s="168">
        <v>10.2403</v>
      </c>
      <c r="H125" t="s">
        <v>163</v>
      </c>
      <c r="I125">
        <v>9.9929109836293731E-3</v>
      </c>
      <c r="J125">
        <v>0.68988767026906161</v>
      </c>
      <c r="K125">
        <v>7.1661153141837864E-3</v>
      </c>
      <c r="L125">
        <v>1.14211321894681E-2</v>
      </c>
      <c r="M125">
        <v>2.7692992312691898</v>
      </c>
      <c r="N125">
        <v>1.0590752727291534E-2</v>
      </c>
      <c r="O125">
        <v>2.0982842007855211</v>
      </c>
      <c r="P125">
        <v>0.73206222390488307</v>
      </c>
      <c r="Q125">
        <v>7.5624578205927022E-3</v>
      </c>
      <c r="R125">
        <v>0.12448740166113703</v>
      </c>
      <c r="S125">
        <v>5.4847715207988799E-5</v>
      </c>
      <c r="T125">
        <v>0.12448740166113778</v>
      </c>
      <c r="U125">
        <v>1.3447983831237791</v>
      </c>
      <c r="V125">
        <v>0.25020573744455021</v>
      </c>
      <c r="W125">
        <v>0.18168983995723179</v>
      </c>
      <c r="X125">
        <v>0.40694666271758995</v>
      </c>
      <c r="Y125">
        <v>0.24465153957282931</v>
      </c>
      <c r="Z125">
        <v>0.27717831980717833</v>
      </c>
    </row>
    <row r="126" spans="1:28" s="56" customFormat="1" x14ac:dyDescent="0.2">
      <c r="A126" s="131"/>
      <c r="C126" s="131"/>
      <c r="D126" s="165"/>
      <c r="E126" s="177"/>
      <c r="F126" s="131"/>
      <c r="G126" s="131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</row>
    <row r="127" spans="1:28" s="56" customFormat="1" x14ac:dyDescent="0.2">
      <c r="A127" s="156">
        <v>8717</v>
      </c>
      <c r="B127" s="156" t="s">
        <v>87</v>
      </c>
      <c r="C127" s="156" t="s">
        <v>79</v>
      </c>
      <c r="D127" s="160">
        <v>43152</v>
      </c>
      <c r="E127" s="158"/>
      <c r="F127" s="168">
        <v>1.1119699999999999</v>
      </c>
      <c r="G127" s="168">
        <v>10.2403</v>
      </c>
      <c r="H127" t="s">
        <v>225</v>
      </c>
      <c r="I127">
        <v>9.7779637316399177E-3</v>
      </c>
      <c r="J127">
        <v>0.63553222039054458</v>
      </c>
      <c r="K127">
        <v>7.1481338283971938E-3</v>
      </c>
      <c r="L127">
        <v>2.0533961215334139E-2</v>
      </c>
      <c r="M127">
        <v>2.7687983661512217</v>
      </c>
      <c r="N127">
        <v>8.9757263601501144E-3</v>
      </c>
      <c r="O127">
        <v>2.1415808413056201</v>
      </c>
      <c r="P127">
        <v>0.61731625646659061</v>
      </c>
      <c r="Q127">
        <v>7.5654032260826665E-3</v>
      </c>
      <c r="R127">
        <v>0.11415702652737769</v>
      </c>
      <c r="S127">
        <v>5.4869077146834351E-5</v>
      </c>
      <c r="T127">
        <v>0.11415702652737743</v>
      </c>
      <c r="U127">
        <v>1.3441224767940518</v>
      </c>
      <c r="V127">
        <v>0.19712434692753805</v>
      </c>
      <c r="W127">
        <v>0.17417424063205497</v>
      </c>
      <c r="X127">
        <v>0.44390381916605204</v>
      </c>
      <c r="Y127">
        <v>0.23386196411692275</v>
      </c>
      <c r="Z127">
        <v>0.38400211499155951</v>
      </c>
      <c r="AA127" s="108"/>
      <c r="AB127" s="73"/>
    </row>
    <row r="128" spans="1:28" s="56" customFormat="1" ht="13.5" customHeight="1" x14ac:dyDescent="0.2">
      <c r="A128" s="131">
        <v>9171</v>
      </c>
      <c r="B128" s="56" t="s">
        <v>212</v>
      </c>
      <c r="C128" s="131" t="s">
        <v>213</v>
      </c>
      <c r="D128" s="165"/>
      <c r="E128" s="177"/>
      <c r="F128" s="131">
        <v>7.1709999999999996E-2</v>
      </c>
      <c r="G128" s="131">
        <v>0.20594000000000001</v>
      </c>
      <c r="H128" t="s">
        <v>226</v>
      </c>
      <c r="I128">
        <v>1.0063583818536868E-2</v>
      </c>
      <c r="J128">
        <v>0.16578982737312437</v>
      </c>
      <c r="K128">
        <v>7.1522718048318504E-3</v>
      </c>
      <c r="L128">
        <v>1.007617329490133E-2</v>
      </c>
      <c r="M128">
        <v>0.52316854500535226</v>
      </c>
      <c r="N128">
        <v>5.8284032599958168E-3</v>
      </c>
      <c r="O128">
        <v>0.37781369879600213</v>
      </c>
      <c r="P128">
        <v>0.23623800613891272</v>
      </c>
      <c r="Q128">
        <v>7.2685560962423316E-3</v>
      </c>
      <c r="R128">
        <v>0.15055985032499189</v>
      </c>
      <c r="S128">
        <v>5.2716154482795549E-5</v>
      </c>
      <c r="T128">
        <v>0.15055985032499178</v>
      </c>
      <c r="U128">
        <v>0.24750612606484065</v>
      </c>
      <c r="V128">
        <v>0.18133431700598951</v>
      </c>
      <c r="W128">
        <v>9.7957790523344021E-5</v>
      </c>
      <c r="X128">
        <v>0.16022405904216092</v>
      </c>
      <c r="Y128">
        <v>2.4259930721250232E-5</v>
      </c>
      <c r="Z128">
        <v>0.1891011251976342</v>
      </c>
      <c r="AA128" s="72"/>
      <c r="AB128" s="73"/>
    </row>
    <row r="129" spans="1:28" s="56" customFormat="1" x14ac:dyDescent="0.2">
      <c r="A129" s="156">
        <v>8717</v>
      </c>
      <c r="B129" s="156" t="s">
        <v>87</v>
      </c>
      <c r="C129" s="156" t="s">
        <v>79</v>
      </c>
      <c r="D129" s="160">
        <v>43152</v>
      </c>
      <c r="E129" s="158"/>
      <c r="F129" s="168">
        <v>1.1119699999999999</v>
      </c>
      <c r="G129" s="168">
        <v>10.2403</v>
      </c>
      <c r="H129" t="s">
        <v>225</v>
      </c>
      <c r="I129">
        <v>9.7779637316399177E-3</v>
      </c>
      <c r="J129">
        <v>0.63553222039054458</v>
      </c>
      <c r="K129">
        <v>7.1481338283971938E-3</v>
      </c>
      <c r="L129">
        <v>2.0533961215334139E-2</v>
      </c>
      <c r="M129">
        <v>2.7687983661512217</v>
      </c>
      <c r="N129">
        <v>8.9757263601501144E-3</v>
      </c>
      <c r="O129">
        <v>2.1415808413056201</v>
      </c>
      <c r="P129">
        <v>0.61731625646659061</v>
      </c>
      <c r="Q129">
        <v>7.5654032260826665E-3</v>
      </c>
      <c r="R129">
        <v>0.11415702652737769</v>
      </c>
      <c r="S129">
        <v>5.4869077146834351E-5</v>
      </c>
      <c r="T129">
        <v>0.11415702652737743</v>
      </c>
      <c r="U129">
        <v>1.3441224767940518</v>
      </c>
      <c r="V129">
        <v>0.19712434692753805</v>
      </c>
      <c r="W129">
        <v>0.17417424063205497</v>
      </c>
      <c r="X129">
        <v>0.44390381916605204</v>
      </c>
      <c r="Y129">
        <v>0.23386196411692275</v>
      </c>
      <c r="Z129">
        <v>0.38400211499155951</v>
      </c>
    </row>
    <row r="130" spans="1:28" s="56" customFormat="1" x14ac:dyDescent="0.2">
      <c r="A130" s="58">
        <v>9172</v>
      </c>
      <c r="B130" s="56" t="s">
        <v>214</v>
      </c>
      <c r="C130" s="131" t="s">
        <v>213</v>
      </c>
      <c r="D130" s="130"/>
      <c r="E130" s="177"/>
      <c r="F130" s="131">
        <v>9.7909999999999997E-2</v>
      </c>
      <c r="G130" s="131">
        <v>0.20412999999999926</v>
      </c>
      <c r="H130" t="s">
        <v>227</v>
      </c>
      <c r="I130">
        <v>1.0094116304748761E-2</v>
      </c>
      <c r="J130">
        <v>0.40491147552965218</v>
      </c>
      <c r="K130">
        <v>7.1638903711424579E-3</v>
      </c>
      <c r="L130">
        <v>1.2695435262488484E-2</v>
      </c>
      <c r="M130">
        <v>0.73709341573005849</v>
      </c>
      <c r="N130">
        <v>1.2725311105745804E-2</v>
      </c>
      <c r="O130">
        <v>0.51851325812174065</v>
      </c>
      <c r="P130">
        <v>0.46677372810724066</v>
      </c>
      <c r="Q130">
        <v>7.1004018898005346E-3</v>
      </c>
      <c r="R130">
        <v>0.28304923766228002</v>
      </c>
      <c r="S130">
        <v>5.1496594090560244E-5</v>
      </c>
      <c r="T130">
        <v>0.2830492376622803</v>
      </c>
      <c r="U130">
        <v>0.34322061668766984</v>
      </c>
      <c r="V130">
        <v>0.32507922458997873</v>
      </c>
      <c r="W130">
        <v>6.9419908164595372E-5</v>
      </c>
      <c r="X130">
        <v>0.27819691131013718</v>
      </c>
      <c r="Y130">
        <v>2.3860088563803815E-5</v>
      </c>
      <c r="Z130">
        <v>0.22401287246207394</v>
      </c>
    </row>
    <row r="131" spans="1:28" s="56" customFormat="1" x14ac:dyDescent="0.2">
      <c r="A131" s="156">
        <v>8717</v>
      </c>
      <c r="B131" s="156" t="s">
        <v>87</v>
      </c>
      <c r="C131" s="156" t="s">
        <v>79</v>
      </c>
      <c r="D131" s="160">
        <v>43152</v>
      </c>
      <c r="E131" s="158"/>
      <c r="F131" s="168">
        <v>1.1119699999999999</v>
      </c>
      <c r="G131" s="168">
        <v>10.2403</v>
      </c>
      <c r="H131" t="s">
        <v>228</v>
      </c>
      <c r="I131">
        <v>9.7748096711491646E-3</v>
      </c>
      <c r="J131">
        <v>0.84360618713419044</v>
      </c>
      <c r="K131">
        <v>7.1360408268958033E-3</v>
      </c>
      <c r="L131">
        <v>6.4113558386909696E-3</v>
      </c>
      <c r="M131">
        <v>2.7685558930522007</v>
      </c>
      <c r="N131">
        <v>1.0656977364150326E-2</v>
      </c>
      <c r="O131">
        <v>2.1454683149570171</v>
      </c>
      <c r="P131">
        <v>0.86053240902344941</v>
      </c>
      <c r="Q131">
        <v>7.5615476060994441E-3</v>
      </c>
      <c r="R131">
        <v>0.13881225306776418</v>
      </c>
      <c r="S131">
        <v>5.484111375823675E-5</v>
      </c>
      <c r="T131">
        <v>0.13881225306776526</v>
      </c>
      <c r="U131">
        <v>1.346485137295566</v>
      </c>
      <c r="V131">
        <v>0.19937886827548321</v>
      </c>
      <c r="W131">
        <v>0.17795238349928699</v>
      </c>
      <c r="X131">
        <v>0.61021255301415034</v>
      </c>
      <c r="Y131">
        <v>0.23915761632015009</v>
      </c>
      <c r="Z131">
        <v>0.4352406305091881</v>
      </c>
      <c r="AA131" s="108"/>
      <c r="AB131" s="73"/>
    </row>
    <row r="132" spans="1:28" s="56" customFormat="1" x14ac:dyDescent="0.2">
      <c r="D132" s="130"/>
      <c r="E132" s="72"/>
      <c r="F132" s="166"/>
      <c r="G132" s="166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</row>
    <row r="133" spans="1:28" s="56" customFormat="1" x14ac:dyDescent="0.2">
      <c r="A133" s="156">
        <v>8717</v>
      </c>
      <c r="B133" s="156" t="s">
        <v>87</v>
      </c>
      <c r="C133" s="156" t="s">
        <v>79</v>
      </c>
      <c r="D133" s="160">
        <v>43153</v>
      </c>
      <c r="E133" s="158"/>
      <c r="F133" s="168">
        <v>1.1119699999999999</v>
      </c>
      <c r="G133" s="168">
        <v>10.2403</v>
      </c>
      <c r="H133" t="s">
        <v>219</v>
      </c>
      <c r="I133">
        <v>9.9300674293249392E-3</v>
      </c>
      <c r="J133">
        <v>0.79794831838804969</v>
      </c>
      <c r="K133">
        <v>7.1474657302053662E-3</v>
      </c>
      <c r="L133">
        <v>5.92466474907414E-3</v>
      </c>
      <c r="M133">
        <v>2.7685204703262101</v>
      </c>
      <c r="N133">
        <v>9.1600054727754929E-3</v>
      </c>
      <c r="O133">
        <v>2.113347820072812</v>
      </c>
      <c r="P133">
        <v>0.84104008904183258</v>
      </c>
      <c r="Q133">
        <v>7.5698841063238653E-3</v>
      </c>
      <c r="R133">
        <v>0.11215304920998187</v>
      </c>
      <c r="S133">
        <v>5.4901575317294396E-5</v>
      </c>
      <c r="T133">
        <v>0.11215304920998155</v>
      </c>
      <c r="U133">
        <v>1.3407204165569975</v>
      </c>
      <c r="V133">
        <v>0.26626154576060551</v>
      </c>
      <c r="W133">
        <v>0.17447663562391341</v>
      </c>
      <c r="X133">
        <v>0.39308741248961532</v>
      </c>
      <c r="Y133">
        <v>0.23380764839653639</v>
      </c>
      <c r="Z133">
        <v>0.40402673947088125</v>
      </c>
    </row>
    <row r="134" spans="1:28" s="56" customFormat="1" ht="13.5" customHeight="1" x14ac:dyDescent="0.2">
      <c r="A134" s="56">
        <v>9173</v>
      </c>
      <c r="B134" s="56" t="s">
        <v>215</v>
      </c>
      <c r="C134" s="56" t="s">
        <v>95</v>
      </c>
      <c r="D134" s="130">
        <v>43153</v>
      </c>
      <c r="E134" s="72"/>
      <c r="F134" s="166">
        <v>0.28970000000000001</v>
      </c>
      <c r="G134" s="166">
        <v>0.10313999999999979</v>
      </c>
      <c r="H134" t="s">
        <v>220</v>
      </c>
      <c r="I134">
        <v>1.007921717702261E-2</v>
      </c>
      <c r="J134">
        <v>0.41858032518360661</v>
      </c>
      <c r="K134">
        <v>7.1392284567390616E-3</v>
      </c>
      <c r="L134">
        <v>1.3933828340530027E-2</v>
      </c>
      <c r="M134">
        <v>10.955929548984516</v>
      </c>
      <c r="N134">
        <v>6.5198234869677969E-3</v>
      </c>
      <c r="O134">
        <v>9.2736841373037002</v>
      </c>
      <c r="P134">
        <v>0.42766841718786641</v>
      </c>
      <c r="Q134">
        <v>8.5312393911346537E-3</v>
      </c>
      <c r="R134">
        <v>3.6453658672594917E-2</v>
      </c>
      <c r="S134">
        <v>6.1873930353962146E-5</v>
      </c>
      <c r="T134">
        <v>3.6453658672594487E-2</v>
      </c>
      <c r="U134">
        <v>4.619460404732604</v>
      </c>
      <c r="V134">
        <v>0.15783454658643375</v>
      </c>
      <c r="W134">
        <v>9.7007366646377057E-4</v>
      </c>
      <c r="X134">
        <v>0.26690244330679391</v>
      </c>
      <c r="Y134">
        <v>4.4828392256249152E-3</v>
      </c>
      <c r="Z134">
        <v>0.21082200570724466</v>
      </c>
      <c r="AA134" s="72"/>
      <c r="AB134" s="73"/>
    </row>
    <row r="135" spans="1:28" s="56" customFormat="1" x14ac:dyDescent="0.2">
      <c r="A135" s="156">
        <v>8717</v>
      </c>
      <c r="B135" s="156" t="s">
        <v>87</v>
      </c>
      <c r="C135" s="156" t="s">
        <v>79</v>
      </c>
      <c r="D135" s="160">
        <v>43153</v>
      </c>
      <c r="E135" s="158"/>
      <c r="F135" s="168">
        <v>1.1119699999999999</v>
      </c>
      <c r="G135" s="168">
        <v>10.2403</v>
      </c>
      <c r="H135" t="s">
        <v>229</v>
      </c>
      <c r="I135">
        <v>9.985203731517827E-3</v>
      </c>
      <c r="J135">
        <v>0.42224521963070721</v>
      </c>
      <c r="K135">
        <v>7.1272022847899789E-3</v>
      </c>
      <c r="L135">
        <v>3.3495251084138767E-3</v>
      </c>
      <c r="M135">
        <v>2.7687325823637741</v>
      </c>
      <c r="N135">
        <v>6.2762039310207017E-3</v>
      </c>
      <c r="O135">
        <v>2.0994825056794619</v>
      </c>
      <c r="P135">
        <v>0.42669352831104895</v>
      </c>
      <c r="Q135">
        <v>7.56484839115456E-3</v>
      </c>
      <c r="R135">
        <v>8.9761606009190378E-2</v>
      </c>
      <c r="S135">
        <v>5.4865053133894871E-5</v>
      </c>
      <c r="T135">
        <v>8.9761606009188991E-2</v>
      </c>
      <c r="U135">
        <v>1.3443135429454423</v>
      </c>
      <c r="V135">
        <v>0.19784454303037802</v>
      </c>
      <c r="W135">
        <v>0.18055839482496022</v>
      </c>
      <c r="X135">
        <v>0.28165207338969883</v>
      </c>
      <c r="Y135">
        <v>0.242992519230781</v>
      </c>
      <c r="Z135">
        <v>0.17929281441146525</v>
      </c>
    </row>
    <row r="136" spans="1:28" s="56" customFormat="1" x14ac:dyDescent="0.2">
      <c r="A136" s="56">
        <v>9174</v>
      </c>
      <c r="B136" s="56" t="s">
        <v>216</v>
      </c>
      <c r="C136" s="56" t="s">
        <v>95</v>
      </c>
      <c r="D136" s="130">
        <v>43153</v>
      </c>
      <c r="E136" s="72"/>
      <c r="F136" s="166">
        <v>0.34042</v>
      </c>
      <c r="G136" s="166">
        <v>0.1048600000000004</v>
      </c>
      <c r="H136" t="s">
        <v>230</v>
      </c>
      <c r="I136">
        <v>1.0095446841357937E-2</v>
      </c>
      <c r="J136">
        <v>0.3428491106699954</v>
      </c>
      <c r="K136">
        <v>7.1220927539061328E-3</v>
      </c>
      <c r="L136">
        <v>1.0973924694820844E-2</v>
      </c>
      <c r="M136">
        <v>1.7597511161970472</v>
      </c>
      <c r="N136">
        <v>7.205684637789922E-3</v>
      </c>
      <c r="O136">
        <v>1.4077215058753225</v>
      </c>
      <c r="P136">
        <v>0.30670924670304367</v>
      </c>
      <c r="Q136">
        <v>8.07652217246458E-3</v>
      </c>
      <c r="R136">
        <v>0.10746403383297606</v>
      </c>
      <c r="S136">
        <v>5.8576034206776703E-5</v>
      </c>
      <c r="T136">
        <v>0.10746403383297444</v>
      </c>
      <c r="U136">
        <v>0.94054453935426907</v>
      </c>
      <c r="V136">
        <v>0.25616109369413059</v>
      </c>
      <c r="W136">
        <v>2.4866785915152852E-2</v>
      </c>
      <c r="X136">
        <v>0.23883648727139636</v>
      </c>
      <c r="Y136">
        <v>2.3377741105384649E-2</v>
      </c>
      <c r="Z136">
        <v>0.11673778782928289</v>
      </c>
      <c r="AA136" s="108"/>
      <c r="AB136" s="73"/>
    </row>
    <row r="137" spans="1:28" s="56" customFormat="1" x14ac:dyDescent="0.2">
      <c r="A137" s="156">
        <v>8717</v>
      </c>
      <c r="B137" s="156" t="s">
        <v>87</v>
      </c>
      <c r="C137" s="156" t="s">
        <v>79</v>
      </c>
      <c r="D137" s="160">
        <v>43153</v>
      </c>
      <c r="E137" s="158"/>
      <c r="F137" s="168">
        <v>1.1119699999999999</v>
      </c>
      <c r="G137" s="168">
        <v>10.2403</v>
      </c>
      <c r="H137" t="s">
        <v>231</v>
      </c>
      <c r="I137">
        <v>9.9148084860839255E-3</v>
      </c>
      <c r="J137">
        <v>0.37654529854806179</v>
      </c>
      <c r="K137">
        <v>7.1193479623931745E-3</v>
      </c>
      <c r="L137">
        <v>4.244705568102994E-3</v>
      </c>
      <c r="M137">
        <v>2.7685696814346952</v>
      </c>
      <c r="N137">
        <v>7.7271194803516718E-3</v>
      </c>
      <c r="O137">
        <v>2.1129329950456444</v>
      </c>
      <c r="P137">
        <v>0.38413708545529052</v>
      </c>
      <c r="Q137">
        <v>7.5659388801079999E-3</v>
      </c>
      <c r="R137">
        <v>8.0044864736453156E-2</v>
      </c>
      <c r="S137">
        <v>5.4872962047765818E-5</v>
      </c>
      <c r="T137">
        <v>8.0044864736452462E-2</v>
      </c>
      <c r="U137">
        <v>1.3454227691505509</v>
      </c>
      <c r="V137">
        <v>0.21563030170701136</v>
      </c>
      <c r="W137">
        <v>0.18305353395082541</v>
      </c>
      <c r="X137">
        <v>0.27535217548814189</v>
      </c>
      <c r="Y137">
        <v>0.24649506047215577</v>
      </c>
      <c r="Z137">
        <v>0.19421694999085481</v>
      </c>
    </row>
    <row r="138" spans="1:28" s="56" customFormat="1" x14ac:dyDescent="0.2">
      <c r="A138" s="56">
        <v>9175</v>
      </c>
      <c r="B138" s="56" t="s">
        <v>217</v>
      </c>
      <c r="C138" s="56" t="s">
        <v>95</v>
      </c>
      <c r="D138" s="130">
        <v>43153</v>
      </c>
      <c r="E138" s="72"/>
      <c r="F138" s="166">
        <v>0.23400000000000001</v>
      </c>
      <c r="G138" s="166">
        <v>0.10037999999999947</v>
      </c>
      <c r="H138" t="s">
        <v>232</v>
      </c>
      <c r="I138">
        <v>1.0088532260940206E-2</v>
      </c>
      <c r="J138">
        <v>0.26523922409790346</v>
      </c>
      <c r="K138">
        <v>7.1179735952277799E-3</v>
      </c>
      <c r="L138">
        <v>4.6503659079756591E-3</v>
      </c>
      <c r="M138">
        <v>0.78304893570669731</v>
      </c>
      <c r="N138">
        <v>6.0682451235922804E-3</v>
      </c>
      <c r="O138">
        <v>0.600057159338517</v>
      </c>
      <c r="P138">
        <v>0.28367961424692156</v>
      </c>
      <c r="Q138">
        <v>7.7193421140221187E-3</v>
      </c>
      <c r="R138">
        <v>0.14432528575196552</v>
      </c>
      <c r="S138">
        <v>5.5985539080961979E-5</v>
      </c>
      <c r="T138">
        <v>0.14432528575196557</v>
      </c>
      <c r="U138">
        <v>0.39065238712012529</v>
      </c>
      <c r="V138">
        <v>0.21156096807934879</v>
      </c>
      <c r="W138">
        <v>0.34900440837788188</v>
      </c>
      <c r="X138">
        <v>0.33106898287013298</v>
      </c>
      <c r="Y138">
        <v>0.13602046017681449</v>
      </c>
      <c r="Z138">
        <v>0.32258419139551342</v>
      </c>
    </row>
    <row r="139" spans="1:28" s="56" customFormat="1" x14ac:dyDescent="0.2">
      <c r="A139" s="156">
        <v>8717</v>
      </c>
      <c r="B139" s="156" t="s">
        <v>87</v>
      </c>
      <c r="C139" s="156" t="s">
        <v>79</v>
      </c>
      <c r="D139" s="160">
        <v>43153</v>
      </c>
      <c r="E139" s="158"/>
      <c r="F139" s="168">
        <v>1.1119699999999999</v>
      </c>
      <c r="G139" s="168">
        <v>10.2403</v>
      </c>
      <c r="H139" t="s">
        <v>233</v>
      </c>
      <c r="I139">
        <v>9.9956659677591791E-3</v>
      </c>
      <c r="J139">
        <v>0.39164053154897865</v>
      </c>
      <c r="K139">
        <v>7.1158480922243472E-3</v>
      </c>
      <c r="L139">
        <v>4.3846580220156467E-3</v>
      </c>
      <c r="M139">
        <v>2.7685283344787508</v>
      </c>
      <c r="N139">
        <v>7.4588681552509636E-3</v>
      </c>
      <c r="O139">
        <v>2.0958802665335776</v>
      </c>
      <c r="P139">
        <v>0.4140882818424112</v>
      </c>
      <c r="Q139">
        <v>7.5669883962550342E-3</v>
      </c>
      <c r="R139">
        <v>7.9707369797224009E-2</v>
      </c>
      <c r="S139">
        <v>5.4880573800995301E-5</v>
      </c>
      <c r="T139">
        <v>7.9707369797223093E-2</v>
      </c>
      <c r="U139">
        <v>1.3493708785746428</v>
      </c>
      <c r="V139">
        <v>0.16484743450606618</v>
      </c>
      <c r="W139">
        <v>0.1837938591172375</v>
      </c>
      <c r="X139">
        <v>0.29064268581980984</v>
      </c>
      <c r="Y139">
        <v>0.24789583836425372</v>
      </c>
      <c r="Z139">
        <v>0.30357573930932624</v>
      </c>
    </row>
    <row r="140" spans="1:28" s="56" customFormat="1" x14ac:dyDescent="0.2">
      <c r="A140" s="56">
        <v>9176</v>
      </c>
      <c r="B140" s="56" t="s">
        <v>218</v>
      </c>
      <c r="C140" s="56" t="s">
        <v>95</v>
      </c>
      <c r="D140" s="130">
        <v>43153</v>
      </c>
      <c r="E140" s="72"/>
      <c r="F140" s="166">
        <v>0.36065000000000003</v>
      </c>
      <c r="G140" s="166">
        <v>9.9309999999999121E-2</v>
      </c>
      <c r="H140" t="s">
        <v>234</v>
      </c>
      <c r="I140">
        <v>1.004622159404424E-2</v>
      </c>
      <c r="J140">
        <v>0.50169620662319714</v>
      </c>
      <c r="K140">
        <v>7.1106849185275942E-3</v>
      </c>
      <c r="L140">
        <v>6.0703624406132327E-3</v>
      </c>
      <c r="M140">
        <v>2.9636448098312687</v>
      </c>
      <c r="N140">
        <v>4.1559132297942164E-3</v>
      </c>
      <c r="O140">
        <v>2.4064223458259302</v>
      </c>
      <c r="P140">
        <v>0.4838422817935128</v>
      </c>
      <c r="Q140">
        <v>8.1524597251024285E-3</v>
      </c>
      <c r="R140">
        <v>8.5220184158196738E-2</v>
      </c>
      <c r="S140">
        <v>5.9126781246889917E-5</v>
      </c>
      <c r="T140">
        <v>8.5220184158197029E-2</v>
      </c>
      <c r="U140">
        <v>1.6016749078895878</v>
      </c>
      <c r="V140">
        <v>0.20793217844663811</v>
      </c>
      <c r="W140">
        <v>6.0750773767729298E-2</v>
      </c>
      <c r="X140">
        <v>0.20806448199140118</v>
      </c>
      <c r="Y140">
        <v>9.7288283056976607E-2</v>
      </c>
      <c r="Z140">
        <v>9.3918176587893032E-2</v>
      </c>
      <c r="AA140" s="108"/>
      <c r="AB140" s="73"/>
    </row>
    <row r="141" spans="1:28" s="56" customFormat="1" x14ac:dyDescent="0.2">
      <c r="A141" s="156">
        <v>8717</v>
      </c>
      <c r="B141" s="156" t="s">
        <v>87</v>
      </c>
      <c r="C141" s="156" t="s">
        <v>79</v>
      </c>
      <c r="D141" s="160">
        <v>43153</v>
      </c>
      <c r="E141" s="158"/>
      <c r="F141" s="168">
        <v>1.1119699999999999</v>
      </c>
      <c r="G141" s="168">
        <v>10.2403</v>
      </c>
      <c r="H141" t="s">
        <v>235</v>
      </c>
      <c r="I141">
        <v>9.9215521937095433E-3</v>
      </c>
      <c r="J141">
        <v>0.38325429622072865</v>
      </c>
      <c r="K141">
        <v>7.1104013805061064E-3</v>
      </c>
      <c r="L141">
        <v>5.6604485445535145E-3</v>
      </c>
      <c r="M141">
        <v>2.7686920566385744</v>
      </c>
      <c r="N141">
        <v>8.9304633055609824E-3</v>
      </c>
      <c r="O141">
        <v>2.1135379947737349</v>
      </c>
      <c r="P141">
        <v>0.41937814321079231</v>
      </c>
      <c r="Q141">
        <v>7.5655384316573888E-3</v>
      </c>
      <c r="R141">
        <v>0.10454755651133488</v>
      </c>
      <c r="S141">
        <v>5.4870057742962343E-5</v>
      </c>
      <c r="T141">
        <v>0.10454755651133445</v>
      </c>
      <c r="U141">
        <v>1.3486407904564173</v>
      </c>
      <c r="V141">
        <v>0.19305187660200854</v>
      </c>
      <c r="W141">
        <v>0.18597482309058525</v>
      </c>
      <c r="X141">
        <v>0.34264009217521318</v>
      </c>
      <c r="Y141">
        <v>0.25084899441575337</v>
      </c>
      <c r="Z141">
        <v>0.30525865949117281</v>
      </c>
    </row>
    <row r="142" spans="1:28" s="56" customFormat="1" x14ac:dyDescent="0.2">
      <c r="A142" s="56">
        <v>9177</v>
      </c>
      <c r="B142" s="1" t="s">
        <v>221</v>
      </c>
      <c r="C142" s="70" t="s">
        <v>95</v>
      </c>
      <c r="D142" s="130">
        <v>43153</v>
      </c>
      <c r="E142" s="107">
        <v>1</v>
      </c>
      <c r="F142" s="70">
        <v>0.16739999999999999</v>
      </c>
      <c r="G142" s="70">
        <v>0.10106999999999999</v>
      </c>
      <c r="H142" t="s">
        <v>236</v>
      </c>
      <c r="I142">
        <v>1.0096690507245478E-2</v>
      </c>
      <c r="J142">
        <v>0.37333494706029768</v>
      </c>
      <c r="K142">
        <v>7.1107374995485672E-3</v>
      </c>
      <c r="L142">
        <v>5.0739460710620531E-3</v>
      </c>
      <c r="M142">
        <v>1.4010314056040241</v>
      </c>
      <c r="N142">
        <v>6.2221114869929796E-3</v>
      </c>
      <c r="O142">
        <v>1.1126292052966977</v>
      </c>
      <c r="P142">
        <v>0.4195239802449926</v>
      </c>
      <c r="Q142">
        <v>8.0039835074455657E-3</v>
      </c>
      <c r="R142">
        <v>0.1210194867395399</v>
      </c>
      <c r="S142">
        <v>5.80499380440058E-5</v>
      </c>
      <c r="T142">
        <v>0.12101948673954036</v>
      </c>
      <c r="U142">
        <v>0.48775105715216521</v>
      </c>
      <c r="V142">
        <v>0.26639487995149047</v>
      </c>
      <c r="W142">
        <v>7.1835744144789992E-4</v>
      </c>
      <c r="X142">
        <v>0.18554951742103382</v>
      </c>
      <c r="Y142">
        <v>3.5044549348626336E-4</v>
      </c>
      <c r="Z142">
        <v>0.13498264877478791</v>
      </c>
    </row>
    <row r="143" spans="1:28" s="56" customFormat="1" x14ac:dyDescent="0.2">
      <c r="A143" s="156">
        <v>8717</v>
      </c>
      <c r="B143" s="156" t="s">
        <v>87</v>
      </c>
      <c r="C143" s="156" t="s">
        <v>79</v>
      </c>
      <c r="D143" s="160">
        <v>43153</v>
      </c>
      <c r="E143" s="158"/>
      <c r="F143" s="168">
        <v>1.1119699999999999</v>
      </c>
      <c r="G143" s="168">
        <v>10.2403</v>
      </c>
      <c r="H143" t="s">
        <v>237</v>
      </c>
      <c r="I143">
        <v>9.970288732064448E-3</v>
      </c>
      <c r="J143">
        <v>0.54938271004965233</v>
      </c>
      <c r="K143">
        <v>7.1300435155576131E-3</v>
      </c>
      <c r="L143">
        <v>5.2044547269149361E-3</v>
      </c>
      <c r="M143">
        <v>2.7684827041328606</v>
      </c>
      <c r="N143">
        <v>6.2954235083135159E-3</v>
      </c>
      <c r="O143">
        <v>2.102037019468654</v>
      </c>
      <c r="P143">
        <v>0.55386344764336415</v>
      </c>
      <c r="Q143">
        <v>7.5681931820414028E-3</v>
      </c>
      <c r="R143">
        <v>5.5115628896070745E-2</v>
      </c>
      <c r="S143">
        <v>5.4889311667607625E-5</v>
      </c>
      <c r="T143">
        <v>5.5115628896070232E-2</v>
      </c>
      <c r="U143">
        <v>1.3439919390193953</v>
      </c>
      <c r="V143">
        <v>0.18575219250703298</v>
      </c>
      <c r="W143">
        <v>0.18098431621530178</v>
      </c>
      <c r="X143">
        <v>0.17747664035496821</v>
      </c>
      <c r="Y143">
        <v>0.24344699481791293</v>
      </c>
      <c r="Z143">
        <v>0.17799823424152292</v>
      </c>
      <c r="AA143" s="108"/>
      <c r="AB143" s="73"/>
    </row>
    <row r="144" spans="1:28" s="56" customFormat="1" x14ac:dyDescent="0.2">
      <c r="A144" s="56">
        <v>9178</v>
      </c>
      <c r="B144" s="1" t="s">
        <v>222</v>
      </c>
      <c r="C144" s="70" t="s">
        <v>95</v>
      </c>
      <c r="D144" s="130">
        <v>43153</v>
      </c>
      <c r="E144" s="107">
        <v>5</v>
      </c>
      <c r="F144" s="70">
        <v>0.28652</v>
      </c>
      <c r="G144" s="70">
        <v>9.9700000000000344E-2</v>
      </c>
      <c r="H144" t="s">
        <v>238</v>
      </c>
      <c r="I144">
        <v>1.0032378823152173E-2</v>
      </c>
      <c r="J144">
        <v>0.49306870239140788</v>
      </c>
      <c r="K144">
        <v>7.1259509523235896E-3</v>
      </c>
      <c r="L144">
        <v>3.0700565940252243E-2</v>
      </c>
      <c r="M144">
        <v>1.6252646280305232</v>
      </c>
      <c r="N144">
        <v>9.2464545016427892E-3</v>
      </c>
      <c r="O144">
        <v>1.3093760177981932</v>
      </c>
      <c r="P144">
        <v>0.47917301287408809</v>
      </c>
      <c r="Q144">
        <v>8.0991127214069588E-3</v>
      </c>
      <c r="R144">
        <v>0.14064251553228801</v>
      </c>
      <c r="S144">
        <v>5.8739875119900192E-5</v>
      </c>
      <c r="T144">
        <v>0.14064251553228815</v>
      </c>
      <c r="U144">
        <v>0.53057063785357617</v>
      </c>
      <c r="V144">
        <v>0.36309111943231975</v>
      </c>
      <c r="W144">
        <v>9.3807569727328503E-4</v>
      </c>
      <c r="X144">
        <v>0.38555435853298553</v>
      </c>
      <c r="Y144">
        <v>4.9765521410733836E-4</v>
      </c>
      <c r="Z144">
        <v>0.28343440637497852</v>
      </c>
      <c r="AA144" s="108"/>
      <c r="AB144" s="73"/>
    </row>
    <row r="145" spans="1:28" s="56" customFormat="1" x14ac:dyDescent="0.2">
      <c r="A145" s="156">
        <v>8717</v>
      </c>
      <c r="B145" s="156" t="s">
        <v>87</v>
      </c>
      <c r="C145" s="156" t="s">
        <v>79</v>
      </c>
      <c r="D145" s="160">
        <v>43153</v>
      </c>
      <c r="E145" s="158"/>
      <c r="F145" s="168">
        <v>1.1119699999999999</v>
      </c>
      <c r="G145" s="168">
        <v>10.2403</v>
      </c>
      <c r="H145" t="s">
        <v>239</v>
      </c>
      <c r="I145">
        <v>9.7490837351482205E-3</v>
      </c>
      <c r="J145">
        <v>0.9074063477483445</v>
      </c>
      <c r="K145">
        <v>7.1317466321868554E-3</v>
      </c>
      <c r="L145">
        <v>1.3171236827497506E-2</v>
      </c>
      <c r="M145">
        <v>2.7685354478555029</v>
      </c>
      <c r="N145">
        <v>1.1173567058167723E-2</v>
      </c>
      <c r="O145">
        <v>2.1473525629973964</v>
      </c>
      <c r="P145">
        <v>0.8827727394005499</v>
      </c>
      <c r="Q145">
        <v>7.5645216276523947E-3</v>
      </c>
      <c r="R145">
        <v>0.15795490212252292</v>
      </c>
      <c r="S145">
        <v>5.4862683238824733E-5</v>
      </c>
      <c r="T145">
        <v>0.15795490212252328</v>
      </c>
      <c r="U145">
        <v>1.3435281211570418</v>
      </c>
      <c r="V145">
        <v>0.31648438830854431</v>
      </c>
      <c r="W145">
        <v>0.1803269486383999</v>
      </c>
      <c r="X145">
        <v>0.45111829927155445</v>
      </c>
      <c r="Y145">
        <v>0.242006991990693</v>
      </c>
      <c r="Z145">
        <v>0.41740397508405258</v>
      </c>
    </row>
    <row r="146" spans="1:28" s="56" customFormat="1" x14ac:dyDescent="0.2">
      <c r="A146" s="56">
        <v>9179</v>
      </c>
      <c r="B146" s="1" t="s">
        <v>223</v>
      </c>
      <c r="C146" s="70" t="s">
        <v>95</v>
      </c>
      <c r="D146" s="130">
        <v>43153</v>
      </c>
      <c r="E146" s="107">
        <v>10</v>
      </c>
      <c r="F146" s="70">
        <v>0.22167000000000001</v>
      </c>
      <c r="G146" s="70">
        <v>9.9209999999999354E-2</v>
      </c>
      <c r="H146" t="s">
        <v>240</v>
      </c>
      <c r="I146">
        <v>1.0096376120565314E-2</v>
      </c>
      <c r="J146">
        <v>0.33944962724850025</v>
      </c>
      <c r="K146">
        <v>7.1207081593513315E-3</v>
      </c>
      <c r="L146">
        <v>4.4202592984066589E-3</v>
      </c>
      <c r="M146">
        <v>1.6902538493182104</v>
      </c>
      <c r="N146">
        <v>6.4816902894070123E-3</v>
      </c>
      <c r="O146">
        <v>1.3602848170106414</v>
      </c>
      <c r="P146">
        <v>0.36716436135305036</v>
      </c>
      <c r="Q146">
        <v>8.120239229715288E-3</v>
      </c>
      <c r="R146">
        <v>7.8735149420593009E-2</v>
      </c>
      <c r="S146">
        <v>5.8893097886694234E-5</v>
      </c>
      <c r="T146">
        <v>7.8735149420592579E-2</v>
      </c>
      <c r="U146">
        <v>0.50148403169567524</v>
      </c>
      <c r="V146">
        <v>0.23618710584944405</v>
      </c>
      <c r="W146">
        <v>8.1292228454710625E-4</v>
      </c>
      <c r="X146">
        <v>0.23121599459664235</v>
      </c>
      <c r="Y146">
        <v>4.0747917714914825E-4</v>
      </c>
      <c r="Z146">
        <v>0.16338440373167556</v>
      </c>
      <c r="AA146" s="108"/>
      <c r="AB146" s="73"/>
    </row>
    <row r="147" spans="1:28" s="56" customFormat="1" x14ac:dyDescent="0.2">
      <c r="A147" s="156">
        <v>8717</v>
      </c>
      <c r="B147" s="156" t="s">
        <v>87</v>
      </c>
      <c r="C147" s="156" t="s">
        <v>79</v>
      </c>
      <c r="D147" s="160">
        <v>43153</v>
      </c>
      <c r="E147" s="158"/>
      <c r="F147" s="168">
        <v>1.1119699999999999</v>
      </c>
      <c r="G147" s="168">
        <v>10.2403</v>
      </c>
      <c r="H147" t="s">
        <v>241</v>
      </c>
      <c r="I147">
        <v>9.9166293792491891E-3</v>
      </c>
      <c r="J147">
        <v>0.76703517381831976</v>
      </c>
      <c r="K147">
        <v>7.1306792969708073E-3</v>
      </c>
      <c r="L147">
        <v>6.9812948048558615E-3</v>
      </c>
      <c r="M147">
        <v>2.7683111378786442</v>
      </c>
      <c r="N147">
        <v>1.3119809625574613E-2</v>
      </c>
      <c r="O147">
        <v>2.1175102539103587</v>
      </c>
      <c r="P147">
        <v>0.79252623014121037</v>
      </c>
      <c r="Q147">
        <v>7.5802368548446835E-3</v>
      </c>
      <c r="R147">
        <v>0.17412728970895486</v>
      </c>
      <c r="S147">
        <v>5.4976659981032082E-5</v>
      </c>
      <c r="T147">
        <v>0.17412728970895425</v>
      </c>
      <c r="U147">
        <v>1.3469941512824841</v>
      </c>
      <c r="V147">
        <v>0.25027508975692953</v>
      </c>
      <c r="W147">
        <v>0.18006898742772484</v>
      </c>
      <c r="X147">
        <v>0.4794091737278543</v>
      </c>
      <c r="Y147">
        <v>0.24155591268976631</v>
      </c>
      <c r="Z147">
        <v>0.40026749814868157</v>
      </c>
    </row>
    <row r="148" spans="1:28" s="56" customFormat="1" x14ac:dyDescent="0.2">
      <c r="A148" s="56">
        <v>9180</v>
      </c>
      <c r="B148" s="1" t="s">
        <v>224</v>
      </c>
      <c r="C148" s="70" t="s">
        <v>95</v>
      </c>
      <c r="D148" s="130">
        <v>43153</v>
      </c>
      <c r="E148" s="107">
        <v>13</v>
      </c>
      <c r="F148" s="70">
        <v>0.21149000000000001</v>
      </c>
      <c r="G148" s="70">
        <v>9.967000000000148E-2</v>
      </c>
      <c r="H148" t="s">
        <v>242</v>
      </c>
      <c r="I148">
        <v>1.0096002585399338E-2</v>
      </c>
      <c r="J148">
        <v>0.50229721196323329</v>
      </c>
      <c r="K148">
        <v>7.1313848555191184E-3</v>
      </c>
      <c r="L148">
        <v>5.659993083050676E-3</v>
      </c>
      <c r="M148">
        <v>2.0329598194407463</v>
      </c>
      <c r="N148">
        <v>8.1228118798340552E-3</v>
      </c>
      <c r="O148">
        <v>1.6368027767154405</v>
      </c>
      <c r="P148">
        <v>0.46905839232520891</v>
      </c>
      <c r="Q148">
        <v>8.1326991831011126E-3</v>
      </c>
      <c r="R148">
        <v>0.11442935474010626</v>
      </c>
      <c r="S148">
        <v>5.8983465329531364E-5</v>
      </c>
      <c r="T148">
        <v>0.1144293547401057</v>
      </c>
      <c r="U148">
        <v>0.68144120060192426</v>
      </c>
      <c r="V148">
        <v>0.23171656357106701</v>
      </c>
      <c r="W148">
        <v>1.3975235150318931E-3</v>
      </c>
      <c r="X148">
        <v>0.21083555224532441</v>
      </c>
      <c r="Y148">
        <v>9.5208245329474835E-4</v>
      </c>
      <c r="Z148">
        <v>0.17586591828854503</v>
      </c>
      <c r="AA148" s="108"/>
      <c r="AB148" s="73"/>
    </row>
    <row r="149" spans="1:28" s="56" customFormat="1" x14ac:dyDescent="0.2">
      <c r="A149" s="156">
        <v>8717</v>
      </c>
      <c r="B149" s="156" t="s">
        <v>87</v>
      </c>
      <c r="C149" s="156" t="s">
        <v>79</v>
      </c>
      <c r="D149" s="160">
        <v>43153</v>
      </c>
      <c r="E149" s="158"/>
      <c r="F149" s="168">
        <v>1.1119699999999999</v>
      </c>
      <c r="G149" s="168">
        <v>10.2403</v>
      </c>
      <c r="H149" t="s">
        <v>241</v>
      </c>
      <c r="I149">
        <v>9.9166293792491891E-3</v>
      </c>
      <c r="J149">
        <v>0.76703517381831976</v>
      </c>
      <c r="K149">
        <v>7.1306792969708073E-3</v>
      </c>
      <c r="L149">
        <v>6.9812948048558615E-3</v>
      </c>
      <c r="M149">
        <v>2.7683111378786442</v>
      </c>
      <c r="N149">
        <v>1.3119809625574613E-2</v>
      </c>
      <c r="O149">
        <v>2.1175102539103587</v>
      </c>
      <c r="P149">
        <v>0.79252623014121037</v>
      </c>
      <c r="Q149">
        <v>7.5802368548446835E-3</v>
      </c>
      <c r="R149">
        <v>0.17412728970895486</v>
      </c>
      <c r="S149">
        <v>5.4976659981032082E-5</v>
      </c>
      <c r="T149">
        <v>0.17412728970895425</v>
      </c>
      <c r="U149">
        <v>1.3469941512824841</v>
      </c>
      <c r="V149">
        <v>0.25027508975692953</v>
      </c>
      <c r="W149">
        <v>0.18006898742772484</v>
      </c>
      <c r="X149">
        <v>0.4794091737278543</v>
      </c>
      <c r="Y149">
        <v>0.24155591268976631</v>
      </c>
      <c r="Z149">
        <v>0.40026749814868157</v>
      </c>
    </row>
    <row r="150" spans="1:28" s="56" customFormat="1" x14ac:dyDescent="0.2">
      <c r="D150" s="130"/>
      <c r="E150" s="72"/>
      <c r="F150" s="166"/>
      <c r="G150" s="166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08"/>
      <c r="AB150" s="73"/>
    </row>
    <row r="151" spans="1:28" s="56" customFormat="1" x14ac:dyDescent="0.2">
      <c r="A151" s="156">
        <v>8717</v>
      </c>
      <c r="B151" s="156" t="s">
        <v>87</v>
      </c>
      <c r="C151" s="156" t="s">
        <v>79</v>
      </c>
      <c r="D151" s="160">
        <v>43154</v>
      </c>
      <c r="E151" s="158"/>
      <c r="F151" s="168">
        <v>1.1119699999999999</v>
      </c>
      <c r="G151" s="168">
        <v>10.2403</v>
      </c>
      <c r="H151" s="173" t="s">
        <v>245</v>
      </c>
      <c r="I151">
        <v>1.0118079279480944E-2</v>
      </c>
      <c r="J151">
        <v>1.0239356929970709</v>
      </c>
      <c r="K151">
        <v>7.1277932620306145E-3</v>
      </c>
      <c r="L151">
        <v>6.8228872436988481E-3</v>
      </c>
      <c r="M151">
        <v>2.7689358162461399</v>
      </c>
      <c r="N151">
        <v>1.1593123911699064E-2</v>
      </c>
      <c r="O151">
        <v>2.0742974884700125</v>
      </c>
      <c r="P151">
        <v>1.0430971829055893</v>
      </c>
      <c r="Q151">
        <v>7.5709634291960962E-3</v>
      </c>
      <c r="R151">
        <v>0.13641967643114949</v>
      </c>
      <c r="S151">
        <v>5.4909403247699791E-5</v>
      </c>
      <c r="T151">
        <v>0.13641967643114977</v>
      </c>
      <c r="U151">
        <v>1.3529536521190291</v>
      </c>
      <c r="V151">
        <v>0.2986541382547086</v>
      </c>
      <c r="W151">
        <v>0.17699603671400263</v>
      </c>
      <c r="X151">
        <v>0.54064658601113824</v>
      </c>
      <c r="Y151">
        <v>0.23862561957726533</v>
      </c>
      <c r="Z151">
        <v>0.50305695642035542</v>
      </c>
    </row>
    <row r="152" spans="1:28" s="56" customFormat="1" x14ac:dyDescent="0.2">
      <c r="A152" s="56">
        <v>9181</v>
      </c>
      <c r="B152" s="56" t="s">
        <v>243</v>
      </c>
      <c r="C152" s="56" t="s">
        <v>95</v>
      </c>
      <c r="D152" s="130">
        <v>43154</v>
      </c>
      <c r="E152" s="72">
        <v>15</v>
      </c>
      <c r="F152" s="166">
        <v>0.14616999999999999</v>
      </c>
      <c r="G152" s="166">
        <v>9.9869999999999237E-2</v>
      </c>
      <c r="H152" s="173" t="s">
        <v>246</v>
      </c>
      <c r="I152">
        <v>1.0112874870453649E-2</v>
      </c>
      <c r="J152">
        <v>0.32390760781161571</v>
      </c>
      <c r="K152">
        <v>7.1190505767888225E-3</v>
      </c>
      <c r="L152">
        <v>6.1691382794098358E-3</v>
      </c>
      <c r="M152">
        <v>3.0670512775362884</v>
      </c>
      <c r="N152">
        <v>6.1026163097817939E-3</v>
      </c>
      <c r="O152">
        <v>2.4504459820843909</v>
      </c>
      <c r="P152">
        <v>0.33107954457946193</v>
      </c>
      <c r="Q152">
        <v>8.0831992594190358E-3</v>
      </c>
      <c r="R152">
        <v>6.2968713042528268E-2</v>
      </c>
      <c r="S152">
        <v>5.8624460653890209E-5</v>
      </c>
      <c r="T152">
        <v>6.296871304252849E-2</v>
      </c>
      <c r="U152">
        <v>1.0279012594879775</v>
      </c>
      <c r="V152">
        <v>0.186319063645637</v>
      </c>
      <c r="W152">
        <v>2.1066822321700414E-3</v>
      </c>
      <c r="X152">
        <v>0.20420947746912915</v>
      </c>
      <c r="Y152">
        <v>2.1666064765050535E-3</v>
      </c>
      <c r="Z152">
        <v>0.11782049442008898</v>
      </c>
      <c r="AA152" s="108"/>
      <c r="AB152" s="73"/>
    </row>
    <row r="153" spans="1:28" s="56" customFormat="1" ht="13.5" customHeight="1" x14ac:dyDescent="0.2">
      <c r="A153" s="156">
        <v>8717</v>
      </c>
      <c r="B153" s="156" t="s">
        <v>87</v>
      </c>
      <c r="C153" s="156" t="s">
        <v>79</v>
      </c>
      <c r="D153" s="160">
        <v>43154</v>
      </c>
      <c r="E153" s="158"/>
      <c r="F153" s="168">
        <v>1.1119699999999999</v>
      </c>
      <c r="G153" s="168">
        <v>10.2403</v>
      </c>
      <c r="H153" s="173" t="s">
        <v>247</v>
      </c>
      <c r="I153">
        <v>9.9772707346913077E-3</v>
      </c>
      <c r="J153">
        <v>0.87240125946199742</v>
      </c>
      <c r="K153">
        <v>7.1189599355197409E-3</v>
      </c>
      <c r="L153">
        <v>5.4756911691626123E-3</v>
      </c>
      <c r="M153">
        <v>2.7688222341983151</v>
      </c>
      <c r="N153">
        <v>1.5487697568496822E-2</v>
      </c>
      <c r="O153">
        <v>2.0999152450891425</v>
      </c>
      <c r="P153">
        <v>0.83743017577708245</v>
      </c>
      <c r="Q153">
        <v>7.5692877882914036E-3</v>
      </c>
      <c r="R153">
        <v>0.1535730958259581</v>
      </c>
      <c r="S153">
        <v>5.4897250442710752E-5</v>
      </c>
      <c r="T153">
        <v>0.15357309582595746</v>
      </c>
      <c r="U153">
        <v>1.3481560667732548</v>
      </c>
      <c r="V153">
        <v>0.20240661018145661</v>
      </c>
      <c r="W153">
        <v>0.1793367714822327</v>
      </c>
      <c r="X153">
        <v>0.52156105488700799</v>
      </c>
      <c r="Y153">
        <v>0.24132269366668332</v>
      </c>
      <c r="Z153">
        <v>0.53738489638489284</v>
      </c>
      <c r="AA153" s="72"/>
      <c r="AB153" s="73"/>
    </row>
    <row r="154" spans="1:28" s="56" customFormat="1" x14ac:dyDescent="0.2">
      <c r="A154" s="56">
        <v>9182</v>
      </c>
      <c r="B154" s="56" t="s">
        <v>244</v>
      </c>
      <c r="C154" s="56" t="s">
        <v>95</v>
      </c>
      <c r="D154" s="130">
        <v>43154</v>
      </c>
      <c r="E154" s="72">
        <v>17</v>
      </c>
      <c r="F154" s="166">
        <v>0.21640999999999999</v>
      </c>
      <c r="G154" s="166">
        <v>9.9699999999998568E-2</v>
      </c>
      <c r="H154" s="173" t="s">
        <v>248</v>
      </c>
      <c r="I154">
        <v>1.0149622813577047E-2</v>
      </c>
      <c r="J154">
        <v>0.46992764379906371</v>
      </c>
      <c r="K154">
        <v>7.1150292970819842E-3</v>
      </c>
      <c r="L154">
        <v>3.7739765675880331E-3</v>
      </c>
      <c r="M154">
        <v>3.9393080494044761</v>
      </c>
      <c r="N154">
        <v>6.9249369134402675E-3</v>
      </c>
      <c r="O154">
        <v>3.1622739175626582</v>
      </c>
      <c r="P154">
        <v>0.45582684609387342</v>
      </c>
      <c r="Q154">
        <v>8.1383229508093895E-3</v>
      </c>
      <c r="R154">
        <v>5.7697975913434882E-2</v>
      </c>
      <c r="S154">
        <v>5.9024252440941031E-5</v>
      </c>
      <c r="T154">
        <v>5.7697975913434361E-2</v>
      </c>
      <c r="U154">
        <v>1.1307816225792651</v>
      </c>
      <c r="V154">
        <v>0.24858420667475464</v>
      </c>
      <c r="W154">
        <v>5.8677249922328234E-4</v>
      </c>
      <c r="X154">
        <v>0.21155368243826769</v>
      </c>
      <c r="Y154">
        <v>6.6328417643362649E-4</v>
      </c>
      <c r="Z154">
        <v>9.5721229315855555E-2</v>
      </c>
      <c r="AA154" s="108"/>
      <c r="AB154" s="73"/>
    </row>
    <row r="155" spans="1:28" s="56" customFormat="1" ht="13.5" customHeight="1" x14ac:dyDescent="0.2">
      <c r="A155" s="156">
        <v>8717</v>
      </c>
      <c r="B155" s="156" t="s">
        <v>87</v>
      </c>
      <c r="C155" s="156" t="s">
        <v>79</v>
      </c>
      <c r="D155" s="160">
        <v>43154</v>
      </c>
      <c r="E155" s="158"/>
      <c r="F155" s="168">
        <v>1.1119699999999999</v>
      </c>
      <c r="G155" s="168">
        <v>10.2403</v>
      </c>
      <c r="H155" s="173" t="s">
        <v>249</v>
      </c>
      <c r="I155">
        <v>1.0030092861958091E-2</v>
      </c>
      <c r="J155">
        <v>0.38891054532456559</v>
      </c>
      <c r="K155">
        <v>7.1153631637966355E-3</v>
      </c>
      <c r="L155">
        <v>4.4131291900338012E-3</v>
      </c>
      <c r="M155">
        <v>2.7689769254293162</v>
      </c>
      <c r="N155">
        <v>7.682341923300127E-3</v>
      </c>
      <c r="O155">
        <v>2.0914832371454688</v>
      </c>
      <c r="P155">
        <v>0.449024290003044</v>
      </c>
      <c r="Q155">
        <v>7.5701266905046152E-3</v>
      </c>
      <c r="R155">
        <v>9.1410259710393141E-2</v>
      </c>
      <c r="S155">
        <v>5.4903334690817534E-5</v>
      </c>
      <c r="T155">
        <v>9.1410259710393543E-2</v>
      </c>
      <c r="U155">
        <v>1.3463517788049701</v>
      </c>
      <c r="V155">
        <v>0.21736940344330302</v>
      </c>
      <c r="W155">
        <v>0.18060678987760115</v>
      </c>
      <c r="X155">
        <v>0.35147536894975323</v>
      </c>
      <c r="Y155">
        <v>0.24270523795448132</v>
      </c>
      <c r="Z155">
        <v>0.28282831289846377</v>
      </c>
      <c r="AA155" s="72"/>
      <c r="AB155" s="73"/>
    </row>
    <row r="156" spans="1:28" s="56" customFormat="1" x14ac:dyDescent="0.2">
      <c r="D156" s="130"/>
      <c r="E156" s="72"/>
      <c r="F156" s="166"/>
      <c r="G156" s="166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08"/>
      <c r="AB156" s="73"/>
    </row>
    <row r="157" spans="1:28" s="56" customFormat="1" x14ac:dyDescent="0.2">
      <c r="A157" s="156">
        <v>8717</v>
      </c>
      <c r="B157" s="156" t="s">
        <v>87</v>
      </c>
      <c r="C157" s="156" t="s">
        <v>79</v>
      </c>
      <c r="D157" s="160">
        <v>43157</v>
      </c>
      <c r="E157" s="158"/>
      <c r="F157" s="168">
        <v>1.1119699999999999</v>
      </c>
      <c r="G157" s="168">
        <v>10.2403</v>
      </c>
      <c r="H157" t="s">
        <v>112</v>
      </c>
      <c r="I157">
        <v>9.7678256785752766E-3</v>
      </c>
      <c r="J157">
        <v>1.239649308487714</v>
      </c>
      <c r="K157">
        <v>7.1857285081865525E-3</v>
      </c>
      <c r="L157">
        <v>1.0149594302625551E-2</v>
      </c>
      <c r="M157">
        <v>2.7687651943373153</v>
      </c>
      <c r="N157">
        <v>1.7134190819714647E-2</v>
      </c>
      <c r="O157">
        <v>2.1567935799944808</v>
      </c>
      <c r="P157">
        <v>1.1980095626153728</v>
      </c>
      <c r="Q157">
        <v>7.592890909986565E-3</v>
      </c>
      <c r="R157">
        <v>0.28812928143002958</v>
      </c>
      <c r="S157">
        <v>5.5068435172261347E-5</v>
      </c>
      <c r="T157">
        <v>0.28812928143003108</v>
      </c>
      <c r="U157">
        <v>1.3409309850832305</v>
      </c>
      <c r="V157">
        <v>0.43346528374670834</v>
      </c>
      <c r="W157">
        <v>0.17206560915209693</v>
      </c>
      <c r="X157">
        <v>0.84946448067908431</v>
      </c>
      <c r="Y157">
        <v>0.23049322968961811</v>
      </c>
      <c r="Z157">
        <v>0.6134444338107119</v>
      </c>
    </row>
    <row r="158" spans="1:28" s="56" customFormat="1" x14ac:dyDescent="0.2">
      <c r="A158" s="56">
        <v>9194</v>
      </c>
      <c r="B158" s="56" t="s">
        <v>255</v>
      </c>
      <c r="C158" s="56" t="s">
        <v>256</v>
      </c>
      <c r="D158" s="130">
        <v>43157</v>
      </c>
      <c r="E158" s="72">
        <v>3.5</v>
      </c>
      <c r="F158" s="166">
        <v>0.26649</v>
      </c>
      <c r="G158" s="166">
        <v>0.10204000000000057</v>
      </c>
      <c r="H158" t="s">
        <v>250</v>
      </c>
      <c r="I158">
        <v>1.00301883156907E-2</v>
      </c>
      <c r="J158">
        <v>0.25490420765773542</v>
      </c>
      <c r="K158">
        <v>7.2273360069941475E-3</v>
      </c>
      <c r="L158">
        <v>6.0831492756276639E-2</v>
      </c>
      <c r="M158">
        <v>0.12735264298871599</v>
      </c>
      <c r="N158">
        <v>1.957665404909489E-2</v>
      </c>
      <c r="O158">
        <v>9.3330870319253925E-2</v>
      </c>
      <c r="P158">
        <v>1.049559752111755</v>
      </c>
      <c r="Q158">
        <v>7.3672922295392957E-3</v>
      </c>
      <c r="R158">
        <v>0.97237000144402164</v>
      </c>
      <c r="S158">
        <v>5.3432251213287524E-5</v>
      </c>
      <c r="T158">
        <v>0.9723700014440213</v>
      </c>
      <c r="U158">
        <v>2.0707975138297896E-3</v>
      </c>
      <c r="V158">
        <v>2.622921380252345</v>
      </c>
      <c r="W158">
        <v>0.14776518941554537</v>
      </c>
      <c r="X158">
        <v>0.43592530722693107</v>
      </c>
      <c r="Y158">
        <v>3.0446362183095569E-4</v>
      </c>
      <c r="Z158">
        <v>2.7202229454600637</v>
      </c>
      <c r="AA158" s="108"/>
      <c r="AB158" s="73"/>
    </row>
    <row r="159" spans="1:28" s="56" customFormat="1" ht="13.5" customHeight="1" x14ac:dyDescent="0.2">
      <c r="A159" s="156">
        <v>8717</v>
      </c>
      <c r="B159" s="156" t="s">
        <v>87</v>
      </c>
      <c r="C159" s="156" t="s">
        <v>79</v>
      </c>
      <c r="D159" s="160">
        <v>43157</v>
      </c>
      <c r="E159" s="158"/>
      <c r="F159" s="168">
        <v>1.1119699999999999</v>
      </c>
      <c r="G159" s="168">
        <v>10.2403</v>
      </c>
      <c r="H159" t="s">
        <v>114</v>
      </c>
      <c r="I159">
        <v>1.0113395690788309E-2</v>
      </c>
      <c r="J159">
        <v>2.63108739258749</v>
      </c>
      <c r="K159">
        <v>7.2013119496574579E-3</v>
      </c>
      <c r="L159">
        <v>1.3515823105562808E-2</v>
      </c>
      <c r="M159">
        <v>2.7685667994254697</v>
      </c>
      <c r="N159">
        <v>3.9144354374890888E-2</v>
      </c>
      <c r="O159">
        <v>2.0734799986617936</v>
      </c>
      <c r="P159">
        <v>2.7157182887841085</v>
      </c>
      <c r="Q159">
        <v>7.546132632803371E-3</v>
      </c>
      <c r="R159">
        <v>0.57025964256701323</v>
      </c>
      <c r="S159">
        <v>5.4729314646712545E-5</v>
      </c>
      <c r="T159">
        <v>0.57025964256701334</v>
      </c>
      <c r="U159">
        <v>1.3449304978151171</v>
      </c>
      <c r="V159">
        <v>0.47911468971429544</v>
      </c>
      <c r="W159">
        <v>0.17197720662560537</v>
      </c>
      <c r="X159">
        <v>1.6463056232845914</v>
      </c>
      <c r="Y159">
        <v>0.23062203022140934</v>
      </c>
      <c r="Z159">
        <v>1.5979764137923402</v>
      </c>
      <c r="AA159" s="72"/>
      <c r="AB159" s="73"/>
    </row>
    <row r="160" spans="1:28" s="56" customFormat="1" x14ac:dyDescent="0.2">
      <c r="A160" s="56">
        <v>9195</v>
      </c>
      <c r="B160" s="56" t="s">
        <v>257</v>
      </c>
      <c r="C160" s="56" t="s">
        <v>256</v>
      </c>
      <c r="D160" s="130">
        <v>43157</v>
      </c>
      <c r="E160" s="72">
        <v>6.25</v>
      </c>
      <c r="F160" s="166">
        <v>0.31456000000000001</v>
      </c>
      <c r="G160" s="166">
        <v>9.9949999999999761E-2</v>
      </c>
      <c r="H160" t="s">
        <v>251</v>
      </c>
      <c r="I160">
        <v>1.0131949408244887E-2</v>
      </c>
      <c r="J160">
        <v>0.18400004050716362</v>
      </c>
      <c r="K160">
        <v>7.2060164082099398E-3</v>
      </c>
      <c r="L160">
        <v>1.7056792193451225E-2</v>
      </c>
      <c r="M160">
        <v>0.25028257061753689</v>
      </c>
      <c r="N160">
        <v>9.9668254666581257E-3</v>
      </c>
      <c r="O160">
        <v>0.18400735267986326</v>
      </c>
      <c r="P160">
        <v>0.49796313854869384</v>
      </c>
      <c r="Q160">
        <v>7.4387709440124549E-3</v>
      </c>
      <c r="R160">
        <v>0.41323725779685661</v>
      </c>
      <c r="S160">
        <v>5.3950659945985714E-5</v>
      </c>
      <c r="T160">
        <v>0.41323725779685633</v>
      </c>
      <c r="U160">
        <v>4.0343777790477087E-3</v>
      </c>
      <c r="V160">
        <v>1.657251475996484</v>
      </c>
      <c r="W160">
        <v>0.16210920103714141</v>
      </c>
      <c r="X160">
        <v>0.25123027005700593</v>
      </c>
      <c r="Y160">
        <v>6.558444155963922E-4</v>
      </c>
      <c r="Z160">
        <v>1.7766787644435376</v>
      </c>
      <c r="AA160" s="108"/>
      <c r="AB160" s="73"/>
    </row>
    <row r="161" spans="1:28" s="56" customFormat="1" x14ac:dyDescent="0.2">
      <c r="A161" s="156">
        <v>8717</v>
      </c>
      <c r="B161" s="156" t="s">
        <v>87</v>
      </c>
      <c r="C161" s="156" t="s">
        <v>79</v>
      </c>
      <c r="D161" s="160">
        <v>43157</v>
      </c>
      <c r="E161" s="158"/>
      <c r="F161" s="168">
        <v>1.1119699999999999</v>
      </c>
      <c r="G161" s="168">
        <v>10.2403</v>
      </c>
      <c r="H161" t="s">
        <v>116</v>
      </c>
      <c r="I161">
        <v>1.0020842425910961E-2</v>
      </c>
      <c r="J161">
        <v>3.2224514383589642</v>
      </c>
      <c r="K161">
        <v>7.1970679849157615E-3</v>
      </c>
      <c r="L161">
        <v>1.813290771683105E-2</v>
      </c>
      <c r="M161">
        <v>2.7686136638614225</v>
      </c>
      <c r="N161">
        <v>3.8010260105099933E-2</v>
      </c>
      <c r="O161">
        <v>2.1180433454449137</v>
      </c>
      <c r="P161">
        <v>3.6413156651433463</v>
      </c>
      <c r="Q161">
        <v>7.564829729855325E-3</v>
      </c>
      <c r="R161">
        <v>0.57334116180614647</v>
      </c>
      <c r="S161">
        <v>5.4864917790379539E-5</v>
      </c>
      <c r="T161">
        <v>0.57334116180614625</v>
      </c>
      <c r="U161">
        <v>1.3441738661403422</v>
      </c>
      <c r="V161">
        <v>0.52022918710813637</v>
      </c>
      <c r="W161">
        <v>0.16786751993959712</v>
      </c>
      <c r="X161">
        <v>1.5585234140683901</v>
      </c>
      <c r="Y161">
        <v>0.22529904307976112</v>
      </c>
      <c r="Z161">
        <v>1.612103593619385</v>
      </c>
    </row>
    <row r="162" spans="1:28" s="56" customFormat="1" x14ac:dyDescent="0.2">
      <c r="A162" s="56">
        <v>9196</v>
      </c>
      <c r="B162" s="56" t="s">
        <v>258</v>
      </c>
      <c r="C162" s="56" t="s">
        <v>256</v>
      </c>
      <c r="D162" s="130">
        <v>43157</v>
      </c>
      <c r="E162" s="72">
        <v>11.5</v>
      </c>
      <c r="F162" s="166">
        <v>0.27145000000000002</v>
      </c>
      <c r="G162" s="166">
        <v>0.10266999999999982</v>
      </c>
      <c r="H162" t="s">
        <v>252</v>
      </c>
      <c r="I162">
        <v>1.0065603415364451E-2</v>
      </c>
      <c r="J162">
        <v>0.17920749008930395</v>
      </c>
      <c r="K162">
        <v>7.1927651851718148E-3</v>
      </c>
      <c r="L162">
        <v>1.1818075097316447E-2</v>
      </c>
      <c r="M162">
        <v>0.21284026064178668</v>
      </c>
      <c r="N162">
        <v>9.806438220429042E-3</v>
      </c>
      <c r="O162">
        <v>0.15593918262701931</v>
      </c>
      <c r="P162">
        <v>0.41446864424626401</v>
      </c>
      <c r="Q162">
        <v>7.3823639496051361E-3</v>
      </c>
      <c r="R162">
        <v>0.38666702781606588</v>
      </c>
      <c r="S162">
        <v>5.3541560835830414E-5</v>
      </c>
      <c r="T162">
        <v>0.38666702781606582</v>
      </c>
      <c r="U162">
        <v>5.8996709880478207E-3</v>
      </c>
      <c r="V162">
        <v>1.1587421999273242</v>
      </c>
      <c r="W162">
        <v>0.19856668857710422</v>
      </c>
      <c r="X162">
        <v>0.27078355385357933</v>
      </c>
      <c r="Y162">
        <v>1.1746666474593589E-3</v>
      </c>
      <c r="Z162">
        <v>1.1144820095045584</v>
      </c>
      <c r="AA162" s="108"/>
      <c r="AB162" s="73"/>
    </row>
    <row r="163" spans="1:28" s="56" customFormat="1" ht="13.5" customHeight="1" x14ac:dyDescent="0.2">
      <c r="A163" s="156">
        <v>8717</v>
      </c>
      <c r="B163" s="156" t="s">
        <v>87</v>
      </c>
      <c r="C163" s="156" t="s">
        <v>79</v>
      </c>
      <c r="D163" s="160">
        <v>43157</v>
      </c>
      <c r="E163" s="158"/>
      <c r="F163" s="168">
        <v>1.1119699999999999</v>
      </c>
      <c r="G163" s="168">
        <v>10.2403</v>
      </c>
      <c r="H163" t="s">
        <v>118</v>
      </c>
      <c r="I163">
        <v>9.661074553730848E-3</v>
      </c>
      <c r="J163">
        <v>2.7427313690407695</v>
      </c>
      <c r="K163">
        <v>7.1932498129240272E-3</v>
      </c>
      <c r="L163">
        <v>2.788649007140671E-2</v>
      </c>
      <c r="M163">
        <v>2.7687974828249522</v>
      </c>
      <c r="N163">
        <v>3.0168215536080158E-2</v>
      </c>
      <c r="O163">
        <v>2.1554875597396879</v>
      </c>
      <c r="P163">
        <v>2.7141616857255024</v>
      </c>
      <c r="Q163">
        <v>7.5491305391131363E-3</v>
      </c>
      <c r="R163">
        <v>0.55844472553482083</v>
      </c>
      <c r="S163">
        <v>5.4751057354625611E-5</v>
      </c>
      <c r="T163">
        <v>0.55844472553482172</v>
      </c>
      <c r="U163">
        <v>1.3425239581158148</v>
      </c>
      <c r="V163">
        <v>0.49554725245152187</v>
      </c>
      <c r="W163">
        <v>0.17114535795562366</v>
      </c>
      <c r="X163">
        <v>1.6485608203521975</v>
      </c>
      <c r="Y163">
        <v>0.22976086092980685</v>
      </c>
      <c r="Z163">
        <v>1.5166573270910222</v>
      </c>
      <c r="AA163" s="72"/>
      <c r="AB163" s="73"/>
    </row>
    <row r="164" spans="1:28" s="56" customFormat="1" x14ac:dyDescent="0.2">
      <c r="A164" s="56">
        <v>9197</v>
      </c>
      <c r="B164" s="56" t="s">
        <v>259</v>
      </c>
      <c r="C164" s="56" t="s">
        <v>256</v>
      </c>
      <c r="D164" s="130">
        <v>43157</v>
      </c>
      <c r="E164" s="72">
        <v>19</v>
      </c>
      <c r="F164" s="166">
        <v>0.27400999999999998</v>
      </c>
      <c r="G164" s="166">
        <v>9.590999999999994E-2</v>
      </c>
      <c r="H164" t="s">
        <v>253</v>
      </c>
      <c r="I164">
        <v>1.0079315350441671E-2</v>
      </c>
      <c r="J164">
        <v>0.18963499688613164</v>
      </c>
      <c r="K164">
        <v>7.1925561209373011E-3</v>
      </c>
      <c r="L164">
        <v>1.5333046639072092E-2</v>
      </c>
      <c r="M164">
        <v>0.2046504431774071</v>
      </c>
      <c r="N164">
        <v>1.1117355577159501E-2</v>
      </c>
      <c r="O164">
        <v>0.14986282240873156</v>
      </c>
      <c r="P164">
        <v>0.54899708380732215</v>
      </c>
      <c r="Q164">
        <v>7.3786431461471836E-3</v>
      </c>
      <c r="R164">
        <v>0.47592687201803463</v>
      </c>
      <c r="S164">
        <v>5.3514575221728766E-5</v>
      </c>
      <c r="T164">
        <v>0.47592687201803441</v>
      </c>
      <c r="U164">
        <v>8.8452701672337517E-3</v>
      </c>
      <c r="V164">
        <v>1.1662817241527323</v>
      </c>
      <c r="W164">
        <v>0.14081932444446557</v>
      </c>
      <c r="X164">
        <v>0.28050587527982679</v>
      </c>
      <c r="Y164">
        <v>1.2469984013636852E-3</v>
      </c>
      <c r="Z164">
        <v>1.1638552654282224</v>
      </c>
    </row>
    <row r="165" spans="1:28" s="56" customFormat="1" x14ac:dyDescent="0.2">
      <c r="A165" s="156">
        <v>8717</v>
      </c>
      <c r="B165" s="156" t="s">
        <v>87</v>
      </c>
      <c r="C165" s="156" t="s">
        <v>79</v>
      </c>
      <c r="D165" s="160">
        <v>43157</v>
      </c>
      <c r="E165" s="158"/>
      <c r="F165" s="168">
        <v>1.1119699999999999</v>
      </c>
      <c r="G165" s="168">
        <v>10.2403</v>
      </c>
      <c r="H165" t="s">
        <v>120</v>
      </c>
      <c r="I165">
        <v>9.9299367359864058E-3</v>
      </c>
      <c r="J165">
        <v>3.2662781025241951</v>
      </c>
      <c r="K165">
        <v>7.1866544877384727E-3</v>
      </c>
      <c r="L165">
        <v>1.4485004962710987E-2</v>
      </c>
      <c r="M165">
        <v>2.7681913555727848</v>
      </c>
      <c r="N165">
        <v>3.5207679385513453E-2</v>
      </c>
      <c r="O165">
        <v>2.1338938713273601</v>
      </c>
      <c r="P165">
        <v>3.1341650119518416</v>
      </c>
      <c r="Q165">
        <v>7.5581451913110369E-3</v>
      </c>
      <c r="R165">
        <v>0.51904420443271015</v>
      </c>
      <c r="S165">
        <v>5.4816437299635452E-5</v>
      </c>
      <c r="T165">
        <v>0.51904420443271082</v>
      </c>
      <c r="U165">
        <v>1.3392536812721636</v>
      </c>
      <c r="V165">
        <v>0.49335366839586187</v>
      </c>
      <c r="W165">
        <v>0.17097778161269245</v>
      </c>
      <c r="X165">
        <v>1.7765501753262236</v>
      </c>
      <c r="Y165">
        <v>0.22876489468126307</v>
      </c>
      <c r="Z165">
        <v>1.5220935518298055</v>
      </c>
    </row>
    <row r="166" spans="1:28" s="56" customFormat="1" x14ac:dyDescent="0.2">
      <c r="A166" s="56">
        <v>9198</v>
      </c>
      <c r="B166" s="56" t="s">
        <v>260</v>
      </c>
      <c r="C166" s="56" t="s">
        <v>256</v>
      </c>
      <c r="D166" s="130">
        <v>43157</v>
      </c>
      <c r="E166" s="72">
        <v>17.5</v>
      </c>
      <c r="F166" s="166">
        <v>0.25105</v>
      </c>
      <c r="G166" s="166">
        <v>0.10488000000000142</v>
      </c>
      <c r="H166" t="s">
        <v>254</v>
      </c>
      <c r="I166">
        <v>1.0093898945106207E-2</v>
      </c>
      <c r="J166">
        <v>0.20469170634042577</v>
      </c>
      <c r="K166">
        <v>7.1770753624682843E-3</v>
      </c>
      <c r="L166">
        <v>8.1346335402631836E-3</v>
      </c>
      <c r="M166">
        <v>0.48640357782541865</v>
      </c>
      <c r="N166">
        <v>6.0207940878038747E-3</v>
      </c>
      <c r="O166">
        <v>0.3557568488847212</v>
      </c>
      <c r="P166">
        <v>0.26729405465534484</v>
      </c>
      <c r="Q166">
        <v>7.3797726328684093E-3</v>
      </c>
      <c r="R166">
        <v>0.20422660415118882</v>
      </c>
      <c r="S166">
        <v>5.3522766972015053E-5</v>
      </c>
      <c r="T166">
        <v>0.20422660415118954</v>
      </c>
      <c r="U166">
        <v>1.9358938010286094E-2</v>
      </c>
      <c r="V166">
        <v>0.72895691753666669</v>
      </c>
      <c r="W166">
        <v>0.207607095704644</v>
      </c>
      <c r="X166">
        <v>0.276488437190128</v>
      </c>
      <c r="Y166">
        <v>4.0202553234264015E-3</v>
      </c>
      <c r="Z166">
        <v>0.68579791363529907</v>
      </c>
    </row>
    <row r="167" spans="1:28" s="56" customFormat="1" ht="13.5" customHeight="1" x14ac:dyDescent="0.2">
      <c r="A167" s="156">
        <v>8717</v>
      </c>
      <c r="B167" s="156" t="s">
        <v>87</v>
      </c>
      <c r="C167" s="156" t="s">
        <v>79</v>
      </c>
      <c r="D167" s="160">
        <v>43157</v>
      </c>
      <c r="E167" s="158"/>
      <c r="F167" s="168">
        <v>1.1119699999999999</v>
      </c>
      <c r="G167" s="168">
        <v>10.2403</v>
      </c>
      <c r="H167" t="s">
        <v>122</v>
      </c>
      <c r="I167">
        <v>1.007744927189555E-2</v>
      </c>
      <c r="J167">
        <v>2.9144304574208433</v>
      </c>
      <c r="K167">
        <v>7.1765648320622662E-3</v>
      </c>
      <c r="L167">
        <v>1.9802199768836567E-2</v>
      </c>
      <c r="M167">
        <v>2.7697007134810825</v>
      </c>
      <c r="N167">
        <v>4.1257074380891628E-2</v>
      </c>
      <c r="O167">
        <v>2.0924094469735146</v>
      </c>
      <c r="P167">
        <v>2.9379219500520706</v>
      </c>
      <c r="Q167">
        <v>7.5701490587253666E-3</v>
      </c>
      <c r="R167">
        <v>0.6374365028978829</v>
      </c>
      <c r="S167">
        <v>5.4903496919266395E-5</v>
      </c>
      <c r="T167">
        <v>0.63743650289788256</v>
      </c>
      <c r="U167">
        <v>1.3460996458178229</v>
      </c>
      <c r="V167">
        <v>0.48519257850114239</v>
      </c>
      <c r="W167">
        <v>0.16910969379350338</v>
      </c>
      <c r="X167">
        <v>1.4640790813302891</v>
      </c>
      <c r="Y167">
        <v>0.22698778400785372</v>
      </c>
      <c r="Z167">
        <v>1.3971887079736076</v>
      </c>
      <c r="AA167" s="72"/>
      <c r="AB167" s="73"/>
    </row>
    <row r="168" spans="1:28" s="56" customFormat="1" x14ac:dyDescent="0.2">
      <c r="C168" s="106"/>
      <c r="D168" s="130"/>
      <c r="E168" s="72"/>
      <c r="F168" s="106"/>
      <c r="G168" s="106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</row>
    <row r="169" spans="1:28" s="56" customFormat="1" x14ac:dyDescent="0.2">
      <c r="A169" s="156">
        <v>8717</v>
      </c>
      <c r="B169" s="156" t="s">
        <v>87</v>
      </c>
      <c r="C169" s="156" t="s">
        <v>79</v>
      </c>
      <c r="D169" s="160">
        <v>43180</v>
      </c>
      <c r="E169" s="158"/>
      <c r="F169" s="168">
        <v>1.1119699999999999</v>
      </c>
      <c r="G169" s="168">
        <v>10.2403</v>
      </c>
      <c r="H169" t="s">
        <v>268</v>
      </c>
      <c r="I169">
        <v>1.0159411853870943E-2</v>
      </c>
      <c r="J169">
        <v>1.127460287669658</v>
      </c>
      <c r="K169">
        <v>7.1354400591103337E-3</v>
      </c>
      <c r="L169">
        <v>7.5818677003056355E-3</v>
      </c>
      <c r="M169">
        <v>2.768521456512349</v>
      </c>
      <c r="N169">
        <v>1.6709689769071834E-2</v>
      </c>
      <c r="O169">
        <v>2.0721596166774656</v>
      </c>
      <c r="P169">
        <v>1.2975567032590836</v>
      </c>
      <c r="Q169">
        <v>7.5775817957329517E-3</v>
      </c>
      <c r="R169">
        <v>0.27559641394126877</v>
      </c>
      <c r="S169">
        <v>5.4957403817298606E-5</v>
      </c>
      <c r="T169">
        <v>0.27559641394126683</v>
      </c>
      <c r="U169">
        <v>1.3418286128120638</v>
      </c>
      <c r="V169">
        <v>0.2862374062231372</v>
      </c>
      <c r="W169">
        <v>0.1722607924350178</v>
      </c>
      <c r="X169">
        <v>0.61197893652426139</v>
      </c>
      <c r="Y169">
        <v>0.23115568921771742</v>
      </c>
      <c r="Z169">
        <v>0.63766640468957081</v>
      </c>
    </row>
    <row r="170" spans="1:28" s="56" customFormat="1" x14ac:dyDescent="0.2">
      <c r="A170" s="56">
        <v>9200</v>
      </c>
      <c r="B170" s="56" t="s">
        <v>282</v>
      </c>
      <c r="C170" s="106" t="s">
        <v>97</v>
      </c>
      <c r="D170" s="130">
        <v>43180</v>
      </c>
      <c r="E170" s="72"/>
      <c r="F170" s="106">
        <v>6.8599999999999994E-2</v>
      </c>
      <c r="G170" s="106">
        <v>9.9250000000001393E-2</v>
      </c>
      <c r="H170" t="s">
        <v>269</v>
      </c>
      <c r="I170">
        <v>1.0112986301684593E-2</v>
      </c>
      <c r="J170">
        <v>0.67044927031099699</v>
      </c>
      <c r="K170">
        <v>7.1315706157743623E-3</v>
      </c>
      <c r="L170">
        <v>9.0453038477863006E-3</v>
      </c>
      <c r="M170">
        <v>2.0267256026653171</v>
      </c>
      <c r="N170">
        <v>8.9224539258667274E-3</v>
      </c>
      <c r="O170">
        <v>1.552121109893565</v>
      </c>
      <c r="P170">
        <v>0.68823471571572603</v>
      </c>
      <c r="Q170">
        <v>7.7457415636349196E-3</v>
      </c>
      <c r="R170">
        <v>0.14990819193005478</v>
      </c>
      <c r="S170">
        <v>5.6177004544751776E-5</v>
      </c>
      <c r="T170">
        <v>0.14990819193005434</v>
      </c>
      <c r="U170">
        <v>0.56801453437668703</v>
      </c>
      <c r="V170">
        <v>0.31800646868350474</v>
      </c>
      <c r="W170">
        <v>1.3006096562462833E-2</v>
      </c>
      <c r="X170">
        <v>0.21509553794318054</v>
      </c>
      <c r="Y170">
        <v>7.3780240434107519E-3</v>
      </c>
      <c r="Z170">
        <v>0.18507677134106479</v>
      </c>
    </row>
    <row r="171" spans="1:28" s="56" customFormat="1" ht="13.5" customHeight="1" x14ac:dyDescent="0.2">
      <c r="A171" s="156">
        <v>8717</v>
      </c>
      <c r="B171" s="156" t="s">
        <v>87</v>
      </c>
      <c r="C171" s="156" t="s">
        <v>79</v>
      </c>
      <c r="D171" s="160">
        <v>43180</v>
      </c>
      <c r="E171" s="158"/>
      <c r="F171" s="168">
        <v>1.1119699999999999</v>
      </c>
      <c r="G171" s="168">
        <v>10.2403</v>
      </c>
      <c r="H171" t="s">
        <v>270</v>
      </c>
      <c r="I171">
        <v>1.0019440510883579E-2</v>
      </c>
      <c r="J171">
        <v>1.3052375363008775</v>
      </c>
      <c r="K171">
        <v>7.139241749367811E-3</v>
      </c>
      <c r="L171">
        <v>7.8894877566257991E-3</v>
      </c>
      <c r="M171">
        <v>2.7686007167923945</v>
      </c>
      <c r="N171">
        <v>1.1283306266891707E-2</v>
      </c>
      <c r="O171">
        <v>2.0966655034454025</v>
      </c>
      <c r="P171">
        <v>1.3781539630887036</v>
      </c>
      <c r="Q171">
        <v>7.569253579624363E-3</v>
      </c>
      <c r="R171">
        <v>0.21202445213095905</v>
      </c>
      <c r="S171">
        <v>5.4897002339875424E-5</v>
      </c>
      <c r="T171">
        <v>0.21202445213096077</v>
      </c>
      <c r="U171">
        <v>1.3436363102341047</v>
      </c>
      <c r="V171">
        <v>0.31512869958835349</v>
      </c>
      <c r="W171">
        <v>0.17400084760204745</v>
      </c>
      <c r="X171">
        <v>0.56983315650565125</v>
      </c>
      <c r="Y171">
        <v>0.23399525726629825</v>
      </c>
      <c r="Z171">
        <v>0.61526276197960128</v>
      </c>
      <c r="AA171" s="72"/>
      <c r="AB171" s="73"/>
    </row>
    <row r="172" spans="1:28" s="56" customFormat="1" x14ac:dyDescent="0.2">
      <c r="A172" s="56">
        <v>9201</v>
      </c>
      <c r="B172" s="56" t="s">
        <v>283</v>
      </c>
      <c r="C172" s="106" t="s">
        <v>97</v>
      </c>
      <c r="D172" s="130">
        <v>43180</v>
      </c>
      <c r="E172" s="72"/>
      <c r="F172" s="106">
        <v>8.1100000000000005E-2</v>
      </c>
      <c r="G172" s="106">
        <v>9.8910000000000053E-2</v>
      </c>
      <c r="H172" t="s">
        <v>271</v>
      </c>
      <c r="I172">
        <v>1.0206663745061077E-2</v>
      </c>
      <c r="J172">
        <v>0.68962893708597572</v>
      </c>
      <c r="K172">
        <v>7.130896235143915E-3</v>
      </c>
      <c r="L172">
        <v>8.9830568806419219E-3</v>
      </c>
      <c r="M172">
        <v>2.24354601673262</v>
      </c>
      <c r="N172">
        <v>1.1064015113883481E-2</v>
      </c>
      <c r="O172">
        <v>1.7144536987911083</v>
      </c>
      <c r="P172">
        <v>0.64177073721311817</v>
      </c>
      <c r="Q172">
        <v>7.7702783679016113E-3</v>
      </c>
      <c r="R172">
        <v>0.17757911310498725</v>
      </c>
      <c r="S172">
        <v>5.6354960929363827E-5</v>
      </c>
      <c r="T172">
        <v>0.17757911310498697</v>
      </c>
      <c r="U172">
        <v>0.65513151582815599</v>
      </c>
      <c r="V172">
        <v>0.27274023017587495</v>
      </c>
      <c r="W172">
        <v>2.5745515261757383E-2</v>
      </c>
      <c r="X172">
        <v>0.23455165220067259</v>
      </c>
      <c r="Y172">
        <v>1.6865121072987529E-2</v>
      </c>
      <c r="Z172">
        <v>0.18081607246566678</v>
      </c>
    </row>
    <row r="173" spans="1:28" s="56" customFormat="1" x14ac:dyDescent="0.2">
      <c r="A173" s="156">
        <v>8717</v>
      </c>
      <c r="B173" s="156" t="s">
        <v>87</v>
      </c>
      <c r="C173" s="156" t="s">
        <v>79</v>
      </c>
      <c r="D173" s="160">
        <v>43180</v>
      </c>
      <c r="E173" s="158"/>
      <c r="F173" s="168">
        <v>1.1119699999999999</v>
      </c>
      <c r="G173" s="168">
        <v>10.2403</v>
      </c>
      <c r="H173" t="s">
        <v>272</v>
      </c>
      <c r="I173">
        <v>9.979923345926886E-3</v>
      </c>
      <c r="J173">
        <v>1.2596102958060673</v>
      </c>
      <c r="K173">
        <v>7.1300217598100407E-3</v>
      </c>
      <c r="L173">
        <v>8.8197217553499796E-3</v>
      </c>
      <c r="M173">
        <v>2.7682699646298978</v>
      </c>
      <c r="N173">
        <v>1.3061894210179012E-2</v>
      </c>
      <c r="O173">
        <v>2.1020313718489438</v>
      </c>
      <c r="P173">
        <v>1.1980907416225366</v>
      </c>
      <c r="Q173">
        <v>7.5716326735123492E-3</v>
      </c>
      <c r="R173">
        <v>0.18003036307659021</v>
      </c>
      <c r="S173">
        <v>5.491425702970205E-5</v>
      </c>
      <c r="T173">
        <v>0.18003036307658998</v>
      </c>
      <c r="U173">
        <v>1.3465095262292035</v>
      </c>
      <c r="V173">
        <v>0.31644652880313928</v>
      </c>
      <c r="W173">
        <v>0.17364987451371472</v>
      </c>
      <c r="X173">
        <v>0.49848241118248754</v>
      </c>
      <c r="Y173">
        <v>0.23350956086560187</v>
      </c>
      <c r="Z173">
        <v>0.4688434259506255</v>
      </c>
    </row>
    <row r="174" spans="1:28" s="56" customFormat="1" x14ac:dyDescent="0.2">
      <c r="A174" s="56">
        <v>9202</v>
      </c>
      <c r="B174" s="56" t="s">
        <v>284</v>
      </c>
      <c r="C174" s="56" t="s">
        <v>97</v>
      </c>
      <c r="D174" s="130">
        <v>43180</v>
      </c>
      <c r="E174" s="72"/>
      <c r="F174" s="166">
        <v>8.2059999999999994E-2</v>
      </c>
      <c r="G174" s="166">
        <v>9.8200000000000287E-2</v>
      </c>
      <c r="H174" t="s">
        <v>273</v>
      </c>
      <c r="I174">
        <v>1.0036215883579478E-2</v>
      </c>
      <c r="J174">
        <v>0.79040686992492981</v>
      </c>
      <c r="K174">
        <v>7.1265901983620823E-3</v>
      </c>
      <c r="L174">
        <v>1.0792395156285542E-2</v>
      </c>
      <c r="M174">
        <v>1.3108812092286879</v>
      </c>
      <c r="N174">
        <v>1.1117193310339467E-2</v>
      </c>
      <c r="O174">
        <v>1.035787431056612</v>
      </c>
      <c r="P174">
        <v>0.85286780232600745</v>
      </c>
      <c r="Q174">
        <v>7.9337225122225342E-3</v>
      </c>
      <c r="R174">
        <v>0.3033364051519683</v>
      </c>
      <c r="S174">
        <v>5.7540360979558705E-5</v>
      </c>
      <c r="T174">
        <v>0.30333640515196891</v>
      </c>
      <c r="U174">
        <v>8.7558596025387861E-2</v>
      </c>
      <c r="V174">
        <v>0.44726777123446793</v>
      </c>
      <c r="W174">
        <v>1.2219134575281961E-2</v>
      </c>
      <c r="X174">
        <v>0.17919957673437636</v>
      </c>
      <c r="Y174">
        <v>1.0703042829996959E-3</v>
      </c>
      <c r="Z174">
        <v>0.4631471450312919</v>
      </c>
    </row>
    <row r="175" spans="1:28" s="56" customFormat="1" ht="13.5" customHeight="1" x14ac:dyDescent="0.2">
      <c r="A175" s="156">
        <v>8717</v>
      </c>
      <c r="B175" s="156" t="s">
        <v>87</v>
      </c>
      <c r="C175" s="156" t="s">
        <v>79</v>
      </c>
      <c r="D175" s="160">
        <v>43180</v>
      </c>
      <c r="E175" s="158"/>
      <c r="F175" s="168">
        <v>1.1119699999999999</v>
      </c>
      <c r="G175" s="168">
        <v>10.2403</v>
      </c>
      <c r="H175" t="s">
        <v>274</v>
      </c>
      <c r="I175">
        <v>9.9912085868500145E-3</v>
      </c>
      <c r="J175">
        <v>0.99160888568181793</v>
      </c>
      <c r="K175">
        <v>7.1220327410716558E-3</v>
      </c>
      <c r="L175">
        <v>5.4596487246014267E-3</v>
      </c>
      <c r="M175">
        <v>2.7686071694767689</v>
      </c>
      <c r="N175">
        <v>1.4506872043795971E-2</v>
      </c>
      <c r="O175">
        <v>2.096747904276083</v>
      </c>
      <c r="P175">
        <v>1.0137537012695053</v>
      </c>
      <c r="Q175">
        <v>7.5646592661910879E-3</v>
      </c>
      <c r="R175">
        <v>0.19149396978023187</v>
      </c>
      <c r="S175">
        <v>5.4863681480342372E-5</v>
      </c>
      <c r="T175">
        <v>0.19149396978023284</v>
      </c>
      <c r="U175">
        <v>1.3483327368632054</v>
      </c>
      <c r="V175">
        <v>0.22329876910400373</v>
      </c>
      <c r="W175">
        <v>0.17535359256749361</v>
      </c>
      <c r="X175">
        <v>0.5349958687907781</v>
      </c>
      <c r="Y175">
        <v>0.23614819366760686</v>
      </c>
      <c r="Z175">
        <v>0.47909164193785736</v>
      </c>
      <c r="AA175" s="72"/>
      <c r="AB175" s="73"/>
    </row>
    <row r="176" spans="1:28" s="56" customFormat="1" x14ac:dyDescent="0.2">
      <c r="A176" s="56">
        <v>9203</v>
      </c>
      <c r="B176" s="56" t="s">
        <v>285</v>
      </c>
      <c r="C176" s="106" t="s">
        <v>97</v>
      </c>
      <c r="D176" s="130">
        <v>43180</v>
      </c>
      <c r="E176" s="72"/>
      <c r="F176" s="106">
        <v>8.8620000000000004E-2</v>
      </c>
      <c r="G176" s="106">
        <v>0.10313999999999979</v>
      </c>
      <c r="H176" t="s">
        <v>275</v>
      </c>
      <c r="I176">
        <v>1.0212509450374826E-2</v>
      </c>
      <c r="J176">
        <v>0.85386592532252104</v>
      </c>
      <c r="K176">
        <v>7.1176137867707432E-3</v>
      </c>
      <c r="L176">
        <v>1.2455502323301415E-2</v>
      </c>
      <c r="M176">
        <v>1.1591374415346472</v>
      </c>
      <c r="N176">
        <v>1.2321266400886266E-2</v>
      </c>
      <c r="O176">
        <v>0.89937460445020623</v>
      </c>
      <c r="P176">
        <v>0.95374291155506419</v>
      </c>
      <c r="Q176">
        <v>7.9181748526744641E-3</v>
      </c>
      <c r="R176">
        <v>0.34485760769796969</v>
      </c>
      <c r="S176">
        <v>5.7427599543624305E-5</v>
      </c>
      <c r="T176">
        <v>0.34485760769796925</v>
      </c>
      <c r="U176">
        <v>3.9157106515137825E-2</v>
      </c>
      <c r="V176">
        <v>0.73813724141687154</v>
      </c>
      <c r="W176">
        <v>1.733619076920254E-2</v>
      </c>
      <c r="X176">
        <v>0.18915688784779996</v>
      </c>
      <c r="Y176">
        <v>6.7861237118082792E-4</v>
      </c>
      <c r="Z176">
        <v>0.76188078642808987</v>
      </c>
    </row>
    <row r="177" spans="1:28" s="56" customFormat="1" x14ac:dyDescent="0.2">
      <c r="A177" s="156">
        <v>8717</v>
      </c>
      <c r="B177" s="156" t="s">
        <v>87</v>
      </c>
      <c r="C177" s="156" t="s">
        <v>79</v>
      </c>
      <c r="D177" s="160">
        <v>43180</v>
      </c>
      <c r="E177" s="158"/>
      <c r="F177" s="168">
        <v>1.1119699999999999</v>
      </c>
      <c r="G177" s="168">
        <v>10.2403</v>
      </c>
      <c r="H177" t="s">
        <v>276</v>
      </c>
      <c r="I177">
        <v>9.9578858208783771E-3</v>
      </c>
      <c r="J177">
        <v>0.9685786532036873</v>
      </c>
      <c r="K177">
        <v>7.1165298777908738E-3</v>
      </c>
      <c r="L177">
        <v>7.8652847879802298E-3</v>
      </c>
      <c r="M177">
        <v>2.7689242514806796</v>
      </c>
      <c r="N177">
        <v>1.7346452644158863E-2</v>
      </c>
      <c r="O177">
        <v>2.1071805633756617</v>
      </c>
      <c r="P177">
        <v>1.0402798892529577</v>
      </c>
      <c r="Q177">
        <v>7.5761460666647065E-3</v>
      </c>
      <c r="R177">
        <v>0.1663287787191618</v>
      </c>
      <c r="S177">
        <v>5.4946991004305946E-5</v>
      </c>
      <c r="T177">
        <v>0.16632877871916202</v>
      </c>
      <c r="U177">
        <v>1.3450769650721088</v>
      </c>
      <c r="V177">
        <v>0.28126286952094304</v>
      </c>
      <c r="W177">
        <v>0.17625009498036895</v>
      </c>
      <c r="X177">
        <v>0.58052273115077901</v>
      </c>
      <c r="Y177">
        <v>0.23787322392473501</v>
      </c>
      <c r="Z177">
        <v>0.45697389377504355</v>
      </c>
    </row>
    <row r="178" spans="1:28" s="56" customFormat="1" x14ac:dyDescent="0.2">
      <c r="A178" s="56">
        <v>9204</v>
      </c>
      <c r="B178" s="56" t="s">
        <v>286</v>
      </c>
      <c r="C178" s="106" t="s">
        <v>97</v>
      </c>
      <c r="D178" s="130">
        <v>43180</v>
      </c>
      <c r="E178" s="72"/>
      <c r="F178" s="106">
        <v>9.672E-2</v>
      </c>
      <c r="G178" s="106">
        <v>0.10078000000000031</v>
      </c>
      <c r="H178" t="s">
        <v>277</v>
      </c>
      <c r="I178">
        <v>1.0136963981604498E-2</v>
      </c>
      <c r="J178">
        <v>0.5091731649107647</v>
      </c>
      <c r="K178">
        <v>7.1117196445526481E-3</v>
      </c>
      <c r="L178">
        <v>9.2091426230715961E-3</v>
      </c>
      <c r="M178">
        <v>1.0589382423287532</v>
      </c>
      <c r="N178">
        <v>9.3700146648242229E-3</v>
      </c>
      <c r="O178">
        <v>0.80886681051263543</v>
      </c>
      <c r="P178">
        <v>0.62915299389435342</v>
      </c>
      <c r="Q178">
        <v>7.7423769624314336E-3</v>
      </c>
      <c r="R178">
        <v>0.28295526323718478</v>
      </c>
      <c r="S178">
        <v>5.6152602334124561E-5</v>
      </c>
      <c r="T178">
        <v>0.28295526323718462</v>
      </c>
      <c r="U178">
        <v>1.7144322104446563E-2</v>
      </c>
      <c r="V178">
        <v>1.0420403901436928</v>
      </c>
      <c r="W178">
        <v>5.1152339332216634E-3</v>
      </c>
      <c r="X178">
        <v>0.18775974076276639</v>
      </c>
      <c r="Y178">
        <v>8.7572265308220157E-5</v>
      </c>
      <c r="Z178">
        <v>0.99511584546162457</v>
      </c>
    </row>
    <row r="179" spans="1:28" s="56" customFormat="1" ht="13.5" customHeight="1" x14ac:dyDescent="0.2">
      <c r="A179" s="156">
        <v>8717</v>
      </c>
      <c r="B179" s="156" t="s">
        <v>87</v>
      </c>
      <c r="C179" s="156" t="s">
        <v>79</v>
      </c>
      <c r="D179" s="160">
        <v>43180</v>
      </c>
      <c r="E179" s="158"/>
      <c r="F179" s="168">
        <v>1.1119699999999999</v>
      </c>
      <c r="G179" s="168">
        <v>10.2403</v>
      </c>
      <c r="H179" t="s">
        <v>278</v>
      </c>
      <c r="I179">
        <v>1.017383464225007E-2</v>
      </c>
      <c r="J179">
        <v>0.98064360971919295</v>
      </c>
      <c r="K179">
        <v>7.1107518634213095E-3</v>
      </c>
      <c r="L179">
        <v>6.8856404594824974E-3</v>
      </c>
      <c r="M179">
        <v>2.7687471715998302</v>
      </c>
      <c r="N179">
        <v>1.5777669818648806E-2</v>
      </c>
      <c r="O179">
        <v>2.0672038064317544</v>
      </c>
      <c r="P179">
        <v>0.95643431657157718</v>
      </c>
      <c r="Q179">
        <v>7.5862863128223542E-3</v>
      </c>
      <c r="R179">
        <v>0.22184355690079977</v>
      </c>
      <c r="S179">
        <v>5.5020534466839904E-5</v>
      </c>
      <c r="T179">
        <v>0.22184355690079996</v>
      </c>
      <c r="U179">
        <v>1.3453941881333742</v>
      </c>
      <c r="V179">
        <v>0.27288952502231723</v>
      </c>
      <c r="W179">
        <v>0.17588978558520485</v>
      </c>
      <c r="X179">
        <v>0.59313391335800325</v>
      </c>
      <c r="Y179">
        <v>0.23640533475911182</v>
      </c>
      <c r="Z179">
        <v>0.61205367786782472</v>
      </c>
      <c r="AA179" s="72"/>
      <c r="AB179" s="73"/>
    </row>
    <row r="180" spans="1:28" s="56" customFormat="1" x14ac:dyDescent="0.2">
      <c r="A180" s="56">
        <v>9222</v>
      </c>
      <c r="B180" s="56" t="s">
        <v>287</v>
      </c>
      <c r="C180" s="106" t="s">
        <v>97</v>
      </c>
      <c r="D180" s="130">
        <v>43180</v>
      </c>
      <c r="E180" s="72"/>
      <c r="F180" s="106">
        <v>0.10183</v>
      </c>
      <c r="G180" s="106">
        <v>0.10021000000000058</v>
      </c>
      <c r="H180" t="s">
        <v>279</v>
      </c>
      <c r="I180">
        <v>1.0191018696450697E-2</v>
      </c>
      <c r="J180">
        <v>0.55255287094292005</v>
      </c>
      <c r="K180">
        <v>7.1134634415681271E-3</v>
      </c>
      <c r="L180">
        <v>7.6470917101544612E-3</v>
      </c>
      <c r="M180">
        <v>1.0165061239024213</v>
      </c>
      <c r="N180">
        <v>8.2015664412719395E-3</v>
      </c>
      <c r="O180">
        <v>0.77396359205142617</v>
      </c>
      <c r="P180">
        <v>0.65176722112378971</v>
      </c>
      <c r="Q180">
        <v>7.7571555458447313E-3</v>
      </c>
      <c r="R180">
        <v>0.23535015095971965</v>
      </c>
      <c r="S180">
        <v>5.6259785944725728E-5</v>
      </c>
      <c r="T180">
        <v>0.23535015095972023</v>
      </c>
      <c r="U180">
        <v>1.6603708524128031E-2</v>
      </c>
      <c r="V180">
        <v>1.0640444257713459</v>
      </c>
      <c r="W180">
        <v>5.2466399477165719E-3</v>
      </c>
      <c r="X180">
        <v>0.19730162230561404</v>
      </c>
      <c r="Y180">
        <v>8.7057574469012619E-5</v>
      </c>
      <c r="Z180">
        <v>1.0710500540746009</v>
      </c>
    </row>
    <row r="181" spans="1:28" s="56" customFormat="1" x14ac:dyDescent="0.2">
      <c r="A181" s="156">
        <v>8717</v>
      </c>
      <c r="B181" s="156" t="s">
        <v>87</v>
      </c>
      <c r="C181" s="156" t="s">
        <v>79</v>
      </c>
      <c r="D181" s="160">
        <v>43180</v>
      </c>
      <c r="E181" s="158"/>
      <c r="F181" s="168">
        <v>1.1119699999999999</v>
      </c>
      <c r="G181" s="168">
        <v>10.2403</v>
      </c>
      <c r="H181" t="s">
        <v>280</v>
      </c>
      <c r="I181">
        <v>9.9565621284943857E-3</v>
      </c>
      <c r="J181">
        <v>1.2484066801116847</v>
      </c>
      <c r="K181">
        <v>7.1122627220322667E-3</v>
      </c>
      <c r="L181">
        <v>6.680434613037755E-3</v>
      </c>
      <c r="M181">
        <v>2.7686151800146663</v>
      </c>
      <c r="N181">
        <v>1.2636777905668044E-2</v>
      </c>
      <c r="O181">
        <v>2.1047507235117471</v>
      </c>
      <c r="P181">
        <v>1.1823105459622272</v>
      </c>
      <c r="Q181">
        <v>7.5739650344742934E-3</v>
      </c>
      <c r="R181">
        <v>0.17752071509434106</v>
      </c>
      <c r="S181">
        <v>5.4931172782865604E-5</v>
      </c>
      <c r="T181">
        <v>0.1775207150943427</v>
      </c>
      <c r="U181">
        <v>1.3487009634327929</v>
      </c>
      <c r="V181">
        <v>0.27869815696387423</v>
      </c>
      <c r="W181">
        <v>0.17742753215381715</v>
      </c>
      <c r="X181">
        <v>0.53356551696106713</v>
      </c>
      <c r="Y181">
        <v>0.23951877690528309</v>
      </c>
      <c r="Z181">
        <v>0.45972498866058775</v>
      </c>
    </row>
    <row r="182" spans="1:28" s="56" customFormat="1" ht="13.5" customHeight="1" x14ac:dyDescent="0.2">
      <c r="A182" s="56">
        <v>9199</v>
      </c>
      <c r="B182" s="56" t="s">
        <v>288</v>
      </c>
      <c r="C182" s="56" t="s">
        <v>97</v>
      </c>
      <c r="D182" s="130">
        <v>43180</v>
      </c>
      <c r="E182" s="72"/>
      <c r="F182" s="166">
        <v>8.2519999999999996E-2</v>
      </c>
      <c r="G182" s="166">
        <v>9.8869999999999791E-2</v>
      </c>
      <c r="H182" t="s">
        <v>281</v>
      </c>
      <c r="I182">
        <v>1.0130696827338845E-2</v>
      </c>
      <c r="J182">
        <v>0.54704002719039135</v>
      </c>
      <c r="K182">
        <v>7.1090962364394761E-3</v>
      </c>
      <c r="L182">
        <v>5.3164445209755882E-3</v>
      </c>
      <c r="M182">
        <v>2.5661132439784162</v>
      </c>
      <c r="N182">
        <v>8.7684767275927489E-3</v>
      </c>
      <c r="O182">
        <v>1.8636250907735046</v>
      </c>
      <c r="P182">
        <v>0.55592855420080611</v>
      </c>
      <c r="Q182">
        <v>7.356383362791926E-3</v>
      </c>
      <c r="R182">
        <v>0.1439926285423164</v>
      </c>
      <c r="S182">
        <v>5.3353133229320367E-5</v>
      </c>
      <c r="T182">
        <v>0.14399262854231668</v>
      </c>
      <c r="U182">
        <v>0.2097040088939266</v>
      </c>
      <c r="V182">
        <v>0.26011163171376606</v>
      </c>
      <c r="W182">
        <v>2.8291589847480954E-4</v>
      </c>
      <c r="X182">
        <v>0.17736152789136686</v>
      </c>
      <c r="Y182">
        <v>5.9355811188022255E-5</v>
      </c>
      <c r="Z182">
        <v>0.20725208163999692</v>
      </c>
      <c r="AA182" s="72"/>
      <c r="AB182" s="73"/>
    </row>
    <row r="183" spans="1:28" s="56" customFormat="1" ht="13.5" customHeight="1" x14ac:dyDescent="0.2">
      <c r="A183" s="156">
        <v>8717</v>
      </c>
      <c r="B183" s="156" t="s">
        <v>87</v>
      </c>
      <c r="C183" s="156" t="s">
        <v>79</v>
      </c>
      <c r="D183" s="160">
        <v>43180</v>
      </c>
      <c r="E183" s="158"/>
      <c r="F183" s="168">
        <v>1.1119699999999999</v>
      </c>
      <c r="G183" s="168">
        <v>10.2403</v>
      </c>
      <c r="H183" t="s">
        <v>280</v>
      </c>
      <c r="I183">
        <v>9.9565621284943857E-3</v>
      </c>
      <c r="J183">
        <v>1.2484066801116847</v>
      </c>
      <c r="K183">
        <v>7.1122627220322667E-3</v>
      </c>
      <c r="L183">
        <v>6.680434613037755E-3</v>
      </c>
      <c r="M183">
        <v>2.7686151800146663</v>
      </c>
      <c r="N183">
        <v>1.2636777905668044E-2</v>
      </c>
      <c r="O183">
        <v>2.1047507235117471</v>
      </c>
      <c r="P183">
        <v>1.1823105459622272</v>
      </c>
      <c r="Q183">
        <v>7.5739650344742934E-3</v>
      </c>
      <c r="R183">
        <v>0.17752071509434106</v>
      </c>
      <c r="S183">
        <v>5.4931172782865604E-5</v>
      </c>
      <c r="T183">
        <v>0.1775207150943427</v>
      </c>
      <c r="U183">
        <v>1.3487009634327929</v>
      </c>
      <c r="V183">
        <v>0.27869815696387423</v>
      </c>
      <c r="W183">
        <v>0.17742753215381715</v>
      </c>
      <c r="X183">
        <v>0.53356551696106713</v>
      </c>
      <c r="Y183">
        <v>0.23951877690528309</v>
      </c>
      <c r="Z183">
        <v>0.45972498866058775</v>
      </c>
      <c r="AA183" s="72"/>
      <c r="AB183" s="73"/>
    </row>
    <row r="184" spans="1:28" s="56" customFormat="1" x14ac:dyDescent="0.2">
      <c r="D184" s="130"/>
      <c r="E184" s="72"/>
      <c r="F184" s="166"/>
      <c r="G184" s="166"/>
      <c r="H184" s="174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</row>
    <row r="185" spans="1:28" s="56" customFormat="1" x14ac:dyDescent="0.2">
      <c r="A185" s="156">
        <v>9186</v>
      </c>
      <c r="B185" s="156" t="s">
        <v>87</v>
      </c>
      <c r="C185" s="156" t="s">
        <v>79</v>
      </c>
      <c r="D185" s="160">
        <v>43186</v>
      </c>
      <c r="E185" s="158"/>
      <c r="F185" s="168">
        <v>1.0952999999999999</v>
      </c>
      <c r="G185" s="168">
        <v>10.346170000000001</v>
      </c>
      <c r="H185" t="s">
        <v>289</v>
      </c>
      <c r="I185">
        <v>1.0011212846103894E-2</v>
      </c>
      <c r="J185">
        <v>0.25542570330583009</v>
      </c>
      <c r="K185">
        <v>7.1815111913876165E-3</v>
      </c>
      <c r="L185">
        <v>4.2070879659844755E-3</v>
      </c>
      <c r="M185">
        <v>2.69973490477406</v>
      </c>
      <c r="N185">
        <v>7.1251902946403651E-3</v>
      </c>
      <c r="O185">
        <v>2.0444898302180605</v>
      </c>
      <c r="P185">
        <v>0.27623174722554411</v>
      </c>
      <c r="Q185">
        <v>7.5769843599383085E-3</v>
      </c>
      <c r="R185">
        <v>7.4980019950080884E-2</v>
      </c>
      <c r="S185">
        <v>5.4953070835998505E-5</v>
      </c>
      <c r="T185">
        <v>7.4980019950080884E-2</v>
      </c>
      <c r="U185">
        <v>1.3130625767131749</v>
      </c>
      <c r="V185">
        <v>0.19938042000453579</v>
      </c>
      <c r="W185">
        <v>0.18570227138139461</v>
      </c>
      <c r="X185">
        <v>0.21691476743951268</v>
      </c>
      <c r="Y185">
        <v>0.24388587923068408</v>
      </c>
      <c r="Z185">
        <v>0.17145196908130586</v>
      </c>
    </row>
    <row r="186" spans="1:28" s="56" customFormat="1" x14ac:dyDescent="0.2">
      <c r="A186" s="56">
        <v>9268</v>
      </c>
      <c r="B186" s="56" t="s">
        <v>294</v>
      </c>
      <c r="C186" s="56" t="s">
        <v>295</v>
      </c>
      <c r="D186" s="130">
        <v>43186</v>
      </c>
      <c r="E186" s="72"/>
      <c r="F186" s="166">
        <v>0.10674</v>
      </c>
      <c r="G186" s="166">
        <v>0.10219999999999985</v>
      </c>
      <c r="H186" t="s">
        <v>290</v>
      </c>
      <c r="I186">
        <v>1.0149435409092069E-2</v>
      </c>
      <c r="J186">
        <v>0.17573563603231934</v>
      </c>
      <c r="K186">
        <v>7.1784924229089855E-3</v>
      </c>
      <c r="L186">
        <v>3.9559347447270495E-3</v>
      </c>
      <c r="M186">
        <v>2.0731688361008969</v>
      </c>
      <c r="N186">
        <v>4.4268734790460715E-3</v>
      </c>
      <c r="O186">
        <v>1.7529214832723325</v>
      </c>
      <c r="P186">
        <v>0.17728436430980496</v>
      </c>
      <c r="Q186">
        <v>8.576483773521909E-3</v>
      </c>
      <c r="R186">
        <v>5.7471633562047028E-2</v>
      </c>
      <c r="S186">
        <v>6.2202071159346914E-5</v>
      </c>
      <c r="T186">
        <v>5.7471633562046834E-2</v>
      </c>
      <c r="U186">
        <v>0.90068074105595852</v>
      </c>
      <c r="V186">
        <v>0.14807262861566539</v>
      </c>
      <c r="W186">
        <v>3.4094926501403335E-4</v>
      </c>
      <c r="X186">
        <v>0.11985243393763743</v>
      </c>
      <c r="Y186">
        <v>3.0707601879805262E-4</v>
      </c>
      <c r="Z186">
        <v>6.699683319996326E-2</v>
      </c>
    </row>
    <row r="187" spans="1:28" s="56" customFormat="1" x14ac:dyDescent="0.2">
      <c r="A187" s="156">
        <v>9186</v>
      </c>
      <c r="B187" s="156" t="s">
        <v>87</v>
      </c>
      <c r="C187" s="156" t="s">
        <v>79</v>
      </c>
      <c r="D187" s="160">
        <v>43186</v>
      </c>
      <c r="E187" s="158"/>
      <c r="F187" s="168">
        <v>1.0952999999999999</v>
      </c>
      <c r="G187" s="168">
        <v>10.346170000000001</v>
      </c>
      <c r="H187" t="s">
        <v>291</v>
      </c>
      <c r="I187">
        <v>1.0020019197415636E-2</v>
      </c>
      <c r="J187">
        <v>0.2753340888637113</v>
      </c>
      <c r="K187">
        <v>7.1787982758577057E-3</v>
      </c>
      <c r="L187">
        <v>5.5820664055488828E-3</v>
      </c>
      <c r="M187">
        <v>2.6998442327382581</v>
      </c>
      <c r="N187">
        <v>6.4088590238109257E-3</v>
      </c>
      <c r="O187">
        <v>2.0390579500053079</v>
      </c>
      <c r="P187">
        <v>0.29003700783756114</v>
      </c>
      <c r="Q187">
        <v>7.5697599139023701E-3</v>
      </c>
      <c r="R187">
        <v>5.7391556546036365E-2</v>
      </c>
      <c r="S187">
        <v>5.4900674595501713E-5</v>
      </c>
      <c r="T187">
        <v>5.7391556546035359E-2</v>
      </c>
      <c r="U187">
        <v>1.3108806818549443</v>
      </c>
      <c r="V187">
        <v>0.19838417502494574</v>
      </c>
      <c r="W187">
        <v>0.18534266197000493</v>
      </c>
      <c r="X187">
        <v>0.22081319086003059</v>
      </c>
      <c r="Y187">
        <v>0.24281677633219617</v>
      </c>
      <c r="Z187">
        <v>0.17850625870767614</v>
      </c>
    </row>
    <row r="188" spans="1:28" s="56" customFormat="1" x14ac:dyDescent="0.2">
      <c r="A188" s="56">
        <v>9269</v>
      </c>
      <c r="B188" s="56" t="s">
        <v>296</v>
      </c>
      <c r="C188" s="56" t="s">
        <v>295</v>
      </c>
      <c r="D188" s="130">
        <v>43186</v>
      </c>
      <c r="E188" s="72"/>
      <c r="F188" s="166">
        <v>0.11867999999999999</v>
      </c>
      <c r="G188" s="166">
        <v>0.10659000000000063</v>
      </c>
      <c r="H188" t="s">
        <v>292</v>
      </c>
      <c r="I188">
        <v>1.0203655580011914E-2</v>
      </c>
      <c r="J188">
        <v>0.19717890805563504</v>
      </c>
      <c r="K188">
        <v>7.1758248267588705E-3</v>
      </c>
      <c r="L188">
        <v>4.4015297725263809E-3</v>
      </c>
      <c r="M188">
        <v>1.3469557277755506</v>
      </c>
      <c r="N188">
        <v>4.3688852875232468E-3</v>
      </c>
      <c r="O188">
        <v>1.2487053013450111</v>
      </c>
      <c r="P188">
        <v>0.19887407677605182</v>
      </c>
      <c r="Q188">
        <v>9.4511884116334714E-3</v>
      </c>
      <c r="R188">
        <v>7.5143440136881706E-2</v>
      </c>
      <c r="S188">
        <v>6.8545981038964544E-5</v>
      </c>
      <c r="T188">
        <v>7.5143440136881692E-2</v>
      </c>
      <c r="U188">
        <v>0.60641639231369038</v>
      </c>
      <c r="V188">
        <v>0.20368330857020273</v>
      </c>
      <c r="W188">
        <v>1.3442134057765356E-4</v>
      </c>
      <c r="X188">
        <v>0.13945209077189508</v>
      </c>
      <c r="Y188">
        <v>8.1559968921490725E-5</v>
      </c>
      <c r="Z188">
        <v>0.10082014811024069</v>
      </c>
    </row>
    <row r="189" spans="1:28" s="56" customFormat="1" x14ac:dyDescent="0.2">
      <c r="A189" s="156">
        <v>9186</v>
      </c>
      <c r="B189" s="156" t="s">
        <v>87</v>
      </c>
      <c r="C189" s="156" t="s">
        <v>79</v>
      </c>
      <c r="D189" s="160">
        <v>43186</v>
      </c>
      <c r="E189" s="158"/>
      <c r="F189" s="168">
        <v>1.0952999999999999</v>
      </c>
      <c r="G189" s="168">
        <v>10.346170000000001</v>
      </c>
      <c r="H189" t="s">
        <v>293</v>
      </c>
      <c r="I189">
        <v>9.9932672708461356E-3</v>
      </c>
      <c r="J189">
        <v>0.26310970296388914</v>
      </c>
      <c r="K189">
        <v>7.1769653693295197E-3</v>
      </c>
      <c r="L189">
        <v>3.4602676822029672E-3</v>
      </c>
      <c r="M189">
        <v>2.699888892017738</v>
      </c>
      <c r="N189">
        <v>6.0159203688942529E-3</v>
      </c>
      <c r="O189">
        <v>2.0453859313864671</v>
      </c>
      <c r="P189">
        <v>0.24876124195403801</v>
      </c>
      <c r="Q189">
        <v>7.5688883553489995E-3</v>
      </c>
      <c r="R189">
        <v>6.709426543411183E-2</v>
      </c>
      <c r="S189">
        <v>5.4894353503013483E-5</v>
      </c>
      <c r="T189">
        <v>6.7094265434112843E-2</v>
      </c>
      <c r="U189">
        <v>1.311444279692545</v>
      </c>
      <c r="V189">
        <v>0.16740676865039972</v>
      </c>
      <c r="W189">
        <v>0.18531170210588715</v>
      </c>
      <c r="X189">
        <v>0.22366924061801513</v>
      </c>
      <c r="Y189">
        <v>0.24306154238722358</v>
      </c>
      <c r="Z189">
        <v>0.18416064212154801</v>
      </c>
    </row>
    <row r="190" spans="1:28" s="56" customFormat="1" x14ac:dyDescent="0.2">
      <c r="D190" s="130"/>
      <c r="E190" s="72"/>
      <c r="F190" s="166"/>
      <c r="G190" s="166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</row>
    <row r="191" spans="1:28" s="56" customFormat="1" x14ac:dyDescent="0.2">
      <c r="A191" s="156">
        <v>8717</v>
      </c>
      <c r="B191" s="156" t="s">
        <v>87</v>
      </c>
      <c r="C191" s="156" t="s">
        <v>79</v>
      </c>
      <c r="D191" s="160">
        <v>43202</v>
      </c>
      <c r="E191" s="158"/>
      <c r="F191" s="168">
        <v>1.1119699999999999</v>
      </c>
      <c r="G191" s="168">
        <v>10.2403</v>
      </c>
      <c r="H191" t="s">
        <v>297</v>
      </c>
      <c r="I191">
        <v>9.8023686990214055E-3</v>
      </c>
      <c r="J191">
        <v>1.1615611584537902</v>
      </c>
      <c r="K191">
        <v>7.1449004848619909E-3</v>
      </c>
      <c r="L191">
        <v>6.4128472681479858E-3</v>
      </c>
      <c r="M191">
        <v>2.7686017163150023</v>
      </c>
      <c r="N191">
        <v>1.9046533208397876E-2</v>
      </c>
      <c r="O191">
        <v>2.1390814232221844</v>
      </c>
      <c r="P191">
        <v>1.1937021473620733</v>
      </c>
      <c r="Q191">
        <v>7.5849582033181047E-3</v>
      </c>
      <c r="R191">
        <v>0.24226773413797256</v>
      </c>
      <c r="S191">
        <v>5.5010902178821616E-5</v>
      </c>
      <c r="T191">
        <v>0.24226773413797234</v>
      </c>
      <c r="U191">
        <v>1.34131421214102</v>
      </c>
      <c r="V191">
        <v>0.3390315139157436</v>
      </c>
      <c r="W191">
        <v>0.15024084724910233</v>
      </c>
      <c r="X191">
        <v>0.64927297004352413</v>
      </c>
      <c r="Y191">
        <v>0.20110668033021703</v>
      </c>
      <c r="Z191">
        <v>0.61047749430668818</v>
      </c>
    </row>
    <row r="192" spans="1:28" s="56" customFormat="1" x14ac:dyDescent="0.2">
      <c r="A192" s="56">
        <v>9225</v>
      </c>
      <c r="B192" s="56" t="s">
        <v>312</v>
      </c>
      <c r="C192" s="56" t="s">
        <v>95</v>
      </c>
      <c r="D192" s="130">
        <v>43202</v>
      </c>
      <c r="E192" s="72">
        <v>950</v>
      </c>
      <c r="F192" s="166">
        <v>0.15690000000000001</v>
      </c>
      <c r="G192" s="166">
        <v>0.10418999999999912</v>
      </c>
      <c r="H192" t="s">
        <v>298</v>
      </c>
      <c r="I192">
        <v>1.0165338190903596E-2</v>
      </c>
      <c r="J192">
        <v>0.52355765813730448</v>
      </c>
      <c r="K192">
        <v>7.143917021840516E-3</v>
      </c>
      <c r="L192">
        <v>1.1397255355931274E-2</v>
      </c>
      <c r="M192">
        <v>0.58915312533422914</v>
      </c>
      <c r="N192">
        <v>1.1610169000861125E-2</v>
      </c>
      <c r="O192">
        <v>0.89069195421600034</v>
      </c>
      <c r="P192">
        <v>0.61180884650818024</v>
      </c>
      <c r="Q192">
        <v>1.5342428846485462E-2</v>
      </c>
      <c r="R192">
        <v>0.17680787385084912</v>
      </c>
      <c r="S192">
        <v>1.1127297340812334E-4</v>
      </c>
      <c r="T192">
        <v>0.17680787385084845</v>
      </c>
      <c r="U192">
        <v>9.8602941259652258E-2</v>
      </c>
      <c r="V192">
        <v>0.56777896362860525</v>
      </c>
      <c r="W192">
        <v>1.9023952667701821E-2</v>
      </c>
      <c r="X192">
        <v>0.27513914711704429</v>
      </c>
      <c r="Y192">
        <v>1.8727291106872611E-3</v>
      </c>
      <c r="Z192">
        <v>0.5903106993372913</v>
      </c>
    </row>
    <row r="193" spans="1:26" s="56" customFormat="1" x14ac:dyDescent="0.2">
      <c r="A193" s="156">
        <v>8717</v>
      </c>
      <c r="B193" s="156" t="s">
        <v>87</v>
      </c>
      <c r="C193" s="156" t="s">
        <v>79</v>
      </c>
      <c r="D193" s="160">
        <v>43202</v>
      </c>
      <c r="E193" s="158"/>
      <c r="F193" s="168">
        <v>1.1119699999999999</v>
      </c>
      <c r="G193" s="168">
        <v>10.2403</v>
      </c>
      <c r="H193" t="s">
        <v>299</v>
      </c>
      <c r="I193">
        <v>9.9630316253597976E-3</v>
      </c>
      <c r="J193">
        <v>1.1792306959669703</v>
      </c>
      <c r="K193">
        <v>7.1445182315832325E-3</v>
      </c>
      <c r="L193">
        <v>7.9442890140243722E-3</v>
      </c>
      <c r="M193">
        <v>2.7684148098823798</v>
      </c>
      <c r="N193">
        <v>1.1326540646924836E-2</v>
      </c>
      <c r="O193">
        <v>2.1068248963669598</v>
      </c>
      <c r="P193">
        <v>1.1750818802296219</v>
      </c>
      <c r="Q193">
        <v>7.5686144217230718E-3</v>
      </c>
      <c r="R193">
        <v>0.19910687467018959</v>
      </c>
      <c r="S193">
        <v>5.4892366763535723E-5</v>
      </c>
      <c r="T193">
        <v>0.19910687467018939</v>
      </c>
      <c r="U193">
        <v>1.3422233417380656</v>
      </c>
      <c r="V193">
        <v>0.32133189079018643</v>
      </c>
      <c r="W193">
        <v>0.14822274798516771</v>
      </c>
      <c r="X193">
        <v>0.72588881773034175</v>
      </c>
      <c r="Y193">
        <v>0.19886983203939482</v>
      </c>
      <c r="Z193">
        <v>0.69726915981137716</v>
      </c>
    </row>
    <row r="194" spans="1:26" s="56" customFormat="1" x14ac:dyDescent="0.2">
      <c r="A194" s="56">
        <v>9226</v>
      </c>
      <c r="B194" s="56" t="s">
        <v>313</v>
      </c>
      <c r="C194" s="56" t="s">
        <v>95</v>
      </c>
      <c r="D194" s="130">
        <v>43202</v>
      </c>
      <c r="E194" s="72">
        <v>997</v>
      </c>
      <c r="F194" s="166">
        <v>0.1482</v>
      </c>
      <c r="G194" s="166">
        <v>0.10336000000000034</v>
      </c>
      <c r="H194" t="s">
        <v>300</v>
      </c>
      <c r="I194">
        <v>1.0010606318086054E-2</v>
      </c>
      <c r="J194">
        <v>0.55364570204659147</v>
      </c>
      <c r="K194">
        <v>7.138154713865196E-3</v>
      </c>
      <c r="L194">
        <v>1.2110745606520815E-2</v>
      </c>
      <c r="M194">
        <v>0.65508016206758435</v>
      </c>
      <c r="N194">
        <v>1.1819416312264517E-2</v>
      </c>
      <c r="O194">
        <v>0.99745296589334342</v>
      </c>
      <c r="P194">
        <v>0.58115246693791889</v>
      </c>
      <c r="Q194">
        <v>1.5230089013463777E-2</v>
      </c>
      <c r="R194">
        <v>0.16115420904444638</v>
      </c>
      <c r="S194">
        <v>1.1045821406476435E-4</v>
      </c>
      <c r="T194">
        <v>0.16115420904444688</v>
      </c>
      <c r="U194">
        <v>7.3536702987134259E-2</v>
      </c>
      <c r="V194">
        <v>0.62385722574452163</v>
      </c>
      <c r="W194">
        <v>1.7452891553900767E-2</v>
      </c>
      <c r="X194">
        <v>0.23465599938592829</v>
      </c>
      <c r="Y194">
        <v>1.2892667962146761E-3</v>
      </c>
      <c r="Z194">
        <v>0.65081960354467416</v>
      </c>
    </row>
    <row r="195" spans="1:26" s="56" customFormat="1" x14ac:dyDescent="0.2">
      <c r="A195" s="156">
        <v>8717</v>
      </c>
      <c r="B195" s="156" t="s">
        <v>87</v>
      </c>
      <c r="C195" s="156" t="s">
        <v>79</v>
      </c>
      <c r="D195" s="160">
        <v>43202</v>
      </c>
      <c r="E195" s="158"/>
      <c r="F195" s="168">
        <v>1.1119699999999999</v>
      </c>
      <c r="G195" s="168">
        <v>10.2403</v>
      </c>
      <c r="H195" t="s">
        <v>301</v>
      </c>
      <c r="I195">
        <v>1.006051043838801E-2</v>
      </c>
      <c r="J195">
        <v>1.4774188744685237</v>
      </c>
      <c r="K195">
        <v>7.140255043478325E-3</v>
      </c>
      <c r="L195">
        <v>6.733585264199384E-3</v>
      </c>
      <c r="M195">
        <v>2.7690752631009476</v>
      </c>
      <c r="N195">
        <v>1.3902950203575683E-2</v>
      </c>
      <c r="O195">
        <v>2.0868851045753787</v>
      </c>
      <c r="P195">
        <v>1.3559541906263628</v>
      </c>
      <c r="Q195">
        <v>7.57781219484506E-3</v>
      </c>
      <c r="R195">
        <v>0.22698304307440936</v>
      </c>
      <c r="S195">
        <v>5.4959074817016521E-5</v>
      </c>
      <c r="T195">
        <v>0.22698304307440959</v>
      </c>
      <c r="U195">
        <v>1.3430423226369304</v>
      </c>
      <c r="V195">
        <v>0.33345385472331451</v>
      </c>
      <c r="W195">
        <v>0.15178816829370245</v>
      </c>
      <c r="X195">
        <v>0.6623057309071656</v>
      </c>
      <c r="Y195">
        <v>0.20397323670908515</v>
      </c>
      <c r="Z195">
        <v>0.74194740928311198</v>
      </c>
    </row>
    <row r="196" spans="1:26" s="56" customFormat="1" x14ac:dyDescent="0.2">
      <c r="A196" s="56">
        <v>9227</v>
      </c>
      <c r="B196" s="56" t="s">
        <v>314</v>
      </c>
      <c r="C196" s="56" t="s">
        <v>95</v>
      </c>
      <c r="D196" s="130">
        <v>43202</v>
      </c>
      <c r="E196" s="72">
        <v>1022</v>
      </c>
      <c r="F196" s="166">
        <v>0.1578</v>
      </c>
      <c r="G196" s="166">
        <v>0.10248999999999953</v>
      </c>
      <c r="H196" t="s">
        <v>302</v>
      </c>
      <c r="I196">
        <v>1.0141026823349131E-2</v>
      </c>
      <c r="J196">
        <v>0.36092240938393144</v>
      </c>
      <c r="K196">
        <v>7.1313797262400449E-3</v>
      </c>
      <c r="L196">
        <v>1.2320469250558375E-2</v>
      </c>
      <c r="M196">
        <v>0.82383042406373652</v>
      </c>
      <c r="N196">
        <v>8.447563920740097E-3</v>
      </c>
      <c r="O196">
        <v>1.2202324698324147</v>
      </c>
      <c r="P196">
        <v>0.39368133491700158</v>
      </c>
      <c r="Q196">
        <v>1.5010733938526083E-2</v>
      </c>
      <c r="R196">
        <v>0.13743967498514556</v>
      </c>
      <c r="S196">
        <v>1.088673126719859E-4</v>
      </c>
      <c r="T196">
        <v>0.1374396749851455</v>
      </c>
      <c r="U196">
        <v>8.9848576865807189E-2</v>
      </c>
      <c r="V196">
        <v>0.49622467305139117</v>
      </c>
      <c r="W196">
        <v>2.2570050414733284E-2</v>
      </c>
      <c r="X196">
        <v>0.23221366724295511</v>
      </c>
      <c r="Y196">
        <v>2.0280381188506912E-3</v>
      </c>
      <c r="Z196">
        <v>0.47844932634149789</v>
      </c>
    </row>
    <row r="197" spans="1:26" s="56" customFormat="1" x14ac:dyDescent="0.2">
      <c r="A197" s="156">
        <v>8717</v>
      </c>
      <c r="B197" s="156" t="s">
        <v>87</v>
      </c>
      <c r="C197" s="156" t="s">
        <v>79</v>
      </c>
      <c r="D197" s="160">
        <v>43202</v>
      </c>
      <c r="E197" s="158"/>
      <c r="F197" s="168">
        <v>1.1119699999999999</v>
      </c>
      <c r="G197" s="168">
        <v>10.2403</v>
      </c>
      <c r="H197" t="s">
        <v>303</v>
      </c>
      <c r="I197">
        <v>1.0051871196445036E-2</v>
      </c>
      <c r="J197">
        <v>1.9144599888004643</v>
      </c>
      <c r="K197">
        <v>7.1350708706353844E-3</v>
      </c>
      <c r="L197">
        <v>7.7047539199902402E-3</v>
      </c>
      <c r="M197">
        <v>2.7685804351126007</v>
      </c>
      <c r="N197">
        <v>1.5398587426901761E-2</v>
      </c>
      <c r="O197">
        <v>2.0834586602163636</v>
      </c>
      <c r="P197">
        <v>1.7532173122889398</v>
      </c>
      <c r="Q197">
        <v>7.5642789065966005E-3</v>
      </c>
      <c r="R197">
        <v>0.24391132863857118</v>
      </c>
      <c r="S197">
        <v>5.4860922872597379E-5</v>
      </c>
      <c r="T197">
        <v>0.24391132863857112</v>
      </c>
      <c r="U197">
        <v>1.3418661263596441</v>
      </c>
      <c r="V197">
        <v>0.32732858425144962</v>
      </c>
      <c r="W197">
        <v>0.15185541634291372</v>
      </c>
      <c r="X197">
        <v>0.528674440520294</v>
      </c>
      <c r="Y197">
        <v>0.20361413525939001</v>
      </c>
      <c r="Z197">
        <v>0.58332945759251054</v>
      </c>
    </row>
    <row r="198" spans="1:26" s="56" customFormat="1" x14ac:dyDescent="0.2">
      <c r="A198" s="56">
        <v>9228</v>
      </c>
      <c r="B198" s="56" t="s">
        <v>315</v>
      </c>
      <c r="C198" s="56" t="s">
        <v>95</v>
      </c>
      <c r="D198" s="130">
        <v>43202</v>
      </c>
      <c r="E198" s="72">
        <v>1034</v>
      </c>
      <c r="F198" s="166">
        <v>0.14054</v>
      </c>
      <c r="G198" s="166">
        <v>0.10191999999999979</v>
      </c>
      <c r="H198" t="s">
        <v>304</v>
      </c>
      <c r="I198">
        <v>1.0110908786352062E-2</v>
      </c>
      <c r="J198">
        <v>0.50795427826327944</v>
      </c>
      <c r="K198">
        <v>7.1251133369476674E-3</v>
      </c>
      <c r="L198">
        <v>1.0133226452171134E-2</v>
      </c>
      <c r="M198">
        <v>0.79907602295265101</v>
      </c>
      <c r="N198">
        <v>9.2487102408682804E-3</v>
      </c>
      <c r="O198">
        <v>1.1931035461822432</v>
      </c>
      <c r="P198">
        <v>0.48262026309425132</v>
      </c>
      <c r="Q198">
        <v>1.5088211093209918E-2</v>
      </c>
      <c r="R198">
        <v>0.14658589330218097</v>
      </c>
      <c r="S198">
        <v>1.0942922587745895E-4</v>
      </c>
      <c r="T198">
        <v>0.14658589330218152</v>
      </c>
      <c r="U198">
        <v>7.9693965530556604E-2</v>
      </c>
      <c r="V198">
        <v>0.67004800468294257</v>
      </c>
      <c r="W198">
        <v>1.6900232603714215E-2</v>
      </c>
      <c r="X198">
        <v>0.22519543948485735</v>
      </c>
      <c r="Y198">
        <v>1.3453941595081634E-3</v>
      </c>
      <c r="Z198">
        <v>0.61529139236249353</v>
      </c>
    </row>
    <row r="199" spans="1:26" s="56" customFormat="1" x14ac:dyDescent="0.2">
      <c r="A199" s="156">
        <v>8717</v>
      </c>
      <c r="B199" s="156" t="s">
        <v>87</v>
      </c>
      <c r="C199" s="156" t="s">
        <v>79</v>
      </c>
      <c r="D199" s="160">
        <v>43202</v>
      </c>
      <c r="E199" s="158"/>
      <c r="F199" s="168">
        <v>1.1119699999999999</v>
      </c>
      <c r="G199" s="168">
        <v>10.2403</v>
      </c>
      <c r="H199" t="s">
        <v>305</v>
      </c>
      <c r="I199">
        <v>1.0141470633473346E-2</v>
      </c>
      <c r="J199">
        <v>1.1065969230504515</v>
      </c>
      <c r="K199">
        <v>7.1309326474757184E-3</v>
      </c>
      <c r="L199">
        <v>9.7713443426820194E-3</v>
      </c>
      <c r="M199">
        <v>2.768668510874742</v>
      </c>
      <c r="N199">
        <v>2.0582563868265107E-2</v>
      </c>
      <c r="O199">
        <v>2.0577314358715229</v>
      </c>
      <c r="P199">
        <v>1.0988351345704117</v>
      </c>
      <c r="Q199">
        <v>7.5555485923853158E-3</v>
      </c>
      <c r="R199">
        <v>0.1876625919039831</v>
      </c>
      <c r="S199">
        <v>5.4797605126053023E-5</v>
      </c>
      <c r="T199">
        <v>0.18766259190398263</v>
      </c>
      <c r="U199">
        <v>1.3403153976483806</v>
      </c>
      <c r="V199">
        <v>0.34975363708935214</v>
      </c>
      <c r="W199">
        <v>0.15201276261078422</v>
      </c>
      <c r="X199">
        <v>0.73925302532599924</v>
      </c>
      <c r="Y199">
        <v>0.20321816633396494</v>
      </c>
      <c r="Z199">
        <v>0.66096980120341819</v>
      </c>
    </row>
    <row r="200" spans="1:26" s="56" customFormat="1" x14ac:dyDescent="0.2">
      <c r="A200" s="56">
        <v>9229</v>
      </c>
      <c r="B200" s="56" t="s">
        <v>316</v>
      </c>
      <c r="C200" s="56" t="s">
        <v>95</v>
      </c>
      <c r="D200" s="130">
        <v>43202</v>
      </c>
      <c r="E200" s="72">
        <v>1042</v>
      </c>
      <c r="F200" s="166">
        <v>0.1426</v>
      </c>
      <c r="G200" s="166">
        <v>0.10109000000000101</v>
      </c>
      <c r="H200" t="s">
        <v>306</v>
      </c>
      <c r="I200">
        <v>1.010223521091185E-2</v>
      </c>
      <c r="J200">
        <v>0.49150027801821244</v>
      </c>
      <c r="K200">
        <v>7.1237951089822785E-3</v>
      </c>
      <c r="L200">
        <v>1.0370215058345037E-2</v>
      </c>
      <c r="M200">
        <v>0.92496783602970423</v>
      </c>
      <c r="N200">
        <v>8.1901662219993013E-3</v>
      </c>
      <c r="O200">
        <v>1.3478140589318457</v>
      </c>
      <c r="P200">
        <v>0.50696679951879209</v>
      </c>
      <c r="Q200">
        <v>1.4702619846231479E-2</v>
      </c>
      <c r="R200">
        <v>0.11407892732982552</v>
      </c>
      <c r="S200">
        <v>1.0663267488799386E-4</v>
      </c>
      <c r="T200">
        <v>0.11407892732982496</v>
      </c>
      <c r="U200">
        <v>9.4141629136311383E-2</v>
      </c>
      <c r="V200">
        <v>0.59680853141321843</v>
      </c>
      <c r="W200">
        <v>1.7599361382689842E-2</v>
      </c>
      <c r="X200">
        <v>0.27159240852465422</v>
      </c>
      <c r="Y200">
        <v>1.6601704278429977E-3</v>
      </c>
      <c r="Z200">
        <v>0.45783672344450577</v>
      </c>
    </row>
    <row r="201" spans="1:26" s="56" customFormat="1" x14ac:dyDescent="0.2">
      <c r="A201" s="156">
        <v>8717</v>
      </c>
      <c r="B201" s="156" t="s">
        <v>87</v>
      </c>
      <c r="C201" s="156" t="s">
        <v>79</v>
      </c>
      <c r="D201" s="160">
        <v>43202</v>
      </c>
      <c r="E201" s="158"/>
      <c r="F201" s="168">
        <v>1.1119699999999999</v>
      </c>
      <c r="G201" s="168">
        <v>10.2403</v>
      </c>
      <c r="H201" t="s">
        <v>307</v>
      </c>
      <c r="I201">
        <v>1.0273569251153464E-2</v>
      </c>
      <c r="J201">
        <v>1.4484304598307103</v>
      </c>
      <c r="K201">
        <v>7.1324590751319621E-3</v>
      </c>
      <c r="L201">
        <v>8.4968552719992263E-3</v>
      </c>
      <c r="M201">
        <v>2.7689190622456161</v>
      </c>
      <c r="N201">
        <v>1.5373867341147571E-2</v>
      </c>
      <c r="O201">
        <v>2.0421398458474926</v>
      </c>
      <c r="P201">
        <v>1.3840080951111438</v>
      </c>
      <c r="Q201">
        <v>7.5766938014413471E-3</v>
      </c>
      <c r="R201">
        <v>0.20221374393406552</v>
      </c>
      <c r="S201">
        <v>5.4950963522467535E-5</v>
      </c>
      <c r="T201">
        <v>0.20221374393406674</v>
      </c>
      <c r="U201">
        <v>1.3365760667304731</v>
      </c>
      <c r="V201">
        <v>0.3886745734749561</v>
      </c>
      <c r="W201">
        <v>0.15434514617376119</v>
      </c>
      <c r="X201">
        <v>0.72454961813430641</v>
      </c>
      <c r="Y201">
        <v>0.20644210477354732</v>
      </c>
      <c r="Z201">
        <v>0.68066168657776227</v>
      </c>
    </row>
    <row r="202" spans="1:26" s="56" customFormat="1" x14ac:dyDescent="0.2">
      <c r="A202" s="56">
        <v>9230</v>
      </c>
      <c r="B202" s="56" t="s">
        <v>317</v>
      </c>
      <c r="C202" s="56" t="s">
        <v>95</v>
      </c>
      <c r="D202" s="130">
        <v>43202</v>
      </c>
      <c r="E202" s="72">
        <v>1065</v>
      </c>
      <c r="F202" s="166">
        <v>0.14671000000000001</v>
      </c>
      <c r="G202" s="166">
        <v>0.10123999999999889</v>
      </c>
      <c r="H202" t="s">
        <v>308</v>
      </c>
      <c r="I202">
        <v>1.0059154916502925E-2</v>
      </c>
      <c r="J202">
        <v>0.34784569952643357</v>
      </c>
      <c r="K202">
        <v>7.1247172212593355E-3</v>
      </c>
      <c r="L202">
        <v>4.7860943228992085E-3</v>
      </c>
      <c r="M202">
        <v>1.3304516643750575</v>
      </c>
      <c r="N202">
        <v>5.5671771399045918E-3</v>
      </c>
      <c r="O202">
        <v>1.9910839971084637</v>
      </c>
      <c r="P202">
        <v>0.34676020866347906</v>
      </c>
      <c r="Q202">
        <v>1.5044380042468075E-2</v>
      </c>
      <c r="R202">
        <v>6.9374692348898842E-2</v>
      </c>
      <c r="S202">
        <v>1.091113354448261E-4</v>
      </c>
      <c r="T202">
        <v>6.9374692348898676E-2</v>
      </c>
      <c r="U202">
        <v>0.14328098916079299</v>
      </c>
      <c r="V202">
        <v>0.47765705754239784</v>
      </c>
      <c r="W202">
        <v>5.2460723989626756E-2</v>
      </c>
      <c r="X202">
        <v>0.24318601749956725</v>
      </c>
      <c r="Y202">
        <v>7.4963953160417981E-3</v>
      </c>
      <c r="Z202">
        <v>0.46376447015507949</v>
      </c>
    </row>
    <row r="203" spans="1:26" s="56" customFormat="1" x14ac:dyDescent="0.2">
      <c r="A203" s="156">
        <v>8717</v>
      </c>
      <c r="B203" s="156" t="s">
        <v>87</v>
      </c>
      <c r="C203" s="156" t="s">
        <v>79</v>
      </c>
      <c r="D203" s="160">
        <v>43202</v>
      </c>
      <c r="E203" s="158"/>
      <c r="F203" s="168">
        <v>1.1119699999999999</v>
      </c>
      <c r="G203" s="168">
        <v>10.2403</v>
      </c>
      <c r="H203" t="s">
        <v>309</v>
      </c>
      <c r="I203">
        <v>9.7741648853946778E-3</v>
      </c>
      <c r="J203">
        <v>1.5663210249394746</v>
      </c>
      <c r="K203">
        <v>7.1304673094549327E-3</v>
      </c>
      <c r="L203">
        <v>8.5069296946209214E-3</v>
      </c>
      <c r="M203">
        <v>2.768360168175112</v>
      </c>
      <c r="N203">
        <v>1.5292043552271196E-2</v>
      </c>
      <c r="O203">
        <v>2.1422533662282253</v>
      </c>
      <c r="P203">
        <v>1.6050037641508561</v>
      </c>
      <c r="Q203">
        <v>7.5662973651600433E-3</v>
      </c>
      <c r="R203">
        <v>0.23656195053229578</v>
      </c>
      <c r="S203">
        <v>5.487556200752854E-5</v>
      </c>
      <c r="T203">
        <v>0.23656195053229573</v>
      </c>
      <c r="U203">
        <v>1.3443224490534849</v>
      </c>
      <c r="V203">
        <v>0.34919891702865735</v>
      </c>
      <c r="W203">
        <v>0.15472572248447802</v>
      </c>
      <c r="X203">
        <v>0.59051371182586176</v>
      </c>
      <c r="Y203">
        <v>0.20846648018779254</v>
      </c>
      <c r="Z203">
        <v>0.67824799568082184</v>
      </c>
    </row>
    <row r="204" spans="1:26" s="56" customFormat="1" x14ac:dyDescent="0.2">
      <c r="A204" s="56">
        <v>9231</v>
      </c>
      <c r="B204" s="56" t="s">
        <v>318</v>
      </c>
      <c r="C204" s="56" t="s">
        <v>95</v>
      </c>
      <c r="D204" s="130">
        <v>43202</v>
      </c>
      <c r="E204" s="72">
        <v>1076</v>
      </c>
      <c r="F204" s="166">
        <v>0.16017999999999999</v>
      </c>
      <c r="G204" s="166">
        <v>0.10155999999999921</v>
      </c>
      <c r="H204" t="s">
        <v>310</v>
      </c>
      <c r="I204">
        <v>1.006494663391254E-2</v>
      </c>
      <c r="J204">
        <v>0.41882957885443095</v>
      </c>
      <c r="K204">
        <v>7.1222153273422717E-3</v>
      </c>
      <c r="L204">
        <v>6.1185586320823071E-3</v>
      </c>
      <c r="M204">
        <v>1.0448286556723332</v>
      </c>
      <c r="N204">
        <v>6.8664213381698517E-3</v>
      </c>
      <c r="O204">
        <v>1.5537757548563411</v>
      </c>
      <c r="P204">
        <v>0.38573254869788043</v>
      </c>
      <c r="Q204">
        <v>1.4953488604003648E-2</v>
      </c>
      <c r="R204">
        <v>9.6333321627362703E-2</v>
      </c>
      <c r="S204">
        <v>1.0845213339041382E-4</v>
      </c>
      <c r="T204">
        <v>9.6333321627362897E-2</v>
      </c>
      <c r="U204">
        <v>0.1149217662476191</v>
      </c>
      <c r="V204">
        <v>0.48485609866104062</v>
      </c>
      <c r="W204">
        <v>3.1820076977724758E-2</v>
      </c>
      <c r="X204">
        <v>0.2755471697419718</v>
      </c>
      <c r="Y204">
        <v>3.6552099119877934E-3</v>
      </c>
      <c r="Z204">
        <v>0.52095562920075178</v>
      </c>
    </row>
    <row r="205" spans="1:26" s="56" customFormat="1" x14ac:dyDescent="0.2">
      <c r="A205" s="156">
        <v>8717</v>
      </c>
      <c r="B205" s="156" t="s">
        <v>87</v>
      </c>
      <c r="C205" s="156" t="s">
        <v>79</v>
      </c>
      <c r="D205" s="160">
        <v>43202</v>
      </c>
      <c r="E205" s="158"/>
      <c r="F205" s="168">
        <v>1.1119699999999999</v>
      </c>
      <c r="G205" s="168">
        <v>10.2403</v>
      </c>
      <c r="H205" t="s">
        <v>311</v>
      </c>
      <c r="I205">
        <v>9.9706398472997494E-3</v>
      </c>
      <c r="J205">
        <v>1.4632311747645497</v>
      </c>
      <c r="K205">
        <v>7.130725751589879E-3</v>
      </c>
      <c r="L205">
        <v>7.5128743058079876E-3</v>
      </c>
      <c r="M205">
        <v>2.7699819827286274</v>
      </c>
      <c r="N205">
        <v>1.8815641283442781E-2</v>
      </c>
      <c r="O205">
        <v>2.110013217579533</v>
      </c>
      <c r="P205">
        <v>1.4657387431444526</v>
      </c>
      <c r="Q205">
        <v>7.5602292084333235E-3</v>
      </c>
      <c r="R205">
        <v>0.33431180196495308</v>
      </c>
      <c r="S205">
        <v>5.4831551906595719E-5</v>
      </c>
      <c r="T205">
        <v>0.33431180196495303</v>
      </c>
      <c r="U205">
        <v>1.3448264776210885</v>
      </c>
      <c r="V205">
        <v>0.26072314737754104</v>
      </c>
      <c r="W205">
        <v>0.15877685198837257</v>
      </c>
      <c r="X205">
        <v>0.76354136776255832</v>
      </c>
      <c r="Y205">
        <v>0.21351606590007541</v>
      </c>
      <c r="Z205">
        <v>0.81922541428155315</v>
      </c>
    </row>
    <row r="206" spans="1:26" s="56" customFormat="1" x14ac:dyDescent="0.2">
      <c r="D206" s="130"/>
      <c r="E206" s="72"/>
      <c r="F206" s="166"/>
      <c r="G206" s="166"/>
      <c r="H206" s="174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</row>
    <row r="207" spans="1:26" s="56" customFormat="1" x14ac:dyDescent="0.2">
      <c r="A207" s="156">
        <v>8717</v>
      </c>
      <c r="B207" s="156" t="s">
        <v>87</v>
      </c>
      <c r="C207" s="156" t="s">
        <v>79</v>
      </c>
      <c r="D207" s="160">
        <v>43203</v>
      </c>
      <c r="E207" s="158"/>
      <c r="F207" s="168">
        <v>1.1119699999999999</v>
      </c>
      <c r="G207" s="168">
        <v>10.2403</v>
      </c>
      <c r="H207" t="s">
        <v>297</v>
      </c>
      <c r="I207">
        <v>9.7980537932651109E-3</v>
      </c>
      <c r="J207">
        <v>1.1643756597745731</v>
      </c>
      <c r="K207">
        <v>7.1489525282313433E-3</v>
      </c>
      <c r="L207">
        <v>7.2092388756280386E-3</v>
      </c>
      <c r="M207">
        <v>2.7690490026725589</v>
      </c>
      <c r="N207">
        <v>1.828973050967837E-2</v>
      </c>
      <c r="O207">
        <v>2.134360173339068</v>
      </c>
      <c r="P207">
        <v>1.1466602543616373</v>
      </c>
      <c r="Q207">
        <v>7.5641354807292425E-3</v>
      </c>
      <c r="R207">
        <v>0.21384450169485972</v>
      </c>
      <c r="S207">
        <v>5.4859882657721087E-5</v>
      </c>
      <c r="T207">
        <v>0.21384450169485902</v>
      </c>
      <c r="U207">
        <v>1.3390294872883959</v>
      </c>
      <c r="V207">
        <v>0.29389034758966093</v>
      </c>
      <c r="W207">
        <v>0.15848035408792971</v>
      </c>
      <c r="X207">
        <v>1.0336658003868822</v>
      </c>
      <c r="Y207">
        <v>0.21230975827651935</v>
      </c>
      <c r="Z207">
        <v>1.0353185123201065</v>
      </c>
    </row>
    <row r="208" spans="1:26" s="56" customFormat="1" x14ac:dyDescent="0.2">
      <c r="A208" s="56">
        <v>9232</v>
      </c>
      <c r="B208" s="56" t="s">
        <v>319</v>
      </c>
      <c r="C208" s="56" t="s">
        <v>95</v>
      </c>
      <c r="D208" s="130">
        <v>43203</v>
      </c>
      <c r="E208" s="72">
        <v>1085</v>
      </c>
      <c r="F208" s="166">
        <v>0.14660000000000001</v>
      </c>
      <c r="G208" s="166">
        <v>0.10270000000000046</v>
      </c>
      <c r="H208" t="s">
        <v>327</v>
      </c>
      <c r="I208">
        <v>1.0091127545141484E-2</v>
      </c>
      <c r="J208">
        <v>0.43543963454100693</v>
      </c>
      <c r="K208">
        <v>7.1332321701043366E-3</v>
      </c>
      <c r="L208">
        <v>1.7988051610052597E-2</v>
      </c>
      <c r="M208">
        <v>1.2306271617699105</v>
      </c>
      <c r="N208">
        <v>9.7649882463640546E-3</v>
      </c>
      <c r="O208">
        <v>1.7781806639617326</v>
      </c>
      <c r="P208">
        <v>0.4571729566920037</v>
      </c>
      <c r="Q208">
        <v>1.4575869720642759E-2</v>
      </c>
      <c r="R208">
        <v>0.10272906670924978</v>
      </c>
      <c r="S208">
        <v>1.0571340301160247E-4</v>
      </c>
      <c r="T208">
        <v>0.10272906670924925</v>
      </c>
      <c r="U208">
        <v>0.13350684801092674</v>
      </c>
      <c r="V208">
        <v>0.47862648700649812</v>
      </c>
      <c r="W208">
        <v>4.0764678645042636E-2</v>
      </c>
      <c r="X208">
        <v>0.33618922030604392</v>
      </c>
      <c r="Y208">
        <v>5.42349819992664E-3</v>
      </c>
      <c r="Z208">
        <v>0.48379118296750712</v>
      </c>
    </row>
    <row r="209" spans="1:26" s="56" customFormat="1" x14ac:dyDescent="0.2">
      <c r="A209" s="156">
        <v>9186</v>
      </c>
      <c r="B209" s="156" t="s">
        <v>87</v>
      </c>
      <c r="C209" s="156" t="s">
        <v>79</v>
      </c>
      <c r="D209" s="160">
        <v>43203</v>
      </c>
      <c r="E209" s="158"/>
      <c r="F209" s="168">
        <v>1.0952999999999999</v>
      </c>
      <c r="G209" s="168">
        <v>10.346170000000001</v>
      </c>
      <c r="H209" t="s">
        <v>328</v>
      </c>
      <c r="I209">
        <v>9.8408408510927328E-3</v>
      </c>
      <c r="J209">
        <v>1.8805835206378982</v>
      </c>
      <c r="K209">
        <v>7.1324817038154022E-3</v>
      </c>
      <c r="L209">
        <v>1.015002218956519E-2</v>
      </c>
      <c r="M209">
        <v>2.6997397324014956</v>
      </c>
      <c r="N209">
        <v>2.3634583097889367E-2</v>
      </c>
      <c r="O209">
        <v>2.0760856737429614</v>
      </c>
      <c r="P209">
        <v>1.7708103198669323</v>
      </c>
      <c r="Q209">
        <v>7.5811764710759684E-3</v>
      </c>
      <c r="R209">
        <v>0.28254907715155725</v>
      </c>
      <c r="S209">
        <v>5.4983474670737576E-5</v>
      </c>
      <c r="T209">
        <v>0.28254907715155791</v>
      </c>
      <c r="U209">
        <v>1.3062664091151124</v>
      </c>
      <c r="V209">
        <v>0.32456281854100472</v>
      </c>
      <c r="W209">
        <v>0.17455322093004613</v>
      </c>
      <c r="X209">
        <v>0.98695033049275638</v>
      </c>
      <c r="Y209">
        <v>0.22752014600341885</v>
      </c>
      <c r="Z209">
        <v>0.83235453716026586</v>
      </c>
    </row>
    <row r="210" spans="1:26" s="56" customFormat="1" x14ac:dyDescent="0.2">
      <c r="A210" s="56">
        <v>9233</v>
      </c>
      <c r="B210" s="56" t="s">
        <v>320</v>
      </c>
      <c r="C210" s="56" t="s">
        <v>95</v>
      </c>
      <c r="D210" s="130">
        <v>43203</v>
      </c>
      <c r="E210" s="72">
        <v>1104</v>
      </c>
      <c r="F210" s="166">
        <v>0.14838999999999999</v>
      </c>
      <c r="G210" s="166">
        <v>0.10135000000000005</v>
      </c>
      <c r="H210" t="s">
        <v>329</v>
      </c>
      <c r="I210">
        <v>1.0112842552523959E-2</v>
      </c>
      <c r="J210">
        <v>0.27090974154096875</v>
      </c>
      <c r="K210">
        <v>7.1265214474789543E-3</v>
      </c>
      <c r="L210">
        <v>6.8343961276602187E-3</v>
      </c>
      <c r="M210">
        <v>1.3168134503944624</v>
      </c>
      <c r="N210">
        <v>7.1932445941708867E-3</v>
      </c>
      <c r="O210">
        <v>1.9016452705330773</v>
      </c>
      <c r="P210">
        <v>0.28254398606919939</v>
      </c>
      <c r="Q210">
        <v>1.4601521689961238E-2</v>
      </c>
      <c r="R210">
        <v>6.3536641887687623E-2</v>
      </c>
      <c r="S210">
        <v>1.0589944727671862E-4</v>
      </c>
      <c r="T210">
        <v>6.3536641887687761E-2</v>
      </c>
      <c r="U210">
        <v>0.15692052256897779</v>
      </c>
      <c r="V210">
        <v>0.35700780508766017</v>
      </c>
      <c r="W210">
        <v>9.7398675383688106E-3</v>
      </c>
      <c r="X210">
        <v>0.16741493679299069</v>
      </c>
      <c r="Y210">
        <v>1.5290965283427055E-3</v>
      </c>
      <c r="Z210">
        <v>0.30374778483044901</v>
      </c>
    </row>
    <row r="211" spans="1:26" s="56" customFormat="1" x14ac:dyDescent="0.2">
      <c r="A211" s="156">
        <v>9186</v>
      </c>
      <c r="B211" s="156" t="s">
        <v>87</v>
      </c>
      <c r="C211" s="156" t="s">
        <v>79</v>
      </c>
      <c r="D211" s="160">
        <v>43203</v>
      </c>
      <c r="E211" s="158"/>
      <c r="F211" s="168">
        <v>1.0952999999999999</v>
      </c>
      <c r="G211" s="168">
        <v>10.346170000000001</v>
      </c>
      <c r="H211" t="s">
        <v>330</v>
      </c>
      <c r="I211">
        <v>9.866531271825553E-3</v>
      </c>
      <c r="J211">
        <v>1.7601727231223854</v>
      </c>
      <c r="K211">
        <v>7.1288382668057643E-3</v>
      </c>
      <c r="L211">
        <v>1.0770192689734654E-2</v>
      </c>
      <c r="M211">
        <v>2.6997724455607028</v>
      </c>
      <c r="N211">
        <v>2.2053704757139844E-2</v>
      </c>
      <c r="O211">
        <v>2.0865853338745626</v>
      </c>
      <c r="P211">
        <v>1.852534404878003</v>
      </c>
      <c r="Q211">
        <v>7.5763222958455199E-3</v>
      </c>
      <c r="R211">
        <v>0.32636261049819432</v>
      </c>
      <c r="S211">
        <v>5.4948269129506763E-5</v>
      </c>
      <c r="T211">
        <v>0.32636261049819337</v>
      </c>
      <c r="U211">
        <v>1.312146399791017</v>
      </c>
      <c r="V211">
        <v>0.33790699032078059</v>
      </c>
      <c r="W211">
        <v>0.17567074661846802</v>
      </c>
      <c r="X211">
        <v>0.90960732650129872</v>
      </c>
      <c r="Y211">
        <v>0.23160094857194241</v>
      </c>
      <c r="Z211">
        <v>0.84866491292520563</v>
      </c>
    </row>
    <row r="212" spans="1:26" s="56" customFormat="1" x14ac:dyDescent="0.2">
      <c r="A212" s="56">
        <v>9234</v>
      </c>
      <c r="B212" s="56" t="s">
        <v>321</v>
      </c>
      <c r="C212" s="56" t="s">
        <v>95</v>
      </c>
      <c r="D212" s="130">
        <v>43203</v>
      </c>
      <c r="E212" s="72">
        <v>1124</v>
      </c>
      <c r="F212" s="166">
        <v>0.14942</v>
      </c>
      <c r="G212" s="166">
        <v>0.10347000000000151</v>
      </c>
      <c r="H212" t="s">
        <v>331</v>
      </c>
      <c r="I212">
        <v>1.0096700523916022E-2</v>
      </c>
      <c r="J212">
        <v>0.37164798146199857</v>
      </c>
      <c r="K212">
        <v>7.1207371320854158E-3</v>
      </c>
      <c r="L212">
        <v>1.8812587424941789E-2</v>
      </c>
      <c r="M212">
        <v>1.5140270250731154</v>
      </c>
      <c r="N212">
        <v>7.8043605922943392E-3</v>
      </c>
      <c r="O212">
        <v>2.2056887719907543</v>
      </c>
      <c r="P212">
        <v>0.36676580514159762</v>
      </c>
      <c r="Q212">
        <v>1.4707277250131993E-2</v>
      </c>
      <c r="R212">
        <v>6.2364780856911342E-2</v>
      </c>
      <c r="S212">
        <v>1.0666645331939854E-4</v>
      </c>
      <c r="T212">
        <v>6.236478085691121E-2</v>
      </c>
      <c r="U212">
        <v>0.17173282208163443</v>
      </c>
      <c r="V212">
        <v>0.37422670297484273</v>
      </c>
      <c r="W212">
        <v>3.9370607871408413E-2</v>
      </c>
      <c r="X212">
        <v>0.23511086665189188</v>
      </c>
      <c r="Y212">
        <v>6.7550087504591209E-3</v>
      </c>
      <c r="Z212">
        <v>0.34849838387873872</v>
      </c>
    </row>
    <row r="213" spans="1:26" s="56" customFormat="1" x14ac:dyDescent="0.2">
      <c r="A213" s="156">
        <v>9186</v>
      </c>
      <c r="B213" s="156" t="s">
        <v>87</v>
      </c>
      <c r="C213" s="156" t="s">
        <v>79</v>
      </c>
      <c r="D213" s="160">
        <v>43203</v>
      </c>
      <c r="E213" s="158"/>
      <c r="F213" s="168">
        <v>1.0952999999999999</v>
      </c>
      <c r="G213" s="168">
        <v>10.346170000000001</v>
      </c>
      <c r="H213" t="s">
        <v>332</v>
      </c>
      <c r="I213">
        <v>9.9302713403235932E-3</v>
      </c>
      <c r="J213">
        <v>1.7818914747054544</v>
      </c>
      <c r="K213">
        <v>7.119373588855598E-3</v>
      </c>
      <c r="L213">
        <v>9.0238633195377175E-3</v>
      </c>
      <c r="M213">
        <v>2.7001961247796396</v>
      </c>
      <c r="N213">
        <v>2.1480693312907976E-2</v>
      </c>
      <c r="O213">
        <v>2.0659317086825366</v>
      </c>
      <c r="P213">
        <v>1.8660725471034014</v>
      </c>
      <c r="Q213">
        <v>7.5755363046702507E-3</v>
      </c>
      <c r="R213">
        <v>0.19482681865931256</v>
      </c>
      <c r="S213">
        <v>5.4942568625628249E-5</v>
      </c>
      <c r="T213">
        <v>0.19482681865931264</v>
      </c>
      <c r="U213">
        <v>1.3103376918479679</v>
      </c>
      <c r="V213">
        <v>0.38378408105897244</v>
      </c>
      <c r="W213">
        <v>0.1772779161438896</v>
      </c>
      <c r="X213">
        <v>1.0402550420093788</v>
      </c>
      <c r="Y213">
        <v>0.23263511610639534</v>
      </c>
      <c r="Z213">
        <v>0.94991690295650089</v>
      </c>
    </row>
    <row r="214" spans="1:26" s="56" customFormat="1" x14ac:dyDescent="0.2">
      <c r="A214" s="56">
        <v>9235</v>
      </c>
      <c r="B214" s="56" t="s">
        <v>322</v>
      </c>
      <c r="C214" s="56" t="s">
        <v>95</v>
      </c>
      <c r="D214" s="130">
        <v>43203</v>
      </c>
      <c r="E214" s="72">
        <v>1150</v>
      </c>
      <c r="F214" s="166">
        <v>0.15159</v>
      </c>
      <c r="G214" s="166">
        <v>0.10135000000000005</v>
      </c>
      <c r="H214" t="s">
        <v>333</v>
      </c>
      <c r="I214">
        <v>1.0111410401771723E-2</v>
      </c>
      <c r="J214">
        <v>0.75991938145548543</v>
      </c>
      <c r="K214">
        <v>7.1077992003769049E-3</v>
      </c>
      <c r="L214">
        <v>8.7180806496566718E-3</v>
      </c>
      <c r="M214">
        <v>2.1337374115311798</v>
      </c>
      <c r="N214">
        <v>1.085623682113194E-2</v>
      </c>
      <c r="O214">
        <v>3.1947853280898224</v>
      </c>
      <c r="P214">
        <v>0.78772302394169191</v>
      </c>
      <c r="Q214">
        <v>1.5160605688043644E-2</v>
      </c>
      <c r="R214">
        <v>0.1124295047469676</v>
      </c>
      <c r="S214">
        <v>1.0995427715235342E-4</v>
      </c>
      <c r="T214">
        <v>0.11242950474696807</v>
      </c>
      <c r="U214">
        <v>0.2583946086320611</v>
      </c>
      <c r="V214">
        <v>0.39648249652790907</v>
      </c>
      <c r="W214">
        <v>2.541046564206664E-2</v>
      </c>
      <c r="X214">
        <v>0.27736597771632526</v>
      </c>
      <c r="Y214">
        <v>6.5548570779572594E-3</v>
      </c>
      <c r="Z214">
        <v>0.35713602963180019</v>
      </c>
    </row>
    <row r="215" spans="1:26" s="56" customFormat="1" x14ac:dyDescent="0.2">
      <c r="A215" s="156">
        <v>9186</v>
      </c>
      <c r="B215" s="156" t="s">
        <v>87</v>
      </c>
      <c r="C215" s="156" t="s">
        <v>79</v>
      </c>
      <c r="D215" s="160">
        <v>43203</v>
      </c>
      <c r="E215" s="158"/>
      <c r="F215" s="168">
        <v>1.0952999999999999</v>
      </c>
      <c r="G215" s="168">
        <v>10.346170000000001</v>
      </c>
      <c r="H215" t="s">
        <v>334</v>
      </c>
      <c r="I215">
        <v>1.015072338152594E-2</v>
      </c>
      <c r="J215">
        <v>1.3360296814365094</v>
      </c>
      <c r="K215">
        <v>7.1395897418506556E-3</v>
      </c>
      <c r="L215">
        <v>1.0189187574892124E-2</v>
      </c>
      <c r="M215">
        <v>2.6998576610778806</v>
      </c>
      <c r="N215">
        <v>1.6551450650694757E-2</v>
      </c>
      <c r="O215">
        <v>2.0168670011986389</v>
      </c>
      <c r="P215">
        <v>1.3333903858192251</v>
      </c>
      <c r="Q215">
        <v>7.5724151021335853E-3</v>
      </c>
      <c r="R215">
        <v>0.17650482385945515</v>
      </c>
      <c r="S215">
        <v>5.4919931695691111E-5</v>
      </c>
      <c r="T215">
        <v>0.17650482385945532</v>
      </c>
      <c r="U215">
        <v>1.3062352841251956</v>
      </c>
      <c r="V215">
        <v>0.27312601012528964</v>
      </c>
      <c r="W215">
        <v>0.16492661379797782</v>
      </c>
      <c r="X215">
        <v>0.86612804815190936</v>
      </c>
      <c r="Y215">
        <v>0.21537943900237894</v>
      </c>
      <c r="Z215">
        <v>0.80261506529683768</v>
      </c>
    </row>
    <row r="216" spans="1:26" s="56" customFormat="1" x14ac:dyDescent="0.2">
      <c r="A216" s="56">
        <v>9236</v>
      </c>
      <c r="B216" s="56" t="s">
        <v>323</v>
      </c>
      <c r="C216" s="56" t="s">
        <v>95</v>
      </c>
      <c r="D216" s="130">
        <v>43203</v>
      </c>
      <c r="E216" s="72">
        <v>1174</v>
      </c>
      <c r="F216" s="166">
        <v>0.14931</v>
      </c>
      <c r="G216" s="166">
        <v>0.1002699999999983</v>
      </c>
      <c r="H216" t="s">
        <v>335</v>
      </c>
      <c r="I216">
        <v>1.0139314113783869E-2</v>
      </c>
      <c r="J216">
        <v>0.40574944761215337</v>
      </c>
      <c r="K216">
        <v>7.1265843745025818E-3</v>
      </c>
      <c r="L216">
        <v>2.5262054849952652E-2</v>
      </c>
      <c r="M216">
        <v>1.6178623825451017</v>
      </c>
      <c r="N216">
        <v>7.9187384946216629E-3</v>
      </c>
      <c r="O216">
        <v>2.505690134249714</v>
      </c>
      <c r="P216">
        <v>0.41801327125783033</v>
      </c>
      <c r="Q216">
        <v>1.5701417591393672E-2</v>
      </c>
      <c r="R216">
        <v>8.7033936802070291E-2</v>
      </c>
      <c r="S216">
        <v>1.1387658626927333E-4</v>
      </c>
      <c r="T216">
        <v>8.7033936802070361E-2</v>
      </c>
      <c r="U216">
        <v>0.20567129102914178</v>
      </c>
      <c r="V216">
        <v>0.4186549412784622</v>
      </c>
      <c r="W216">
        <v>2.4773534092488784E-2</v>
      </c>
      <c r="X216">
        <v>0.33154180528081711</v>
      </c>
      <c r="Y216">
        <v>5.104840514393567E-3</v>
      </c>
      <c r="Z216">
        <v>0.44192803589936092</v>
      </c>
    </row>
    <row r="217" spans="1:26" s="56" customFormat="1" x14ac:dyDescent="0.2">
      <c r="A217" s="156">
        <v>9186</v>
      </c>
      <c r="B217" s="156" t="s">
        <v>87</v>
      </c>
      <c r="C217" s="156" t="s">
        <v>79</v>
      </c>
      <c r="D217" s="160">
        <v>43203</v>
      </c>
      <c r="E217" s="158"/>
      <c r="F217" s="168">
        <v>1.0952999999999999</v>
      </c>
      <c r="G217" s="168">
        <v>10.346170000000001</v>
      </c>
      <c r="H217" t="s">
        <v>336</v>
      </c>
      <c r="I217">
        <v>9.9920600570625982E-3</v>
      </c>
      <c r="J217">
        <v>1.3684410386974415</v>
      </c>
      <c r="K217">
        <v>7.1307556675490064E-3</v>
      </c>
      <c r="L217">
        <v>3.738778246077188E-2</v>
      </c>
      <c r="M217">
        <v>2.6996430852663202</v>
      </c>
      <c r="N217">
        <v>1.6505138976535178E-2</v>
      </c>
      <c r="O217">
        <v>2.0525379891729085</v>
      </c>
      <c r="P217">
        <v>1.4353995797707328</v>
      </c>
      <c r="Q217">
        <v>7.5887677982303557E-3</v>
      </c>
      <c r="R217">
        <v>0.25257937061370439</v>
      </c>
      <c r="S217">
        <v>5.5038531764567686E-5</v>
      </c>
      <c r="T217">
        <v>0.25257937061370489</v>
      </c>
      <c r="U217">
        <v>1.3023406014517367</v>
      </c>
      <c r="V217">
        <v>0.34794498848371719</v>
      </c>
      <c r="W217">
        <v>0.1658992309350423</v>
      </c>
      <c r="X217">
        <v>0.72835858286565536</v>
      </c>
      <c r="Y217">
        <v>0.21504005823273309</v>
      </c>
      <c r="Z217">
        <v>0.75269792995820928</v>
      </c>
    </row>
    <row r="218" spans="1:26" s="56" customFormat="1" x14ac:dyDescent="0.2">
      <c r="A218" s="56">
        <v>9237</v>
      </c>
      <c r="B218" s="56" t="s">
        <v>324</v>
      </c>
      <c r="C218" s="56" t="s">
        <v>95</v>
      </c>
      <c r="D218" s="130">
        <v>43203</v>
      </c>
      <c r="E218" s="72">
        <v>1209</v>
      </c>
      <c r="F218" s="166">
        <v>0.15110000000000001</v>
      </c>
      <c r="G218" s="166">
        <v>0.10424000000000078</v>
      </c>
      <c r="H218" t="s">
        <v>337</v>
      </c>
      <c r="I218">
        <v>1.0161032909422319E-2</v>
      </c>
      <c r="J218">
        <v>0.42214177357324512</v>
      </c>
      <c r="K218">
        <v>7.1353150323824254E-3</v>
      </c>
      <c r="L218">
        <v>7.1823367929481283E-3</v>
      </c>
      <c r="M218">
        <v>3.3163763853759787</v>
      </c>
      <c r="N218">
        <v>7.1598239862952703E-3</v>
      </c>
      <c r="O218">
        <v>5.1911726438973549</v>
      </c>
      <c r="P218">
        <v>0.41368188014659252</v>
      </c>
      <c r="Q218">
        <v>1.5894632749344051E-2</v>
      </c>
      <c r="R218">
        <v>4.4803255279442539E-2</v>
      </c>
      <c r="S218">
        <v>1.1527790449259908E-4</v>
      </c>
      <c r="T218">
        <v>4.4803255279442546E-2</v>
      </c>
      <c r="U218">
        <v>0.48752094153800024</v>
      </c>
      <c r="V218">
        <v>0.2947827391884511</v>
      </c>
      <c r="W218">
        <v>2.2449950140267849E-2</v>
      </c>
      <c r="X218">
        <v>0.23637751224266221</v>
      </c>
      <c r="Y218">
        <v>1.093955740937244E-2</v>
      </c>
      <c r="Z218">
        <v>0.21555594740646331</v>
      </c>
    </row>
    <row r="219" spans="1:26" s="56" customFormat="1" x14ac:dyDescent="0.2">
      <c r="A219" s="156">
        <v>9186</v>
      </c>
      <c r="B219" s="156" t="s">
        <v>87</v>
      </c>
      <c r="C219" s="156" t="s">
        <v>79</v>
      </c>
      <c r="D219" s="160">
        <v>43203</v>
      </c>
      <c r="E219" s="158"/>
      <c r="F219" s="168">
        <v>1.0952999999999999</v>
      </c>
      <c r="G219" s="168">
        <v>10.346170000000001</v>
      </c>
      <c r="H219" t="s">
        <v>338</v>
      </c>
      <c r="I219">
        <v>9.9614374069530165E-3</v>
      </c>
      <c r="J219">
        <v>1.5218146749652763</v>
      </c>
      <c r="K219">
        <v>7.1377887881264425E-3</v>
      </c>
      <c r="L219">
        <v>8.355888566195074E-3</v>
      </c>
      <c r="M219">
        <v>2.7002050189587252</v>
      </c>
      <c r="N219">
        <v>1.9765871079648764E-2</v>
      </c>
      <c r="O219">
        <v>2.0525557150288742</v>
      </c>
      <c r="P219">
        <v>1.5770458536927516</v>
      </c>
      <c r="Q219">
        <v>7.5620737156215975E-3</v>
      </c>
      <c r="R219">
        <v>0.22320928721751865</v>
      </c>
      <c r="S219">
        <v>5.4844929436409616E-5</v>
      </c>
      <c r="T219">
        <v>0.22320928721751837</v>
      </c>
      <c r="U219">
        <v>1.3102421332199794</v>
      </c>
      <c r="V219">
        <v>0.28656466746849579</v>
      </c>
      <c r="W219">
        <v>0.16413018983277228</v>
      </c>
      <c r="X219">
        <v>0.85697177751478271</v>
      </c>
      <c r="Y219">
        <v>0.21480561264761516</v>
      </c>
      <c r="Z219">
        <v>0.62677572339145404</v>
      </c>
    </row>
    <row r="220" spans="1:26" s="56" customFormat="1" x14ac:dyDescent="0.2">
      <c r="A220" s="56">
        <v>9238</v>
      </c>
      <c r="B220" s="56" t="s">
        <v>325</v>
      </c>
      <c r="C220" s="56" t="s">
        <v>95</v>
      </c>
      <c r="D220" s="130">
        <v>43203</v>
      </c>
      <c r="E220" s="72">
        <v>1253</v>
      </c>
      <c r="F220" s="166">
        <v>0.15382999999999999</v>
      </c>
      <c r="G220" s="166">
        <v>0.10348999999999897</v>
      </c>
      <c r="H220" t="s">
        <v>339</v>
      </c>
      <c r="I220">
        <v>1.013554732921614E-2</v>
      </c>
      <c r="J220">
        <v>0.52351827145840224</v>
      </c>
      <c r="K220">
        <v>7.1317819128879547E-3</v>
      </c>
      <c r="L220">
        <v>7.8183297638212031E-3</v>
      </c>
      <c r="M220">
        <v>1.4207477728851889</v>
      </c>
      <c r="N220">
        <v>7.4264474066982047E-3</v>
      </c>
      <c r="O220">
        <v>2.1367235432443685</v>
      </c>
      <c r="P220">
        <v>0.51841410828679357</v>
      </c>
      <c r="Q220">
        <v>1.5227990931772855E-2</v>
      </c>
      <c r="R220">
        <v>9.0373805116326894E-2</v>
      </c>
      <c r="S220">
        <v>1.1044299745267917E-4</v>
      </c>
      <c r="T220">
        <v>9.0373805116327546E-2</v>
      </c>
      <c r="U220">
        <v>0.21876135142820693</v>
      </c>
      <c r="V220">
        <v>0.47077849548255074</v>
      </c>
      <c r="W220">
        <v>1.1725040885068386E-2</v>
      </c>
      <c r="X220">
        <v>0.23620726052304913</v>
      </c>
      <c r="Y220">
        <v>2.5641294286531079E-3</v>
      </c>
      <c r="Z220">
        <v>0.3296221268764884</v>
      </c>
    </row>
    <row r="221" spans="1:26" s="56" customFormat="1" x14ac:dyDescent="0.2">
      <c r="A221" s="156">
        <v>9186</v>
      </c>
      <c r="B221" s="156" t="s">
        <v>87</v>
      </c>
      <c r="C221" s="156" t="s">
        <v>79</v>
      </c>
      <c r="D221" s="160">
        <v>43203</v>
      </c>
      <c r="E221" s="158"/>
      <c r="F221" s="168">
        <v>1.0952999999999999</v>
      </c>
      <c r="G221" s="168">
        <v>10.346170000000001</v>
      </c>
      <c r="H221" t="s">
        <v>340</v>
      </c>
      <c r="I221">
        <v>1.0254690823497951E-2</v>
      </c>
      <c r="J221">
        <v>1.4080499989219408</v>
      </c>
      <c r="K221">
        <v>7.1350060173055235E-3</v>
      </c>
      <c r="L221">
        <v>1.2160758720572859E-2</v>
      </c>
      <c r="M221">
        <v>2.6995411148701014</v>
      </c>
      <c r="N221">
        <v>1.6542533612524897E-2</v>
      </c>
      <c r="O221">
        <v>1.9969516561362461</v>
      </c>
      <c r="P221">
        <v>1.4390142985504695</v>
      </c>
      <c r="Q221">
        <v>7.5680526003603643E-3</v>
      </c>
      <c r="R221">
        <v>0.18827744022211751</v>
      </c>
      <c r="S221">
        <v>5.4888292080564867E-5</v>
      </c>
      <c r="T221">
        <v>0.18827744022211723</v>
      </c>
      <c r="U221">
        <v>1.3114651438939164</v>
      </c>
      <c r="V221">
        <v>0.38002565333777549</v>
      </c>
      <c r="W221">
        <v>0.16604691326002355</v>
      </c>
      <c r="X221">
        <v>0.68290334691135046</v>
      </c>
      <c r="Y221">
        <v>0.21718083308146754</v>
      </c>
      <c r="Z221">
        <v>0.63716544576320877</v>
      </c>
    </row>
    <row r="222" spans="1:26" s="56" customFormat="1" x14ac:dyDescent="0.2">
      <c r="A222" s="56">
        <v>9239</v>
      </c>
      <c r="B222" s="56" t="s">
        <v>326</v>
      </c>
      <c r="C222" s="56" t="s">
        <v>95</v>
      </c>
      <c r="D222" s="130">
        <v>43203</v>
      </c>
      <c r="E222" s="72">
        <v>1289</v>
      </c>
      <c r="F222" s="166">
        <v>0.14904999999999999</v>
      </c>
      <c r="G222" s="166">
        <v>0.10261999999999993</v>
      </c>
      <c r="H222" t="s">
        <v>341</v>
      </c>
      <c r="I222">
        <v>1.0052931670831313E-2</v>
      </c>
      <c r="J222">
        <v>0.68945008468308</v>
      </c>
      <c r="K222">
        <v>7.1336322395779937E-3</v>
      </c>
      <c r="L222">
        <v>1.0192539920065581E-2</v>
      </c>
      <c r="M222">
        <v>1.3019056380517389</v>
      </c>
      <c r="N222">
        <v>1.2391930048512773E-2</v>
      </c>
      <c r="O222">
        <v>2.0405748835391009</v>
      </c>
      <c r="P222">
        <v>0.71447115647960646</v>
      </c>
      <c r="Q222">
        <v>1.5755622544382671E-2</v>
      </c>
      <c r="R222">
        <v>9.1517621233707727E-2</v>
      </c>
      <c r="S222">
        <v>1.1426971478581295E-4</v>
      </c>
      <c r="T222">
        <v>9.1517621233708088E-2</v>
      </c>
      <c r="U222">
        <v>0.22057864731816879</v>
      </c>
      <c r="V222">
        <v>0.462769892820315</v>
      </c>
      <c r="W222">
        <v>1.256020491414154E-2</v>
      </c>
      <c r="X222">
        <v>0.25641257022572711</v>
      </c>
      <c r="Y222">
        <v>2.7716419190340906E-3</v>
      </c>
      <c r="Z222">
        <v>0.43668854312545996</v>
      </c>
    </row>
    <row r="223" spans="1:26" s="56" customFormat="1" x14ac:dyDescent="0.2">
      <c r="A223" s="156">
        <v>9186</v>
      </c>
      <c r="B223" s="156" t="s">
        <v>87</v>
      </c>
      <c r="C223" s="156" t="s">
        <v>79</v>
      </c>
      <c r="D223" s="160">
        <v>43203</v>
      </c>
      <c r="E223" s="158"/>
      <c r="F223" s="168">
        <v>1.0952999999999999</v>
      </c>
      <c r="G223" s="168">
        <v>10.346170000000001</v>
      </c>
      <c r="H223" t="s">
        <v>340</v>
      </c>
      <c r="I223">
        <v>1.0254690823497951E-2</v>
      </c>
      <c r="J223">
        <v>1.4080499989219408</v>
      </c>
      <c r="K223">
        <v>7.1350060173055235E-3</v>
      </c>
      <c r="L223">
        <v>1.2160758720572859E-2</v>
      </c>
      <c r="M223">
        <v>2.6995411148701014</v>
      </c>
      <c r="N223">
        <v>1.6542533612524897E-2</v>
      </c>
      <c r="O223">
        <v>1.9969516561362461</v>
      </c>
      <c r="P223">
        <v>1.4390142985504695</v>
      </c>
      <c r="Q223">
        <v>7.5680526003603643E-3</v>
      </c>
      <c r="R223">
        <v>0.18827744022211751</v>
      </c>
      <c r="S223">
        <v>5.4888292080564867E-5</v>
      </c>
      <c r="T223">
        <v>0.18827744022211723</v>
      </c>
      <c r="U223">
        <v>1.3114651438939164</v>
      </c>
      <c r="V223">
        <v>0.38002565333777549</v>
      </c>
      <c r="W223">
        <v>0.16604691326002355</v>
      </c>
      <c r="X223">
        <v>0.68290334691135046</v>
      </c>
      <c r="Y223">
        <v>0.21718083308146754</v>
      </c>
      <c r="Z223">
        <v>0.63716544576320877</v>
      </c>
    </row>
    <row r="224" spans="1:26" s="56" customFormat="1" x14ac:dyDescent="0.2">
      <c r="D224" s="130"/>
      <c r="E224" s="72"/>
      <c r="F224" s="166"/>
      <c r="G224" s="166"/>
      <c r="H224" s="70"/>
      <c r="I224" s="70"/>
      <c r="J224" s="72"/>
      <c r="K224" s="70"/>
      <c r="L224" s="106"/>
      <c r="M224" s="106"/>
      <c r="N224" s="106"/>
      <c r="O224" s="70"/>
      <c r="P224" s="72"/>
      <c r="Q224" s="71"/>
      <c r="R224" s="126"/>
      <c r="S224" s="163"/>
      <c r="U224" s="70"/>
      <c r="V224" s="72"/>
      <c r="W224" s="70"/>
      <c r="X224" s="72"/>
      <c r="Y224" s="71"/>
      <c r="Z224" s="72"/>
    </row>
    <row r="225" spans="1:26" s="56" customFormat="1" x14ac:dyDescent="0.2">
      <c r="A225" s="156">
        <v>9186</v>
      </c>
      <c r="B225" s="156" t="s">
        <v>87</v>
      </c>
      <c r="C225" s="156" t="s">
        <v>79</v>
      </c>
      <c r="D225" s="160">
        <v>43222</v>
      </c>
      <c r="E225" s="158"/>
      <c r="F225" s="168">
        <v>1.0952999999999999</v>
      </c>
      <c r="G225" s="168">
        <v>10.346170000000001</v>
      </c>
      <c r="H225" t="s">
        <v>342</v>
      </c>
      <c r="I225">
        <v>9.9894069467987463E-3</v>
      </c>
      <c r="J225">
        <v>1.4610336609824981</v>
      </c>
      <c r="K225">
        <v>7.1635373931734315E-3</v>
      </c>
      <c r="L225">
        <v>9.6177244644737384E-3</v>
      </c>
      <c r="M225">
        <v>2.7005735775318214</v>
      </c>
      <c r="N225">
        <v>1.756750506773723E-2</v>
      </c>
      <c r="O225">
        <v>2.0507083541510327</v>
      </c>
      <c r="P225">
        <v>1.4505944863639817</v>
      </c>
      <c r="Q225">
        <v>7.5660082348874827E-3</v>
      </c>
      <c r="R225">
        <v>0.20887129254962122</v>
      </c>
      <c r="S225">
        <v>5.4873465052381995E-5</v>
      </c>
      <c r="T225">
        <v>0.2088712925496207</v>
      </c>
      <c r="U225">
        <v>1.3110157034580396</v>
      </c>
      <c r="V225">
        <v>0.31662799158074645</v>
      </c>
      <c r="W225">
        <v>0.16967444842322399</v>
      </c>
      <c r="X225">
        <v>0.98225747256831408</v>
      </c>
      <c r="Y225">
        <v>0.22279534056600403</v>
      </c>
      <c r="Z225">
        <v>0.85915799923766567</v>
      </c>
    </row>
    <row r="226" spans="1:26" s="56" customFormat="1" x14ac:dyDescent="0.2">
      <c r="A226" s="56">
        <v>9275</v>
      </c>
      <c r="B226" s="56" t="s">
        <v>350</v>
      </c>
      <c r="C226" s="56" t="s">
        <v>95</v>
      </c>
      <c r="D226" s="130">
        <v>43222</v>
      </c>
      <c r="E226" s="72">
        <v>55.3</v>
      </c>
      <c r="F226" s="166">
        <v>0.14906</v>
      </c>
      <c r="G226" s="166">
        <v>0.10054999999999836</v>
      </c>
      <c r="H226" t="s">
        <v>343</v>
      </c>
      <c r="I226">
        <v>1.0129994078688984E-2</v>
      </c>
      <c r="J226">
        <v>0.43258853211167192</v>
      </c>
      <c r="K226">
        <v>7.1742149700744998E-3</v>
      </c>
      <c r="L226">
        <v>3.7602724688333186E-2</v>
      </c>
      <c r="M226">
        <v>0.16367356166681146</v>
      </c>
      <c r="N226">
        <v>5.4499524757725952E-2</v>
      </c>
      <c r="O226">
        <v>0.34790495028401563</v>
      </c>
      <c r="P226">
        <v>0.493498970912984</v>
      </c>
      <c r="Q226">
        <v>2.1491105421123695E-2</v>
      </c>
      <c r="R226">
        <v>0.39322643422947323</v>
      </c>
      <c r="S226">
        <v>1.5586705507737611E-4</v>
      </c>
      <c r="T226">
        <v>0.39322643422947251</v>
      </c>
      <c r="U226">
        <v>0.21519979540211248</v>
      </c>
      <c r="V226">
        <v>0.29855483781351816</v>
      </c>
      <c r="W226">
        <v>1.0254400144398047E-3</v>
      </c>
      <c r="X226">
        <v>0.21435582542826326</v>
      </c>
      <c r="Y226">
        <v>2.2067648518168985E-4</v>
      </c>
      <c r="Z226">
        <v>0.23101988767222018</v>
      </c>
    </row>
    <row r="227" spans="1:26" s="56" customFormat="1" x14ac:dyDescent="0.2">
      <c r="A227" s="156">
        <v>9186</v>
      </c>
      <c r="B227" s="156" t="s">
        <v>87</v>
      </c>
      <c r="C227" s="156" t="s">
        <v>79</v>
      </c>
      <c r="D227" s="160">
        <v>43222</v>
      </c>
      <c r="E227" s="158"/>
      <c r="F227" s="168">
        <v>1.0952999999999999</v>
      </c>
      <c r="G227" s="168">
        <v>10.346170000000001</v>
      </c>
      <c r="H227" t="s">
        <v>344</v>
      </c>
      <c r="I227">
        <v>1.0007062258280115E-2</v>
      </c>
      <c r="J227">
        <v>1.8853850851736538</v>
      </c>
      <c r="K227">
        <v>7.1681772607680534E-3</v>
      </c>
      <c r="L227">
        <v>1.7067665640461454E-2</v>
      </c>
      <c r="M227">
        <v>2.6988041505062808</v>
      </c>
      <c r="N227">
        <v>2.5270734689786311E-2</v>
      </c>
      <c r="O227">
        <v>2.0393974076253159</v>
      </c>
      <c r="P227">
        <v>1.9544340551418755</v>
      </c>
      <c r="Q227">
        <v>7.5579902013517128E-3</v>
      </c>
      <c r="R227">
        <v>0.27263284508178226</v>
      </c>
      <c r="S227">
        <v>5.4815313214668533E-5</v>
      </c>
      <c r="T227">
        <v>0.27263284508178259</v>
      </c>
      <c r="U227">
        <v>1.320466277147389</v>
      </c>
      <c r="V227">
        <v>0.39104641832714609</v>
      </c>
      <c r="W227">
        <v>0.16315995742524775</v>
      </c>
      <c r="X227">
        <v>1.192062605597078</v>
      </c>
      <c r="Y227">
        <v>0.21526822785995053</v>
      </c>
      <c r="Z227">
        <v>1.0675291345861027</v>
      </c>
    </row>
    <row r="228" spans="1:26" s="56" customFormat="1" x14ac:dyDescent="0.2">
      <c r="A228" s="56">
        <v>9272</v>
      </c>
      <c r="B228" s="56" t="s">
        <v>351</v>
      </c>
      <c r="C228" s="56" t="s">
        <v>95</v>
      </c>
      <c r="D228" s="130">
        <v>43222</v>
      </c>
      <c r="E228" s="72">
        <v>24.65</v>
      </c>
      <c r="F228" s="166">
        <v>0.21171000000000001</v>
      </c>
      <c r="G228" s="166">
        <v>0.10533999999999999</v>
      </c>
      <c r="H228" t="s">
        <v>345</v>
      </c>
      <c r="I228">
        <v>1.0096198660073835E-2</v>
      </c>
      <c r="J228">
        <v>0.35014090014947957</v>
      </c>
      <c r="K228">
        <v>7.1740689496615478E-3</v>
      </c>
      <c r="L228">
        <v>1.960947094230887E-2</v>
      </c>
      <c r="M228">
        <v>0.29971721400589674</v>
      </c>
      <c r="N228">
        <v>4.4259352338334279E-2</v>
      </c>
      <c r="O228">
        <v>0.53377082115122532</v>
      </c>
      <c r="P228">
        <v>0.36024250764439608</v>
      </c>
      <c r="Q228">
        <v>1.7962397636173487E-2</v>
      </c>
      <c r="R228">
        <v>0.21010154008680118</v>
      </c>
      <c r="S228">
        <v>1.3027463998791341E-4</v>
      </c>
      <c r="T228">
        <v>0.21010154008680193</v>
      </c>
      <c r="U228">
        <v>0.30970810659222492</v>
      </c>
      <c r="V228">
        <v>0.3873910075922945</v>
      </c>
      <c r="W228">
        <v>5.0099721880546583E-3</v>
      </c>
      <c r="X228">
        <v>0.23219333703362613</v>
      </c>
      <c r="Y228">
        <v>1.5493746910812351E-3</v>
      </c>
      <c r="Z228">
        <v>0.2736360709436243</v>
      </c>
    </row>
    <row r="229" spans="1:26" s="56" customFormat="1" x14ac:dyDescent="0.2">
      <c r="A229" s="156">
        <v>9186</v>
      </c>
      <c r="B229" s="156" t="s">
        <v>87</v>
      </c>
      <c r="C229" s="156" t="s">
        <v>79</v>
      </c>
      <c r="D229" s="160">
        <v>43222</v>
      </c>
      <c r="E229" s="158"/>
      <c r="F229" s="168">
        <v>1.0952999999999999</v>
      </c>
      <c r="G229" s="168">
        <v>10.346170000000001</v>
      </c>
      <c r="H229" t="s">
        <v>346</v>
      </c>
      <c r="I229">
        <v>9.4787597978821143E-3</v>
      </c>
      <c r="J229">
        <v>1.7837603204981203</v>
      </c>
      <c r="K229">
        <v>7.1727367602643253E-3</v>
      </c>
      <c r="L229">
        <v>1.4149999847210094E-2</v>
      </c>
      <c r="M229">
        <v>2.7022181692007479</v>
      </c>
      <c r="N229">
        <v>2.756058845216702E-2</v>
      </c>
      <c r="O229">
        <v>2.1584288549539301</v>
      </c>
      <c r="P229">
        <v>1.8733864135114253</v>
      </c>
      <c r="Q229">
        <v>7.5690031422858111E-3</v>
      </c>
      <c r="R229">
        <v>0.30160079939680945</v>
      </c>
      <c r="S229">
        <v>5.4895186010297363E-5</v>
      </c>
      <c r="T229">
        <v>0.30160079939680867</v>
      </c>
      <c r="U229">
        <v>1.3250182885062669</v>
      </c>
      <c r="V229">
        <v>0.40123323920202275</v>
      </c>
      <c r="W229">
        <v>0.16375951367868799</v>
      </c>
      <c r="X229">
        <v>1.3032865253820842</v>
      </c>
      <c r="Y229">
        <v>0.21739955233743841</v>
      </c>
      <c r="Z229">
        <v>1.208541221352228</v>
      </c>
    </row>
    <row r="230" spans="1:26" s="56" customFormat="1" x14ac:dyDescent="0.2">
      <c r="A230" s="56">
        <v>9273</v>
      </c>
      <c r="B230" s="56" t="s">
        <v>352</v>
      </c>
      <c r="C230" s="56" t="s">
        <v>95</v>
      </c>
      <c r="D230" s="130">
        <v>43222</v>
      </c>
      <c r="E230" s="72">
        <v>33.75</v>
      </c>
      <c r="F230" s="166">
        <v>0.20821999999999999</v>
      </c>
      <c r="G230" s="166">
        <v>0.10149000000000008</v>
      </c>
      <c r="H230" t="s">
        <v>347</v>
      </c>
      <c r="I230">
        <v>1.0100378237415187E-2</v>
      </c>
      <c r="J230">
        <v>0.35175798872726077</v>
      </c>
      <c r="K230">
        <v>7.1690349178345786E-3</v>
      </c>
      <c r="L230">
        <v>1.3475888706418889E-2</v>
      </c>
      <c r="M230">
        <v>0.36686850558550999</v>
      </c>
      <c r="N230">
        <v>2.3096486652935778E-2</v>
      </c>
      <c r="O230">
        <v>0.65922053730563013</v>
      </c>
      <c r="P230">
        <v>0.36309572493432829</v>
      </c>
      <c r="Q230">
        <v>1.8148957377741259E-2</v>
      </c>
      <c r="R230">
        <v>0.18352520666268776</v>
      </c>
      <c r="S230">
        <v>1.3162768893278443E-4</v>
      </c>
      <c r="T230">
        <v>0.1835252066626889</v>
      </c>
      <c r="U230">
        <v>0.40989678188200912</v>
      </c>
      <c r="V230">
        <v>0.31322019471816964</v>
      </c>
      <c r="W230">
        <v>3.4368718840179372E-3</v>
      </c>
      <c r="X230">
        <v>0.16276822616724568</v>
      </c>
      <c r="Y230">
        <v>1.411187575500821E-3</v>
      </c>
      <c r="Z230">
        <v>0.24433365489414852</v>
      </c>
    </row>
    <row r="231" spans="1:26" s="56" customFormat="1" x14ac:dyDescent="0.2">
      <c r="A231" s="156">
        <v>9186</v>
      </c>
      <c r="B231" s="156" t="s">
        <v>87</v>
      </c>
      <c r="C231" s="156" t="s">
        <v>79</v>
      </c>
      <c r="D231" s="160">
        <v>43222</v>
      </c>
      <c r="E231" s="158"/>
      <c r="F231" s="168">
        <v>1.0952999999999999</v>
      </c>
      <c r="G231" s="168">
        <v>10.346170000000001</v>
      </c>
      <c r="H231" t="s">
        <v>346</v>
      </c>
      <c r="I231">
        <v>9.4787597978821143E-3</v>
      </c>
      <c r="J231">
        <v>1.7837603204981203</v>
      </c>
      <c r="K231">
        <v>7.1727367602643253E-3</v>
      </c>
      <c r="L231">
        <v>1.4149999847210094E-2</v>
      </c>
      <c r="M231">
        <v>2.7022181692007479</v>
      </c>
      <c r="N231">
        <v>2.756058845216702E-2</v>
      </c>
      <c r="O231">
        <v>2.1584288549539301</v>
      </c>
      <c r="P231">
        <v>1.8733864135114253</v>
      </c>
      <c r="Q231">
        <v>7.5690031422858111E-3</v>
      </c>
      <c r="R231">
        <v>0.30160079939680945</v>
      </c>
      <c r="S231">
        <v>5.4895186010297363E-5</v>
      </c>
      <c r="T231">
        <v>0.30160079939680867</v>
      </c>
      <c r="U231">
        <v>1.3250182885062669</v>
      </c>
      <c r="V231">
        <v>0.40123323920202275</v>
      </c>
      <c r="W231">
        <v>0.16375951367868799</v>
      </c>
      <c r="X231">
        <v>1.3032865253820842</v>
      </c>
      <c r="Y231">
        <v>0.21739955233743841</v>
      </c>
      <c r="Z231">
        <v>1.208541221352228</v>
      </c>
    </row>
    <row r="232" spans="1:26" s="56" customFormat="1" x14ac:dyDescent="0.2">
      <c r="D232" s="130"/>
      <c r="E232" s="72"/>
      <c r="F232" s="70"/>
      <c r="G232" s="70"/>
      <c r="H232" s="174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</row>
    <row r="233" spans="1:26" s="56" customFormat="1" x14ac:dyDescent="0.2">
      <c r="A233" s="156">
        <v>9186</v>
      </c>
      <c r="B233" s="156" t="s">
        <v>87</v>
      </c>
      <c r="C233" s="156" t="s">
        <v>79</v>
      </c>
      <c r="D233" s="160">
        <v>43223</v>
      </c>
      <c r="E233" s="158"/>
      <c r="F233" s="168">
        <v>1.0952999999999999</v>
      </c>
      <c r="G233" s="168">
        <v>10.346170000000001</v>
      </c>
      <c r="H233" t="s">
        <v>354</v>
      </c>
      <c r="I233">
        <v>1.0132587730789927E-2</v>
      </c>
      <c r="J233">
        <v>1.150101477578354</v>
      </c>
      <c r="K233">
        <v>7.1702135790488106E-3</v>
      </c>
      <c r="L233">
        <v>8.5394996348348209E-3</v>
      </c>
      <c r="M233">
        <v>2.7013151262659605</v>
      </c>
      <c r="N233">
        <v>1.7305052237831825E-2</v>
      </c>
      <c r="O233">
        <v>2.0179327953148327</v>
      </c>
      <c r="P233">
        <v>1.2706286841641383</v>
      </c>
      <c r="Q233">
        <v>7.5727094967174618E-3</v>
      </c>
      <c r="R233">
        <v>0.27210769065391194</v>
      </c>
      <c r="S233">
        <v>5.492206683094452E-5</v>
      </c>
      <c r="T233">
        <v>0.27210769065391233</v>
      </c>
      <c r="U233">
        <v>1.3177574734196638</v>
      </c>
      <c r="V233">
        <v>0.30486047299402325</v>
      </c>
      <c r="W233">
        <v>0.16869773152931053</v>
      </c>
      <c r="X233">
        <v>0.75691365672565269</v>
      </c>
      <c r="Y233">
        <v>0.22229746408605894</v>
      </c>
      <c r="Z233">
        <v>0.59798328255869093</v>
      </c>
    </row>
    <row r="234" spans="1:26" s="56" customFormat="1" x14ac:dyDescent="0.2">
      <c r="A234" s="56">
        <v>9276</v>
      </c>
      <c r="B234" s="56" t="s">
        <v>348</v>
      </c>
      <c r="C234" s="56" t="s">
        <v>97</v>
      </c>
      <c r="D234" s="130"/>
      <c r="E234" s="72"/>
      <c r="F234" s="166">
        <v>9.987E-2</v>
      </c>
      <c r="G234" s="166">
        <v>0.10384999999999955</v>
      </c>
      <c r="H234" t="s">
        <v>355</v>
      </c>
      <c r="I234">
        <v>1.0087838179593361E-2</v>
      </c>
      <c r="J234">
        <v>0.25885862626624401</v>
      </c>
      <c r="K234">
        <v>7.1693589302046189E-3</v>
      </c>
      <c r="L234">
        <v>5.5324483461555898E-2</v>
      </c>
      <c r="M234">
        <v>0.43148963947518776</v>
      </c>
      <c r="N234">
        <v>5.3220001530091564E-2</v>
      </c>
      <c r="O234">
        <v>0.34157209675112143</v>
      </c>
      <c r="P234">
        <v>0.41356247510148614</v>
      </c>
      <c r="Q234">
        <v>7.9765778126288898E-3</v>
      </c>
      <c r="R234">
        <v>0.30805764001624336</v>
      </c>
      <c r="S234">
        <v>5.7851174655165593E-5</v>
      </c>
      <c r="T234">
        <v>0.30805764001624247</v>
      </c>
      <c r="U234">
        <v>0.215350667242178</v>
      </c>
      <c r="V234">
        <v>0.40969963725694036</v>
      </c>
      <c r="W234">
        <v>2.7488209234959157E-4</v>
      </c>
      <c r="X234">
        <v>0.3086980218772023</v>
      </c>
      <c r="Y234">
        <v>5.9170265159871901E-5</v>
      </c>
      <c r="Z234">
        <v>0.24312582104361455</v>
      </c>
    </row>
    <row r="235" spans="1:26" s="56" customFormat="1" x14ac:dyDescent="0.2">
      <c r="A235" s="156">
        <v>9186</v>
      </c>
      <c r="B235" s="156" t="s">
        <v>87</v>
      </c>
      <c r="C235" s="156" t="s">
        <v>79</v>
      </c>
      <c r="D235" s="160">
        <v>43223</v>
      </c>
      <c r="E235" s="158"/>
      <c r="F235" s="168">
        <v>1.0952999999999999</v>
      </c>
      <c r="G235" s="168">
        <v>10.346170000000001</v>
      </c>
      <c r="H235" t="s">
        <v>328</v>
      </c>
      <c r="I235">
        <v>9.911787844633365E-3</v>
      </c>
      <c r="J235">
        <v>1.3816833098395658</v>
      </c>
      <c r="K235">
        <v>7.1723022186380818E-3</v>
      </c>
      <c r="L235">
        <v>1.1231099744860491E-2</v>
      </c>
      <c r="M235">
        <v>2.7022890574131746</v>
      </c>
      <c r="N235">
        <v>1.7223260281312706E-2</v>
      </c>
      <c r="O235">
        <v>2.0741843768343284</v>
      </c>
      <c r="P235">
        <v>1.384659858467199</v>
      </c>
      <c r="Q235">
        <v>7.5861472354928948E-3</v>
      </c>
      <c r="R235">
        <v>0.2006144467023506</v>
      </c>
      <c r="S235">
        <v>5.5019525790303911E-5</v>
      </c>
      <c r="T235">
        <v>0.20061444670234915</v>
      </c>
      <c r="U235">
        <v>1.3185601764778827</v>
      </c>
      <c r="V235">
        <v>0.4690400696576934</v>
      </c>
      <c r="W235">
        <v>0.17066765481936272</v>
      </c>
      <c r="X235">
        <v>0.98571618985011011</v>
      </c>
      <c r="Y235">
        <v>0.22565757075143983</v>
      </c>
      <c r="Z235">
        <v>1.0276026857059053</v>
      </c>
    </row>
    <row r="236" spans="1:26" s="56" customFormat="1" x14ac:dyDescent="0.2">
      <c r="A236" s="56">
        <v>9277</v>
      </c>
      <c r="B236" s="56" t="s">
        <v>349</v>
      </c>
      <c r="C236" s="56" t="s">
        <v>97</v>
      </c>
      <c r="D236" s="130"/>
      <c r="E236" s="72"/>
      <c r="F236" s="166">
        <v>0.42091000000000001</v>
      </c>
      <c r="G236" s="166">
        <v>9.4440000000000524E-2</v>
      </c>
      <c r="H236" t="s">
        <v>356</v>
      </c>
      <c r="I236">
        <v>1.0263050007311302E-2</v>
      </c>
      <c r="J236">
        <v>0.42961094510221298</v>
      </c>
      <c r="K236">
        <v>7.1695906236477593E-3</v>
      </c>
      <c r="L236">
        <v>5.0738062168718392E-3</v>
      </c>
      <c r="M236">
        <v>2.19407630157884</v>
      </c>
      <c r="N236">
        <v>8.2331531389413029E-3</v>
      </c>
      <c r="O236">
        <v>1.6866239993791654</v>
      </c>
      <c r="P236">
        <v>0.46344136643803635</v>
      </c>
      <c r="Q236">
        <v>7.8918866324468422E-3</v>
      </c>
      <c r="R236">
        <v>0.12855953239780329</v>
      </c>
      <c r="S236">
        <v>5.7236940785509546E-5</v>
      </c>
      <c r="T236">
        <v>0.12855953239780338</v>
      </c>
      <c r="U236">
        <v>1.0565349798544508</v>
      </c>
      <c r="V236">
        <v>0.26182220379780813</v>
      </c>
      <c r="W236">
        <v>5.8173913693235302E-5</v>
      </c>
      <c r="X236">
        <v>0.21890621681447867</v>
      </c>
      <c r="Y236">
        <v>6.1486337943198965E-5</v>
      </c>
      <c r="Z236">
        <v>0.10863048678548361</v>
      </c>
    </row>
    <row r="237" spans="1:26" s="56" customFormat="1" x14ac:dyDescent="0.2">
      <c r="A237" s="156">
        <v>9186</v>
      </c>
      <c r="B237" s="156" t="s">
        <v>87</v>
      </c>
      <c r="C237" s="156" t="s">
        <v>79</v>
      </c>
      <c r="D237" s="160">
        <v>43223</v>
      </c>
      <c r="E237" s="158"/>
      <c r="F237" s="168">
        <v>1.0952999999999999</v>
      </c>
      <c r="G237" s="168">
        <v>10.346170000000001</v>
      </c>
      <c r="H237" t="s">
        <v>330</v>
      </c>
      <c r="I237">
        <v>9.9310549087389087E-3</v>
      </c>
      <c r="J237">
        <v>1.244590079109547</v>
      </c>
      <c r="K237">
        <v>7.1715250822041443E-3</v>
      </c>
      <c r="L237">
        <v>8.2505044375812478E-3</v>
      </c>
      <c r="M237">
        <v>2.702709308002528</v>
      </c>
      <c r="N237">
        <v>1.8890706380511491E-2</v>
      </c>
      <c r="O237">
        <v>2.0692228330540052</v>
      </c>
      <c r="P237">
        <v>1.2822938096985377</v>
      </c>
      <c r="Q237">
        <v>7.577692157217872E-3</v>
      </c>
      <c r="R237">
        <v>0.32006628624790379</v>
      </c>
      <c r="S237">
        <v>5.4958204228413448E-5</v>
      </c>
      <c r="T237">
        <v>0.32006628624790406</v>
      </c>
      <c r="U237">
        <v>1.3145342961049684</v>
      </c>
      <c r="V237">
        <v>0.36136865046284083</v>
      </c>
      <c r="W237">
        <v>0.16822466430194041</v>
      </c>
      <c r="X237">
        <v>0.7611157329719761</v>
      </c>
      <c r="Y237">
        <v>0.22210605328740238</v>
      </c>
      <c r="Z237">
        <v>0.67087052217825083</v>
      </c>
    </row>
    <row r="238" spans="1:26" s="56" customFormat="1" x14ac:dyDescent="0.2">
      <c r="A238" s="56">
        <v>9274</v>
      </c>
      <c r="B238" s="56" t="s">
        <v>353</v>
      </c>
      <c r="C238" s="56" t="s">
        <v>95</v>
      </c>
      <c r="D238" s="130"/>
      <c r="E238" s="72">
        <v>27.1</v>
      </c>
      <c r="F238" s="166">
        <v>0.23139000000000001</v>
      </c>
      <c r="G238" s="166">
        <v>0.10061999999999927</v>
      </c>
      <c r="H238" t="s">
        <v>357</v>
      </c>
      <c r="I238">
        <v>1.0033759028758171E-2</v>
      </c>
      <c r="J238">
        <v>0.37994728201028044</v>
      </c>
      <c r="K238">
        <v>7.1695143716022742E-3</v>
      </c>
      <c r="L238">
        <v>6.9461933037409558E-3</v>
      </c>
      <c r="M238">
        <v>0.90239873460227482</v>
      </c>
      <c r="N238">
        <v>9.123036093493948E-3</v>
      </c>
      <c r="O238">
        <v>1.6512493246307189</v>
      </c>
      <c r="P238">
        <v>0.39120889120698443</v>
      </c>
      <c r="Q238">
        <v>1.8364555671338493E-2</v>
      </c>
      <c r="R238">
        <v>7.7445715622414327E-2</v>
      </c>
      <c r="S238">
        <v>1.3319134377715928E-4</v>
      </c>
      <c r="T238">
        <v>7.7445715622415062E-2</v>
      </c>
      <c r="U238">
        <v>0.98274315698554204</v>
      </c>
      <c r="V238">
        <v>0.26663510878711433</v>
      </c>
      <c r="W238">
        <v>1.8103595277344071E-2</v>
      </c>
      <c r="X238">
        <v>0.22870332455609513</v>
      </c>
      <c r="Y238">
        <v>1.7783551293820549E-2</v>
      </c>
      <c r="Z238">
        <v>0.18387460339701042</v>
      </c>
    </row>
    <row r="239" spans="1:26" s="56" customFormat="1" x14ac:dyDescent="0.2">
      <c r="A239" s="156">
        <v>9186</v>
      </c>
      <c r="B239" s="156" t="s">
        <v>87</v>
      </c>
      <c r="C239" s="156" t="s">
        <v>79</v>
      </c>
      <c r="D239" s="160">
        <v>43223</v>
      </c>
      <c r="E239" s="158"/>
      <c r="F239" s="168">
        <v>1.0952999999999999</v>
      </c>
      <c r="G239" s="168">
        <v>10.346170000000001</v>
      </c>
      <c r="H239" t="s">
        <v>332</v>
      </c>
      <c r="I239">
        <v>9.8573586531088969E-3</v>
      </c>
      <c r="J239">
        <v>1.1865262858067833</v>
      </c>
      <c r="K239">
        <v>7.1711972890819084E-3</v>
      </c>
      <c r="L239">
        <v>1.0385333337809549E-2</v>
      </c>
      <c r="M239">
        <v>2.7018685781007061</v>
      </c>
      <c r="N239">
        <v>1.6967019538655308E-2</v>
      </c>
      <c r="O239">
        <v>2.0717184777908657</v>
      </c>
      <c r="P239">
        <v>1.1739733331309758</v>
      </c>
      <c r="Q239">
        <v>7.5818826337043232E-3</v>
      </c>
      <c r="R239">
        <v>0.2335617395493545</v>
      </c>
      <c r="S239">
        <v>5.4988596207630645E-5</v>
      </c>
      <c r="T239">
        <v>0.23356173954935464</v>
      </c>
      <c r="U239">
        <v>1.311710099429809</v>
      </c>
      <c r="V239">
        <v>0.362973174421653</v>
      </c>
      <c r="W239">
        <v>0.16932952521377428</v>
      </c>
      <c r="X239">
        <v>0.984072478287909</v>
      </c>
      <c r="Y239">
        <v>0.22207817280029524</v>
      </c>
      <c r="Z239">
        <v>0.96673650829451208</v>
      </c>
    </row>
    <row r="240" spans="1:26" s="56" customFormat="1" x14ac:dyDescent="0.2">
      <c r="A240" s="56">
        <v>9240</v>
      </c>
      <c r="B240" s="56" t="s">
        <v>363</v>
      </c>
      <c r="C240" s="56" t="s">
        <v>95</v>
      </c>
      <c r="D240" s="130"/>
      <c r="E240" s="72">
        <v>1319</v>
      </c>
      <c r="F240" s="70">
        <v>0.15587999999999999</v>
      </c>
      <c r="G240" s="70">
        <v>0.10013000000000005</v>
      </c>
      <c r="H240" t="s">
        <v>358</v>
      </c>
      <c r="I240">
        <v>1.0023752758418424E-2</v>
      </c>
      <c r="J240">
        <v>0.3843741209583838</v>
      </c>
      <c r="K240">
        <v>7.1682260713740228E-3</v>
      </c>
      <c r="L240">
        <v>6.8842018432591391E-3</v>
      </c>
      <c r="M240">
        <v>1.3280330982190516</v>
      </c>
      <c r="N240">
        <v>9.3909702783631661E-3</v>
      </c>
      <c r="O240">
        <v>2.021068919905332</v>
      </c>
      <c r="P240">
        <v>0.39243082900559995</v>
      </c>
      <c r="Q240">
        <v>1.523761844649993E-2</v>
      </c>
      <c r="R240">
        <v>7.5786841447555417E-2</v>
      </c>
      <c r="S240">
        <v>1.1051282226340048E-4</v>
      </c>
      <c r="T240">
        <v>7.5786841447555528E-2</v>
      </c>
      <c r="U240">
        <v>0.22644269672252954</v>
      </c>
      <c r="V240">
        <v>0.31605765687987575</v>
      </c>
      <c r="W240">
        <v>1.2608902092442682E-2</v>
      </c>
      <c r="X240">
        <v>0.19509331071349978</v>
      </c>
      <c r="Y240">
        <v>2.851901157071208E-3</v>
      </c>
      <c r="Z240">
        <v>0.20333009267433808</v>
      </c>
    </row>
    <row r="241" spans="1:26" s="56" customFormat="1" x14ac:dyDescent="0.2">
      <c r="A241" s="156">
        <v>9186</v>
      </c>
      <c r="B241" s="156" t="s">
        <v>87</v>
      </c>
      <c r="C241" s="156" t="s">
        <v>79</v>
      </c>
      <c r="D241" s="160">
        <v>43223</v>
      </c>
      <c r="E241" s="158"/>
      <c r="F241" s="168">
        <v>1.0952999999999999</v>
      </c>
      <c r="G241" s="168">
        <v>10.346170000000001</v>
      </c>
      <c r="H241" t="s">
        <v>334</v>
      </c>
      <c r="I241">
        <v>1.0023644644646335E-2</v>
      </c>
      <c r="J241">
        <v>1.2458195838548665</v>
      </c>
      <c r="K241">
        <v>7.1670766984716656E-3</v>
      </c>
      <c r="L241">
        <v>1.1353522828769618E-2</v>
      </c>
      <c r="M241">
        <v>2.7003694163545626</v>
      </c>
      <c r="N241">
        <v>2.7825220491832482E-2</v>
      </c>
      <c r="O241">
        <v>2.0281399302776131</v>
      </c>
      <c r="P241">
        <v>1.2832084340916865</v>
      </c>
      <c r="Q241">
        <v>7.5502841359391887E-3</v>
      </c>
      <c r="R241">
        <v>0.29443481947588546</v>
      </c>
      <c r="S241">
        <v>5.4759423966603011E-5</v>
      </c>
      <c r="T241">
        <v>0.29443481947588585</v>
      </c>
      <c r="U241">
        <v>1.3076187428300758</v>
      </c>
      <c r="V241">
        <v>0.46905989686508176</v>
      </c>
      <c r="W241">
        <v>0.17253072160201022</v>
      </c>
      <c r="X241">
        <v>1.1878357045423384</v>
      </c>
      <c r="Y241">
        <v>0.22598279330982809</v>
      </c>
      <c r="Z241">
        <v>1.0066253184750216</v>
      </c>
    </row>
    <row r="242" spans="1:26" s="56" customFormat="1" x14ac:dyDescent="0.2">
      <c r="A242" s="56">
        <v>9241</v>
      </c>
      <c r="B242" s="56" t="s">
        <v>364</v>
      </c>
      <c r="C242" s="56" t="s">
        <v>95</v>
      </c>
      <c r="D242" s="130"/>
      <c r="E242" s="72">
        <v>1330</v>
      </c>
      <c r="F242" s="70">
        <v>0.15175</v>
      </c>
      <c r="G242" s="70">
        <v>9.8819999999999908E-2</v>
      </c>
      <c r="H242" t="s">
        <v>359</v>
      </c>
      <c r="I242">
        <v>1.0085110389861729E-2</v>
      </c>
      <c r="J242">
        <v>0.51200161205067996</v>
      </c>
      <c r="K242">
        <v>7.165088405259085E-3</v>
      </c>
      <c r="L242">
        <v>7.3545356109148826E-3</v>
      </c>
      <c r="M242">
        <v>1.3905440540868941</v>
      </c>
      <c r="N242">
        <v>1.0717714855330058E-2</v>
      </c>
      <c r="O242">
        <v>2.1284141992903955</v>
      </c>
      <c r="P242">
        <v>0.49751293242639744</v>
      </c>
      <c r="Q242">
        <v>1.5428382928255812E-2</v>
      </c>
      <c r="R242">
        <v>9.9971329754827531E-2</v>
      </c>
      <c r="S242">
        <v>1.1189636663685216E-4</v>
      </c>
      <c r="T242">
        <v>9.997132975482742E-2</v>
      </c>
      <c r="U242">
        <v>0.23965844565139985</v>
      </c>
      <c r="V242">
        <v>0.31890661964195022</v>
      </c>
      <c r="W242">
        <v>7.297478873483268E-3</v>
      </c>
      <c r="X242">
        <v>0.23585292411923692</v>
      </c>
      <c r="Y242">
        <v>1.748437133947834E-3</v>
      </c>
      <c r="Z242">
        <v>0.24291633660391077</v>
      </c>
    </row>
    <row r="243" spans="1:26" s="56" customFormat="1" x14ac:dyDescent="0.2">
      <c r="A243" s="156">
        <v>9186</v>
      </c>
      <c r="B243" s="156" t="s">
        <v>87</v>
      </c>
      <c r="C243" s="156" t="s">
        <v>79</v>
      </c>
      <c r="D243" s="160">
        <v>43223</v>
      </c>
      <c r="E243" s="158"/>
      <c r="F243" s="168">
        <v>1.0952999999999999</v>
      </c>
      <c r="G243" s="168">
        <v>10.346170000000001</v>
      </c>
      <c r="H243" t="s">
        <v>336</v>
      </c>
      <c r="I243">
        <v>9.7833122801798244E-3</v>
      </c>
      <c r="J243">
        <v>1.6258625613881905</v>
      </c>
      <c r="K243">
        <v>7.1696513282507165E-3</v>
      </c>
      <c r="L243">
        <v>1.0744325381452211E-2</v>
      </c>
      <c r="M243">
        <v>2.7020536014458334</v>
      </c>
      <c r="N243">
        <v>1.855047706131227E-2</v>
      </c>
      <c r="O243">
        <v>2.0988265815874136</v>
      </c>
      <c r="P243">
        <v>1.6351756911966453</v>
      </c>
      <c r="Q243">
        <v>7.5842954990106336E-3</v>
      </c>
      <c r="R243">
        <v>0.26834479468611122</v>
      </c>
      <c r="S243">
        <v>5.5006095829089071E-5</v>
      </c>
      <c r="T243">
        <v>0.2683447946861115</v>
      </c>
      <c r="U243">
        <v>1.3117947396306386</v>
      </c>
      <c r="V243">
        <v>0.31941836580494826</v>
      </c>
      <c r="W243">
        <v>0.16910258423235569</v>
      </c>
      <c r="X243">
        <v>0.84010219309219847</v>
      </c>
      <c r="Y243">
        <v>0.22158528968835103</v>
      </c>
      <c r="Z243">
        <v>0.88776841405215234</v>
      </c>
    </row>
    <row r="244" spans="1:26" s="56" customFormat="1" x14ac:dyDescent="0.2">
      <c r="A244" s="56">
        <v>9242</v>
      </c>
      <c r="B244" s="56" t="s">
        <v>365</v>
      </c>
      <c r="C244" s="56" t="s">
        <v>95</v>
      </c>
      <c r="D244" s="130"/>
      <c r="E244" s="72">
        <v>1339</v>
      </c>
      <c r="F244" s="70">
        <v>0.14285</v>
      </c>
      <c r="G244" s="70">
        <v>9.836999999999918E-2</v>
      </c>
      <c r="H244" t="s">
        <v>360</v>
      </c>
      <c r="I244">
        <v>1.0031943480548252E-2</v>
      </c>
      <c r="J244">
        <v>0.71284613049233325</v>
      </c>
      <c r="K244">
        <v>7.1683068723199361E-3</v>
      </c>
      <c r="L244">
        <v>1.032283852593908E-2</v>
      </c>
      <c r="M244">
        <v>0.91558502083435322</v>
      </c>
      <c r="N244">
        <v>1.3525434287554167E-2</v>
      </c>
      <c r="O244">
        <v>1.4483745012360747</v>
      </c>
      <c r="P244">
        <v>0.79472704369182112</v>
      </c>
      <c r="Q244">
        <v>1.5852818041487127E-2</v>
      </c>
      <c r="R244">
        <v>0.18610046946923881</v>
      </c>
      <c r="S244">
        <v>1.1497463785066198E-4</v>
      </c>
      <c r="T244">
        <v>0.18610046946923856</v>
      </c>
      <c r="U244">
        <v>0.18222473699501848</v>
      </c>
      <c r="V244">
        <v>0.40142483088607561</v>
      </c>
      <c r="W244">
        <v>3.9989999297109884E-3</v>
      </c>
      <c r="X244">
        <v>0.37232642354209045</v>
      </c>
      <c r="Y244">
        <v>7.2860428727633867E-4</v>
      </c>
      <c r="Z244">
        <v>0.34336013196668896</v>
      </c>
    </row>
    <row r="245" spans="1:26" s="56" customFormat="1" x14ac:dyDescent="0.2">
      <c r="A245" s="156">
        <v>9186</v>
      </c>
      <c r="B245" s="156" t="s">
        <v>87</v>
      </c>
      <c r="C245" s="156" t="s">
        <v>79</v>
      </c>
      <c r="D245" s="160">
        <v>43223</v>
      </c>
      <c r="E245" s="158"/>
      <c r="F245" s="168">
        <v>1.0952999999999999</v>
      </c>
      <c r="G245" s="168">
        <v>10.346170000000001</v>
      </c>
      <c r="H245" t="s">
        <v>338</v>
      </c>
      <c r="I245">
        <v>9.9925142332101171E-3</v>
      </c>
      <c r="J245">
        <v>1.6127327294795153</v>
      </c>
      <c r="K245">
        <v>7.1637855611272937E-3</v>
      </c>
      <c r="L245">
        <v>1.2777380306760417E-2</v>
      </c>
      <c r="M245">
        <v>2.702422694852356</v>
      </c>
      <c r="N245">
        <v>2.6369612994448281E-2</v>
      </c>
      <c r="O245">
        <v>2.0411810752566111</v>
      </c>
      <c r="P245">
        <v>1.6473743758881023</v>
      </c>
      <c r="Q245">
        <v>7.5241107989402738E-3</v>
      </c>
      <c r="R245">
        <v>0.27516640133252679</v>
      </c>
      <c r="S245">
        <v>5.4569598414141718E-5</v>
      </c>
      <c r="T245">
        <v>0.27516640133252684</v>
      </c>
      <c r="U245">
        <v>1.3156457621296247</v>
      </c>
      <c r="V245">
        <v>0.38191376612428152</v>
      </c>
      <c r="W245">
        <v>0.1706387936433349</v>
      </c>
      <c r="X245">
        <v>1.016148923658031</v>
      </c>
      <c r="Y245">
        <v>0.22504363187214146</v>
      </c>
      <c r="Z245">
        <v>0.93643134461871469</v>
      </c>
    </row>
    <row r="246" spans="1:26" s="56" customFormat="1" x14ac:dyDescent="0.2">
      <c r="A246" s="56">
        <v>9243</v>
      </c>
      <c r="B246" s="56" t="s">
        <v>366</v>
      </c>
      <c r="C246" s="56" t="s">
        <v>95</v>
      </c>
      <c r="D246" s="130"/>
      <c r="E246" s="72">
        <v>1350</v>
      </c>
      <c r="F246" s="70">
        <v>0.15384999999999999</v>
      </c>
      <c r="G246" s="70">
        <v>9.9409999999998888E-2</v>
      </c>
      <c r="H246" t="s">
        <v>361</v>
      </c>
      <c r="I246">
        <v>1.0011467953728953E-2</v>
      </c>
      <c r="J246">
        <v>0.39405331736993227</v>
      </c>
      <c r="K246">
        <v>7.1643209875705853E-3</v>
      </c>
      <c r="L246">
        <v>8.07549429915317E-3</v>
      </c>
      <c r="M246">
        <v>1.3830082528092231</v>
      </c>
      <c r="N246">
        <v>1.036070839549608E-2</v>
      </c>
      <c r="O246">
        <v>2.1332523243015826</v>
      </c>
      <c r="P246">
        <v>0.41487473397510072</v>
      </c>
      <c r="Q246">
        <v>1.5433466191107576E-2</v>
      </c>
      <c r="R246">
        <v>0.10201120199416962</v>
      </c>
      <c r="S246">
        <v>1.119332336660423E-4</v>
      </c>
      <c r="T246">
        <v>0.10201120199416977</v>
      </c>
      <c r="U246">
        <v>0.28101138249466523</v>
      </c>
      <c r="V246">
        <v>0.43763177007625587</v>
      </c>
      <c r="W246">
        <v>6.2732051343592238E-3</v>
      </c>
      <c r="X246">
        <v>0.3914106744712898</v>
      </c>
      <c r="Y246">
        <v>1.7606985331033594E-3</v>
      </c>
      <c r="Z246">
        <v>0.24006977746544494</v>
      </c>
    </row>
    <row r="247" spans="1:26" s="56" customFormat="1" x14ac:dyDescent="0.2">
      <c r="A247" s="156">
        <v>9186</v>
      </c>
      <c r="B247" s="156" t="s">
        <v>87</v>
      </c>
      <c r="C247" s="156" t="s">
        <v>79</v>
      </c>
      <c r="D247" s="160">
        <v>43223</v>
      </c>
      <c r="E247" s="158"/>
      <c r="F247" s="168">
        <v>1.0952999999999999</v>
      </c>
      <c r="G247" s="168">
        <v>10.346170000000001</v>
      </c>
      <c r="H247" t="s">
        <v>340</v>
      </c>
      <c r="I247">
        <v>9.7885328872380946E-3</v>
      </c>
      <c r="J247">
        <v>1.2438249490839048</v>
      </c>
      <c r="K247">
        <v>7.1650550830897209E-3</v>
      </c>
      <c r="L247">
        <v>1.0534190209611454E-2</v>
      </c>
      <c r="M247">
        <v>2.7016143524120011</v>
      </c>
      <c r="N247">
        <v>2.2823748667052789E-2</v>
      </c>
      <c r="O247">
        <v>2.0889341778834773</v>
      </c>
      <c r="P247">
        <v>1.2946997105795535</v>
      </c>
      <c r="Q247">
        <v>7.5645496259894333E-3</v>
      </c>
      <c r="R247">
        <v>0.22838420670261295</v>
      </c>
      <c r="S247">
        <v>5.4862886300428872E-5</v>
      </c>
      <c r="T247">
        <v>0.22838420670261275</v>
      </c>
      <c r="U247">
        <v>1.3123863965298501</v>
      </c>
      <c r="V247">
        <v>0.36996919623949337</v>
      </c>
      <c r="W247">
        <v>0.16909366000792231</v>
      </c>
      <c r="X247">
        <v>0.91502713460509411</v>
      </c>
      <c r="Y247">
        <v>0.2223058917058176</v>
      </c>
      <c r="Z247">
        <v>0.71754966517135033</v>
      </c>
    </row>
    <row r="248" spans="1:26" s="56" customFormat="1" x14ac:dyDescent="0.2">
      <c r="A248" s="56">
        <v>9244</v>
      </c>
      <c r="B248" s="56" t="s">
        <v>367</v>
      </c>
      <c r="C248" s="56" t="s">
        <v>95</v>
      </c>
      <c r="D248" s="130"/>
      <c r="E248" s="72">
        <v>1370</v>
      </c>
      <c r="F248" s="70">
        <v>0.14723</v>
      </c>
      <c r="G248" s="70">
        <v>9.8139999999999006E-2</v>
      </c>
      <c r="H248" t="s">
        <v>362</v>
      </c>
      <c r="I248">
        <v>1.000049154749159E-2</v>
      </c>
      <c r="J248">
        <v>0.42135747548357877</v>
      </c>
      <c r="K248">
        <v>7.1660030821593989E-3</v>
      </c>
      <c r="L248">
        <v>1.5196897537203533E-2</v>
      </c>
      <c r="M248">
        <v>1.2705559552284011</v>
      </c>
      <c r="N248">
        <v>8.8711910946070067E-3</v>
      </c>
      <c r="O248">
        <v>1.9481884027190872</v>
      </c>
      <c r="P248">
        <v>0.43219923859218218</v>
      </c>
      <c r="Q248">
        <v>1.5320243549413479E-2</v>
      </c>
      <c r="R248">
        <v>8.2196262703345027E-2</v>
      </c>
      <c r="S248">
        <v>1.1111207163723407E-4</v>
      </c>
      <c r="T248">
        <v>8.2196262703344888E-2</v>
      </c>
      <c r="U248">
        <v>0.27753763716803759</v>
      </c>
      <c r="V248">
        <v>0.30618825098112856</v>
      </c>
      <c r="W248">
        <v>2.329895923933633E-2</v>
      </c>
      <c r="X248">
        <v>0.2409742612188521</v>
      </c>
      <c r="Y248">
        <v>6.467026533344614E-3</v>
      </c>
      <c r="Z248">
        <v>0.21733856257419351</v>
      </c>
    </row>
    <row r="249" spans="1:26" s="56" customFormat="1" x14ac:dyDescent="0.2">
      <c r="A249" s="156">
        <v>9186</v>
      </c>
      <c r="B249" s="156" t="s">
        <v>87</v>
      </c>
      <c r="C249" s="156" t="s">
        <v>79</v>
      </c>
      <c r="D249" s="160">
        <v>43223</v>
      </c>
      <c r="E249" s="158"/>
      <c r="F249" s="168">
        <v>1.0952999999999999</v>
      </c>
      <c r="G249" s="168">
        <v>10.346170000000001</v>
      </c>
      <c r="H249" s="175" t="s">
        <v>340</v>
      </c>
      <c r="I249" s="175">
        <v>9.7885328869739656E-3</v>
      </c>
      <c r="J249" s="175">
        <v>1.2438249490850766</v>
      </c>
      <c r="K249" s="175">
        <v>7.1650550832813888E-3</v>
      </c>
      <c r="L249" s="175">
        <v>1.0534190211025763E-2</v>
      </c>
      <c r="M249" s="175">
        <v>2.7016143524601177</v>
      </c>
      <c r="N249" s="175">
        <v>2.2823748666424205E-2</v>
      </c>
      <c r="O249" s="175">
        <v>2.0832678364046622</v>
      </c>
      <c r="P249" s="175">
        <v>1.2947051032425505</v>
      </c>
      <c r="Q249" s="175">
        <v>7.544030376868926E-3</v>
      </c>
      <c r="R249" s="175">
        <v>0.22838928924758667</v>
      </c>
      <c r="S249" s="175">
        <v>5.4714067760379771E-5</v>
      </c>
      <c r="T249" s="175">
        <v>0.22838928924758706</v>
      </c>
      <c r="U249" s="175">
        <v>1.3123863965418978</v>
      </c>
      <c r="V249" s="175">
        <v>0.36996919623972341</v>
      </c>
      <c r="W249" s="175">
        <v>0.1690936600032803</v>
      </c>
      <c r="X249" s="175">
        <v>0.91502713460645868</v>
      </c>
      <c r="Y249" s="175">
        <v>0.22230589170175641</v>
      </c>
      <c r="Z249" s="175">
        <v>0.71754966517188556</v>
      </c>
    </row>
    <row r="250" spans="1:26" s="56" customFormat="1" x14ac:dyDescent="0.2">
      <c r="D250" s="130"/>
      <c r="E250" s="72"/>
      <c r="F250" s="70"/>
      <c r="G250" s="7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s="56" customFormat="1" x14ac:dyDescent="0.2">
      <c r="A251" s="156">
        <v>9186</v>
      </c>
      <c r="B251" s="156" t="s">
        <v>87</v>
      </c>
      <c r="C251" s="156" t="s">
        <v>79</v>
      </c>
      <c r="D251" s="160">
        <v>43224</v>
      </c>
      <c r="E251" s="158"/>
      <c r="F251" s="168">
        <v>1.0952999999999999</v>
      </c>
      <c r="G251" s="168">
        <v>10.346170000000001</v>
      </c>
      <c r="H251" t="s">
        <v>354</v>
      </c>
      <c r="I251">
        <v>9.8194469783487066E-3</v>
      </c>
      <c r="J251">
        <v>0.92311797059773504</v>
      </c>
      <c r="K251">
        <v>7.1621887325298197E-3</v>
      </c>
      <c r="L251">
        <v>9.8304668573845639E-3</v>
      </c>
      <c r="M251">
        <v>2.7004934114356534</v>
      </c>
      <c r="N251">
        <v>1.3054906043412775E-2</v>
      </c>
      <c r="O251">
        <v>2.079370613778309</v>
      </c>
      <c r="P251">
        <v>0.99075414526984018</v>
      </c>
      <c r="Q251">
        <v>7.5514257276979553E-3</v>
      </c>
      <c r="R251">
        <v>0.18298092148737838</v>
      </c>
      <c r="S251">
        <v>5.4767703510258545E-5</v>
      </c>
      <c r="T251">
        <v>0.18298092148737863</v>
      </c>
      <c r="U251">
        <v>1.3109973432360065</v>
      </c>
      <c r="V251">
        <v>0.3495144539937346</v>
      </c>
      <c r="W251">
        <v>0.17017668118743109</v>
      </c>
      <c r="X251">
        <v>0.56911363507417867</v>
      </c>
      <c r="Y251">
        <v>0.22313728023065366</v>
      </c>
      <c r="Z251">
        <v>0.67359089619124168</v>
      </c>
    </row>
    <row r="252" spans="1:26" s="56" customFormat="1" x14ac:dyDescent="0.2">
      <c r="A252" s="56">
        <v>9245</v>
      </c>
      <c r="B252" s="56" t="s">
        <v>374</v>
      </c>
      <c r="C252" s="56" t="s">
        <v>95</v>
      </c>
      <c r="D252" s="130">
        <v>43224</v>
      </c>
      <c r="E252" s="72">
        <v>1417</v>
      </c>
      <c r="F252" s="70">
        <v>0.15678</v>
      </c>
      <c r="G252" s="70">
        <v>9.7669999999999035E-2</v>
      </c>
      <c r="H252" t="s">
        <v>368</v>
      </c>
      <c r="I252">
        <v>1.0031889706829141E-2</v>
      </c>
      <c r="J252">
        <v>0.42500038948331126</v>
      </c>
      <c r="K252">
        <v>7.1610162471675409E-3</v>
      </c>
      <c r="L252">
        <v>5.4841135161665475E-3</v>
      </c>
      <c r="M252">
        <v>1.5305511026864571</v>
      </c>
      <c r="N252">
        <v>9.6450164819387972E-3</v>
      </c>
      <c r="O252">
        <v>2.3326407579674244</v>
      </c>
      <c r="P252">
        <v>0.40836176605781704</v>
      </c>
      <c r="Q252">
        <v>1.5286587493084173E-2</v>
      </c>
      <c r="R252">
        <v>7.8560114553470534E-2</v>
      </c>
      <c r="S252">
        <v>1.1086797668340217E-4</v>
      </c>
      <c r="T252">
        <v>7.8560114553470964E-2</v>
      </c>
      <c r="U252">
        <v>0.35004741589597643</v>
      </c>
      <c r="V252">
        <v>0.23624540759312984</v>
      </c>
      <c r="W252">
        <v>1.4194684387122769E-2</v>
      </c>
      <c r="X252">
        <v>0.16831816607944425</v>
      </c>
      <c r="Y252">
        <v>4.9724099263382133E-3</v>
      </c>
      <c r="Z252">
        <v>0.19812984076878573</v>
      </c>
    </row>
    <row r="253" spans="1:26" s="56" customFormat="1" x14ac:dyDescent="0.2">
      <c r="A253" s="156">
        <v>9186</v>
      </c>
      <c r="B253" s="156" t="s">
        <v>87</v>
      </c>
      <c r="C253" s="156" t="s">
        <v>79</v>
      </c>
      <c r="D253" s="160">
        <v>43224</v>
      </c>
      <c r="E253" s="158"/>
      <c r="F253" s="168">
        <v>1.0952999999999999</v>
      </c>
      <c r="G253" s="168">
        <v>10.346170000000001</v>
      </c>
      <c r="H253" t="s">
        <v>328</v>
      </c>
      <c r="I253">
        <v>1.0040069271459253E-2</v>
      </c>
      <c r="J253">
        <v>1.3005389896884165</v>
      </c>
      <c r="K253">
        <v>7.1709768657247453E-3</v>
      </c>
      <c r="L253">
        <v>9.6678785863401253E-3</v>
      </c>
      <c r="M253">
        <v>2.7005892461925427</v>
      </c>
      <c r="N253">
        <v>1.6155118077231852E-2</v>
      </c>
      <c r="O253">
        <v>2.0360364411630627</v>
      </c>
      <c r="P253">
        <v>1.2853564597114724</v>
      </c>
      <c r="Q253">
        <v>7.5531644404741973E-3</v>
      </c>
      <c r="R253">
        <v>0.20358343058759082</v>
      </c>
      <c r="S253">
        <v>5.4780313752251563E-5</v>
      </c>
      <c r="T253">
        <v>0.20358343058759007</v>
      </c>
      <c r="U253">
        <v>1.308123634087738</v>
      </c>
      <c r="V253">
        <v>0.34028919366976718</v>
      </c>
      <c r="W253">
        <v>0.16281070464578146</v>
      </c>
      <c r="X253">
        <v>1.1593522020910467</v>
      </c>
      <c r="Y253">
        <v>0.21290875249583624</v>
      </c>
      <c r="Z253">
        <v>1.1355771300552475</v>
      </c>
    </row>
    <row r="254" spans="1:26" s="56" customFormat="1" x14ac:dyDescent="0.2">
      <c r="A254" s="56">
        <v>9246</v>
      </c>
      <c r="B254" s="56" t="s">
        <v>375</v>
      </c>
      <c r="C254" s="56" t="s">
        <v>95</v>
      </c>
      <c r="D254" s="130">
        <v>43224</v>
      </c>
      <c r="E254" s="72">
        <v>1438</v>
      </c>
      <c r="F254" s="70">
        <v>0.15276999999999999</v>
      </c>
      <c r="G254" s="70">
        <v>9.8440000000000083E-2</v>
      </c>
      <c r="H254" t="s">
        <v>369</v>
      </c>
      <c r="I254">
        <v>1.0025218589557537E-2</v>
      </c>
      <c r="J254">
        <v>0.40017686283536269</v>
      </c>
      <c r="K254">
        <v>7.1682752367616259E-3</v>
      </c>
      <c r="L254">
        <v>6.5364432744267221E-3</v>
      </c>
      <c r="M254">
        <v>1.5505887082402339</v>
      </c>
      <c r="N254">
        <v>8.6582596518578522E-3</v>
      </c>
      <c r="O254">
        <v>2.3631890223708005</v>
      </c>
      <c r="P254">
        <v>0.35295259868547546</v>
      </c>
      <c r="Q254">
        <v>1.5291347694518686E-2</v>
      </c>
      <c r="R254">
        <v>7.7794223057655251E-2</v>
      </c>
      <c r="S254">
        <v>1.109025006673775E-4</v>
      </c>
      <c r="T254">
        <v>7.7794223057654988E-2</v>
      </c>
      <c r="U254">
        <v>0.36994145741502354</v>
      </c>
      <c r="V254">
        <v>0.24129521339047791</v>
      </c>
      <c r="W254">
        <v>2.1568808771319926E-2</v>
      </c>
      <c r="X254">
        <v>0.19863053638592881</v>
      </c>
      <c r="Y254">
        <v>7.9775490679694049E-3</v>
      </c>
      <c r="Z254">
        <v>0.213187566601624</v>
      </c>
    </row>
    <row r="255" spans="1:26" s="56" customFormat="1" x14ac:dyDescent="0.2">
      <c r="A255" s="156">
        <v>9186</v>
      </c>
      <c r="B255" s="156" t="s">
        <v>87</v>
      </c>
      <c r="C255" s="156" t="s">
        <v>79</v>
      </c>
      <c r="D255" s="160">
        <v>43224</v>
      </c>
      <c r="E255" s="158"/>
      <c r="F255" s="168">
        <v>1.0952999999999999</v>
      </c>
      <c r="G255" s="168">
        <v>10.346170000000001</v>
      </c>
      <c r="H255" t="s">
        <v>330</v>
      </c>
      <c r="I255">
        <v>9.8191583277356335E-3</v>
      </c>
      <c r="J255">
        <v>1.0321762441216225</v>
      </c>
      <c r="K255">
        <v>7.157141213107422E-3</v>
      </c>
      <c r="L255">
        <v>1.0086680581999278E-2</v>
      </c>
      <c r="M255">
        <v>2.6996604612953963</v>
      </c>
      <c r="N255">
        <v>1.6426856141966432E-2</v>
      </c>
      <c r="O255">
        <v>2.0766217925982566</v>
      </c>
      <c r="P255">
        <v>1.1111730917243983</v>
      </c>
      <c r="Q255">
        <v>7.5672499075238433E-3</v>
      </c>
      <c r="R255">
        <v>0.20839066925874067</v>
      </c>
      <c r="S255">
        <v>5.4882470445702048E-5</v>
      </c>
      <c r="T255">
        <v>0.2083906692587412</v>
      </c>
      <c r="U255">
        <v>1.3104986905670959</v>
      </c>
      <c r="V255">
        <v>0.30825628020530998</v>
      </c>
      <c r="W255">
        <v>0.16325029183865661</v>
      </c>
      <c r="X255">
        <v>1.2220580497645712</v>
      </c>
      <c r="Y255">
        <v>0.21406546481705746</v>
      </c>
      <c r="Z255">
        <v>1.1826299680732224</v>
      </c>
    </row>
    <row r="256" spans="1:26" s="56" customFormat="1" x14ac:dyDescent="0.2">
      <c r="A256" s="56">
        <v>9247</v>
      </c>
      <c r="B256" s="56" t="s">
        <v>376</v>
      </c>
      <c r="C256" s="56" t="s">
        <v>95</v>
      </c>
      <c r="D256" s="130">
        <v>43224</v>
      </c>
      <c r="E256" s="72">
        <v>1462</v>
      </c>
      <c r="F256" s="70">
        <v>0.16231000000000001</v>
      </c>
      <c r="G256" s="70">
        <v>9.7759999999999181E-2</v>
      </c>
      <c r="H256" t="s">
        <v>370</v>
      </c>
      <c r="I256">
        <v>9.9922453357121112E-3</v>
      </c>
      <c r="J256">
        <v>0.46917718284319671</v>
      </c>
      <c r="K256">
        <v>7.1483288002971417E-3</v>
      </c>
      <c r="L256">
        <v>9.9184796491747461E-3</v>
      </c>
      <c r="M256">
        <v>1.2244277818279874</v>
      </c>
      <c r="N256">
        <v>1.0113239719189464E-2</v>
      </c>
      <c r="O256">
        <v>1.8092067628646107</v>
      </c>
      <c r="P256">
        <v>0.46249253077496794</v>
      </c>
      <c r="Q256">
        <v>1.4761135576817571E-2</v>
      </c>
      <c r="R256">
        <v>0.11105837936389493</v>
      </c>
      <c r="S256">
        <v>1.0705706788330208E-4</v>
      </c>
      <c r="T256">
        <v>0.11105837936389545</v>
      </c>
      <c r="U256">
        <v>0.29448261547092164</v>
      </c>
      <c r="V256">
        <v>0.28888321338050732</v>
      </c>
      <c r="W256">
        <v>3.2798586265680767E-2</v>
      </c>
      <c r="X256">
        <v>0.22569640196639251</v>
      </c>
      <c r="Y256">
        <v>9.6382987829923914E-3</v>
      </c>
      <c r="Z256">
        <v>0.17390331144685214</v>
      </c>
    </row>
    <row r="257" spans="1:26" s="56" customFormat="1" x14ac:dyDescent="0.2">
      <c r="A257" s="156">
        <v>9186</v>
      </c>
      <c r="B257" s="156" t="s">
        <v>87</v>
      </c>
      <c r="C257" s="156" t="s">
        <v>79</v>
      </c>
      <c r="D257" s="160">
        <v>43224</v>
      </c>
      <c r="E257" s="158"/>
      <c r="F257" s="168">
        <v>1.0952999999999999</v>
      </c>
      <c r="G257" s="168">
        <v>10.346170000000001</v>
      </c>
      <c r="H257" t="s">
        <v>332</v>
      </c>
      <c r="I257">
        <v>9.9488125796609456E-3</v>
      </c>
      <c r="J257">
        <v>1.4477601954798653</v>
      </c>
      <c r="K257">
        <v>7.1519265476759145E-3</v>
      </c>
      <c r="L257">
        <v>2.6256739135277523E-2</v>
      </c>
      <c r="M257">
        <v>2.6985473461554506</v>
      </c>
      <c r="N257">
        <v>2.0015946693198877E-2</v>
      </c>
      <c r="O257">
        <v>2.0539643995410355</v>
      </c>
      <c r="P257">
        <v>1.3728167521132217</v>
      </c>
      <c r="Q257">
        <v>7.5717524361634814E-3</v>
      </c>
      <c r="R257">
        <v>0.25068189262423574</v>
      </c>
      <c r="S257">
        <v>5.4915125624005331E-5</v>
      </c>
      <c r="T257">
        <v>0.25068189262423579</v>
      </c>
      <c r="U257">
        <v>1.302231523551397</v>
      </c>
      <c r="V257">
        <v>0.42455070432635672</v>
      </c>
      <c r="W257">
        <v>0.16694312368158465</v>
      </c>
      <c r="X257">
        <v>0.86287044406631574</v>
      </c>
      <c r="Y257">
        <v>0.21783721505044049</v>
      </c>
      <c r="Z257">
        <v>0.61264359274749691</v>
      </c>
    </row>
    <row r="258" spans="1:26" s="56" customFormat="1" x14ac:dyDescent="0.2">
      <c r="A258" s="56">
        <v>9248</v>
      </c>
      <c r="B258" s="56" t="s">
        <v>377</v>
      </c>
      <c r="C258" s="56" t="s">
        <v>95</v>
      </c>
      <c r="D258" s="130">
        <v>43224</v>
      </c>
      <c r="E258" s="72">
        <v>1482</v>
      </c>
      <c r="F258" s="70">
        <v>0.15068000000000001</v>
      </c>
      <c r="G258" s="70">
        <v>9.7329999999999472E-2</v>
      </c>
      <c r="H258" t="s">
        <v>371</v>
      </c>
      <c r="I258">
        <v>9.9768822946824081E-3</v>
      </c>
      <c r="J258">
        <v>0.3832043848938117</v>
      </c>
      <c r="K258">
        <v>7.1638335951381832E-3</v>
      </c>
      <c r="L258">
        <v>1.2660579403598243E-2</v>
      </c>
      <c r="M258">
        <v>1.399660952463103</v>
      </c>
      <c r="N258">
        <v>9.0810546492714837E-3</v>
      </c>
      <c r="O258">
        <v>2.1238917578836052</v>
      </c>
      <c r="P258">
        <v>0.38688949262096312</v>
      </c>
      <c r="Q258">
        <v>1.5132018439637396E-2</v>
      </c>
      <c r="R258">
        <v>9.932091761069399E-2</v>
      </c>
      <c r="S258">
        <v>1.0974694439144908E-4</v>
      </c>
      <c r="T258">
        <v>9.9320917610694032E-2</v>
      </c>
      <c r="U258">
        <v>0.35571238787507642</v>
      </c>
      <c r="V258">
        <v>0.2663441647602714</v>
      </c>
      <c r="W258">
        <v>2.7738859938524034E-2</v>
      </c>
      <c r="X258">
        <v>0.26740789705408308</v>
      </c>
      <c r="Y258">
        <v>9.8800524221177646E-3</v>
      </c>
      <c r="Z258">
        <v>0.21948747983743608</v>
      </c>
    </row>
    <row r="259" spans="1:26" s="56" customFormat="1" x14ac:dyDescent="0.2">
      <c r="A259" s="156">
        <v>9186</v>
      </c>
      <c r="B259" s="156" t="s">
        <v>87</v>
      </c>
      <c r="C259" s="156" t="s">
        <v>79</v>
      </c>
      <c r="D259" s="160">
        <v>43224</v>
      </c>
      <c r="E259" s="158"/>
      <c r="F259" s="168">
        <v>1.0952999999999999</v>
      </c>
      <c r="G259" s="168">
        <v>10.346170000000001</v>
      </c>
      <c r="H259" t="s">
        <v>334</v>
      </c>
      <c r="I259">
        <v>9.9663622741749096E-3</v>
      </c>
      <c r="J259">
        <v>1.0059284409210985</v>
      </c>
      <c r="K259">
        <v>7.1540458846223835E-3</v>
      </c>
      <c r="L259">
        <v>1.0798676230657982E-2</v>
      </c>
      <c r="M259">
        <v>2.6992536153563562</v>
      </c>
      <c r="N259">
        <v>1.6275033637693587E-2</v>
      </c>
      <c r="O259">
        <v>2.0562993014181274</v>
      </c>
      <c r="P259">
        <v>1.1090838228841728</v>
      </c>
      <c r="Q259">
        <v>7.5656581718865782E-3</v>
      </c>
      <c r="R259">
        <v>0.25967189028527327</v>
      </c>
      <c r="S259">
        <v>5.487092617464757E-5</v>
      </c>
      <c r="T259">
        <v>0.25967189028527238</v>
      </c>
      <c r="U259">
        <v>1.3114751992973974</v>
      </c>
      <c r="V259">
        <v>0.31724835939416179</v>
      </c>
      <c r="W259">
        <v>0.16426437787857773</v>
      </c>
      <c r="X259">
        <v>0.78946780123066262</v>
      </c>
      <c r="Y259">
        <v>0.21564585193572958</v>
      </c>
      <c r="Z259">
        <v>0.7502734116141625</v>
      </c>
    </row>
    <row r="260" spans="1:26" s="56" customFormat="1" x14ac:dyDescent="0.2">
      <c r="A260" s="56">
        <v>9249</v>
      </c>
      <c r="B260" s="56" t="s">
        <v>378</v>
      </c>
      <c r="C260" s="56" t="s">
        <v>95</v>
      </c>
      <c r="D260" s="130">
        <v>43224</v>
      </c>
      <c r="E260" s="72">
        <v>1508</v>
      </c>
      <c r="F260" s="70">
        <v>0.13819000000000001</v>
      </c>
      <c r="G260" s="70">
        <v>9.1809999999998837E-2</v>
      </c>
      <c r="H260" t="s">
        <v>372</v>
      </c>
      <c r="I260">
        <v>9.9278977756999311E-3</v>
      </c>
      <c r="J260">
        <v>0.53333359464475594</v>
      </c>
      <c r="K260">
        <v>7.1473607608493715E-3</v>
      </c>
      <c r="L260">
        <v>1.4304358020577035E-2</v>
      </c>
      <c r="M260">
        <v>1.3331202030415295</v>
      </c>
      <c r="N260">
        <v>1.1213617743094777E-2</v>
      </c>
      <c r="O260">
        <v>2.1058820333544577</v>
      </c>
      <c r="P260">
        <v>0.53853949118421551</v>
      </c>
      <c r="Q260">
        <v>1.5672101908069145E-2</v>
      </c>
      <c r="R260">
        <v>0.12000507528638657</v>
      </c>
      <c r="S260">
        <v>1.1366397043877795E-4</v>
      </c>
      <c r="T260">
        <v>0.12000507528638631</v>
      </c>
      <c r="U260">
        <v>0.36687050766638368</v>
      </c>
      <c r="V260">
        <v>0.3786412433828516</v>
      </c>
      <c r="W260">
        <v>2.4291985056279882E-2</v>
      </c>
      <c r="X260">
        <v>0.26458762047258494</v>
      </c>
      <c r="Y260">
        <v>8.9087951086454266E-3</v>
      </c>
      <c r="Z260">
        <v>0.24010082438302821</v>
      </c>
    </row>
    <row r="261" spans="1:26" s="56" customFormat="1" x14ac:dyDescent="0.2">
      <c r="A261" s="156">
        <v>9186</v>
      </c>
      <c r="B261" s="156" t="s">
        <v>87</v>
      </c>
      <c r="C261" s="156" t="s">
        <v>79</v>
      </c>
      <c r="D261" s="160">
        <v>43224</v>
      </c>
      <c r="E261" s="158"/>
      <c r="F261" s="168">
        <v>1.0952999999999999</v>
      </c>
      <c r="G261" s="168">
        <v>10.346170000000001</v>
      </c>
      <c r="H261" t="s">
        <v>336</v>
      </c>
      <c r="I261">
        <v>1.007237959598407E-2</v>
      </c>
      <c r="J261">
        <v>1.4303519384470136</v>
      </c>
      <c r="K261">
        <v>7.1493555155647077E-3</v>
      </c>
      <c r="L261">
        <v>1.1370919582559442E-2</v>
      </c>
      <c r="M261">
        <v>2.6984914889609666</v>
      </c>
      <c r="N261">
        <v>1.7343190888286921E-2</v>
      </c>
      <c r="O261">
        <v>2.0268051850111806</v>
      </c>
      <c r="P261">
        <v>1.5168094066259921</v>
      </c>
      <c r="Q261">
        <v>7.5731977818813117E-3</v>
      </c>
      <c r="R261">
        <v>0.22744744796460914</v>
      </c>
      <c r="S261">
        <v>5.4925608183007902E-5</v>
      </c>
      <c r="T261">
        <v>0.22744744796460883</v>
      </c>
      <c r="U261">
        <v>1.3079412152445484</v>
      </c>
      <c r="V261">
        <v>0.35767317453275199</v>
      </c>
      <c r="W261">
        <v>0.16682933084777937</v>
      </c>
      <c r="X261">
        <v>1.2278425009639615</v>
      </c>
      <c r="Y261">
        <v>0.21823765616531493</v>
      </c>
      <c r="Z261">
        <v>1.1296172679931704</v>
      </c>
    </row>
    <row r="262" spans="1:26" s="56" customFormat="1" x14ac:dyDescent="0.2">
      <c r="A262" s="56">
        <v>9250</v>
      </c>
      <c r="B262" s="56" t="s">
        <v>379</v>
      </c>
      <c r="C262" s="56" t="s">
        <v>95</v>
      </c>
      <c r="D262" s="130">
        <v>43224</v>
      </c>
      <c r="E262" s="72">
        <v>1538</v>
      </c>
      <c r="F262" s="70">
        <v>0.14751</v>
      </c>
      <c r="G262" s="70">
        <v>0.10121999999999964</v>
      </c>
      <c r="H262" t="s">
        <v>373</v>
      </c>
      <c r="I262">
        <v>9.9626664711840694E-3</v>
      </c>
      <c r="J262">
        <v>0.5165126009611809</v>
      </c>
      <c r="K262">
        <v>7.1391761173437932E-3</v>
      </c>
      <c r="L262">
        <v>2.1051210710702154E-2</v>
      </c>
      <c r="M262">
        <v>0.90531709215705491</v>
      </c>
      <c r="N262">
        <v>1.3305323636499848E-2</v>
      </c>
      <c r="O262">
        <v>1.3344619250267775</v>
      </c>
      <c r="P262">
        <v>0.55460431765427942</v>
      </c>
      <c r="Q262">
        <v>1.4674632116688943E-2</v>
      </c>
      <c r="R262">
        <v>0.15077170722664085</v>
      </c>
      <c r="S262">
        <v>1.0642969021612074E-4</v>
      </c>
      <c r="T262">
        <v>0.1507717072266414</v>
      </c>
      <c r="U262">
        <v>0.25582631485701551</v>
      </c>
      <c r="V262">
        <v>0.442561237499978</v>
      </c>
      <c r="W262">
        <v>3.9399325512459275E-3</v>
      </c>
      <c r="X262">
        <v>0.4152086106967699</v>
      </c>
      <c r="Y262">
        <v>1.0042824895062927E-3</v>
      </c>
      <c r="Z262">
        <v>0.30852587179824359</v>
      </c>
    </row>
    <row r="263" spans="1:26" s="56" customFormat="1" x14ac:dyDescent="0.2">
      <c r="A263" s="156">
        <v>9186</v>
      </c>
      <c r="B263" s="156" t="s">
        <v>87</v>
      </c>
      <c r="C263" s="156" t="s">
        <v>79</v>
      </c>
      <c r="D263" s="160">
        <v>43224</v>
      </c>
      <c r="E263" s="158"/>
      <c r="F263" s="168">
        <v>1.0952999999999999</v>
      </c>
      <c r="G263" s="168">
        <v>10.346170000000001</v>
      </c>
      <c r="H263" t="s">
        <v>338</v>
      </c>
      <c r="I263">
        <v>9.9763866271578901E-3</v>
      </c>
      <c r="J263">
        <v>1.4840439813875643</v>
      </c>
      <c r="K263">
        <v>7.1367657922874837E-3</v>
      </c>
      <c r="L263">
        <v>2.5440856797044119E-2</v>
      </c>
      <c r="M263">
        <v>2.6951571945352262</v>
      </c>
      <c r="N263">
        <v>2.1302500089927491E-2</v>
      </c>
      <c r="O263">
        <v>2.0478855851113122</v>
      </c>
      <c r="P263">
        <v>1.4980524090506515</v>
      </c>
      <c r="Q263">
        <v>7.5608441836611433E-3</v>
      </c>
      <c r="R263">
        <v>0.25836288850253203</v>
      </c>
      <c r="S263">
        <v>5.4836012094930717E-5</v>
      </c>
      <c r="T263">
        <v>0.25836288850253186</v>
      </c>
      <c r="U263">
        <v>1.3103447494406224</v>
      </c>
      <c r="V263">
        <v>0.63089918369112141</v>
      </c>
      <c r="W263">
        <v>0.16557196116168127</v>
      </c>
      <c r="X263">
        <v>1.1644562445883522</v>
      </c>
      <c r="Y263">
        <v>0.2170938378324126</v>
      </c>
      <c r="Z263">
        <v>1.0062484893093837</v>
      </c>
    </row>
    <row r="264" spans="1:26" s="56" customFormat="1" x14ac:dyDescent="0.2">
      <c r="D264" s="130"/>
      <c r="E264" s="72"/>
      <c r="F264" s="70"/>
      <c r="G264" s="70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</row>
    <row r="265" spans="1:26" s="56" customFormat="1" x14ac:dyDescent="0.2">
      <c r="A265" s="156">
        <v>9186</v>
      </c>
      <c r="B265" s="156" t="s">
        <v>87</v>
      </c>
      <c r="C265" s="156" t="s">
        <v>79</v>
      </c>
      <c r="D265" s="160">
        <v>43227</v>
      </c>
      <c r="E265" s="158"/>
      <c r="F265" s="168">
        <v>1.0952999999999999</v>
      </c>
      <c r="G265" s="168">
        <v>10.346170000000001</v>
      </c>
      <c r="H265" t="s">
        <v>354</v>
      </c>
      <c r="I265">
        <v>9.8009549033818092E-3</v>
      </c>
      <c r="J265">
        <v>1.3369091204288019</v>
      </c>
      <c r="K265">
        <v>7.1622543704481876E-3</v>
      </c>
      <c r="L265">
        <v>1.5044802127448683E-2</v>
      </c>
      <c r="M265">
        <v>2.7012470753291526</v>
      </c>
      <c r="N265">
        <v>1.6717400439462123E-2</v>
      </c>
      <c r="O265">
        <v>2.0853855648106592</v>
      </c>
      <c r="P265">
        <v>1.3280999840650507</v>
      </c>
      <c r="Q265">
        <v>7.5514976561993725E-3</v>
      </c>
      <c r="R265">
        <v>0.21064150077676388</v>
      </c>
      <c r="S265">
        <v>5.4768225181129888E-5</v>
      </c>
      <c r="T265">
        <v>0.21064150077676333</v>
      </c>
      <c r="U265">
        <v>1.3175859686058513</v>
      </c>
      <c r="V265">
        <v>0.48798923036490904</v>
      </c>
      <c r="W265">
        <v>0.14963737939331592</v>
      </c>
      <c r="X265">
        <v>1.1476562913134081</v>
      </c>
      <c r="Y265">
        <v>0.19684711796186277</v>
      </c>
      <c r="Z265">
        <v>0.90800433398010372</v>
      </c>
    </row>
    <row r="266" spans="1:26" s="56" customFormat="1" x14ac:dyDescent="0.2">
      <c r="A266" s="56">
        <v>9251</v>
      </c>
      <c r="B266" s="56" t="s">
        <v>380</v>
      </c>
      <c r="C266" s="56" t="s">
        <v>95</v>
      </c>
      <c r="D266" s="130">
        <v>43227</v>
      </c>
      <c r="E266" s="72">
        <v>1554</v>
      </c>
      <c r="F266" s="70">
        <v>0.14380000000000001</v>
      </c>
      <c r="G266" s="70">
        <v>9.6889999999998366E-2</v>
      </c>
      <c r="H266" t="s">
        <v>384</v>
      </c>
      <c r="I266">
        <v>1.0143927883850571E-2</v>
      </c>
      <c r="J266">
        <v>0.35689350855348406</v>
      </c>
      <c r="K266">
        <v>7.1588812407985076E-3</v>
      </c>
      <c r="L266">
        <v>8.9826612256000919E-3</v>
      </c>
      <c r="M266">
        <v>1.9620119572229935</v>
      </c>
      <c r="N266">
        <v>8.1263550436554283E-3</v>
      </c>
      <c r="O266">
        <v>2.8389360052300789</v>
      </c>
      <c r="P266">
        <v>0.34475412618671114</v>
      </c>
      <c r="Q266">
        <v>1.4667252711698961E-2</v>
      </c>
      <c r="R266">
        <v>8.0155161623402554E-2</v>
      </c>
      <c r="S266">
        <v>1.0637617011552685E-4</v>
      </c>
      <c r="T266">
        <v>8.0155161623402624E-2</v>
      </c>
      <c r="U266">
        <v>0.56608245522812961</v>
      </c>
      <c r="V266">
        <v>0.3164747336291388</v>
      </c>
      <c r="W266">
        <v>2.8326259909320504E-2</v>
      </c>
      <c r="X266">
        <v>0.29298825461844424</v>
      </c>
      <c r="Y266">
        <v>1.6038859121293492E-2</v>
      </c>
      <c r="Z266">
        <v>0.15985850386133849</v>
      </c>
    </row>
    <row r="267" spans="1:26" s="56" customFormat="1" x14ac:dyDescent="0.2">
      <c r="A267" s="156">
        <v>9186</v>
      </c>
      <c r="B267" s="156" t="s">
        <v>87</v>
      </c>
      <c r="C267" s="156" t="s">
        <v>79</v>
      </c>
      <c r="D267" s="160">
        <v>43227</v>
      </c>
      <c r="E267" s="158"/>
      <c r="F267" s="168">
        <v>1.0952999999999999</v>
      </c>
      <c r="G267" s="168">
        <v>10.346170000000001</v>
      </c>
      <c r="H267" t="s">
        <v>328</v>
      </c>
      <c r="I267">
        <v>9.8481267647118897E-3</v>
      </c>
      <c r="J267">
        <v>1.3461704348292383</v>
      </c>
      <c r="K267">
        <v>7.1577994392401827E-3</v>
      </c>
      <c r="L267">
        <v>9.6202213803598027E-3</v>
      </c>
      <c r="M267">
        <v>2.7014028298986008</v>
      </c>
      <c r="N267">
        <v>1.5635500692712894E-2</v>
      </c>
      <c r="O267">
        <v>2.071903923386968</v>
      </c>
      <c r="P267">
        <v>1.2859676352773513</v>
      </c>
      <c r="Q267">
        <v>7.5545968966056034E-3</v>
      </c>
      <c r="R267">
        <v>0.21810593858260424</v>
      </c>
      <c r="S267">
        <v>5.479070282784144E-5</v>
      </c>
      <c r="T267">
        <v>0.21810593858260316</v>
      </c>
      <c r="U267">
        <v>1.3172028015811414</v>
      </c>
      <c r="V267">
        <v>0.26355699090231305</v>
      </c>
      <c r="W267">
        <v>0.1490837802968154</v>
      </c>
      <c r="X267">
        <v>0.70528402441109261</v>
      </c>
      <c r="Y267">
        <v>0.19654455715756231</v>
      </c>
      <c r="Z267">
        <v>0.77211037463606569</v>
      </c>
    </row>
    <row r="268" spans="1:26" s="56" customFormat="1" x14ac:dyDescent="0.2">
      <c r="A268" s="56">
        <v>9252</v>
      </c>
      <c r="B268" s="56" t="s">
        <v>381</v>
      </c>
      <c r="C268" s="56" t="s">
        <v>95</v>
      </c>
      <c r="D268" s="130">
        <v>43227</v>
      </c>
      <c r="E268" s="72">
        <v>1574</v>
      </c>
      <c r="F268" s="70">
        <v>0.1676</v>
      </c>
      <c r="G268" s="70">
        <v>9.7380000000001132E-2</v>
      </c>
      <c r="H268" t="s">
        <v>385</v>
      </c>
      <c r="I268">
        <v>1.0192436930154175E-2</v>
      </c>
      <c r="J268">
        <v>0.41443685387892953</v>
      </c>
      <c r="K268">
        <v>7.1557932527950398E-3</v>
      </c>
      <c r="L268">
        <v>1.0016149983647317E-2</v>
      </c>
      <c r="M268">
        <v>1.1099079583236076</v>
      </c>
      <c r="N268">
        <v>1.2747550025379664E-2</v>
      </c>
      <c r="O268">
        <v>1.7054635821750885</v>
      </c>
      <c r="P268">
        <v>0.42946045585999326</v>
      </c>
      <c r="Q268">
        <v>1.567542681485936E-2</v>
      </c>
      <c r="R268">
        <v>0.10414659994816648</v>
      </c>
      <c r="S268">
        <v>1.1368808476047726E-4</v>
      </c>
      <c r="T268">
        <v>0.1041465999481664</v>
      </c>
      <c r="U268">
        <v>0.35262235714387807</v>
      </c>
      <c r="V268">
        <v>0.25889818628022315</v>
      </c>
      <c r="W268">
        <v>8.9839063623595745E-3</v>
      </c>
      <c r="X268">
        <v>0.187458956174059</v>
      </c>
      <c r="Y268">
        <v>3.1662585413359213E-3</v>
      </c>
      <c r="Z268">
        <v>0.18442217085606805</v>
      </c>
    </row>
    <row r="269" spans="1:26" s="56" customFormat="1" x14ac:dyDescent="0.2">
      <c r="A269" s="156">
        <v>9186</v>
      </c>
      <c r="B269" s="156" t="s">
        <v>87</v>
      </c>
      <c r="C269" s="156" t="s">
        <v>79</v>
      </c>
      <c r="D269" s="160">
        <v>43227</v>
      </c>
      <c r="E269" s="158"/>
      <c r="F269" s="168">
        <v>1.0952999999999999</v>
      </c>
      <c r="G269" s="168">
        <v>10.346170000000001</v>
      </c>
      <c r="H269" t="s">
        <v>330</v>
      </c>
      <c r="I269">
        <v>1.0068959359313059E-2</v>
      </c>
      <c r="J269">
        <v>1.4748274233114842</v>
      </c>
      <c r="K269">
        <v>7.1571116923794505E-3</v>
      </c>
      <c r="L269">
        <v>9.6109642758974417E-3</v>
      </c>
      <c r="M269">
        <v>2.7005037864170061</v>
      </c>
      <c r="N269">
        <v>1.7037684329252699E-2</v>
      </c>
      <c r="O269">
        <v>2.0351296474783407</v>
      </c>
      <c r="P269">
        <v>1.5011352168356547</v>
      </c>
      <c r="Q269">
        <v>7.5728250702933389E-3</v>
      </c>
      <c r="R269">
        <v>0.29205491076870593</v>
      </c>
      <c r="S269">
        <v>5.4922905043431224E-5</v>
      </c>
      <c r="T269">
        <v>0.29205491076870643</v>
      </c>
      <c r="U269">
        <v>1.3238745370969742</v>
      </c>
      <c r="V269">
        <v>0.38090258216013989</v>
      </c>
      <c r="W269">
        <v>0.14952135987319046</v>
      </c>
      <c r="X269">
        <v>1.0186238162679384</v>
      </c>
      <c r="Y269">
        <v>0.19802093169259147</v>
      </c>
      <c r="Z269">
        <v>0.88544324347660297</v>
      </c>
    </row>
    <row r="270" spans="1:26" s="56" customFormat="1" x14ac:dyDescent="0.2">
      <c r="A270" s="56">
        <v>9253</v>
      </c>
      <c r="B270" s="56" t="s">
        <v>382</v>
      </c>
      <c r="C270" s="56" t="s">
        <v>95</v>
      </c>
      <c r="D270" s="130">
        <v>43227</v>
      </c>
      <c r="E270" s="72">
        <v>1598</v>
      </c>
      <c r="F270" s="70">
        <v>0.14532999999999999</v>
      </c>
      <c r="G270" s="70">
        <v>9.6769999999999357E-2</v>
      </c>
      <c r="H270" t="s">
        <v>386</v>
      </c>
      <c r="I270">
        <v>1.0032862857497682E-2</v>
      </c>
      <c r="J270">
        <v>0.43217224475865601</v>
      </c>
      <c r="K270">
        <v>7.1643004438692835E-3</v>
      </c>
      <c r="L270">
        <v>1.0595301241449334E-2</v>
      </c>
      <c r="M270">
        <v>1.3558122201117118</v>
      </c>
      <c r="N270">
        <v>1.0019279767564773E-2</v>
      </c>
      <c r="O270">
        <v>2.0200814602610269</v>
      </c>
      <c r="P270">
        <v>0.42216049332951305</v>
      </c>
      <c r="Q270">
        <v>1.493814950236901E-2</v>
      </c>
      <c r="R270">
        <v>9.4449420336136569E-2</v>
      </c>
      <c r="S270">
        <v>1.0834088454804512E-4</v>
      </c>
      <c r="T270">
        <v>9.4449420336136597E-2</v>
      </c>
      <c r="U270">
        <v>0.42023618287395131</v>
      </c>
      <c r="V270">
        <v>0.33890685223640926</v>
      </c>
      <c r="W270">
        <v>2.4874311167367911E-2</v>
      </c>
      <c r="X270">
        <v>0.30514661297145679</v>
      </c>
      <c r="Y270">
        <v>1.046153333555778E-2</v>
      </c>
      <c r="Z270">
        <v>0.1717094996238456</v>
      </c>
    </row>
    <row r="271" spans="1:26" s="56" customFormat="1" x14ac:dyDescent="0.2">
      <c r="A271" s="156">
        <v>9186</v>
      </c>
      <c r="B271" s="156" t="s">
        <v>87</v>
      </c>
      <c r="C271" s="156" t="s">
        <v>79</v>
      </c>
      <c r="D271" s="160">
        <v>43227</v>
      </c>
      <c r="E271" s="158"/>
      <c r="F271" s="168">
        <v>1.0952999999999999</v>
      </c>
      <c r="G271" s="168">
        <v>10.346170000000001</v>
      </c>
      <c r="H271" t="s">
        <v>332</v>
      </c>
      <c r="I271">
        <v>9.971329263964877E-3</v>
      </c>
      <c r="J271">
        <v>1.2925006283240363</v>
      </c>
      <c r="K271">
        <v>7.1593169215031296E-3</v>
      </c>
      <c r="L271">
        <v>1.1956861457423071E-2</v>
      </c>
      <c r="M271">
        <v>2.699491668706822</v>
      </c>
      <c r="N271">
        <v>2.0580227861601592E-2</v>
      </c>
      <c r="O271">
        <v>2.0514323372028485</v>
      </c>
      <c r="P271">
        <v>1.3496828185821308</v>
      </c>
      <c r="Q271">
        <v>7.5761167766358242E-3</v>
      </c>
      <c r="R271">
        <v>0.27801664125800174</v>
      </c>
      <c r="S271">
        <v>5.4946778574537624E-5</v>
      </c>
      <c r="T271">
        <v>0.27801664125800185</v>
      </c>
      <c r="U271">
        <v>1.3208199103313802</v>
      </c>
      <c r="V271">
        <v>0.30943140795938656</v>
      </c>
      <c r="W271">
        <v>0.14846129588707305</v>
      </c>
      <c r="X271">
        <v>0.5116941504986573</v>
      </c>
      <c r="Y271">
        <v>0.19536059485295992</v>
      </c>
      <c r="Z271">
        <v>0.47171307378296012</v>
      </c>
    </row>
    <row r="272" spans="1:26" s="56" customFormat="1" x14ac:dyDescent="0.2">
      <c r="A272" s="56">
        <v>9254</v>
      </c>
      <c r="B272" s="56" t="s">
        <v>383</v>
      </c>
      <c r="C272" s="56" t="s">
        <v>95</v>
      </c>
      <c r="D272" s="130">
        <v>43227</v>
      </c>
      <c r="E272" s="72">
        <v>1618</v>
      </c>
      <c r="F272" s="70">
        <v>0.14072000000000001</v>
      </c>
      <c r="G272" s="70">
        <v>9.2729999999999535E-2</v>
      </c>
      <c r="H272" t="s">
        <v>387</v>
      </c>
      <c r="I272">
        <v>1.0119587673001322E-2</v>
      </c>
      <c r="J272">
        <v>0.55282418075213535</v>
      </c>
      <c r="K272">
        <v>7.16483357524513E-3</v>
      </c>
      <c r="L272">
        <v>6.8497443013069252E-3</v>
      </c>
      <c r="M272">
        <v>1.4144290309009415</v>
      </c>
      <c r="N272">
        <v>1.1644542414444622E-2</v>
      </c>
      <c r="O272">
        <v>1.9375425681447844</v>
      </c>
      <c r="P272">
        <v>0.55363452886010278</v>
      </c>
      <c r="Q272">
        <v>1.3874917568753198E-2</v>
      </c>
      <c r="R272">
        <v>0.12666018611084262</v>
      </c>
      <c r="S272">
        <v>1.0062965578109524E-4</v>
      </c>
      <c r="T272">
        <v>0.12666018611084354</v>
      </c>
      <c r="U272">
        <v>0.41060338657104223</v>
      </c>
      <c r="V272">
        <v>0.29171500975730602</v>
      </c>
      <c r="W272">
        <v>1.9321358001633933E-2</v>
      </c>
      <c r="X272">
        <v>0.23856643352574386</v>
      </c>
      <c r="Y272">
        <v>7.9189471536103718E-3</v>
      </c>
      <c r="Z272">
        <v>0.20772766134066048</v>
      </c>
    </row>
    <row r="273" spans="1:26" s="56" customFormat="1" x14ac:dyDescent="0.2">
      <c r="A273" s="156">
        <v>9186</v>
      </c>
      <c r="B273" s="156" t="s">
        <v>87</v>
      </c>
      <c r="C273" s="156" t="s">
        <v>79</v>
      </c>
      <c r="D273" s="160">
        <v>43227</v>
      </c>
      <c r="E273" s="158"/>
      <c r="F273" s="168">
        <v>1.0952999999999999</v>
      </c>
      <c r="G273" s="168">
        <v>10.346170000000001</v>
      </c>
      <c r="H273" t="s">
        <v>334</v>
      </c>
      <c r="I273">
        <v>9.956861088028273E-3</v>
      </c>
      <c r="J273">
        <v>0.80761054736140003</v>
      </c>
      <c r="K273">
        <v>7.1625500054616365E-3</v>
      </c>
      <c r="L273">
        <v>9.8139040148574642E-3</v>
      </c>
      <c r="M273">
        <v>2.7003825343373511</v>
      </c>
      <c r="N273">
        <v>1.2884692279908495E-2</v>
      </c>
      <c r="O273">
        <v>2.0567350018888346</v>
      </c>
      <c r="P273">
        <v>0.82969411731784337</v>
      </c>
      <c r="Q273">
        <v>7.5637303234361592E-3</v>
      </c>
      <c r="R273">
        <v>0.10498350101996816</v>
      </c>
      <c r="S273">
        <v>5.4856944201421189E-5</v>
      </c>
      <c r="T273">
        <v>0.10498350101996849</v>
      </c>
      <c r="U273">
        <v>1.3198822513440809</v>
      </c>
      <c r="V273">
        <v>0.32855031561394149</v>
      </c>
      <c r="W273">
        <v>0.17302817146061125</v>
      </c>
      <c r="X273">
        <v>1.1232159511640665</v>
      </c>
      <c r="Y273">
        <v>0.22827601520767274</v>
      </c>
      <c r="Z273">
        <v>1.1084377123637255</v>
      </c>
    </row>
    <row r="274" spans="1:26" s="56" customFormat="1" x14ac:dyDescent="0.2">
      <c r="A274" s="56">
        <v>9278</v>
      </c>
      <c r="B274" s="56" t="s">
        <v>392</v>
      </c>
      <c r="C274" s="56" t="s">
        <v>97</v>
      </c>
      <c r="D274" s="130">
        <v>43227</v>
      </c>
      <c r="E274" s="72"/>
      <c r="F274" s="70">
        <v>9.5229999999999995E-2</v>
      </c>
      <c r="G274" s="70">
        <v>9.9000000000000199E-2</v>
      </c>
      <c r="H274" t="s">
        <v>388</v>
      </c>
      <c r="I274">
        <v>1.0019217521361101E-2</v>
      </c>
      <c r="J274">
        <v>0.42339584189091645</v>
      </c>
      <c r="K274">
        <v>7.1619582198015628E-3</v>
      </c>
      <c r="L274">
        <v>7.925013134960841E-3</v>
      </c>
      <c r="M274">
        <v>1.5883294022957155</v>
      </c>
      <c r="N274">
        <v>7.6101381986939968E-3</v>
      </c>
      <c r="O274">
        <v>1.2197533885564684</v>
      </c>
      <c r="P274">
        <v>0.39381823222868972</v>
      </c>
      <c r="Q274">
        <v>7.7113080382096811E-3</v>
      </c>
      <c r="R274">
        <v>0.13033894768805093</v>
      </c>
      <c r="S274">
        <v>5.5927270894537205E-5</v>
      </c>
      <c r="T274">
        <v>0.13033894768805071</v>
      </c>
      <c r="U274">
        <v>1.2028461003427732E-3</v>
      </c>
      <c r="V274">
        <v>4.9284859891325663</v>
      </c>
      <c r="W274">
        <v>3.6665982698097399E-2</v>
      </c>
      <c r="X274">
        <v>0.30162418163947791</v>
      </c>
      <c r="Y274">
        <v>4.4451515580874989E-5</v>
      </c>
      <c r="Z274">
        <v>5.0108046864773934</v>
      </c>
    </row>
    <row r="275" spans="1:26" s="56" customFormat="1" x14ac:dyDescent="0.2">
      <c r="A275" s="156">
        <v>9186</v>
      </c>
      <c r="B275" s="156" t="s">
        <v>87</v>
      </c>
      <c r="C275" s="156" t="s">
        <v>79</v>
      </c>
      <c r="D275" s="160">
        <v>43227</v>
      </c>
      <c r="E275" s="158"/>
      <c r="F275" s="168">
        <v>1.0952999999999999</v>
      </c>
      <c r="G275" s="168">
        <v>10.346170000000001</v>
      </c>
      <c r="H275" t="s">
        <v>336</v>
      </c>
      <c r="I275">
        <v>1.0098357385097395E-2</v>
      </c>
      <c r="J275">
        <v>0.57309286537594695</v>
      </c>
      <c r="K275">
        <v>7.1606825138532983E-3</v>
      </c>
      <c r="L275">
        <v>6.403612852808372E-3</v>
      </c>
      <c r="M275">
        <v>2.7005216754206471</v>
      </c>
      <c r="N275">
        <v>9.0665099946614196E-3</v>
      </c>
      <c r="O275">
        <v>2.0220306260705363</v>
      </c>
      <c r="P275">
        <v>0.58333043368352056</v>
      </c>
      <c r="Q275">
        <v>7.5689439348909258E-3</v>
      </c>
      <c r="R275">
        <v>0.13682637725729629</v>
      </c>
      <c r="S275">
        <v>5.4894756600916189E-5</v>
      </c>
      <c r="T275">
        <v>0.13682637725729571</v>
      </c>
      <c r="U275">
        <v>1.3146327537074092</v>
      </c>
      <c r="V275">
        <v>0.27262134189190229</v>
      </c>
      <c r="W275">
        <v>0.17706108785102109</v>
      </c>
      <c r="X275">
        <v>0.53660805661928701</v>
      </c>
      <c r="Y275">
        <v>0.23308686810590901</v>
      </c>
      <c r="Z275">
        <v>0.54197803631990094</v>
      </c>
    </row>
    <row r="276" spans="1:26" s="56" customFormat="1" x14ac:dyDescent="0.2">
      <c r="A276" s="56">
        <v>9279</v>
      </c>
      <c r="B276" s="56" t="s">
        <v>393</v>
      </c>
      <c r="C276" s="56" t="s">
        <v>97</v>
      </c>
      <c r="D276" s="130">
        <v>43227</v>
      </c>
      <c r="E276" s="72"/>
      <c r="F276" s="70">
        <v>0.10063</v>
      </c>
      <c r="G276" s="70">
        <v>9.9510000000000431E-2</v>
      </c>
      <c r="H276" t="s">
        <v>389</v>
      </c>
      <c r="I276">
        <v>1.0113411277809979E-2</v>
      </c>
      <c r="J276">
        <v>0.36242431600053482</v>
      </c>
      <c r="K276">
        <v>7.1601852982687434E-3</v>
      </c>
      <c r="L276">
        <v>6.5211413720603021E-3</v>
      </c>
      <c r="M276">
        <v>1.4609135712157941</v>
      </c>
      <c r="N276">
        <v>7.6264620266616985E-3</v>
      </c>
      <c r="O276">
        <v>1.110455705923163</v>
      </c>
      <c r="P276">
        <v>0.36048492416973488</v>
      </c>
      <c r="Q276">
        <v>7.6851913149829313E-3</v>
      </c>
      <c r="R276">
        <v>0.12650634057563573</v>
      </c>
      <c r="S276">
        <v>5.5737855940868772E-5</v>
      </c>
      <c r="T276">
        <v>0.12650634057563562</v>
      </c>
      <c r="U276">
        <v>1.8497300675499515E-3</v>
      </c>
      <c r="V276">
        <v>3.1550412878704934</v>
      </c>
      <c r="W276">
        <v>1.1415381438658409E-2</v>
      </c>
      <c r="X276">
        <v>0.27455030155971372</v>
      </c>
      <c r="Y276">
        <v>2.1116121084131405E-5</v>
      </c>
      <c r="Z276">
        <v>3.1887607217987113</v>
      </c>
    </row>
    <row r="277" spans="1:26" s="56" customFormat="1" x14ac:dyDescent="0.2">
      <c r="A277" s="156">
        <v>9186</v>
      </c>
      <c r="B277" s="156" t="s">
        <v>87</v>
      </c>
      <c r="C277" s="156" t="s">
        <v>79</v>
      </c>
      <c r="D277" s="160">
        <v>43227</v>
      </c>
      <c r="E277" s="158"/>
      <c r="F277" s="168">
        <v>1.0952999999999999</v>
      </c>
      <c r="G277" s="168">
        <v>10.346170000000001</v>
      </c>
      <c r="H277" t="s">
        <v>338</v>
      </c>
      <c r="I277">
        <v>1.0066769977199443E-2</v>
      </c>
      <c r="J277">
        <v>0.59667805136261165</v>
      </c>
      <c r="K277">
        <v>7.1624658274433359E-3</v>
      </c>
      <c r="L277">
        <v>8.0883528108577334E-3</v>
      </c>
      <c r="M277">
        <v>2.7005549087150476</v>
      </c>
      <c r="N277">
        <v>1.3624786224044151E-2</v>
      </c>
      <c r="O277">
        <v>2.0337370391263652</v>
      </c>
      <c r="P277">
        <v>0.60440060001482454</v>
      </c>
      <c r="Q277">
        <v>7.5754866334816874E-3</v>
      </c>
      <c r="R277">
        <v>0.14043862677788102</v>
      </c>
      <c r="S277">
        <v>5.4942208378831636E-5</v>
      </c>
      <c r="T277">
        <v>0.14043862677788083</v>
      </c>
      <c r="U277">
        <v>1.3153745728211392</v>
      </c>
      <c r="V277">
        <v>0.36335620252425116</v>
      </c>
      <c r="W277">
        <v>0.17477090246390545</v>
      </c>
      <c r="X277">
        <v>0.5575485495966449</v>
      </c>
      <c r="Y277">
        <v>0.22962348115591544</v>
      </c>
      <c r="Z277">
        <v>0.50517034901295266</v>
      </c>
    </row>
    <row r="278" spans="1:26" s="56" customFormat="1" x14ac:dyDescent="0.2">
      <c r="A278" s="56">
        <v>9280</v>
      </c>
      <c r="B278" s="56" t="s">
        <v>394</v>
      </c>
      <c r="C278" s="56" t="s">
        <v>97</v>
      </c>
      <c r="D278" s="130">
        <v>43227</v>
      </c>
      <c r="E278" s="72"/>
      <c r="F278" s="70">
        <v>8.1409999999999996E-2</v>
      </c>
      <c r="G278" s="70">
        <v>9.7910000000000608E-2</v>
      </c>
      <c r="H278" t="s">
        <v>390</v>
      </c>
      <c r="I278">
        <v>1.0090161128198074E-2</v>
      </c>
      <c r="J278">
        <v>0.43383413550915795</v>
      </c>
      <c r="K278">
        <v>7.1576597093858966E-3</v>
      </c>
      <c r="L278">
        <v>6.8603600424192428E-3</v>
      </c>
      <c r="M278">
        <v>2.210689634814671</v>
      </c>
      <c r="N278">
        <v>9.5240634074174064E-3</v>
      </c>
      <c r="O278">
        <v>1.6850537716679821</v>
      </c>
      <c r="P278">
        <v>0.436804377011145</v>
      </c>
      <c r="Q278">
        <v>7.6898182698213078E-3</v>
      </c>
      <c r="R278">
        <v>0.1234454063926881</v>
      </c>
      <c r="S278">
        <v>5.5771413536464836E-5</v>
      </c>
      <c r="T278">
        <v>0.12344540639268832</v>
      </c>
      <c r="U278">
        <v>6.0014557185647521E-3</v>
      </c>
      <c r="V278">
        <v>2.7667659058341023</v>
      </c>
      <c r="W278">
        <v>4.3000687507779379E-3</v>
      </c>
      <c r="X278">
        <v>0.27482054752296736</v>
      </c>
      <c r="Y278">
        <v>2.5833743832721605E-5</v>
      </c>
      <c r="Z278">
        <v>2.7293249021198083</v>
      </c>
    </row>
    <row r="279" spans="1:26" s="56" customFormat="1" x14ac:dyDescent="0.2">
      <c r="A279" s="156">
        <v>9186</v>
      </c>
      <c r="B279" s="156" t="s">
        <v>87</v>
      </c>
      <c r="C279" s="156" t="s">
        <v>79</v>
      </c>
      <c r="D279" s="160">
        <v>43227</v>
      </c>
      <c r="E279" s="158"/>
      <c r="F279" s="168">
        <v>1.0952999999999999</v>
      </c>
      <c r="G279" s="168">
        <v>10.346170000000001</v>
      </c>
      <c r="H279" t="s">
        <v>340</v>
      </c>
      <c r="I279">
        <v>1.0029879011651888E-2</v>
      </c>
      <c r="J279">
        <v>0.68129163394010983</v>
      </c>
      <c r="K279">
        <v>7.161424497321385E-3</v>
      </c>
      <c r="L279">
        <v>9.2795114999717609E-3</v>
      </c>
      <c r="M279">
        <v>2.7003040137236467</v>
      </c>
      <c r="N279">
        <v>1.0356738482962232E-2</v>
      </c>
      <c r="O279">
        <v>2.0370685081922453</v>
      </c>
      <c r="P279">
        <v>0.6536993233729157</v>
      </c>
      <c r="Q279">
        <v>7.5630947522626482E-3</v>
      </c>
      <c r="R279">
        <v>0.12966118324484463</v>
      </c>
      <c r="S279">
        <v>5.4852334638294237E-5</v>
      </c>
      <c r="T279">
        <v>0.12966118324484446</v>
      </c>
      <c r="U279">
        <v>1.3152783038716895</v>
      </c>
      <c r="V279">
        <v>0.48270775362603358</v>
      </c>
      <c r="W279">
        <v>0.17447207042384458</v>
      </c>
      <c r="X279">
        <v>0.93133739605686661</v>
      </c>
      <c r="Y279">
        <v>0.22960880561687141</v>
      </c>
      <c r="Z279">
        <v>0.77720884475856555</v>
      </c>
    </row>
    <row r="280" spans="1:26" s="56" customFormat="1" x14ac:dyDescent="0.2">
      <c r="A280" s="56">
        <v>9281</v>
      </c>
      <c r="B280" s="56" t="s">
        <v>395</v>
      </c>
      <c r="C280" s="56" t="s">
        <v>97</v>
      </c>
      <c r="D280" s="130">
        <v>43227</v>
      </c>
      <c r="E280" s="72"/>
      <c r="F280" s="70">
        <v>8.3360000000000004E-2</v>
      </c>
      <c r="G280" s="70">
        <v>9.9890000000000256E-2</v>
      </c>
      <c r="H280" t="s">
        <v>391</v>
      </c>
      <c r="I280">
        <v>1.0198573919724707E-2</v>
      </c>
      <c r="J280">
        <v>0.69168013458322797</v>
      </c>
      <c r="K280">
        <v>7.158959975147817E-3</v>
      </c>
      <c r="L280">
        <v>9.4532193930816008E-3</v>
      </c>
      <c r="M280">
        <v>2.3189577918326454</v>
      </c>
      <c r="N280">
        <v>1.0533913496693116E-2</v>
      </c>
      <c r="O280">
        <v>1.7511203413323582</v>
      </c>
      <c r="P280">
        <v>0.69255528397797672</v>
      </c>
      <c r="Q280">
        <v>7.6935436773389876E-3</v>
      </c>
      <c r="R280">
        <v>0.16376224500316</v>
      </c>
      <c r="S280">
        <v>5.5798432542112327E-5</v>
      </c>
      <c r="T280">
        <v>0.16376224500315978</v>
      </c>
      <c r="U280">
        <v>6.2710155081595271E-3</v>
      </c>
      <c r="V280">
        <v>2.4963231445940597</v>
      </c>
      <c r="W280">
        <v>3.7699493565062896E-3</v>
      </c>
      <c r="X280">
        <v>0.24926307244624069</v>
      </c>
      <c r="Y280">
        <v>2.3645897293769578E-5</v>
      </c>
      <c r="Z280">
        <v>2.545713119160137</v>
      </c>
    </row>
    <row r="281" spans="1:26" s="56" customFormat="1" x14ac:dyDescent="0.2">
      <c r="A281" s="156">
        <v>9186</v>
      </c>
      <c r="B281" s="156" t="s">
        <v>87</v>
      </c>
      <c r="C281" s="156" t="s">
        <v>79</v>
      </c>
      <c r="D281" s="160">
        <v>43227</v>
      </c>
      <c r="E281" s="158"/>
      <c r="F281" s="168">
        <v>1.0952999999999999</v>
      </c>
      <c r="G281" s="168">
        <v>10.346170000000001</v>
      </c>
      <c r="H281" t="s">
        <v>340</v>
      </c>
      <c r="I281">
        <v>1.0029879011651888E-2</v>
      </c>
      <c r="J281">
        <v>0.68129163394010983</v>
      </c>
      <c r="K281">
        <v>7.161424497321385E-3</v>
      </c>
      <c r="L281">
        <v>9.2795114999717609E-3</v>
      </c>
      <c r="M281">
        <v>2.7003040137236467</v>
      </c>
      <c r="N281">
        <v>1.0356738482962232E-2</v>
      </c>
      <c r="O281">
        <v>2.0370685081922453</v>
      </c>
      <c r="P281">
        <v>0.6536993233729157</v>
      </c>
      <c r="Q281">
        <v>7.5630947522626482E-3</v>
      </c>
      <c r="R281">
        <v>0.12966118324484463</v>
      </c>
      <c r="S281">
        <v>5.4852334638294237E-5</v>
      </c>
      <c r="T281">
        <v>0.12966118324484446</v>
      </c>
      <c r="U281">
        <v>1.3152783038716895</v>
      </c>
      <c r="V281">
        <v>0.48270775362603358</v>
      </c>
      <c r="W281">
        <v>0.17447207042384458</v>
      </c>
      <c r="X281">
        <v>0.93133739605686661</v>
      </c>
      <c r="Y281">
        <v>0.22960880561687141</v>
      </c>
      <c r="Z281">
        <v>0.77720884475856555</v>
      </c>
    </row>
    <row r="282" spans="1:26" s="56" customFormat="1" x14ac:dyDescent="0.2">
      <c r="D282" s="130"/>
      <c r="E282" s="72"/>
      <c r="F282" s="70"/>
      <c r="G282" s="70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</row>
    <row r="283" spans="1:26" s="56" customFormat="1" x14ac:dyDescent="0.2">
      <c r="A283" s="156">
        <v>9186</v>
      </c>
      <c r="B283" s="156" t="s">
        <v>87</v>
      </c>
      <c r="C283" s="156" t="s">
        <v>79</v>
      </c>
      <c r="D283" s="160">
        <v>43228</v>
      </c>
      <c r="E283" s="158"/>
      <c r="F283" s="168">
        <v>1.0952999999999999</v>
      </c>
      <c r="G283" s="168">
        <v>10.346170000000001</v>
      </c>
      <c r="H283" t="s">
        <v>396</v>
      </c>
      <c r="I283">
        <v>1.0035692617095512E-2</v>
      </c>
      <c r="J283">
        <v>0.88261060160973737</v>
      </c>
      <c r="K283">
        <v>7.1564532018444163E-3</v>
      </c>
      <c r="L283">
        <v>1.1275047142657688E-2</v>
      </c>
      <c r="M283">
        <v>2.700274696387063</v>
      </c>
      <c r="N283">
        <v>1.3321613393268776E-2</v>
      </c>
      <c r="O283">
        <v>2.0273542081181284</v>
      </c>
      <c r="P283">
        <v>0.82918629858672632</v>
      </c>
      <c r="Q283">
        <v>7.5418700920731789E-3</v>
      </c>
      <c r="R283">
        <v>0.16738202187349435</v>
      </c>
      <c r="S283">
        <v>5.4698400012134958E-5</v>
      </c>
      <c r="T283">
        <v>0.16738202187349438</v>
      </c>
      <c r="U283">
        <v>1.3222848555489883</v>
      </c>
      <c r="V283">
        <v>0.33992620541417373</v>
      </c>
      <c r="W283">
        <v>0.17691873690439092</v>
      </c>
      <c r="X283">
        <v>0.70429560639098332</v>
      </c>
      <c r="Y283">
        <v>0.23330016126697184</v>
      </c>
      <c r="Z283">
        <v>0.67236158242006505</v>
      </c>
    </row>
    <row r="284" spans="1:26" s="56" customFormat="1" x14ac:dyDescent="0.2">
      <c r="A284" s="56">
        <v>9282</v>
      </c>
      <c r="B284" s="56" t="s">
        <v>412</v>
      </c>
      <c r="C284" s="56" t="s">
        <v>97</v>
      </c>
      <c r="D284" s="130">
        <v>43228</v>
      </c>
      <c r="E284" s="72"/>
      <c r="F284" s="70">
        <v>9.8699999999999996E-2</v>
      </c>
      <c r="G284" s="70">
        <v>9.950000000000081E-2</v>
      </c>
      <c r="H284" t="s">
        <v>397</v>
      </c>
      <c r="I284">
        <v>1.0048376598047129E-2</v>
      </c>
      <c r="J284">
        <v>0.43602230828952965</v>
      </c>
      <c r="K284">
        <v>7.1511182337826995E-3</v>
      </c>
      <c r="L284">
        <v>7.2371149734062204E-3</v>
      </c>
      <c r="M284">
        <v>2.6692680670949134</v>
      </c>
      <c r="N284">
        <v>7.8141119810630141E-3</v>
      </c>
      <c r="O284">
        <v>2.0407457430797429</v>
      </c>
      <c r="P284">
        <v>0.44096925135006715</v>
      </c>
      <c r="Q284">
        <v>7.6785435705025501E-3</v>
      </c>
      <c r="R284">
        <v>9.7359615545419886E-2</v>
      </c>
      <c r="S284">
        <v>5.5689642303889202E-5</v>
      </c>
      <c r="T284">
        <v>9.7359615545419678E-2</v>
      </c>
      <c r="U284">
        <v>5.3351675498455771E-3</v>
      </c>
      <c r="V284">
        <v>2.3050642691505363</v>
      </c>
      <c r="W284">
        <v>5.1419022488249227E-3</v>
      </c>
      <c r="X284">
        <v>0.37655746680181124</v>
      </c>
      <c r="Y284">
        <v>2.739113603966983E-5</v>
      </c>
      <c r="Z284">
        <v>2.1848031200411113</v>
      </c>
    </row>
    <row r="285" spans="1:26" s="56" customFormat="1" x14ac:dyDescent="0.2">
      <c r="A285" s="156">
        <v>9186</v>
      </c>
      <c r="B285" s="156" t="s">
        <v>87</v>
      </c>
      <c r="C285" s="156" t="s">
        <v>79</v>
      </c>
      <c r="D285" s="160">
        <v>43228</v>
      </c>
      <c r="E285" s="158"/>
      <c r="F285" s="168">
        <v>1.0952999999999999</v>
      </c>
      <c r="G285" s="168">
        <v>10.346170000000001</v>
      </c>
      <c r="H285" t="s">
        <v>398</v>
      </c>
      <c r="I285">
        <v>1.0066899902726792E-2</v>
      </c>
      <c r="J285">
        <v>0.75099532671603142</v>
      </c>
      <c r="K285">
        <v>7.1503356378282744E-3</v>
      </c>
      <c r="L285">
        <v>1.1118222242142211E-2</v>
      </c>
      <c r="M285">
        <v>2.7008932039269</v>
      </c>
      <c r="N285">
        <v>1.2504506849280233E-2</v>
      </c>
      <c r="O285">
        <v>2.0298362054619115</v>
      </c>
      <c r="P285">
        <v>0.74525974455450172</v>
      </c>
      <c r="Q285">
        <v>7.5603781582669893E-3</v>
      </c>
      <c r="R285">
        <v>0.18403834987603138</v>
      </c>
      <c r="S285">
        <v>5.4832632184760683E-5</v>
      </c>
      <c r="T285">
        <v>0.18403834987603246</v>
      </c>
      <c r="U285">
        <v>1.3193660640863549</v>
      </c>
      <c r="V285">
        <v>0.43921337329906895</v>
      </c>
      <c r="W285">
        <v>0.17450376624288699</v>
      </c>
      <c r="X285">
        <v>1.0474781832245563</v>
      </c>
      <c r="Y285">
        <v>0.23028695068144078</v>
      </c>
      <c r="Z285">
        <v>0.89501465463574381</v>
      </c>
    </row>
    <row r="286" spans="1:26" s="56" customFormat="1" x14ac:dyDescent="0.2">
      <c r="A286" s="56">
        <v>9283</v>
      </c>
      <c r="B286" s="56" t="s">
        <v>413</v>
      </c>
      <c r="C286" s="56" t="s">
        <v>97</v>
      </c>
      <c r="D286" s="130">
        <v>43228</v>
      </c>
      <c r="E286" s="72"/>
      <c r="F286" s="70">
        <v>9.468E-2</v>
      </c>
      <c r="G286" s="70">
        <v>9.9690000000000722E-2</v>
      </c>
      <c r="H286" t="s">
        <v>399</v>
      </c>
      <c r="I286">
        <v>1.0040929895436371E-2</v>
      </c>
      <c r="J286">
        <v>0.55825106122476731</v>
      </c>
      <c r="K286">
        <v>7.1490777703702643E-3</v>
      </c>
      <c r="L286">
        <v>1.0002922548239646E-2</v>
      </c>
      <c r="M286">
        <v>2.6853880208385821</v>
      </c>
      <c r="N286">
        <v>8.7690463420360514E-3</v>
      </c>
      <c r="O286">
        <v>2.051928821443727</v>
      </c>
      <c r="P286">
        <v>0.58856647895927905</v>
      </c>
      <c r="Q286">
        <v>7.6793906998092508E-3</v>
      </c>
      <c r="R286">
        <v>0.11379360270277353</v>
      </c>
      <c r="S286">
        <v>5.5695786220068407E-5</v>
      </c>
      <c r="T286">
        <v>0.11379360270277399</v>
      </c>
      <c r="U286">
        <v>5.4070193402691001E-3</v>
      </c>
      <c r="V286">
        <v>2.4387279785422109</v>
      </c>
      <c r="W286">
        <v>5.823339492023457E-3</v>
      </c>
      <c r="X286">
        <v>0.40345015576969151</v>
      </c>
      <c r="Y286">
        <v>3.1253909611011215E-5</v>
      </c>
      <c r="Z286">
        <v>2.1508513817436663</v>
      </c>
    </row>
    <row r="287" spans="1:26" s="56" customFormat="1" x14ac:dyDescent="0.2">
      <c r="A287" s="156">
        <v>9186</v>
      </c>
      <c r="B287" s="156" t="s">
        <v>87</v>
      </c>
      <c r="C287" s="156" t="s">
        <v>79</v>
      </c>
      <c r="D287" s="160">
        <v>43228</v>
      </c>
      <c r="E287" s="158"/>
      <c r="F287" s="168">
        <v>1.0952999999999999</v>
      </c>
      <c r="G287" s="168">
        <v>10.346170000000001</v>
      </c>
      <c r="H287" t="s">
        <v>400</v>
      </c>
      <c r="I287">
        <v>9.9498597176401731E-3</v>
      </c>
      <c r="J287">
        <v>0.72852487220800621</v>
      </c>
      <c r="K287">
        <v>7.151469619620307E-3</v>
      </c>
      <c r="L287">
        <v>9.1344462720514604E-3</v>
      </c>
      <c r="M287">
        <v>2.7004191624639771</v>
      </c>
      <c r="N287">
        <v>1.2254131071224019E-2</v>
      </c>
      <c r="O287">
        <v>2.0534707724944279</v>
      </c>
      <c r="P287">
        <v>0.69616307679458833</v>
      </c>
      <c r="Q287">
        <v>7.5617724214613619E-3</v>
      </c>
      <c r="R287">
        <v>0.17018468899534347</v>
      </c>
      <c r="S287">
        <v>5.4842744261075574E-5</v>
      </c>
      <c r="T287">
        <v>0.17018468899534278</v>
      </c>
      <c r="U287">
        <v>1.319967814868098</v>
      </c>
      <c r="V287">
        <v>0.38239582503010316</v>
      </c>
      <c r="W287">
        <v>0.18256190340786899</v>
      </c>
      <c r="X287">
        <v>1.2414164467690851</v>
      </c>
      <c r="Y287">
        <v>0.24129615801839405</v>
      </c>
      <c r="Z287">
        <v>0.99938051899597891</v>
      </c>
    </row>
    <row r="288" spans="1:26" s="56" customFormat="1" x14ac:dyDescent="0.2">
      <c r="A288" s="56">
        <v>9284</v>
      </c>
      <c r="B288" s="56" t="s">
        <v>414</v>
      </c>
      <c r="C288" s="56" t="s">
        <v>97</v>
      </c>
      <c r="D288" s="130">
        <v>43228</v>
      </c>
      <c r="E288" s="72"/>
      <c r="F288" s="70">
        <v>9.9210000000000007E-2</v>
      </c>
      <c r="G288" s="70">
        <v>9.8169999999999646E-2</v>
      </c>
      <c r="H288" t="s">
        <v>401</v>
      </c>
      <c r="I288">
        <v>1.0065655999921581E-2</v>
      </c>
      <c r="J288">
        <v>0.42436580589981143</v>
      </c>
      <c r="K288">
        <v>7.1518287695473371E-3</v>
      </c>
      <c r="L288">
        <v>9.5432507055611439E-3</v>
      </c>
      <c r="M288">
        <v>1.4301162569262775</v>
      </c>
      <c r="N288">
        <v>1.0468017895217688E-2</v>
      </c>
      <c r="O288">
        <v>1.0941557434237674</v>
      </c>
      <c r="P288">
        <v>0.42826165644703501</v>
      </c>
      <c r="Q288">
        <v>7.6951683180885959E-3</v>
      </c>
      <c r="R288">
        <v>0.17359968710364501</v>
      </c>
      <c r="S288">
        <v>5.5810215461801093E-5</v>
      </c>
      <c r="T288">
        <v>0.17359968710364482</v>
      </c>
      <c r="U288">
        <v>1.6170832565854032E-3</v>
      </c>
      <c r="V288">
        <v>3.2809197123988505</v>
      </c>
      <c r="W288">
        <v>1.597737867524178E-2</v>
      </c>
      <c r="X288">
        <v>0.35877046421267822</v>
      </c>
      <c r="Y288">
        <v>2.5857150730531535E-5</v>
      </c>
      <c r="Z288">
        <v>3.1826487854282033</v>
      </c>
    </row>
    <row r="289" spans="1:26" s="56" customFormat="1" x14ac:dyDescent="0.2">
      <c r="A289" s="156">
        <v>9186</v>
      </c>
      <c r="B289" s="156" t="s">
        <v>87</v>
      </c>
      <c r="C289" s="156" t="s">
        <v>79</v>
      </c>
      <c r="D289" s="160">
        <v>43228</v>
      </c>
      <c r="E289" s="158"/>
      <c r="F289" s="168">
        <v>1.0952999999999999</v>
      </c>
      <c r="G289" s="168">
        <v>10.346170000000001</v>
      </c>
      <c r="H289" t="s">
        <v>402</v>
      </c>
      <c r="I289">
        <v>9.8682377291737251E-3</v>
      </c>
      <c r="J289">
        <v>0.80020477592708439</v>
      </c>
      <c r="K289">
        <v>7.1498260969187818E-3</v>
      </c>
      <c r="L289">
        <v>1.1759886994742393E-2</v>
      </c>
      <c r="M289">
        <v>2.6997135198103845</v>
      </c>
      <c r="N289">
        <v>1.3596292991248062E-2</v>
      </c>
      <c r="O289">
        <v>2.0720609085964026</v>
      </c>
      <c r="P289">
        <v>0.80549354259140149</v>
      </c>
      <c r="Q289">
        <v>7.566668362061729E-3</v>
      </c>
      <c r="R289">
        <v>0.19048023301633049</v>
      </c>
      <c r="S289">
        <v>5.4878252711118503E-5</v>
      </c>
      <c r="T289">
        <v>0.19048023301633027</v>
      </c>
      <c r="U289">
        <v>1.3188951323997684</v>
      </c>
      <c r="V289">
        <v>0.46813047618381376</v>
      </c>
      <c r="W289">
        <v>0.17352374590218253</v>
      </c>
      <c r="X289">
        <v>0.71792077892282624</v>
      </c>
      <c r="Y289">
        <v>0.22815940965289097</v>
      </c>
      <c r="Z289">
        <v>0.64726540980852709</v>
      </c>
    </row>
    <row r="290" spans="1:26" s="56" customFormat="1" x14ac:dyDescent="0.2">
      <c r="A290" s="56">
        <v>9285</v>
      </c>
      <c r="B290" s="56" t="s">
        <v>415</v>
      </c>
      <c r="C290" s="56" t="s">
        <v>97</v>
      </c>
      <c r="D290" s="130">
        <v>43228</v>
      </c>
      <c r="E290" s="72"/>
      <c r="F290" s="70">
        <v>7.2539999999999993E-2</v>
      </c>
      <c r="G290" s="70">
        <v>9.8660000000000636E-2</v>
      </c>
      <c r="H290" t="s">
        <v>403</v>
      </c>
      <c r="I290">
        <v>1.0061206631046695E-2</v>
      </c>
      <c r="J290">
        <v>0.6650551310583882</v>
      </c>
      <c r="K290">
        <v>7.1452631061027314E-3</v>
      </c>
      <c r="L290">
        <v>1.257855355290058E-2</v>
      </c>
      <c r="M290">
        <v>1.15955431149914</v>
      </c>
      <c r="N290">
        <v>1.8230145350544177E-2</v>
      </c>
      <c r="O290">
        <v>0.88820158136926097</v>
      </c>
      <c r="P290">
        <v>0.76567811792736284</v>
      </c>
      <c r="Q290">
        <v>7.6899242648673805E-3</v>
      </c>
      <c r="R290">
        <v>0.22529016175686858</v>
      </c>
      <c r="S290">
        <v>5.577218227941035E-5</v>
      </c>
      <c r="T290">
        <v>0.22529016175686828</v>
      </c>
      <c r="U290">
        <v>1.4996362793631088E-3</v>
      </c>
      <c r="V290">
        <v>6.1571713167117732</v>
      </c>
      <c r="W290">
        <v>1.6709199892071615E-2</v>
      </c>
      <c r="X290">
        <v>0.43022763126045288</v>
      </c>
      <c r="Y290">
        <v>2.4964547285472285E-5</v>
      </c>
      <c r="Z290">
        <v>5.9986257788237385</v>
      </c>
    </row>
    <row r="291" spans="1:26" s="56" customFormat="1" x14ac:dyDescent="0.2">
      <c r="A291" s="156">
        <v>9186</v>
      </c>
      <c r="B291" s="156" t="s">
        <v>87</v>
      </c>
      <c r="C291" s="156" t="s">
        <v>79</v>
      </c>
      <c r="D291" s="160">
        <v>43228</v>
      </c>
      <c r="E291" s="158"/>
      <c r="F291" s="168">
        <v>1.0952999999999999</v>
      </c>
      <c r="G291" s="168">
        <v>10.346170000000001</v>
      </c>
      <c r="H291" t="s">
        <v>404</v>
      </c>
      <c r="I291">
        <v>9.9367374516992242E-3</v>
      </c>
      <c r="J291">
        <v>0.79589803673929438</v>
      </c>
      <c r="K291">
        <v>7.1522766509289895E-3</v>
      </c>
      <c r="L291">
        <v>1.2472519518968305E-2</v>
      </c>
      <c r="M291">
        <v>2.7003660141678982</v>
      </c>
      <c r="N291">
        <v>1.1519179628780744E-2</v>
      </c>
      <c r="O291">
        <v>2.0550795711263485</v>
      </c>
      <c r="P291">
        <v>0.90926826493600388</v>
      </c>
      <c r="Q291">
        <v>7.5713616948702633E-3</v>
      </c>
      <c r="R291">
        <v>0.16563376345861658</v>
      </c>
      <c r="S291">
        <v>5.4912291721631456E-5</v>
      </c>
      <c r="T291">
        <v>0.16563376345861575</v>
      </c>
      <c r="U291">
        <v>1.3165457888901293</v>
      </c>
      <c r="V291">
        <v>0.39428927600873526</v>
      </c>
      <c r="W291">
        <v>0.17582043374173983</v>
      </c>
      <c r="X291">
        <v>1.240447506602854</v>
      </c>
      <c r="Y291">
        <v>0.23184251057476185</v>
      </c>
      <c r="Z291">
        <v>1.1961919594232913</v>
      </c>
    </row>
    <row r="292" spans="1:26" s="56" customFormat="1" x14ac:dyDescent="0.2">
      <c r="A292" s="56">
        <v>9286</v>
      </c>
      <c r="B292" s="56" t="s">
        <v>416</v>
      </c>
      <c r="C292" s="56" t="s">
        <v>97</v>
      </c>
      <c r="D292" s="130">
        <v>43228</v>
      </c>
      <c r="E292" s="72"/>
      <c r="F292" s="70">
        <v>8.6929999999999993E-2</v>
      </c>
      <c r="G292" s="70">
        <v>9.8959999999999937E-2</v>
      </c>
      <c r="H292" t="s">
        <v>405</v>
      </c>
      <c r="I292">
        <v>1.003247685790766E-2</v>
      </c>
      <c r="J292">
        <v>0.45611384100377894</v>
      </c>
      <c r="K292">
        <v>7.1456075580020092E-3</v>
      </c>
      <c r="L292">
        <v>1.089017928013347E-2</v>
      </c>
      <c r="M292">
        <v>1.1977432666596952</v>
      </c>
      <c r="N292">
        <v>1.3462563644903985E-2</v>
      </c>
      <c r="O292">
        <v>0.91993659113638238</v>
      </c>
      <c r="P292">
        <v>0.43146979523287887</v>
      </c>
      <c r="Q292">
        <v>7.6924341307783965E-3</v>
      </c>
      <c r="R292">
        <v>0.12773372554077059</v>
      </c>
      <c r="S292">
        <v>5.579038541045101E-5</v>
      </c>
      <c r="T292">
        <v>0.12773372554077048</v>
      </c>
      <c r="U292">
        <v>1.348544632744238E-3</v>
      </c>
      <c r="V292">
        <v>4.1633188382376947</v>
      </c>
      <c r="W292">
        <v>2.4542581971745272E-2</v>
      </c>
      <c r="X292">
        <v>0.33077821404989705</v>
      </c>
      <c r="Y292">
        <v>3.3034535520403706E-5</v>
      </c>
      <c r="Z292">
        <v>4.0667031773004094</v>
      </c>
    </row>
    <row r="293" spans="1:26" s="56" customFormat="1" x14ac:dyDescent="0.2">
      <c r="A293" s="156">
        <v>9186</v>
      </c>
      <c r="B293" s="156" t="s">
        <v>87</v>
      </c>
      <c r="C293" s="156" t="s">
        <v>79</v>
      </c>
      <c r="D293" s="160">
        <v>43228</v>
      </c>
      <c r="E293" s="158"/>
      <c r="F293" s="168">
        <v>1.0952999999999999</v>
      </c>
      <c r="G293" s="168">
        <v>10.346170000000001</v>
      </c>
      <c r="H293" t="s">
        <v>406</v>
      </c>
      <c r="I293">
        <v>9.7052204916729182E-3</v>
      </c>
      <c r="J293">
        <v>0.82451763482769802</v>
      </c>
      <c r="K293">
        <v>7.1446742597115484E-3</v>
      </c>
      <c r="L293">
        <v>1.1604822435294536E-2</v>
      </c>
      <c r="M293">
        <v>2.6999780837416454</v>
      </c>
      <c r="N293">
        <v>9.7839372008480599E-3</v>
      </c>
      <c r="O293">
        <v>2.0986543544252219</v>
      </c>
      <c r="P293">
        <v>0.81685279727727567</v>
      </c>
      <c r="Q293">
        <v>7.5645905248642592E-3</v>
      </c>
      <c r="R293">
        <v>0.18627439770606799</v>
      </c>
      <c r="S293">
        <v>5.4863182924871871E-5</v>
      </c>
      <c r="T293">
        <v>0.18627439770606749</v>
      </c>
      <c r="U293">
        <v>1.3187360492879581</v>
      </c>
      <c r="V293">
        <v>0.40464250602609275</v>
      </c>
      <c r="W293">
        <v>0.17328357418223245</v>
      </c>
      <c r="X293">
        <v>0.86801683729688139</v>
      </c>
      <c r="Y293">
        <v>0.2285718927941002</v>
      </c>
      <c r="Z293">
        <v>0.76023150715205101</v>
      </c>
    </row>
    <row r="294" spans="1:26" s="56" customFormat="1" x14ac:dyDescent="0.2">
      <c r="A294" s="56">
        <v>9287</v>
      </c>
      <c r="B294" s="56" t="s">
        <v>417</v>
      </c>
      <c r="C294" s="56" t="s">
        <v>97</v>
      </c>
      <c r="D294" s="130">
        <v>43228</v>
      </c>
      <c r="E294" s="72"/>
      <c r="F294" s="70">
        <v>8.8459999999999997E-2</v>
      </c>
      <c r="G294" s="70">
        <v>9.900999999999982E-2</v>
      </c>
      <c r="H294" t="s">
        <v>407</v>
      </c>
      <c r="I294">
        <v>1.0033685479360246E-2</v>
      </c>
      <c r="J294">
        <v>0.382009369238485</v>
      </c>
      <c r="K294">
        <v>7.1480211285581087E-3</v>
      </c>
      <c r="L294">
        <v>7.0508306627923394E-3</v>
      </c>
      <c r="M294">
        <v>1.347640780115033</v>
      </c>
      <c r="N294">
        <v>1.0576073893886522E-2</v>
      </c>
      <c r="O294">
        <v>1.0347541099219184</v>
      </c>
      <c r="P294">
        <v>0.38047885632601525</v>
      </c>
      <c r="Q294">
        <v>7.7006717185786845E-3</v>
      </c>
      <c r="R294">
        <v>0.14217742328130922</v>
      </c>
      <c r="S294">
        <v>5.5850129594205751E-5</v>
      </c>
      <c r="T294">
        <v>0.14217742328130939</v>
      </c>
      <c r="U294">
        <v>1.5856349301969315E-3</v>
      </c>
      <c r="V294">
        <v>4.2480150247812256</v>
      </c>
      <c r="W294">
        <v>2.3218425964301858E-2</v>
      </c>
      <c r="X294">
        <v>0.28036135534786216</v>
      </c>
      <c r="Y294">
        <v>3.6756881758769222E-5</v>
      </c>
      <c r="Z294">
        <v>4.2229847091463535</v>
      </c>
    </row>
    <row r="295" spans="1:26" s="56" customFormat="1" x14ac:dyDescent="0.2">
      <c r="A295" s="156">
        <v>9186</v>
      </c>
      <c r="B295" s="156" t="s">
        <v>87</v>
      </c>
      <c r="C295" s="156" t="s">
        <v>79</v>
      </c>
      <c r="D295" s="160">
        <v>43228</v>
      </c>
      <c r="E295" s="158"/>
      <c r="F295" s="168">
        <v>1.0952999999999999</v>
      </c>
      <c r="G295" s="168">
        <v>10.346170000000001</v>
      </c>
      <c r="H295" t="s">
        <v>408</v>
      </c>
      <c r="I295">
        <v>9.9467141200385613E-3</v>
      </c>
      <c r="J295">
        <v>0.94832659243218387</v>
      </c>
      <c r="K295">
        <v>7.1462171065186444E-3</v>
      </c>
      <c r="L295">
        <v>7.5522378149561649E-3</v>
      </c>
      <c r="M295">
        <v>2.7001237112438732</v>
      </c>
      <c r="N295">
        <v>1.0360812998377718E-2</v>
      </c>
      <c r="O295">
        <v>2.0498119905643759</v>
      </c>
      <c r="P295">
        <v>0.98794780993897158</v>
      </c>
      <c r="Q295">
        <v>7.55598971818334E-3</v>
      </c>
      <c r="R295">
        <v>0.14237691402843325</v>
      </c>
      <c r="S295">
        <v>5.4800804448642943E-5</v>
      </c>
      <c r="T295">
        <v>0.14237691402843344</v>
      </c>
      <c r="U295">
        <v>1.3165166002723219</v>
      </c>
      <c r="V295">
        <v>0.35894273500203822</v>
      </c>
      <c r="W295">
        <v>0.1726914816473509</v>
      </c>
      <c r="X295">
        <v>0.65055517476717828</v>
      </c>
      <c r="Y295">
        <v>0.22731380412031771</v>
      </c>
      <c r="Z295">
        <v>0.51027481253049767</v>
      </c>
    </row>
    <row r="296" spans="1:26" s="56" customFormat="1" x14ac:dyDescent="0.2">
      <c r="A296" s="56">
        <v>9288</v>
      </c>
      <c r="B296" s="56" t="s">
        <v>418</v>
      </c>
      <c r="C296" s="56" t="s">
        <v>97</v>
      </c>
      <c r="D296" s="130">
        <v>43228</v>
      </c>
      <c r="E296" s="72"/>
      <c r="F296" s="70">
        <v>0.10095999999999999</v>
      </c>
      <c r="G296" s="70">
        <v>9.900999999999982E-2</v>
      </c>
      <c r="H296" t="s">
        <v>409</v>
      </c>
      <c r="I296">
        <v>1.0010990878313999E-2</v>
      </c>
      <c r="J296">
        <v>0.48570269914413955</v>
      </c>
      <c r="K296">
        <v>7.1380605149641554E-3</v>
      </c>
      <c r="L296">
        <v>7.8242463188513151E-3</v>
      </c>
      <c r="M296">
        <v>1.9194407374371096</v>
      </c>
      <c r="N296">
        <v>1.066625750079183E-2</v>
      </c>
      <c r="O296">
        <v>1.4721891293828799</v>
      </c>
      <c r="P296">
        <v>0.54621888810955566</v>
      </c>
      <c r="Q296">
        <v>7.6906428023182883E-3</v>
      </c>
      <c r="R296">
        <v>0.14044149459192912</v>
      </c>
      <c r="S296">
        <v>5.5777393566323762E-5</v>
      </c>
      <c r="T296">
        <v>0.14044149459192867</v>
      </c>
      <c r="U296">
        <v>2.7024088105866624E-3</v>
      </c>
      <c r="V296">
        <v>3.7362913540653833</v>
      </c>
      <c r="W296">
        <v>7.2512151534177742E-3</v>
      </c>
      <c r="X296">
        <v>0.49595798530698165</v>
      </c>
      <c r="Y296">
        <v>1.9829919325339097E-5</v>
      </c>
      <c r="Z296">
        <v>3.8640757274363313</v>
      </c>
    </row>
    <row r="297" spans="1:26" s="56" customFormat="1" x14ac:dyDescent="0.2">
      <c r="A297" s="156">
        <v>9186</v>
      </c>
      <c r="B297" s="156" t="s">
        <v>87</v>
      </c>
      <c r="C297" s="156" t="s">
        <v>79</v>
      </c>
      <c r="D297" s="160">
        <v>43228</v>
      </c>
      <c r="E297" s="158"/>
      <c r="F297" s="168">
        <v>1.0952999999999999</v>
      </c>
      <c r="G297" s="168">
        <v>10.346170000000001</v>
      </c>
      <c r="H297" t="s">
        <v>410</v>
      </c>
      <c r="I297">
        <v>1.0009087444124813E-2</v>
      </c>
      <c r="J297">
        <v>0.76374051512018604</v>
      </c>
      <c r="K297">
        <v>7.140359373618196E-3</v>
      </c>
      <c r="L297">
        <v>8.5687839289842402E-3</v>
      </c>
      <c r="M297">
        <v>2.6997972311832301</v>
      </c>
      <c r="N297">
        <v>1.1582465801188527E-2</v>
      </c>
      <c r="O297">
        <v>2.0424156519645851</v>
      </c>
      <c r="P297">
        <v>0.69880392505791489</v>
      </c>
      <c r="Q297">
        <v>7.5725257413369832E-3</v>
      </c>
      <c r="R297">
        <v>0.18283820689724545</v>
      </c>
      <c r="S297">
        <v>5.492073412099553E-5</v>
      </c>
      <c r="T297">
        <v>0.18283820689724478</v>
      </c>
      <c r="U297">
        <v>1.3152265230533187</v>
      </c>
      <c r="V297">
        <v>0.41006138875090758</v>
      </c>
      <c r="W297">
        <v>0.17645826987416205</v>
      </c>
      <c r="X297">
        <v>0.98358397166573019</v>
      </c>
      <c r="Y297">
        <v>0.23301035084326524</v>
      </c>
      <c r="Z297">
        <v>0.69930684461195947</v>
      </c>
    </row>
    <row r="298" spans="1:26" s="56" customFormat="1" x14ac:dyDescent="0.2">
      <c r="A298" s="56">
        <v>9289</v>
      </c>
      <c r="B298" s="56" t="s">
        <v>419</v>
      </c>
      <c r="C298" s="56" t="s">
        <v>97</v>
      </c>
      <c r="D298" s="130">
        <v>43228</v>
      </c>
      <c r="E298" s="72"/>
      <c r="F298" s="70">
        <v>5.7340000000000002E-2</v>
      </c>
      <c r="G298" s="70">
        <v>9.9090000000000344E-2</v>
      </c>
      <c r="H298" t="s">
        <v>411</v>
      </c>
      <c r="I298">
        <v>1.0114523970775077E-2</v>
      </c>
      <c r="J298">
        <v>0.43529172920109777</v>
      </c>
      <c r="K298">
        <v>7.1380507473934787E-3</v>
      </c>
      <c r="L298">
        <v>1.1485330959926678E-2</v>
      </c>
      <c r="M298">
        <v>1.1969993935798828</v>
      </c>
      <c r="N298">
        <v>9.7108267173498727E-3</v>
      </c>
      <c r="O298">
        <v>0.91229831462369759</v>
      </c>
      <c r="P298">
        <v>0.47696386639730315</v>
      </c>
      <c r="Q298">
        <v>7.709109943808151E-3</v>
      </c>
      <c r="R298">
        <v>0.23628308617510174</v>
      </c>
      <c r="S298">
        <v>5.591132892717742E-5</v>
      </c>
      <c r="T298">
        <v>0.23628308617510088</v>
      </c>
      <c r="U298">
        <v>1.999556077979628E-3</v>
      </c>
      <c r="V298">
        <v>5.4834734093492612</v>
      </c>
      <c r="W298">
        <v>1.0956425004291495E-2</v>
      </c>
      <c r="X298">
        <v>0.43631087816739217</v>
      </c>
      <c r="Y298">
        <v>2.1958618469876355E-5</v>
      </c>
      <c r="Z298">
        <v>5.4580618401120802</v>
      </c>
    </row>
    <row r="299" spans="1:26" s="56" customFormat="1" x14ac:dyDescent="0.2">
      <c r="A299" s="156">
        <v>9186</v>
      </c>
      <c r="B299" s="156" t="s">
        <v>87</v>
      </c>
      <c r="C299" s="156" t="s">
        <v>79</v>
      </c>
      <c r="D299" s="160">
        <v>43228</v>
      </c>
      <c r="E299" s="158"/>
      <c r="F299" s="168">
        <v>1.0952999999999999</v>
      </c>
      <c r="G299" s="168">
        <v>10.346170000000001</v>
      </c>
      <c r="H299" t="s">
        <v>410</v>
      </c>
      <c r="I299">
        <v>1.0009087444124813E-2</v>
      </c>
      <c r="J299">
        <v>0.76374051512018604</v>
      </c>
      <c r="K299">
        <v>7.140359373618196E-3</v>
      </c>
      <c r="L299">
        <v>8.5687839289842402E-3</v>
      </c>
      <c r="M299">
        <v>2.6997972311832301</v>
      </c>
      <c r="N299">
        <v>1.1582465801188527E-2</v>
      </c>
      <c r="O299">
        <v>2.0424156519645851</v>
      </c>
      <c r="P299">
        <v>0.69880392505791489</v>
      </c>
      <c r="Q299">
        <v>7.5725257413369832E-3</v>
      </c>
      <c r="R299">
        <v>0.18283820689724545</v>
      </c>
      <c r="S299">
        <v>5.492073412099553E-5</v>
      </c>
      <c r="T299">
        <v>0.18283820689724478</v>
      </c>
      <c r="U299">
        <v>1.3152265230533187</v>
      </c>
      <c r="V299">
        <v>0.41006138875090758</v>
      </c>
      <c r="W299">
        <v>0.17645826987416205</v>
      </c>
      <c r="X299">
        <v>0.98358397166573019</v>
      </c>
      <c r="Y299">
        <v>0.23301035084326524</v>
      </c>
      <c r="Z299">
        <v>0.69930684461195947</v>
      </c>
    </row>
    <row r="300" spans="1:26" s="56" customFormat="1" x14ac:dyDescent="0.2">
      <c r="D300" s="130"/>
      <c r="E300" s="72"/>
      <c r="F300" s="70"/>
      <c r="G300" s="70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</row>
    <row r="301" spans="1:26" s="56" customFormat="1" x14ac:dyDescent="0.2">
      <c r="A301" s="156">
        <v>9186</v>
      </c>
      <c r="B301" s="156" t="s">
        <v>87</v>
      </c>
      <c r="C301" s="156" t="s">
        <v>79</v>
      </c>
      <c r="D301" s="160">
        <v>43229</v>
      </c>
      <c r="E301" s="158"/>
      <c r="F301" s="168">
        <v>1.0952999999999999</v>
      </c>
      <c r="G301" s="168">
        <v>10.346170000000001</v>
      </c>
      <c r="H301" t="s">
        <v>396</v>
      </c>
      <c r="I301">
        <v>9.9709981534573926E-3</v>
      </c>
      <c r="J301">
        <v>1.1228221004890848</v>
      </c>
      <c r="K301">
        <v>7.1597399804868454E-3</v>
      </c>
      <c r="L301">
        <v>1.2416443826729467E-2</v>
      </c>
      <c r="M301">
        <v>2.7000812239545962</v>
      </c>
      <c r="N301">
        <v>1.5469294357775096E-2</v>
      </c>
      <c r="O301">
        <v>2.0576755554004813</v>
      </c>
      <c r="P301">
        <v>1.206867267378819</v>
      </c>
      <c r="Q301">
        <v>7.5660641254475004E-3</v>
      </c>
      <c r="R301">
        <v>0.19688635500123022</v>
      </c>
      <c r="S301">
        <v>5.4873870405984146E-5</v>
      </c>
      <c r="T301">
        <v>0.19688635500122975</v>
      </c>
      <c r="U301">
        <v>1.3317061641357222</v>
      </c>
      <c r="V301">
        <v>0.46081515541628998</v>
      </c>
      <c r="W301">
        <v>0.17100996413762237</v>
      </c>
      <c r="X301">
        <v>1.2026342661445244</v>
      </c>
      <c r="Y301">
        <v>0.22776430186280383</v>
      </c>
      <c r="Z301">
        <v>0.96935278561916216</v>
      </c>
    </row>
    <row r="302" spans="1:26" s="56" customFormat="1" x14ac:dyDescent="0.2">
      <c r="A302" s="56">
        <v>9290</v>
      </c>
      <c r="B302" s="56" t="s">
        <v>420</v>
      </c>
      <c r="C302" s="56" t="s">
        <v>97</v>
      </c>
      <c r="D302" s="130">
        <v>43229</v>
      </c>
      <c r="E302" s="72"/>
      <c r="F302" s="70">
        <v>8.1570000000000004E-2</v>
      </c>
      <c r="G302" s="70">
        <v>9.8739999999999384E-2</v>
      </c>
      <c r="H302" t="s">
        <v>421</v>
      </c>
      <c r="I302">
        <v>1.0113644168060463E-2</v>
      </c>
      <c r="J302">
        <v>0.4828726890605764</v>
      </c>
      <c r="K302">
        <v>7.1653048540364604E-3</v>
      </c>
      <c r="L302">
        <v>7.8599214388340388E-2</v>
      </c>
      <c r="M302">
        <v>1.0685079302530327</v>
      </c>
      <c r="N302">
        <v>7.4885488327199365E-2</v>
      </c>
      <c r="O302">
        <v>0.81380196049356213</v>
      </c>
      <c r="P302">
        <v>0.53668388954932811</v>
      </c>
      <c r="Q302">
        <v>7.7058367875642575E-3</v>
      </c>
      <c r="R302">
        <v>0.22662941009197909</v>
      </c>
      <c r="S302">
        <v>5.5887589933089089E-5</v>
      </c>
      <c r="T302">
        <v>0.22662941009197915</v>
      </c>
      <c r="U302">
        <v>9.7594186350556591E-4</v>
      </c>
      <c r="V302">
        <v>6.4521131967446133</v>
      </c>
      <c r="W302">
        <v>3.6513219610520696E-2</v>
      </c>
      <c r="X302">
        <v>0.47646712037519867</v>
      </c>
      <c r="Y302">
        <v>3.5694975314666236E-5</v>
      </c>
      <c r="Z302">
        <v>6.2766586667412829</v>
      </c>
    </row>
    <row r="303" spans="1:26" s="56" customFormat="1" x14ac:dyDescent="0.2">
      <c r="A303" s="156">
        <v>9186</v>
      </c>
      <c r="B303" s="156" t="s">
        <v>87</v>
      </c>
      <c r="C303" s="156" t="s">
        <v>79</v>
      </c>
      <c r="D303" s="160">
        <v>43229</v>
      </c>
      <c r="E303" s="158"/>
      <c r="F303" s="168">
        <v>1.0952999999999999</v>
      </c>
      <c r="G303" s="168">
        <v>10.346170000000001</v>
      </c>
      <c r="H303" t="s">
        <v>398</v>
      </c>
      <c r="I303">
        <v>1.0097495017363869E-2</v>
      </c>
      <c r="J303">
        <v>0.93630339841156029</v>
      </c>
      <c r="K303">
        <v>7.1648699429174064E-3</v>
      </c>
      <c r="L303">
        <v>1.1812302265358954E-2</v>
      </c>
      <c r="M303">
        <v>2.699852157463758</v>
      </c>
      <c r="N303">
        <v>1.3904959357860706E-2</v>
      </c>
      <c r="O303">
        <v>2.0272517355684387</v>
      </c>
      <c r="P303">
        <v>0.99715295560192996</v>
      </c>
      <c r="Q303">
        <v>7.5742224300977788E-3</v>
      </c>
      <c r="R303">
        <v>0.1914746947670519</v>
      </c>
      <c r="S303">
        <v>5.4933039578315943E-5</v>
      </c>
      <c r="T303">
        <v>0.19147469476705267</v>
      </c>
      <c r="U303">
        <v>1.3334167810131321</v>
      </c>
      <c r="V303">
        <v>0.40135337860385595</v>
      </c>
      <c r="W303">
        <v>0.17676321117582505</v>
      </c>
      <c r="X303">
        <v>1.1217718570232598</v>
      </c>
      <c r="Y303">
        <v>0.23561876788382724</v>
      </c>
      <c r="Z303">
        <v>1.1637044457289358</v>
      </c>
    </row>
    <row r="304" spans="1:26" s="56" customFormat="1" x14ac:dyDescent="0.2">
      <c r="A304" s="56">
        <v>9291</v>
      </c>
      <c r="B304" s="56" t="s">
        <v>420</v>
      </c>
      <c r="C304" s="56" t="s">
        <v>97</v>
      </c>
      <c r="D304" s="130">
        <v>43229</v>
      </c>
      <c r="E304" s="72"/>
      <c r="F304" s="70">
        <v>8.3570000000000005E-2</v>
      </c>
      <c r="G304" s="70">
        <v>9.865999999999886E-2</v>
      </c>
      <c r="H304" t="s">
        <v>422</v>
      </c>
      <c r="I304">
        <v>1.0081926258736353E-2</v>
      </c>
      <c r="J304">
        <v>0.65403192318552705</v>
      </c>
      <c r="K304">
        <v>7.161071588130289E-3</v>
      </c>
      <c r="L304">
        <v>1.158824238931421E-2</v>
      </c>
      <c r="M304">
        <v>1.0951963463420147</v>
      </c>
      <c r="N304">
        <v>1.6533557638798674E-2</v>
      </c>
      <c r="O304">
        <v>0.83966410817371762</v>
      </c>
      <c r="P304">
        <v>0.68604002177723389</v>
      </c>
      <c r="Q304">
        <v>7.7233483291176573E-3</v>
      </c>
      <c r="R304">
        <v>0.23039996493764781</v>
      </c>
      <c r="S304">
        <v>5.6014594680323278E-5</v>
      </c>
      <c r="T304">
        <v>0.23039996493764733</v>
      </c>
      <c r="U304">
        <v>1.2174552368279155E-3</v>
      </c>
      <c r="V304">
        <v>6.3671984064349099</v>
      </c>
      <c r="W304">
        <v>3.6754637078141174E-2</v>
      </c>
      <c r="X304">
        <v>0.42283062866953836</v>
      </c>
      <c r="Y304">
        <v>4.4723254877863469E-5</v>
      </c>
      <c r="Z304">
        <v>6.3441162575658501</v>
      </c>
    </row>
    <row r="305" spans="1:26" s="56" customFormat="1" x14ac:dyDescent="0.2">
      <c r="A305" s="156">
        <v>9186</v>
      </c>
      <c r="B305" s="156" t="s">
        <v>87</v>
      </c>
      <c r="C305" s="156" t="s">
        <v>79</v>
      </c>
      <c r="D305" s="160">
        <v>43229</v>
      </c>
      <c r="E305" s="158"/>
      <c r="F305" s="168">
        <v>1.0952999999999999</v>
      </c>
      <c r="G305" s="168">
        <v>10.346170000000001</v>
      </c>
      <c r="H305" t="s">
        <v>398</v>
      </c>
      <c r="I305">
        <v>1.0097495017363869E-2</v>
      </c>
      <c r="J305">
        <v>0.93630339841156029</v>
      </c>
      <c r="K305">
        <v>7.1648699429174064E-3</v>
      </c>
      <c r="L305">
        <v>1.1812302265358954E-2</v>
      </c>
      <c r="M305">
        <v>2.699852157463758</v>
      </c>
      <c r="N305">
        <v>1.3904959357860706E-2</v>
      </c>
      <c r="O305">
        <v>2.0272517355684387</v>
      </c>
      <c r="P305">
        <v>0.99715295560192996</v>
      </c>
      <c r="Q305">
        <v>7.5742224300977788E-3</v>
      </c>
      <c r="R305">
        <v>0.1914746947670519</v>
      </c>
      <c r="S305">
        <v>5.4933039578315943E-5</v>
      </c>
      <c r="T305">
        <v>0.19147469476705267</v>
      </c>
      <c r="U305">
        <v>1.3334167810131321</v>
      </c>
      <c r="V305">
        <v>0.40135337860385595</v>
      </c>
      <c r="W305">
        <v>0.17676321117582505</v>
      </c>
      <c r="X305">
        <v>1.1217718570232598</v>
      </c>
      <c r="Y305">
        <v>0.23561876788382724</v>
      </c>
      <c r="Z305">
        <v>1.1637044457289358</v>
      </c>
    </row>
    <row r="306" spans="1:26" s="56" customFormat="1" x14ac:dyDescent="0.2">
      <c r="D306" s="130"/>
      <c r="E306" s="72"/>
      <c r="F306" s="70"/>
      <c r="G306" s="70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</row>
    <row r="307" spans="1:26" s="56" customFormat="1" x14ac:dyDescent="0.2">
      <c r="A307" s="156">
        <v>9186</v>
      </c>
      <c r="B307" s="156" t="s">
        <v>87</v>
      </c>
      <c r="C307" s="156" t="s">
        <v>79</v>
      </c>
      <c r="D307" s="160">
        <v>43279</v>
      </c>
      <c r="E307" s="158"/>
      <c r="F307" s="168">
        <v>1.0952999999999999</v>
      </c>
      <c r="G307" s="168">
        <v>10.346170000000001</v>
      </c>
      <c r="H307" t="s">
        <v>424</v>
      </c>
      <c r="I307">
        <v>9.7199845457182129E-3</v>
      </c>
      <c r="J307">
        <v>3.1091540589432767</v>
      </c>
      <c r="K307">
        <v>7.1455646664607287E-3</v>
      </c>
      <c r="L307">
        <v>1.5580353037942515E-2</v>
      </c>
      <c r="M307">
        <v>2.6989102986529407</v>
      </c>
      <c r="N307">
        <v>3.3334915449910511E-2</v>
      </c>
      <c r="O307">
        <v>2.0993276039803828</v>
      </c>
      <c r="P307">
        <v>2.944147227403819</v>
      </c>
      <c r="Q307">
        <v>7.5660840739854374E-3</v>
      </c>
      <c r="R307">
        <v>0.6957739606323885</v>
      </c>
      <c r="S307">
        <v>5.4874015085366648E-5</v>
      </c>
      <c r="T307">
        <v>0.69577396063238806</v>
      </c>
      <c r="U307">
        <v>1.3036441828268446</v>
      </c>
      <c r="V307">
        <v>0.49441463239115241</v>
      </c>
      <c r="W307">
        <v>0.16974467304343746</v>
      </c>
      <c r="X307">
        <v>1.3788196306250384</v>
      </c>
      <c r="Y307">
        <v>0.22223482030032729</v>
      </c>
      <c r="Z307">
        <v>1.620142457587032</v>
      </c>
    </row>
    <row r="308" spans="1:26" s="56" customFormat="1" x14ac:dyDescent="0.2">
      <c r="A308" s="56">
        <v>9299</v>
      </c>
      <c r="B308" s="56" t="s">
        <v>429</v>
      </c>
      <c r="C308" s="56" t="s">
        <v>256</v>
      </c>
      <c r="D308" s="130">
        <v>43279</v>
      </c>
      <c r="E308" s="72">
        <v>2.4</v>
      </c>
      <c r="F308" s="70">
        <v>0.25594</v>
      </c>
      <c r="G308" s="70">
        <v>0.10855000000000103</v>
      </c>
      <c r="H308" t="s">
        <v>425</v>
      </c>
      <c r="I308">
        <v>1.0042855513392434E-2</v>
      </c>
      <c r="J308">
        <v>0.30925469410376533</v>
      </c>
      <c r="K308">
        <v>7.1361192889392603E-3</v>
      </c>
      <c r="L308">
        <v>3.1535866821628525E-2</v>
      </c>
      <c r="M308">
        <v>0.14041678020227596</v>
      </c>
      <c r="N308">
        <v>1.5475351452524865E-2</v>
      </c>
      <c r="O308">
        <v>0.10283526040044844</v>
      </c>
      <c r="P308">
        <v>0.91467474119142478</v>
      </c>
      <c r="Q308">
        <v>7.3725015605587141E-3</v>
      </c>
      <c r="R308">
        <v>0.85692736653084511</v>
      </c>
      <c r="S308">
        <v>5.3470032568364849E-5</v>
      </c>
      <c r="T308">
        <v>0.85692736653084478</v>
      </c>
      <c r="U308">
        <v>1.1382965528041928E-3</v>
      </c>
      <c r="V308">
        <v>3.5031469576684091</v>
      </c>
      <c r="W308">
        <v>0.18001751396093832</v>
      </c>
      <c r="X308">
        <v>0.40810809665574649</v>
      </c>
      <c r="Y308">
        <v>2.0470141450763728E-4</v>
      </c>
      <c r="Z308">
        <v>3.2986584960760519</v>
      </c>
    </row>
    <row r="309" spans="1:26" s="56" customFormat="1" x14ac:dyDescent="0.2">
      <c r="A309" s="156">
        <v>9186</v>
      </c>
      <c r="B309" s="156" t="s">
        <v>87</v>
      </c>
      <c r="C309" s="156" t="s">
        <v>79</v>
      </c>
      <c r="D309" s="160">
        <v>43279</v>
      </c>
      <c r="E309" s="158"/>
      <c r="F309" s="168">
        <v>1.0952999999999999</v>
      </c>
      <c r="G309" s="168">
        <v>10.346170000000001</v>
      </c>
      <c r="H309" t="s">
        <v>426</v>
      </c>
      <c r="I309">
        <v>1.0030150070074961E-2</v>
      </c>
      <c r="J309">
        <v>3.130632646362149</v>
      </c>
      <c r="K309">
        <v>7.1419247831907466E-3</v>
      </c>
      <c r="L309">
        <v>1.8490813364549316E-2</v>
      </c>
      <c r="M309">
        <v>2.7002027886048166</v>
      </c>
      <c r="N309">
        <v>2.9059661957306738E-2</v>
      </c>
      <c r="O309">
        <v>2.0294606091495369</v>
      </c>
      <c r="P309">
        <v>3.2316506944161669</v>
      </c>
      <c r="Q309">
        <v>7.5489994715301125E-3</v>
      </c>
      <c r="R309">
        <v>0.57312931403134915</v>
      </c>
      <c r="S309">
        <v>5.475010676982405E-5</v>
      </c>
      <c r="T309">
        <v>0.57312931403134981</v>
      </c>
      <c r="U309">
        <v>1.3065948806649559</v>
      </c>
      <c r="V309">
        <v>0.45107323091696333</v>
      </c>
      <c r="W309">
        <v>0.17399993541911679</v>
      </c>
      <c r="X309">
        <v>1.3376982952985961</v>
      </c>
      <c r="Y309">
        <v>0.22771641529630676</v>
      </c>
      <c r="Z309">
        <v>1.2620704386021986</v>
      </c>
    </row>
    <row r="310" spans="1:26" s="56" customFormat="1" x14ac:dyDescent="0.2">
      <c r="A310" s="56">
        <v>9300</v>
      </c>
      <c r="B310" s="56" t="s">
        <v>423</v>
      </c>
      <c r="C310" s="56" t="s">
        <v>256</v>
      </c>
      <c r="D310" s="130">
        <v>43279</v>
      </c>
      <c r="E310" s="72">
        <v>4.8</v>
      </c>
      <c r="F310" s="70">
        <v>0.25852999999999998</v>
      </c>
      <c r="G310" s="70">
        <v>0.10294999999999987</v>
      </c>
      <c r="H310" t="s">
        <v>427</v>
      </c>
      <c r="I310">
        <v>1.0082681849138818E-2</v>
      </c>
      <c r="J310">
        <v>0.3383515743395108</v>
      </c>
      <c r="K310">
        <v>7.1461267680948829E-3</v>
      </c>
      <c r="L310">
        <v>2.7772640429897733E-2</v>
      </c>
      <c r="M310">
        <v>0.16757224748712055</v>
      </c>
      <c r="N310">
        <v>2.0998140531374609E-2</v>
      </c>
      <c r="O310">
        <v>0.1219471097367488</v>
      </c>
      <c r="P310">
        <v>1.0747875594624237</v>
      </c>
      <c r="Q310">
        <v>7.3346725441954487E-3</v>
      </c>
      <c r="R310">
        <v>1.0763399854481968</v>
      </c>
      <c r="S310">
        <v>5.3195672675680079E-5</v>
      </c>
      <c r="T310">
        <v>1.0763399854481972</v>
      </c>
      <c r="U310">
        <v>2.8139298335672904E-3</v>
      </c>
      <c r="V310">
        <v>5.8400915113324885</v>
      </c>
      <c r="W310">
        <v>0.24362367916386146</v>
      </c>
      <c r="X310">
        <v>2.5842781463219735</v>
      </c>
      <c r="Y310">
        <v>6.8298636438884766E-4</v>
      </c>
      <c r="Z310">
        <v>6.3308945296626504</v>
      </c>
    </row>
    <row r="311" spans="1:26" s="56" customFormat="1" x14ac:dyDescent="0.2">
      <c r="A311" s="156">
        <v>9186</v>
      </c>
      <c r="B311" s="156" t="s">
        <v>87</v>
      </c>
      <c r="C311" s="156" t="s">
        <v>79</v>
      </c>
      <c r="D311" s="160">
        <v>43279</v>
      </c>
      <c r="E311" s="158"/>
      <c r="F311" s="168">
        <v>1.0952999999999999</v>
      </c>
      <c r="G311" s="168">
        <v>10.346170000000001</v>
      </c>
      <c r="H311" t="s">
        <v>428</v>
      </c>
      <c r="I311">
        <v>9.9583774171200286E-3</v>
      </c>
      <c r="J311">
        <v>0.97430791903232428</v>
      </c>
      <c r="K311">
        <v>7.1293029302275501E-3</v>
      </c>
      <c r="L311">
        <v>1.0850760810645199E-2</v>
      </c>
      <c r="M311">
        <v>2.6991973302569616</v>
      </c>
      <c r="N311">
        <v>1.439769169887598E-2</v>
      </c>
      <c r="O311">
        <v>2.0511219854109592</v>
      </c>
      <c r="P311">
        <v>0.90807916683346612</v>
      </c>
      <c r="Q311">
        <v>7.5660211750423721E-3</v>
      </c>
      <c r="R311">
        <v>0.13810155802352062</v>
      </c>
      <c r="S311">
        <v>5.487355890254908E-5</v>
      </c>
      <c r="T311">
        <v>0.13810155802352025</v>
      </c>
      <c r="U311">
        <v>1.311805992869709</v>
      </c>
      <c r="V311">
        <v>0.31469248308250003</v>
      </c>
      <c r="W311">
        <v>0.17676259324058746</v>
      </c>
      <c r="X311">
        <v>0.49399725218290658</v>
      </c>
      <c r="Y311">
        <v>0.23150281103028356</v>
      </c>
      <c r="Z311">
        <v>0.34397553695984168</v>
      </c>
    </row>
    <row r="312" spans="1:26" s="56" customFormat="1" x14ac:dyDescent="0.2">
      <c r="D312" s="130"/>
      <c r="E312" s="72"/>
      <c r="F312" s="70"/>
      <c r="G312" s="70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</row>
    <row r="313" spans="1:26" s="56" customFormat="1" x14ac:dyDescent="0.2">
      <c r="A313" s="156">
        <v>9186</v>
      </c>
      <c r="B313" s="156" t="s">
        <v>87</v>
      </c>
      <c r="C313" s="156" t="s">
        <v>79</v>
      </c>
      <c r="D313" s="160">
        <v>43284</v>
      </c>
      <c r="E313" s="158"/>
      <c r="F313" s="168">
        <v>1.0952999999999999</v>
      </c>
      <c r="G313" s="168">
        <v>10.346170000000001</v>
      </c>
      <c r="H313" t="s">
        <v>430</v>
      </c>
      <c r="I313">
        <v>9.9496588372396718E-3</v>
      </c>
      <c r="J313">
        <v>0.73231311377534081</v>
      </c>
      <c r="K313">
        <v>7.1193553293790457E-3</v>
      </c>
      <c r="L313">
        <v>1.0900062135115638E-2</v>
      </c>
      <c r="M313">
        <v>2.6996605522280133</v>
      </c>
      <c r="N313">
        <v>1.1297306884612984E-2</v>
      </c>
      <c r="O313">
        <v>2.048355018678921</v>
      </c>
      <c r="P313">
        <v>0.66223075361082984</v>
      </c>
      <c r="Q313">
        <v>7.5569090295248085E-3</v>
      </c>
      <c r="R313">
        <v>0.12671639996766582</v>
      </c>
      <c r="S313">
        <v>5.480747187447733E-5</v>
      </c>
      <c r="T313">
        <v>0.12671639996766682</v>
      </c>
      <c r="U313">
        <v>1.3105501949049865</v>
      </c>
      <c r="V313">
        <v>0.37432021868596654</v>
      </c>
      <c r="W313">
        <v>0.18123750679642939</v>
      </c>
      <c r="X313">
        <v>0.77413591101102031</v>
      </c>
      <c r="Y313">
        <v>0.23801519967188073</v>
      </c>
      <c r="Z313">
        <v>0.59376593797906951</v>
      </c>
    </row>
    <row r="314" spans="1:26" s="56" customFormat="1" x14ac:dyDescent="0.2">
      <c r="A314" s="56">
        <v>9317</v>
      </c>
      <c r="B314" s="56" t="s">
        <v>448</v>
      </c>
      <c r="C314" s="56" t="s">
        <v>97</v>
      </c>
      <c r="D314" s="130"/>
      <c r="E314" s="72">
        <v>2.9</v>
      </c>
      <c r="F314" s="70">
        <v>4.99E-2</v>
      </c>
      <c r="G314" s="70">
        <v>9.5850000000000435E-2</v>
      </c>
      <c r="H314" t="s">
        <v>431</v>
      </c>
      <c r="I314">
        <v>9.9181609504693114E-3</v>
      </c>
      <c r="J314">
        <v>0.43733293770278514</v>
      </c>
      <c r="K314">
        <v>7.1352662786967032E-3</v>
      </c>
      <c r="L314">
        <v>4.6800714897537773E-2</v>
      </c>
      <c r="M314">
        <v>1.710043991847588</v>
      </c>
      <c r="N314">
        <v>7.3177311197779185E-3</v>
      </c>
      <c r="O314">
        <v>1.347283278033971</v>
      </c>
      <c r="P314">
        <v>0.52523463167968121</v>
      </c>
      <c r="Q314">
        <v>7.8131161937577982E-3</v>
      </c>
      <c r="R314">
        <v>0.15475440498062398</v>
      </c>
      <c r="S314">
        <v>5.666564786850834E-5</v>
      </c>
      <c r="T314">
        <v>0.15475440498062343</v>
      </c>
      <c r="U314">
        <v>0.43063189305278632</v>
      </c>
      <c r="V314">
        <v>0.42424442407537127</v>
      </c>
      <c r="W314">
        <v>2.0413115636666333E-2</v>
      </c>
      <c r="X314">
        <v>0.44965232044596787</v>
      </c>
      <c r="Y314">
        <v>8.7991264216746318E-3</v>
      </c>
      <c r="Z314">
        <v>0.61757718706328446</v>
      </c>
    </row>
    <row r="315" spans="1:26" s="56" customFormat="1" x14ac:dyDescent="0.2">
      <c r="A315" s="156">
        <v>9186</v>
      </c>
      <c r="B315" s="156" t="s">
        <v>87</v>
      </c>
      <c r="C315" s="156" t="s">
        <v>79</v>
      </c>
      <c r="D315" s="160">
        <v>43284</v>
      </c>
      <c r="E315" s="158"/>
      <c r="F315" s="168">
        <v>1.0952999999999999</v>
      </c>
      <c r="G315" s="168">
        <v>10.346170000000001</v>
      </c>
      <c r="H315" t="s">
        <v>432</v>
      </c>
      <c r="I315">
        <v>9.9824225951106686E-3</v>
      </c>
      <c r="J315">
        <v>0.87397190931312163</v>
      </c>
      <c r="K315">
        <v>7.1180369641895471E-3</v>
      </c>
      <c r="L315">
        <v>1.4313071415454902E-2</v>
      </c>
      <c r="M315">
        <v>2.6995603687870777</v>
      </c>
      <c r="N315">
        <v>1.4466007185672111E-2</v>
      </c>
      <c r="O315">
        <v>2.0446145830224074</v>
      </c>
      <c r="P315">
        <v>0.88555628186118196</v>
      </c>
      <c r="Q315">
        <v>7.5502602248014609E-3</v>
      </c>
      <c r="R315">
        <v>0.16126443665080609</v>
      </c>
      <c r="S315">
        <v>5.4759250547946866E-5</v>
      </c>
      <c r="T315">
        <v>0.16126443665080584</v>
      </c>
      <c r="U315">
        <v>1.3095008092712663</v>
      </c>
      <c r="V315">
        <v>0.23244582524346596</v>
      </c>
      <c r="W315">
        <v>0.19158865391903021</v>
      </c>
      <c r="X315">
        <v>0.66960422012120335</v>
      </c>
      <c r="Y315">
        <v>0.25128067811212523</v>
      </c>
      <c r="Z315">
        <v>0.60267998994345839</v>
      </c>
    </row>
    <row r="316" spans="1:26" s="56" customFormat="1" x14ac:dyDescent="0.2">
      <c r="A316" s="56">
        <v>9318</v>
      </c>
      <c r="B316" s="56" t="s">
        <v>449</v>
      </c>
      <c r="C316" s="56" t="s">
        <v>97</v>
      </c>
      <c r="D316" s="130"/>
      <c r="E316" s="72">
        <v>3.3</v>
      </c>
      <c r="F316" s="70">
        <v>6.5920000000000006E-2</v>
      </c>
      <c r="G316" s="70">
        <v>9.5879999999999299E-2</v>
      </c>
      <c r="H316" t="s">
        <v>433</v>
      </c>
      <c r="I316">
        <v>1.0069139977269638E-2</v>
      </c>
      <c r="J316">
        <v>0.51362488358540836</v>
      </c>
      <c r="K316">
        <v>7.1219961928200961E-3</v>
      </c>
      <c r="L316">
        <v>3.2614620201972283E-2</v>
      </c>
      <c r="M316">
        <v>0.37194546048636207</v>
      </c>
      <c r="N316">
        <v>1.509378520773156E-2</v>
      </c>
      <c r="O316">
        <v>0.29462847972834721</v>
      </c>
      <c r="P316">
        <v>0.76759625710121682</v>
      </c>
      <c r="Q316">
        <v>7.9307824977859227E-3</v>
      </c>
      <c r="R316">
        <v>0.55210425837386301</v>
      </c>
      <c r="S316">
        <v>5.7519038140033235E-5</v>
      </c>
      <c r="T316">
        <v>0.55210425837386345</v>
      </c>
      <c r="U316">
        <v>2.0868200444230892E-2</v>
      </c>
      <c r="V316">
        <v>1.0126703494568967</v>
      </c>
      <c r="W316">
        <v>2.4410062974072541E-2</v>
      </c>
      <c r="X316">
        <v>0.25942133487581792</v>
      </c>
      <c r="Y316">
        <v>5.0811240426566859E-4</v>
      </c>
      <c r="Z316">
        <v>1.1513318483548582</v>
      </c>
    </row>
    <row r="317" spans="1:26" s="56" customFormat="1" x14ac:dyDescent="0.2">
      <c r="A317" s="156">
        <v>9186</v>
      </c>
      <c r="B317" s="156" t="s">
        <v>87</v>
      </c>
      <c r="C317" s="156" t="s">
        <v>79</v>
      </c>
      <c r="D317" s="160">
        <v>43284</v>
      </c>
      <c r="E317" s="158"/>
      <c r="F317" s="168">
        <v>1.0952999999999999</v>
      </c>
      <c r="G317" s="168">
        <v>10.346170000000001</v>
      </c>
      <c r="H317" t="s">
        <v>434</v>
      </c>
      <c r="I317">
        <v>9.7948133213965217E-3</v>
      </c>
      <c r="J317">
        <v>0.824393732971754</v>
      </c>
      <c r="K317">
        <v>7.1361241554999989E-3</v>
      </c>
      <c r="L317">
        <v>5.4752816210007138E-3</v>
      </c>
      <c r="M317">
        <v>2.6995150141555615</v>
      </c>
      <c r="N317">
        <v>1.1329901894271221E-2</v>
      </c>
      <c r="O317">
        <v>2.0861996101433622</v>
      </c>
      <c r="P317">
        <v>0.8119734321052442</v>
      </c>
      <c r="Q317">
        <v>7.5646997529679521E-3</v>
      </c>
      <c r="R317">
        <v>0.10396586199205797</v>
      </c>
      <c r="S317">
        <v>5.4863975115990984E-5</v>
      </c>
      <c r="T317">
        <v>0.1039658619920571</v>
      </c>
      <c r="U317">
        <v>1.3118185051541214</v>
      </c>
      <c r="V317">
        <v>0.26984087983958921</v>
      </c>
      <c r="W317">
        <v>0.18667775241266432</v>
      </c>
      <c r="X317">
        <v>0.50679485484372422</v>
      </c>
      <c r="Y317">
        <v>0.24545295491203728</v>
      </c>
      <c r="Z317">
        <v>0.42949280250756128</v>
      </c>
    </row>
    <row r="318" spans="1:26" s="56" customFormat="1" x14ac:dyDescent="0.2">
      <c r="A318" s="56">
        <v>9319</v>
      </c>
      <c r="B318" s="56" t="s">
        <v>450</v>
      </c>
      <c r="C318" s="56" t="s">
        <v>97</v>
      </c>
      <c r="D318" s="130"/>
      <c r="E318" s="72">
        <v>3.8</v>
      </c>
      <c r="F318" s="70">
        <v>8.5199999999999998E-2</v>
      </c>
      <c r="G318" s="70">
        <v>9.3119999999998981E-2</v>
      </c>
      <c r="H318" t="s">
        <v>435</v>
      </c>
      <c r="I318">
        <v>9.9846465532942678E-3</v>
      </c>
      <c r="J318">
        <v>0.53166237054293841</v>
      </c>
      <c r="K318">
        <v>7.1329987234819798E-3</v>
      </c>
      <c r="L318">
        <v>9.5820069187445341E-3</v>
      </c>
      <c r="M318">
        <v>0.79146035085689026</v>
      </c>
      <c r="N318">
        <v>1.1009885516451495E-2</v>
      </c>
      <c r="O318">
        <v>0.62521136302206037</v>
      </c>
      <c r="P318">
        <v>0.67241236936869897</v>
      </c>
      <c r="Q318">
        <v>7.8896211392138708E-3</v>
      </c>
      <c r="R318">
        <v>0.29504061537714177</v>
      </c>
      <c r="S318">
        <v>5.7220509999302824E-5</v>
      </c>
      <c r="T318">
        <v>0.29504061537714177</v>
      </c>
      <c r="U318">
        <v>3.6267125979435641E-2</v>
      </c>
      <c r="V318">
        <v>0.72854255272088475</v>
      </c>
      <c r="W318">
        <v>1.4555894553259653E-2</v>
      </c>
      <c r="X318">
        <v>0.17608342098924765</v>
      </c>
      <c r="Y318">
        <v>5.2827083060206939E-4</v>
      </c>
      <c r="Z318">
        <v>0.68549685670000948</v>
      </c>
    </row>
    <row r="319" spans="1:26" s="56" customFormat="1" x14ac:dyDescent="0.2">
      <c r="A319" s="156">
        <v>9186</v>
      </c>
      <c r="B319" s="156" t="s">
        <v>87</v>
      </c>
      <c r="C319" s="156" t="s">
        <v>79</v>
      </c>
      <c r="D319" s="160">
        <v>43284</v>
      </c>
      <c r="E319" s="158"/>
      <c r="F319" s="168">
        <v>1.0952999999999999</v>
      </c>
      <c r="G319" s="168">
        <v>10.346170000000001</v>
      </c>
      <c r="H319" t="s">
        <v>436</v>
      </c>
      <c r="I319">
        <v>9.8698733469697545E-3</v>
      </c>
      <c r="J319">
        <v>0.74977177253655181</v>
      </c>
      <c r="K319">
        <v>7.1330483552348514E-3</v>
      </c>
      <c r="L319">
        <v>6.8250930532638603E-3</v>
      </c>
      <c r="M319">
        <v>2.6989376096028974</v>
      </c>
      <c r="N319">
        <v>1.2980108155778852E-2</v>
      </c>
      <c r="O319">
        <v>2.0687056392375256</v>
      </c>
      <c r="P319">
        <v>0.7782595363746041</v>
      </c>
      <c r="Q319">
        <v>7.5647614010238796E-3</v>
      </c>
      <c r="R319">
        <v>0.15976348051931105</v>
      </c>
      <c r="S319">
        <v>5.4864422226585816E-5</v>
      </c>
      <c r="T319">
        <v>0.15976348051930953</v>
      </c>
      <c r="U319">
        <v>1.309772874985244</v>
      </c>
      <c r="V319">
        <v>0.28081808204645198</v>
      </c>
      <c r="W319">
        <v>0.18752805749176524</v>
      </c>
      <c r="X319">
        <v>0.58387015797332886</v>
      </c>
      <c r="Y319">
        <v>0.24560335225109731</v>
      </c>
      <c r="Z319">
        <v>0.52855821124452651</v>
      </c>
    </row>
    <row r="320" spans="1:26" s="56" customFormat="1" x14ac:dyDescent="0.2">
      <c r="A320" s="56">
        <v>9320</v>
      </c>
      <c r="B320" s="56" t="s">
        <v>451</v>
      </c>
      <c r="C320" s="56" t="s">
        <v>97</v>
      </c>
      <c r="D320" s="130"/>
      <c r="E320" s="72">
        <v>4.5999999999999996</v>
      </c>
      <c r="F320" s="70">
        <v>7.6200000000000004E-2</v>
      </c>
      <c r="G320" s="70">
        <v>9.7860000000000724E-2</v>
      </c>
      <c r="H320" t="s">
        <v>437</v>
      </c>
      <c r="I320">
        <v>1.0009692960714483E-2</v>
      </c>
      <c r="J320">
        <v>0.55727126758831202</v>
      </c>
      <c r="K320">
        <v>7.1315271075743239E-3</v>
      </c>
      <c r="L320">
        <v>1.0624874938400197E-2</v>
      </c>
      <c r="M320">
        <v>0.8762791301019921</v>
      </c>
      <c r="N320">
        <v>8.4450867815460719E-3</v>
      </c>
      <c r="O320">
        <v>0.69794272804779489</v>
      </c>
      <c r="P320">
        <v>0.63009585888437369</v>
      </c>
      <c r="Q320">
        <v>7.9816978760410533E-3</v>
      </c>
      <c r="R320">
        <v>0.30942517919816337</v>
      </c>
      <c r="S320">
        <v>5.7888308585236925E-5</v>
      </c>
      <c r="T320">
        <v>0.30942517919816342</v>
      </c>
      <c r="U320">
        <v>3.0503551660467833E-2</v>
      </c>
      <c r="V320">
        <v>0.82421133759456411</v>
      </c>
      <c r="W320">
        <v>5.3322145020131835E-2</v>
      </c>
      <c r="X320">
        <v>0.1835625894601291</v>
      </c>
      <c r="Y320">
        <v>1.6278445941373247E-3</v>
      </c>
      <c r="Z320">
        <v>0.81613550567193727</v>
      </c>
    </row>
    <row r="321" spans="1:26" s="56" customFormat="1" x14ac:dyDescent="0.2">
      <c r="A321" s="156">
        <v>9186</v>
      </c>
      <c r="B321" s="156" t="s">
        <v>87</v>
      </c>
      <c r="C321" s="156" t="s">
        <v>79</v>
      </c>
      <c r="D321" s="160">
        <v>43284</v>
      </c>
      <c r="E321" s="158"/>
      <c r="F321" s="168">
        <v>1.0952999999999999</v>
      </c>
      <c r="G321" s="168">
        <v>10.346170000000001</v>
      </c>
      <c r="H321" t="s">
        <v>438</v>
      </c>
      <c r="I321">
        <v>9.8867692505987988E-3</v>
      </c>
      <c r="J321">
        <v>0.68460249936489237</v>
      </c>
      <c r="K321">
        <v>7.1303672955798491E-3</v>
      </c>
      <c r="L321">
        <v>6.9597988990285206E-3</v>
      </c>
      <c r="M321">
        <v>2.6992830998930404</v>
      </c>
      <c r="N321">
        <v>1.2019690147188539E-2</v>
      </c>
      <c r="O321">
        <v>2.0659379190756137</v>
      </c>
      <c r="P321">
        <v>0.66238648756746799</v>
      </c>
      <c r="Q321">
        <v>7.5763494527675774E-3</v>
      </c>
      <c r="R321">
        <v>0.17710076362453842</v>
      </c>
      <c r="S321">
        <v>5.4948466088638594E-5</v>
      </c>
      <c r="T321">
        <v>0.17710076362453805</v>
      </c>
      <c r="U321">
        <v>1.3098731784898392</v>
      </c>
      <c r="V321">
        <v>0.24311256841154602</v>
      </c>
      <c r="W321">
        <v>0.18860253827154816</v>
      </c>
      <c r="X321">
        <v>0.45034504348015608</v>
      </c>
      <c r="Y321">
        <v>0.24681182617129338</v>
      </c>
      <c r="Z321">
        <v>0.44621942217675209</v>
      </c>
    </row>
    <row r="322" spans="1:26" s="56" customFormat="1" x14ac:dyDescent="0.2">
      <c r="A322" s="56">
        <v>9325</v>
      </c>
      <c r="B322" s="56" t="s">
        <v>452</v>
      </c>
      <c r="C322" s="56" t="s">
        <v>97</v>
      </c>
      <c r="D322" s="130"/>
      <c r="E322" s="72">
        <v>13</v>
      </c>
      <c r="F322" s="70">
        <v>8.183E-2</v>
      </c>
      <c r="G322" s="70">
        <v>9.7640000000000171E-2</v>
      </c>
      <c r="H322" t="s">
        <v>439</v>
      </c>
      <c r="I322">
        <v>1.0077577686991185E-2</v>
      </c>
      <c r="J322">
        <v>0.58256396617896589</v>
      </c>
      <c r="K322">
        <v>7.1212993501897784E-3</v>
      </c>
      <c r="L322">
        <v>2.9764079348689621E-2</v>
      </c>
      <c r="M322">
        <v>1.0611504651199808</v>
      </c>
      <c r="N322">
        <v>9.3639749033380057E-3</v>
      </c>
      <c r="O322">
        <v>0.82726725488754127</v>
      </c>
      <c r="P322">
        <v>0.57013175977282549</v>
      </c>
      <c r="Q322">
        <v>7.8662909962175266E-3</v>
      </c>
      <c r="R322">
        <v>0.21903948375773166</v>
      </c>
      <c r="S322">
        <v>5.7051305083496104E-5</v>
      </c>
      <c r="T322">
        <v>0.21903948375773222</v>
      </c>
      <c r="U322">
        <v>3.3641449128602577E-2</v>
      </c>
      <c r="V322">
        <v>0.91393716664831726</v>
      </c>
      <c r="W322">
        <v>3.942259057950194E-2</v>
      </c>
      <c r="X322">
        <v>0.40004482394197727</v>
      </c>
      <c r="Y322">
        <v>1.3281595135682155E-3</v>
      </c>
      <c r="Z322">
        <v>0.98837049076110961</v>
      </c>
    </row>
    <row r="323" spans="1:26" s="56" customFormat="1" x14ac:dyDescent="0.2">
      <c r="A323" s="156">
        <v>9186</v>
      </c>
      <c r="B323" s="156" t="s">
        <v>87</v>
      </c>
      <c r="C323" s="156" t="s">
        <v>79</v>
      </c>
      <c r="D323" s="160">
        <v>43284</v>
      </c>
      <c r="E323" s="158"/>
      <c r="F323" s="168">
        <v>1.0952999999999999</v>
      </c>
      <c r="G323" s="168">
        <v>10.346170000000001</v>
      </c>
      <c r="H323" t="s">
        <v>440</v>
      </c>
      <c r="I323">
        <v>9.7355805981435058E-3</v>
      </c>
      <c r="J323">
        <v>1.2294566085541589</v>
      </c>
      <c r="K323">
        <v>7.1196314940825426E-3</v>
      </c>
      <c r="L323">
        <v>5.2473640142083139E-2</v>
      </c>
      <c r="M323">
        <v>2.6997859362581043</v>
      </c>
      <c r="N323">
        <v>1.7673335957485135E-2</v>
      </c>
      <c r="O323">
        <v>2.0930665165786393</v>
      </c>
      <c r="P323">
        <v>1.2998996007908905</v>
      </c>
      <c r="Q323">
        <v>7.5890625757684335E-3</v>
      </c>
      <c r="R323">
        <v>0.24796077890142493</v>
      </c>
      <c r="S323">
        <v>5.5040669677246546E-5</v>
      </c>
      <c r="T323">
        <v>0.24796077890142423</v>
      </c>
      <c r="U323">
        <v>1.3134460464223021</v>
      </c>
      <c r="V323">
        <v>0.38171148837343427</v>
      </c>
      <c r="W323">
        <v>0.18176271952894058</v>
      </c>
      <c r="X323">
        <v>0.71893236675617356</v>
      </c>
      <c r="Y323">
        <v>0.23876404484732164</v>
      </c>
      <c r="Z323">
        <v>0.78450049351300266</v>
      </c>
    </row>
    <row r="324" spans="1:26" s="56" customFormat="1" x14ac:dyDescent="0.2">
      <c r="A324" s="56">
        <v>9329</v>
      </c>
      <c r="B324" s="56" t="s">
        <v>453</v>
      </c>
      <c r="C324" s="56" t="s">
        <v>97</v>
      </c>
      <c r="D324" s="130"/>
      <c r="E324" s="72">
        <v>17.3</v>
      </c>
      <c r="F324" s="70">
        <v>9.98E-2</v>
      </c>
      <c r="G324" s="70">
        <v>9.7369999999999735E-2</v>
      </c>
      <c r="H324" t="s">
        <v>441</v>
      </c>
      <c r="I324">
        <v>9.9342167016350739E-3</v>
      </c>
      <c r="J324">
        <v>0.59421255600255207</v>
      </c>
      <c r="K324">
        <v>7.1216848430342801E-3</v>
      </c>
      <c r="L324">
        <v>8.2165215839369969E-3</v>
      </c>
      <c r="M324">
        <v>1.7791446576796681</v>
      </c>
      <c r="N324">
        <v>8.5742092281508465E-3</v>
      </c>
      <c r="O324">
        <v>1.4095325172563653</v>
      </c>
      <c r="P324">
        <v>0.60295138360809841</v>
      </c>
      <c r="Q324">
        <v>7.8538305481114911E-3</v>
      </c>
      <c r="R324">
        <v>0.1701606489336866</v>
      </c>
      <c r="S324">
        <v>5.6960934052635906E-5</v>
      </c>
      <c r="T324">
        <v>0.17016064893368654</v>
      </c>
      <c r="U324">
        <v>5.3757187566772571E-2</v>
      </c>
      <c r="V324">
        <v>0.82323327701156923</v>
      </c>
      <c r="W324">
        <v>3.9325056287971678E-2</v>
      </c>
      <c r="X324">
        <v>0.33912063318809182</v>
      </c>
      <c r="Y324">
        <v>2.1118657128442043E-3</v>
      </c>
      <c r="Z324">
        <v>0.8248063297003444</v>
      </c>
    </row>
    <row r="325" spans="1:26" s="56" customFormat="1" x14ac:dyDescent="0.2">
      <c r="A325" s="156">
        <v>9186</v>
      </c>
      <c r="B325" s="156" t="s">
        <v>87</v>
      </c>
      <c r="C325" s="156" t="s">
        <v>79</v>
      </c>
      <c r="D325" s="160">
        <v>43284</v>
      </c>
      <c r="E325" s="158"/>
      <c r="F325" s="168">
        <v>1.0952999999999999</v>
      </c>
      <c r="G325" s="168">
        <v>10.346170000000001</v>
      </c>
      <c r="H325" t="s">
        <v>442</v>
      </c>
      <c r="I325">
        <v>9.9368280430679034E-3</v>
      </c>
      <c r="J325">
        <v>1.4747836564207757</v>
      </c>
      <c r="K325">
        <v>7.1173336059076027E-3</v>
      </c>
      <c r="L325">
        <v>4.1833060156772718E-2</v>
      </c>
      <c r="M325">
        <v>2.6985394881273894</v>
      </c>
      <c r="N325">
        <v>1.3240457642149721E-2</v>
      </c>
      <c r="O325">
        <v>2.0537282102166712</v>
      </c>
      <c r="P325">
        <v>1.3283747465456599</v>
      </c>
      <c r="Q325">
        <v>7.5667191837868394E-3</v>
      </c>
      <c r="R325">
        <v>0.25646604718812177</v>
      </c>
      <c r="S325">
        <v>5.4878621302332023E-5</v>
      </c>
      <c r="T325">
        <v>0.25646604718812199</v>
      </c>
      <c r="U325">
        <v>1.3093104443219779</v>
      </c>
      <c r="V325">
        <v>0.37046422105729809</v>
      </c>
      <c r="W325">
        <v>0.18076784038434582</v>
      </c>
      <c r="X325">
        <v>0.61146240638962512</v>
      </c>
      <c r="Y325">
        <v>0.23717584983785892</v>
      </c>
      <c r="Z325">
        <v>0.54118107276770722</v>
      </c>
    </row>
    <row r="326" spans="1:26" s="56" customFormat="1" x14ac:dyDescent="0.2">
      <c r="A326" s="56">
        <v>9337</v>
      </c>
      <c r="B326" s="56" t="s">
        <v>454</v>
      </c>
      <c r="C326" s="56" t="s">
        <v>97</v>
      </c>
      <c r="D326" s="130"/>
      <c r="E326" s="72">
        <v>27.8</v>
      </c>
      <c r="F326" s="70">
        <v>5.7070000000000003E-2</v>
      </c>
      <c r="G326" s="70">
        <v>0.1012700000000013</v>
      </c>
      <c r="H326" t="s">
        <v>443</v>
      </c>
      <c r="I326">
        <v>1.0047777979793013E-2</v>
      </c>
      <c r="J326">
        <v>0.42442051215715504</v>
      </c>
      <c r="K326">
        <v>7.1160997402563604E-3</v>
      </c>
      <c r="L326">
        <v>1.9171119621591192E-2</v>
      </c>
      <c r="M326">
        <v>0.67506018620852348</v>
      </c>
      <c r="N326">
        <v>1.4388101535877166E-2</v>
      </c>
      <c r="O326">
        <v>0.52713122140223756</v>
      </c>
      <c r="P326">
        <v>0.53143623786267935</v>
      </c>
      <c r="Q326">
        <v>7.8289955052099434E-3</v>
      </c>
      <c r="R326">
        <v>0.38414880940391838</v>
      </c>
      <c r="S326">
        <v>5.6780814653287586E-5</v>
      </c>
      <c r="T326">
        <v>0.38414880940391793</v>
      </c>
      <c r="U326">
        <v>1.8973489752477507E-2</v>
      </c>
      <c r="V326">
        <v>1.4540361520701954</v>
      </c>
      <c r="W326">
        <v>7.6606499396147609E-2</v>
      </c>
      <c r="X326">
        <v>0.39548465778513869</v>
      </c>
      <c r="Y326">
        <v>1.4411694341071373E-3</v>
      </c>
      <c r="Z326">
        <v>1.505066418754303</v>
      </c>
    </row>
    <row r="327" spans="1:26" s="56" customFormat="1" x14ac:dyDescent="0.2">
      <c r="A327" s="156">
        <v>9186</v>
      </c>
      <c r="B327" s="156" t="s">
        <v>87</v>
      </c>
      <c r="C327" s="156" t="s">
        <v>79</v>
      </c>
      <c r="D327" s="160">
        <v>43284</v>
      </c>
      <c r="E327" s="158"/>
      <c r="F327" s="168">
        <v>1.0952999999999999</v>
      </c>
      <c r="G327" s="168">
        <v>10.346170000000001</v>
      </c>
      <c r="H327" t="s">
        <v>442</v>
      </c>
      <c r="I327">
        <v>9.9368280430679034E-3</v>
      </c>
      <c r="J327">
        <v>1.4747836564207757</v>
      </c>
      <c r="K327">
        <v>7.1173336059076027E-3</v>
      </c>
      <c r="L327">
        <v>4.1833060156772718E-2</v>
      </c>
      <c r="M327">
        <v>2.6985394881273894</v>
      </c>
      <c r="N327">
        <v>1.3240457642149721E-2</v>
      </c>
      <c r="O327">
        <v>2.0537282102166712</v>
      </c>
      <c r="P327">
        <v>1.3283747465456599</v>
      </c>
      <c r="Q327">
        <v>7.5667191837868394E-3</v>
      </c>
      <c r="R327">
        <v>0.25646604718812177</v>
      </c>
      <c r="S327">
        <v>5.4878621302332023E-5</v>
      </c>
      <c r="T327">
        <v>0.25646604718812199</v>
      </c>
      <c r="U327">
        <v>1.3093104443219779</v>
      </c>
      <c r="V327">
        <v>0.37046422105729809</v>
      </c>
      <c r="W327">
        <v>0.18076784038434582</v>
      </c>
      <c r="X327">
        <v>0.61146240638962512</v>
      </c>
      <c r="Y327">
        <v>0.23717584983785892</v>
      </c>
      <c r="Z327">
        <v>0.54118107276770722</v>
      </c>
    </row>
    <row r="328" spans="1:26" s="56" customFormat="1" x14ac:dyDescent="0.2">
      <c r="D328" s="130"/>
      <c r="E328" s="72"/>
      <c r="F328" s="70"/>
      <c r="G328" s="70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</row>
    <row r="329" spans="1:26" s="56" customFormat="1" x14ac:dyDescent="0.2">
      <c r="A329" s="156">
        <v>9186</v>
      </c>
      <c r="B329" s="156" t="s">
        <v>87</v>
      </c>
      <c r="C329" s="156" t="s">
        <v>79</v>
      </c>
      <c r="D329" s="160">
        <v>43285</v>
      </c>
      <c r="E329" s="158"/>
      <c r="F329" s="168">
        <v>1.0952999999999999</v>
      </c>
      <c r="G329" s="168">
        <v>10.346170000000001</v>
      </c>
      <c r="H329" t="s">
        <v>430</v>
      </c>
      <c r="I329">
        <v>9.8705819650192362E-3</v>
      </c>
      <c r="J329">
        <v>1.1749952988985122</v>
      </c>
      <c r="K329">
        <v>7.1386725630008955E-3</v>
      </c>
      <c r="L329">
        <v>9.0138550228989478E-3</v>
      </c>
      <c r="M329">
        <v>2.6989527431040772</v>
      </c>
      <c r="N329">
        <v>1.4906403239165592E-2</v>
      </c>
      <c r="O329">
        <v>2.0616008084289281</v>
      </c>
      <c r="P329">
        <v>1.0708680097698493</v>
      </c>
      <c r="Q329">
        <v>7.5639537717380832E-3</v>
      </c>
      <c r="R329">
        <v>0.15166065792195343</v>
      </c>
      <c r="S329">
        <v>5.4858564789478487E-5</v>
      </c>
      <c r="T329">
        <v>0.15166065792195246</v>
      </c>
      <c r="U329">
        <v>1.3042568745487741</v>
      </c>
      <c r="V329">
        <v>0.269460988486452</v>
      </c>
      <c r="W329">
        <v>0.17885639808966711</v>
      </c>
      <c r="X329">
        <v>0.8655183511558483</v>
      </c>
      <c r="Y329">
        <v>0.23369560702059272</v>
      </c>
      <c r="Z329">
        <v>0.68307435398504091</v>
      </c>
    </row>
    <row r="330" spans="1:26" s="56" customFormat="1" x14ac:dyDescent="0.2">
      <c r="A330" s="56">
        <v>9340</v>
      </c>
      <c r="B330" s="56" t="s">
        <v>455</v>
      </c>
      <c r="C330" s="56" t="s">
        <v>97</v>
      </c>
      <c r="D330" s="130">
        <v>43285</v>
      </c>
      <c r="E330" s="72">
        <v>33.9</v>
      </c>
      <c r="F330" s="70">
        <v>7.2050000000000003E-2</v>
      </c>
      <c r="G330" s="70">
        <v>9.7970000000000113E-2</v>
      </c>
      <c r="H330" t="s">
        <v>444</v>
      </c>
      <c r="I330">
        <v>1.0035256842718979E-2</v>
      </c>
      <c r="J330">
        <v>0.47975385463642045</v>
      </c>
      <c r="K330">
        <v>7.1302538703399473E-3</v>
      </c>
      <c r="L330">
        <v>1.4678145767964636E-2</v>
      </c>
      <c r="M330">
        <v>1.005407221534629</v>
      </c>
      <c r="N330">
        <v>9.4057600134983561E-3</v>
      </c>
      <c r="O330">
        <v>0.77771614974994407</v>
      </c>
      <c r="P330">
        <v>0.50755239356156623</v>
      </c>
      <c r="Q330">
        <v>7.7674058902459583E-3</v>
      </c>
      <c r="R330">
        <v>0.22827959836636294</v>
      </c>
      <c r="S330">
        <v>5.6334127909182255E-5</v>
      </c>
      <c r="T330">
        <v>0.22827959836636402</v>
      </c>
      <c r="U330">
        <v>2.2130796304874661E-2</v>
      </c>
      <c r="V330">
        <v>1.0161904872204222</v>
      </c>
      <c r="W330">
        <v>5.1641296520680231E-2</v>
      </c>
      <c r="X330">
        <v>0.31515953420600518</v>
      </c>
      <c r="Y330">
        <v>1.1431419734325922E-3</v>
      </c>
      <c r="Z330">
        <v>1.1389853964560261</v>
      </c>
    </row>
    <row r="331" spans="1:26" s="56" customFormat="1" x14ac:dyDescent="0.2">
      <c r="A331" s="156">
        <v>9186</v>
      </c>
      <c r="B331" s="156" t="s">
        <v>87</v>
      </c>
      <c r="C331" s="156" t="s">
        <v>79</v>
      </c>
      <c r="D331" s="160">
        <v>43285</v>
      </c>
      <c r="E331" s="158"/>
      <c r="F331" s="168">
        <v>1.0952999999999999</v>
      </c>
      <c r="G331" s="168">
        <v>10.346170000000001</v>
      </c>
      <c r="H331" t="s">
        <v>432</v>
      </c>
      <c r="I331">
        <v>1.0032880787601962E-2</v>
      </c>
      <c r="J331">
        <v>2.2918911684898169</v>
      </c>
      <c r="K331">
        <v>7.1243339876705808E-3</v>
      </c>
      <c r="L331">
        <v>9.4282649223028109E-3</v>
      </c>
      <c r="M331">
        <v>2.6990127579484966</v>
      </c>
      <c r="N331">
        <v>2.4287732837927581E-2</v>
      </c>
      <c r="O331">
        <v>2.0281777115197057</v>
      </c>
      <c r="P331">
        <v>2.0345070004366401</v>
      </c>
      <c r="Q331">
        <v>7.5794833267692763E-3</v>
      </c>
      <c r="R331">
        <v>0.31820989783794762</v>
      </c>
      <c r="S331">
        <v>5.4971194920034506E-5</v>
      </c>
      <c r="T331">
        <v>0.31820989783794656</v>
      </c>
      <c r="U331">
        <v>1.3137084237395587</v>
      </c>
      <c r="V331">
        <v>0.36583367914746107</v>
      </c>
      <c r="W331">
        <v>0.18320406293975416</v>
      </c>
      <c r="X331">
        <v>0.91412388386086607</v>
      </c>
      <c r="Y331">
        <v>0.24021129469321256</v>
      </c>
      <c r="Z331">
        <v>1.0260251001120042</v>
      </c>
    </row>
    <row r="332" spans="1:26" s="56" customFormat="1" x14ac:dyDescent="0.2">
      <c r="A332" s="56">
        <v>9343</v>
      </c>
      <c r="B332" s="56" t="s">
        <v>456</v>
      </c>
      <c r="C332" s="56" t="s">
        <v>97</v>
      </c>
      <c r="D332" s="130">
        <v>43285</v>
      </c>
      <c r="E332" s="72">
        <v>38.4</v>
      </c>
      <c r="F332" s="70">
        <v>7.2090000000000001E-2</v>
      </c>
      <c r="G332" s="70">
        <v>9.8160000000000025E-2</v>
      </c>
      <c r="H332" t="s">
        <v>445</v>
      </c>
      <c r="I332">
        <v>1.002434214376937E-2</v>
      </c>
      <c r="J332">
        <v>0.38658248608345908</v>
      </c>
      <c r="K332">
        <v>7.125573764229007E-3</v>
      </c>
      <c r="L332">
        <v>6.1158067295240467E-3</v>
      </c>
      <c r="M332">
        <v>1.5564452960800792</v>
      </c>
      <c r="N332">
        <v>8.6078283176330306E-3</v>
      </c>
      <c r="O332">
        <v>1.1993069123289077</v>
      </c>
      <c r="P332">
        <v>0.40970475267968381</v>
      </c>
      <c r="Q332">
        <v>7.7244958090328213E-3</v>
      </c>
      <c r="R332">
        <v>0.13858713660142152</v>
      </c>
      <c r="S332">
        <v>5.6022916928603811E-5</v>
      </c>
      <c r="T332">
        <v>0.13858713660142033</v>
      </c>
      <c r="U332">
        <v>2.8577772360147975E-2</v>
      </c>
      <c r="V332">
        <v>0.82280728876505915</v>
      </c>
      <c r="W332">
        <v>5.3936187562981013E-2</v>
      </c>
      <c r="X332">
        <v>0.29474380695508445</v>
      </c>
      <c r="Y332">
        <v>1.535317981156242E-3</v>
      </c>
      <c r="Z332">
        <v>0.67724305763067782</v>
      </c>
    </row>
    <row r="333" spans="1:26" s="56" customFormat="1" x14ac:dyDescent="0.2">
      <c r="A333" s="156">
        <v>9186</v>
      </c>
      <c r="B333" s="156" t="s">
        <v>87</v>
      </c>
      <c r="C333" s="156" t="s">
        <v>79</v>
      </c>
      <c r="D333" s="160">
        <v>43285</v>
      </c>
      <c r="E333" s="158"/>
      <c r="F333" s="168">
        <v>1.0952999999999999</v>
      </c>
      <c r="G333" s="168">
        <v>10.346170000000001</v>
      </c>
      <c r="H333" t="s">
        <v>434</v>
      </c>
      <c r="I333">
        <v>9.7901293252322334E-3</v>
      </c>
      <c r="J333">
        <v>1.7493152069683529</v>
      </c>
      <c r="K333">
        <v>7.1226059829261994E-3</v>
      </c>
      <c r="L333">
        <v>8.78063860978354E-3</v>
      </c>
      <c r="M333">
        <v>2.6983764169733435</v>
      </c>
      <c r="N333">
        <v>2.0308190912653245E-2</v>
      </c>
      <c r="O333">
        <v>2.092417119042651</v>
      </c>
      <c r="P333">
        <v>1.8872965457607287</v>
      </c>
      <c r="Q333">
        <v>7.564460043850002E-3</v>
      </c>
      <c r="R333">
        <v>0.35355402856553153</v>
      </c>
      <c r="S333">
        <v>5.4862236594237065E-5</v>
      </c>
      <c r="T333">
        <v>0.35355402856553253</v>
      </c>
      <c r="U333">
        <v>1.3117674528667551</v>
      </c>
      <c r="V333">
        <v>0.34014341816168897</v>
      </c>
      <c r="W333">
        <v>0.17227435297610488</v>
      </c>
      <c r="X333">
        <v>0.74476944353008434</v>
      </c>
      <c r="Y333">
        <v>0.22597070119625529</v>
      </c>
      <c r="Z333">
        <v>0.75238145516723454</v>
      </c>
    </row>
    <row r="334" spans="1:26" s="56" customFormat="1" x14ac:dyDescent="0.2">
      <c r="A334" s="56">
        <v>9345</v>
      </c>
      <c r="B334" s="56" t="s">
        <v>457</v>
      </c>
      <c r="C334" s="56" t="s">
        <v>97</v>
      </c>
      <c r="D334" s="130">
        <v>43285</v>
      </c>
      <c r="E334" s="72">
        <v>40</v>
      </c>
      <c r="F334" s="70">
        <v>9.9949999999999997E-2</v>
      </c>
      <c r="G334" s="70">
        <v>9.836999999999918E-2</v>
      </c>
      <c r="H334" t="s">
        <v>446</v>
      </c>
      <c r="I334">
        <v>9.9677075668080442E-3</v>
      </c>
      <c r="J334">
        <v>0.48390469875981723</v>
      </c>
      <c r="K334">
        <v>7.1215796435158017E-3</v>
      </c>
      <c r="L334">
        <v>7.1784214627416453E-3</v>
      </c>
      <c r="M334">
        <v>1.941410604653683</v>
      </c>
      <c r="N334">
        <v>7.6634572584007481E-3</v>
      </c>
      <c r="O334">
        <v>1.5018652105163091</v>
      </c>
      <c r="P334">
        <v>0.5024237457715276</v>
      </c>
      <c r="Q334">
        <v>7.7198945364743534E-3</v>
      </c>
      <c r="R334">
        <v>0.12589389301255505</v>
      </c>
      <c r="S334">
        <v>5.5989545597104431E-5</v>
      </c>
      <c r="T334">
        <v>0.12589389301255524</v>
      </c>
      <c r="U334">
        <v>3.3274208436654566E-2</v>
      </c>
      <c r="V334">
        <v>0.91322141574681515</v>
      </c>
      <c r="W334">
        <v>4.0773909811297478E-2</v>
      </c>
      <c r="X334">
        <v>0.26341127434538592</v>
      </c>
      <c r="Y334">
        <v>1.3507327614639122E-3</v>
      </c>
      <c r="Z334">
        <v>1.0320722429935363</v>
      </c>
    </row>
    <row r="335" spans="1:26" s="56" customFormat="1" x14ac:dyDescent="0.2">
      <c r="A335" s="156">
        <v>9186</v>
      </c>
      <c r="B335" s="156" t="s">
        <v>87</v>
      </c>
      <c r="C335" s="156" t="s">
        <v>79</v>
      </c>
      <c r="D335" s="160">
        <v>43285</v>
      </c>
      <c r="E335" s="158"/>
      <c r="F335" s="168">
        <v>1.0952999999999999</v>
      </c>
      <c r="G335" s="168">
        <v>10.346170000000001</v>
      </c>
      <c r="H335" t="s">
        <v>436</v>
      </c>
      <c r="I335">
        <v>9.8111523078372696E-3</v>
      </c>
      <c r="J335">
        <v>1.0290118969884565</v>
      </c>
      <c r="K335">
        <v>7.1169656958528331E-3</v>
      </c>
      <c r="L335">
        <v>8.2348673276375975E-3</v>
      </c>
      <c r="M335">
        <v>2.6989745719555627</v>
      </c>
      <c r="N335">
        <v>1.3986095861216949E-2</v>
      </c>
      <c r="O335">
        <v>2.0743878294418723</v>
      </c>
      <c r="P335">
        <v>0.96103414596959491</v>
      </c>
      <c r="Q335">
        <v>7.5614964449659278E-3</v>
      </c>
      <c r="R335">
        <v>0.24779080459015876</v>
      </c>
      <c r="S335">
        <v>5.4840742705419352E-5</v>
      </c>
      <c r="T335">
        <v>0.24779080459015976</v>
      </c>
      <c r="U335">
        <v>1.3103647994602081</v>
      </c>
      <c r="V335">
        <v>0.36170926600608971</v>
      </c>
      <c r="W335">
        <v>0.17737930767769627</v>
      </c>
      <c r="X335">
        <v>0.80104532967856557</v>
      </c>
      <c r="Y335">
        <v>0.23240502450509357</v>
      </c>
      <c r="Z335">
        <v>0.83263663607449023</v>
      </c>
    </row>
    <row r="336" spans="1:26" s="56" customFormat="1" x14ac:dyDescent="0.2">
      <c r="A336" s="56">
        <v>9349</v>
      </c>
      <c r="B336" s="56" t="s">
        <v>458</v>
      </c>
      <c r="C336" s="56" t="s">
        <v>97</v>
      </c>
      <c r="D336" s="130">
        <v>43285</v>
      </c>
      <c r="E336" s="72">
        <v>46.9</v>
      </c>
      <c r="F336" s="70">
        <v>0.10360999999999999</v>
      </c>
      <c r="G336" s="70">
        <v>9.7909999999998831E-2</v>
      </c>
      <c r="H336" t="s">
        <v>447</v>
      </c>
      <c r="I336">
        <v>1.0012664751031687E-2</v>
      </c>
      <c r="J336">
        <v>0.54670870881965716</v>
      </c>
      <c r="K336">
        <v>7.1190104941068763E-3</v>
      </c>
      <c r="L336">
        <v>7.4629174153282773E-3</v>
      </c>
      <c r="M336">
        <v>1.1861735477377415</v>
      </c>
      <c r="N336">
        <v>9.9147453670690097E-3</v>
      </c>
      <c r="O336">
        <v>0.9156875200348239</v>
      </c>
      <c r="P336">
        <v>0.52151093193836839</v>
      </c>
      <c r="Q336">
        <v>7.7301784359968817E-3</v>
      </c>
      <c r="R336">
        <v>0.16216006084785051</v>
      </c>
      <c r="S336">
        <v>5.606413092447023E-5</v>
      </c>
      <c r="T336">
        <v>0.16216006084785023</v>
      </c>
      <c r="U336">
        <v>1.8507041709166883E-2</v>
      </c>
      <c r="V336">
        <v>1.0135538363359575</v>
      </c>
      <c r="W336">
        <v>2.0852565856472556E-2</v>
      </c>
      <c r="X336">
        <v>0.229095119631442</v>
      </c>
      <c r="Y336">
        <v>3.8477986800495385E-4</v>
      </c>
      <c r="Z336">
        <v>1.0287839846361861</v>
      </c>
    </row>
    <row r="337" spans="1:26" s="56" customFormat="1" x14ac:dyDescent="0.2">
      <c r="A337" s="156">
        <v>9186</v>
      </c>
      <c r="B337" s="156" t="s">
        <v>87</v>
      </c>
      <c r="C337" s="156" t="s">
        <v>79</v>
      </c>
      <c r="D337" s="160">
        <v>43285</v>
      </c>
      <c r="E337" s="158"/>
      <c r="F337" s="168">
        <v>1.0952999999999999</v>
      </c>
      <c r="G337" s="168">
        <v>10.346170000000001</v>
      </c>
      <c r="H337" t="s">
        <v>438</v>
      </c>
      <c r="I337">
        <v>9.7955256030429171E-3</v>
      </c>
      <c r="J337">
        <v>1.572087153099486</v>
      </c>
      <c r="K337">
        <v>7.1159448268316577E-3</v>
      </c>
      <c r="L337">
        <v>6.6164284741499092E-3</v>
      </c>
      <c r="M337">
        <v>2.6994036683858109</v>
      </c>
      <c r="N337">
        <v>2.0824896866687547E-2</v>
      </c>
      <c r="O337">
        <v>2.0963518251139557</v>
      </c>
      <c r="P337">
        <v>1.6531528647050158</v>
      </c>
      <c r="Q337">
        <v>7.5845729716463384E-3</v>
      </c>
      <c r="R337">
        <v>0.30405804976505341</v>
      </c>
      <c r="S337">
        <v>5.5008108235698459E-5</v>
      </c>
      <c r="T337">
        <v>0.30405804976505296</v>
      </c>
      <c r="U337">
        <v>1.3136466725638438</v>
      </c>
      <c r="V337">
        <v>0.21792286226915469</v>
      </c>
      <c r="W337">
        <v>0.17874437934778276</v>
      </c>
      <c r="X337">
        <v>0.83805213842270443</v>
      </c>
      <c r="Y337">
        <v>0.23429993617877468</v>
      </c>
      <c r="Z337">
        <v>0.96550244873922364</v>
      </c>
    </row>
    <row r="338" spans="1:26" s="56" customFormat="1" x14ac:dyDescent="0.2">
      <c r="D338" s="130"/>
      <c r="E338" s="72"/>
      <c r="F338" s="70"/>
      <c r="G338" s="70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</row>
    <row r="339" spans="1:26" s="56" customFormat="1" x14ac:dyDescent="0.2">
      <c r="A339" s="156">
        <v>9186</v>
      </c>
      <c r="B339" s="156" t="s">
        <v>87</v>
      </c>
      <c r="C339" s="156" t="s">
        <v>79</v>
      </c>
      <c r="D339" s="160">
        <v>43286</v>
      </c>
      <c r="E339" s="158"/>
      <c r="F339" s="168">
        <v>1.0952999999999999</v>
      </c>
      <c r="G339" s="168">
        <v>10.346170000000001</v>
      </c>
      <c r="H339" t="s">
        <v>438</v>
      </c>
      <c r="I339">
        <v>9.9580047627296619E-3</v>
      </c>
      <c r="J339">
        <v>1.6743557292103597</v>
      </c>
      <c r="K339">
        <v>7.1361395568306455E-3</v>
      </c>
      <c r="L339">
        <v>7.8153741066435516E-3</v>
      </c>
      <c r="M339">
        <v>2.6992999739467876</v>
      </c>
      <c r="N339">
        <v>1.1719833236873811E-2</v>
      </c>
      <c r="O339">
        <v>2.058040634470689</v>
      </c>
      <c r="P339">
        <v>1.5903533977871112</v>
      </c>
      <c r="Q339">
        <v>7.5683106852667929E-3</v>
      </c>
      <c r="R339">
        <v>0.29885262524549122</v>
      </c>
      <c r="S339">
        <v>5.4890163875129956E-5</v>
      </c>
      <c r="T339">
        <v>0.29885262524549172</v>
      </c>
      <c r="U339">
        <v>1.3085818373186828</v>
      </c>
      <c r="V339">
        <v>0.35451699827980632</v>
      </c>
      <c r="W339">
        <v>0.1623030455569123</v>
      </c>
      <c r="X339">
        <v>0.80902126790170636</v>
      </c>
      <c r="Y339">
        <v>0.21239415156535418</v>
      </c>
      <c r="Z339">
        <v>0.7887488770745219</v>
      </c>
    </row>
    <row r="340" spans="1:26" s="56" customFormat="1" x14ac:dyDescent="0.2">
      <c r="A340" s="56">
        <v>9354</v>
      </c>
      <c r="B340" s="56" t="s">
        <v>461</v>
      </c>
      <c r="C340" s="56" t="s">
        <v>97</v>
      </c>
      <c r="D340" s="130">
        <v>43286</v>
      </c>
      <c r="E340" s="72">
        <v>53.8</v>
      </c>
      <c r="F340" s="70">
        <v>6.2890000000000001E-2</v>
      </c>
      <c r="G340" s="70">
        <v>0.10034999999999883</v>
      </c>
      <c r="H340" t="s">
        <v>459</v>
      </c>
      <c r="I340">
        <v>1.0050041907090215E-2</v>
      </c>
      <c r="J340">
        <v>0.43422566130503265</v>
      </c>
      <c r="K340">
        <v>7.1299997456029853E-3</v>
      </c>
      <c r="L340">
        <v>1.1412122225269146E-2</v>
      </c>
      <c r="M340">
        <v>0.95674056744815295</v>
      </c>
      <c r="N340">
        <v>9.0343470075393926E-3</v>
      </c>
      <c r="O340">
        <v>0.73298640603556375</v>
      </c>
      <c r="P340">
        <v>0.53159333191304614</v>
      </c>
      <c r="Q340">
        <v>7.6909667655426046E-3</v>
      </c>
      <c r="R340">
        <v>0.25743059225891735</v>
      </c>
      <c r="S340">
        <v>5.5779743152012268E-5</v>
      </c>
      <c r="T340">
        <v>0.25743059225891785</v>
      </c>
      <c r="U340">
        <v>6.5658324011246549E-3</v>
      </c>
      <c r="V340">
        <v>1.5102175265940183</v>
      </c>
      <c r="W340">
        <v>4.7629499354776894E-2</v>
      </c>
      <c r="X340">
        <v>0.31231344652441978</v>
      </c>
      <c r="Y340">
        <v>3.1261392935266996E-4</v>
      </c>
      <c r="Z340">
        <v>1.4379845075326765</v>
      </c>
    </row>
    <row r="341" spans="1:26" s="56" customFormat="1" x14ac:dyDescent="0.2">
      <c r="A341" s="156">
        <v>9186</v>
      </c>
      <c r="B341" s="156" t="s">
        <v>87</v>
      </c>
      <c r="C341" s="156" t="s">
        <v>79</v>
      </c>
      <c r="D341" s="160">
        <v>43286</v>
      </c>
      <c r="E341" s="158"/>
      <c r="F341" s="168">
        <v>1.0952999999999999</v>
      </c>
      <c r="G341" s="168">
        <v>10.346170000000001</v>
      </c>
      <c r="H341" t="s">
        <v>440</v>
      </c>
      <c r="I341">
        <v>9.9395724066126071E-3</v>
      </c>
      <c r="J341">
        <v>1.4021502372055885</v>
      </c>
      <c r="K341">
        <v>7.1254402923103871E-3</v>
      </c>
      <c r="L341">
        <v>9.9136450281230616E-3</v>
      </c>
      <c r="M341">
        <v>2.6993188400902546</v>
      </c>
      <c r="N341">
        <v>1.8919675564210408E-2</v>
      </c>
      <c r="O341">
        <v>2.0541475940575094</v>
      </c>
      <c r="P341">
        <v>1.5035205258233233</v>
      </c>
      <c r="Q341">
        <v>7.5642780092537313E-3</v>
      </c>
      <c r="R341">
        <v>0.25994236097439921</v>
      </c>
      <c r="S341">
        <v>5.486091636450078E-5</v>
      </c>
      <c r="T341">
        <v>0.25994236097439805</v>
      </c>
      <c r="U341">
        <v>1.3122110003298262</v>
      </c>
      <c r="V341">
        <v>0.26616560752768476</v>
      </c>
      <c r="W341">
        <v>0.16605989710827521</v>
      </c>
      <c r="X341">
        <v>0.75508053430999678</v>
      </c>
      <c r="Y341">
        <v>0.21787301815030763</v>
      </c>
      <c r="Z341">
        <v>0.7839692963099113</v>
      </c>
    </row>
    <row r="342" spans="1:26" s="56" customFormat="1" x14ac:dyDescent="0.2">
      <c r="A342" s="56">
        <v>9355</v>
      </c>
      <c r="B342" s="56" t="s">
        <v>462</v>
      </c>
      <c r="C342" s="56" t="s">
        <v>97</v>
      </c>
      <c r="D342" s="130">
        <v>43286</v>
      </c>
      <c r="E342" s="72">
        <v>56.7</v>
      </c>
      <c r="F342" s="70">
        <v>6.8570000000000006E-2</v>
      </c>
      <c r="G342" s="70">
        <v>9.8499999999999588E-2</v>
      </c>
      <c r="H342" t="s">
        <v>460</v>
      </c>
      <c r="I342">
        <v>1.0025895805593632E-2</v>
      </c>
      <c r="J342">
        <v>0.505195834244344</v>
      </c>
      <c r="K342">
        <v>7.1216008737131639E-3</v>
      </c>
      <c r="L342">
        <v>8.7121730011848284E-3</v>
      </c>
      <c r="M342">
        <v>1.4973866993788347</v>
      </c>
      <c r="N342">
        <v>8.9677021189661123E-3</v>
      </c>
      <c r="O342">
        <v>1.1482946307469006</v>
      </c>
      <c r="P342">
        <v>0.50527709500523699</v>
      </c>
      <c r="Q342">
        <v>7.6856232039254008E-3</v>
      </c>
      <c r="R342">
        <v>0.18783208434945528</v>
      </c>
      <c r="S342">
        <v>5.5740988271954816E-5</v>
      </c>
      <c r="T342">
        <v>0.18783208434945453</v>
      </c>
      <c r="U342">
        <v>9.7068253765874961E-3</v>
      </c>
      <c r="V342">
        <v>2.0974102957380651</v>
      </c>
      <c r="W342">
        <v>1.7700264718971018E-2</v>
      </c>
      <c r="X342">
        <v>0.18584084472245879</v>
      </c>
      <c r="Y342">
        <v>1.7110572534567126E-4</v>
      </c>
      <c r="Z342">
        <v>2.0913130044108783</v>
      </c>
    </row>
    <row r="343" spans="1:26" s="56" customFormat="1" x14ac:dyDescent="0.2">
      <c r="A343" s="156">
        <v>9186</v>
      </c>
      <c r="B343" s="156" t="s">
        <v>87</v>
      </c>
      <c r="C343" s="156" t="s">
        <v>79</v>
      </c>
      <c r="D343" s="160">
        <v>43286</v>
      </c>
      <c r="E343" s="158"/>
      <c r="F343" s="168">
        <v>1.0952999999999999</v>
      </c>
      <c r="G343" s="168">
        <v>10.346170000000001</v>
      </c>
      <c r="H343" t="s">
        <v>442</v>
      </c>
      <c r="I343">
        <v>9.7686369525453731E-3</v>
      </c>
      <c r="J343">
        <v>1.6709545813367199</v>
      </c>
      <c r="K343">
        <v>7.1233319898010615E-3</v>
      </c>
      <c r="L343">
        <v>8.6236168955852958E-3</v>
      </c>
      <c r="M343">
        <v>2.6991677037437087</v>
      </c>
      <c r="N343">
        <v>1.90238928997724E-2</v>
      </c>
      <c r="O343">
        <v>2.0973607160026666</v>
      </c>
      <c r="P343">
        <v>1.6570734774781275</v>
      </c>
      <c r="Q343">
        <v>7.5667741292048726E-3</v>
      </c>
      <c r="R343">
        <v>0.27375245864152836</v>
      </c>
      <c r="S343">
        <v>5.4879019801168186E-5</v>
      </c>
      <c r="T343">
        <v>0.27375245864152775</v>
      </c>
      <c r="U343">
        <v>1.3108791093236012</v>
      </c>
      <c r="V343">
        <v>0.24871160160684314</v>
      </c>
      <c r="W343">
        <v>0.16420983985903975</v>
      </c>
      <c r="X343">
        <v>0.75672830123536994</v>
      </c>
      <c r="Y343">
        <v>0.21542226196295899</v>
      </c>
      <c r="Z343">
        <v>0.73844164610181018</v>
      </c>
    </row>
    <row r="344" spans="1:26" s="56" customFormat="1" x14ac:dyDescent="0.2">
      <c r="A344" s="56">
        <v>9369</v>
      </c>
      <c r="B344" s="56" t="s">
        <v>474</v>
      </c>
      <c r="C344" s="56" t="s">
        <v>471</v>
      </c>
      <c r="D344" s="130">
        <v>43286</v>
      </c>
      <c r="E344" s="72"/>
      <c r="F344" s="166">
        <v>0.12414</v>
      </c>
      <c r="G344" s="166">
        <v>0.10071999999999903</v>
      </c>
      <c r="H344" t="s">
        <v>463</v>
      </c>
      <c r="I344">
        <v>1.0084490197718766E-2</v>
      </c>
      <c r="J344">
        <v>0.42253470240015212</v>
      </c>
      <c r="K344">
        <v>7.1227151600963589E-3</v>
      </c>
      <c r="L344">
        <v>7.5014033747290735E-3</v>
      </c>
      <c r="M344">
        <v>2.4707830251598604</v>
      </c>
      <c r="N344">
        <v>6.8068034197115547E-3</v>
      </c>
      <c r="O344">
        <v>4.5726551240970563</v>
      </c>
      <c r="P344">
        <v>0.42266233726384222</v>
      </c>
      <c r="Q344">
        <v>1.8654922452080357E-2</v>
      </c>
      <c r="R344">
        <v>4.9890515791278629E-2</v>
      </c>
      <c r="S344">
        <v>1.3529726686113639E-4</v>
      </c>
      <c r="T344">
        <v>4.9890515791278324E-2</v>
      </c>
      <c r="U344">
        <v>0.11408609850746737</v>
      </c>
      <c r="V344">
        <v>0.37787199716364184</v>
      </c>
      <c r="W344">
        <v>3.5567364233309614E-4</v>
      </c>
      <c r="X344">
        <v>0.15322169300828317</v>
      </c>
      <c r="Y344">
        <v>4.0636936400618743E-5</v>
      </c>
      <c r="Z344">
        <v>0.34835462060776246</v>
      </c>
    </row>
    <row r="345" spans="1:26" s="56" customFormat="1" x14ac:dyDescent="0.2">
      <c r="A345" s="156">
        <v>9186</v>
      </c>
      <c r="B345" s="156" t="s">
        <v>87</v>
      </c>
      <c r="C345" s="156" t="s">
        <v>79</v>
      </c>
      <c r="D345" s="160">
        <v>43286</v>
      </c>
      <c r="E345" s="158"/>
      <c r="F345" s="168">
        <v>1.0952999999999999</v>
      </c>
      <c r="G345" s="168">
        <v>10.346170000000001</v>
      </c>
      <c r="H345" t="s">
        <v>464</v>
      </c>
      <c r="I345">
        <v>9.9388174930363313E-3</v>
      </c>
      <c r="J345">
        <v>0.53352283478848039</v>
      </c>
      <c r="K345">
        <v>7.1128385122820647E-3</v>
      </c>
      <c r="L345">
        <v>8.5352439110141232E-3</v>
      </c>
      <c r="M345">
        <v>2.6994060493672061</v>
      </c>
      <c r="N345">
        <v>7.0129520647000112E-3</v>
      </c>
      <c r="O345">
        <v>2.0550283690670406</v>
      </c>
      <c r="P345">
        <v>0.56238142636597843</v>
      </c>
      <c r="Q345">
        <v>7.5668202910006309E-3</v>
      </c>
      <c r="R345">
        <v>9.0527363628967419E-2</v>
      </c>
      <c r="S345">
        <v>5.487935459563412E-5</v>
      </c>
      <c r="T345">
        <v>9.0527363628966614E-2</v>
      </c>
      <c r="U345">
        <v>1.3152135953791557</v>
      </c>
      <c r="V345">
        <v>0.17479166119944242</v>
      </c>
      <c r="W345">
        <v>0.18958314451955852</v>
      </c>
      <c r="X345">
        <v>0.3246882023925719</v>
      </c>
      <c r="Y345">
        <v>0.2490907550339064</v>
      </c>
      <c r="Z345">
        <v>0.28693133510131053</v>
      </c>
    </row>
    <row r="346" spans="1:26" s="56" customFormat="1" x14ac:dyDescent="0.2">
      <c r="A346" s="56">
        <v>9368</v>
      </c>
      <c r="B346" s="56" t="s">
        <v>473</v>
      </c>
      <c r="C346" s="56" t="s">
        <v>471</v>
      </c>
      <c r="D346" s="130">
        <v>43286</v>
      </c>
      <c r="E346" s="72"/>
      <c r="F346" s="166">
        <v>0.16374</v>
      </c>
      <c r="G346" s="166">
        <v>0.10111000000000026</v>
      </c>
      <c r="H346" t="s">
        <v>465</v>
      </c>
      <c r="I346">
        <v>9.9214423085507829E-3</v>
      </c>
      <c r="J346">
        <v>0.6952793615650712</v>
      </c>
      <c r="K346">
        <v>7.1143565953180081E-3</v>
      </c>
      <c r="L346">
        <v>8.0133602381627402E-3</v>
      </c>
      <c r="M346">
        <v>6.0992843998082309</v>
      </c>
      <c r="N346">
        <v>7.7460794338123588E-3</v>
      </c>
      <c r="O346">
        <v>5.4119395321917283</v>
      </c>
      <c r="P346">
        <v>0.70342162431328392</v>
      </c>
      <c r="Q346">
        <v>8.7973502485729476E-3</v>
      </c>
      <c r="R346">
        <v>5.2699036508403047E-2</v>
      </c>
      <c r="S346">
        <v>6.3803934179277404E-5</v>
      </c>
      <c r="T346">
        <v>5.2699036508402797E-2</v>
      </c>
      <c r="U346">
        <v>3.6279116322672968</v>
      </c>
      <c r="V346">
        <v>0.20449424124426391</v>
      </c>
      <c r="W346">
        <v>2.0900829145812082E-4</v>
      </c>
      <c r="X346">
        <v>0.2035974467116097</v>
      </c>
      <c r="Y346">
        <v>7.5923175537300218E-4</v>
      </c>
      <c r="Z346">
        <v>8.9721427776070714E-2</v>
      </c>
    </row>
    <row r="347" spans="1:26" s="56" customFormat="1" x14ac:dyDescent="0.2">
      <c r="A347" s="156">
        <v>9186</v>
      </c>
      <c r="B347" s="156" t="s">
        <v>87</v>
      </c>
      <c r="C347" s="156" t="s">
        <v>79</v>
      </c>
      <c r="D347" s="160">
        <v>43286</v>
      </c>
      <c r="E347" s="158"/>
      <c r="F347" s="168">
        <v>1.0952999999999999</v>
      </c>
      <c r="G347" s="168">
        <v>10.346170000000001</v>
      </c>
      <c r="H347" t="s">
        <v>466</v>
      </c>
      <c r="I347">
        <v>9.9739110094792839E-3</v>
      </c>
      <c r="J347">
        <v>0.58296348790029484</v>
      </c>
      <c r="K347">
        <v>7.107815184160227E-3</v>
      </c>
      <c r="L347">
        <v>6.3032200556437587E-3</v>
      </c>
      <c r="M347">
        <v>2.6991535439285905</v>
      </c>
      <c r="N347">
        <v>1.024895744638229E-2</v>
      </c>
      <c r="O347">
        <v>2.0534899828494235</v>
      </c>
      <c r="P347">
        <v>0.63041773326554429</v>
      </c>
      <c r="Q347">
        <v>7.574664285194448E-3</v>
      </c>
      <c r="R347">
        <v>0.12565127067944198</v>
      </c>
      <c r="S347">
        <v>5.493624419023979E-5</v>
      </c>
      <c r="T347">
        <v>0.12565127067944123</v>
      </c>
      <c r="U347">
        <v>1.3153647021862174</v>
      </c>
      <c r="V347">
        <v>0.23581058813457997</v>
      </c>
      <c r="W347">
        <v>0.19032181545562929</v>
      </c>
      <c r="X347">
        <v>0.4854386022268547</v>
      </c>
      <c r="Y347">
        <v>0.25013349192353052</v>
      </c>
      <c r="Z347">
        <v>0.40026059020049032</v>
      </c>
    </row>
    <row r="348" spans="1:26" s="56" customFormat="1" x14ac:dyDescent="0.2">
      <c r="A348" s="56">
        <v>9366</v>
      </c>
      <c r="B348" s="56" t="s">
        <v>470</v>
      </c>
      <c r="C348" s="56" t="s">
        <v>471</v>
      </c>
      <c r="D348" s="130">
        <v>43286</v>
      </c>
      <c r="E348" s="72"/>
      <c r="F348" s="166">
        <v>0.22470000000000001</v>
      </c>
      <c r="G348" s="166">
        <v>9.9799999999998334E-2</v>
      </c>
      <c r="H348" t="s">
        <v>467</v>
      </c>
      <c r="I348">
        <v>9.7724195381790578E-3</v>
      </c>
      <c r="J348">
        <v>1.1777608615850275</v>
      </c>
      <c r="K348">
        <v>7.1117953904346227E-3</v>
      </c>
      <c r="L348">
        <v>7.5596543538860419E-3</v>
      </c>
      <c r="M348">
        <v>8.0804766163017607</v>
      </c>
      <c r="N348">
        <v>1.0411750707329734E-2</v>
      </c>
      <c r="O348">
        <v>14.745057014425537</v>
      </c>
      <c r="P348">
        <v>1.2027067999288403</v>
      </c>
      <c r="Q348">
        <v>1.7820820633495542E-2</v>
      </c>
      <c r="R348">
        <v>3.925128755863503E-2</v>
      </c>
      <c r="S348">
        <v>1.2924783424471493E-4</v>
      </c>
      <c r="T348">
        <v>3.9251287558634627E-2</v>
      </c>
      <c r="U348">
        <v>0.40719124498003051</v>
      </c>
      <c r="V348">
        <v>0.31580324961454226</v>
      </c>
      <c r="W348">
        <v>2.0334180994274455E-4</v>
      </c>
      <c r="X348">
        <v>0.23428992787888966</v>
      </c>
      <c r="Y348">
        <v>8.2758271268553135E-5</v>
      </c>
      <c r="Z348">
        <v>0.29057999027460973</v>
      </c>
    </row>
    <row r="349" spans="1:26" s="56" customFormat="1" x14ac:dyDescent="0.2">
      <c r="A349" s="156">
        <v>9186</v>
      </c>
      <c r="B349" s="156" t="s">
        <v>87</v>
      </c>
      <c r="C349" s="156" t="s">
        <v>79</v>
      </c>
      <c r="D349" s="160">
        <v>43286</v>
      </c>
      <c r="E349" s="158"/>
      <c r="F349" s="168">
        <v>1.0952999999999999</v>
      </c>
      <c r="G349" s="168">
        <v>10.346170000000001</v>
      </c>
      <c r="H349" t="s">
        <v>468</v>
      </c>
      <c r="I349">
        <v>1.0037696932052869E-2</v>
      </c>
      <c r="J349">
        <v>0.54331043168738724</v>
      </c>
      <c r="K349">
        <v>7.1163063790284382E-3</v>
      </c>
      <c r="L349">
        <v>6.2386558678141461E-3</v>
      </c>
      <c r="M349">
        <v>2.6991057106304357</v>
      </c>
      <c r="N349">
        <v>9.2933232594824295E-3</v>
      </c>
      <c r="O349">
        <v>2.0373660740946993</v>
      </c>
      <c r="P349">
        <v>0.55303384049661297</v>
      </c>
      <c r="Q349">
        <v>7.565540588731906E-3</v>
      </c>
      <c r="R349">
        <v>0.11980402968420176</v>
      </c>
      <c r="S349">
        <v>5.4870073387427626E-5</v>
      </c>
      <c r="T349">
        <v>0.11980402968420213</v>
      </c>
      <c r="U349">
        <v>1.313989759692489</v>
      </c>
      <c r="V349">
        <v>0.16914538741409682</v>
      </c>
      <c r="W349">
        <v>0.19009302325892563</v>
      </c>
      <c r="X349">
        <v>0.36143686908316419</v>
      </c>
      <c r="Y349">
        <v>0.2498613055674434</v>
      </c>
      <c r="Z349">
        <v>0.31239812335924833</v>
      </c>
    </row>
    <row r="350" spans="1:26" s="56" customFormat="1" x14ac:dyDescent="0.2">
      <c r="A350" s="56">
        <v>9367</v>
      </c>
      <c r="B350" s="56" t="s">
        <v>472</v>
      </c>
      <c r="C350" s="56" t="s">
        <v>471</v>
      </c>
      <c r="D350" s="130">
        <v>43286</v>
      </c>
      <c r="E350" s="72"/>
      <c r="F350" s="166">
        <v>0.26035999999999998</v>
      </c>
      <c r="G350" s="166">
        <v>0.10085000000000122</v>
      </c>
      <c r="H350" t="s">
        <v>469</v>
      </c>
      <c r="I350">
        <v>9.9373074595012541E-3</v>
      </c>
      <c r="J350">
        <v>0.82401574120599885</v>
      </c>
      <c r="K350">
        <v>7.1007056727615736E-3</v>
      </c>
      <c r="L350">
        <v>1.1111957688516664E-2</v>
      </c>
      <c r="M350">
        <v>9.6695301446480677</v>
      </c>
      <c r="N350">
        <v>1.1751382353187014E-2</v>
      </c>
      <c r="O350">
        <v>17.515321041038025</v>
      </c>
      <c r="P350">
        <v>0.82800694655537854</v>
      </c>
      <c r="Q350">
        <v>1.8010289224165997E-2</v>
      </c>
      <c r="R350">
        <v>4.4906432945433915E-2</v>
      </c>
      <c r="S350">
        <v>1.3062197999844785E-4</v>
      </c>
      <c r="T350">
        <v>4.4906432945434241E-2</v>
      </c>
      <c r="U350">
        <v>0.50058044001734714</v>
      </c>
      <c r="V350">
        <v>0.31367149767197949</v>
      </c>
      <c r="W350">
        <v>3.9609562299816852E-4</v>
      </c>
      <c r="X350">
        <v>0.21531641818286995</v>
      </c>
      <c r="Y350">
        <v>1.9839033190509906E-4</v>
      </c>
      <c r="Z350">
        <v>0.25341869071716855</v>
      </c>
    </row>
    <row r="351" spans="1:26" s="56" customFormat="1" x14ac:dyDescent="0.2">
      <c r="A351" s="156">
        <v>9186</v>
      </c>
      <c r="B351" s="156" t="s">
        <v>87</v>
      </c>
      <c r="C351" s="156" t="s">
        <v>79</v>
      </c>
      <c r="D351" s="160">
        <v>43286</v>
      </c>
      <c r="E351" s="158"/>
      <c r="F351" s="168">
        <v>1.0952999999999999</v>
      </c>
      <c r="G351" s="168">
        <v>10.346170000000001</v>
      </c>
      <c r="H351" t="s">
        <v>468</v>
      </c>
      <c r="I351">
        <v>1.0037696932052869E-2</v>
      </c>
      <c r="J351">
        <v>0.54331043168738724</v>
      </c>
      <c r="K351">
        <v>7.1163063790284382E-3</v>
      </c>
      <c r="L351">
        <v>6.2386558678141461E-3</v>
      </c>
      <c r="M351">
        <v>2.6991057106304357</v>
      </c>
      <c r="N351">
        <v>9.2933232594824295E-3</v>
      </c>
      <c r="O351">
        <v>2.0373660740946993</v>
      </c>
      <c r="P351">
        <v>0.55303384049661297</v>
      </c>
      <c r="Q351">
        <v>7.565540588731906E-3</v>
      </c>
      <c r="R351">
        <v>0.11980402968420176</v>
      </c>
      <c r="S351">
        <v>5.4870073387427626E-5</v>
      </c>
      <c r="T351">
        <v>0.11980402968420213</v>
      </c>
      <c r="U351">
        <v>1.313989759692489</v>
      </c>
      <c r="V351">
        <v>0.16914538741409682</v>
      </c>
      <c r="W351">
        <v>0.19009302325892563</v>
      </c>
      <c r="X351">
        <v>0.36143686908316419</v>
      </c>
      <c r="Y351">
        <v>0.2498613055674434</v>
      </c>
      <c r="Z351">
        <v>0.31239812335924833</v>
      </c>
    </row>
    <row r="352" spans="1:26" s="56" customFormat="1" x14ac:dyDescent="0.2">
      <c r="D352" s="130"/>
      <c r="E352" s="72"/>
      <c r="F352" s="166"/>
      <c r="G352" s="166"/>
      <c r="H352" s="70"/>
      <c r="I352" s="70"/>
      <c r="J352" s="72"/>
      <c r="K352" s="70"/>
      <c r="L352" s="106"/>
      <c r="M352" s="106"/>
      <c r="N352" s="106"/>
      <c r="O352" s="70"/>
      <c r="P352" s="72"/>
      <c r="Q352" s="71"/>
      <c r="R352" s="126"/>
      <c r="S352" s="163"/>
      <c r="U352" s="70"/>
      <c r="V352" s="72"/>
      <c r="W352" s="70"/>
      <c r="X352" s="72"/>
      <c r="Y352" s="71"/>
      <c r="Z352" s="72"/>
    </row>
    <row r="353" spans="1:26" s="56" customFormat="1" x14ac:dyDescent="0.2">
      <c r="A353" s="156">
        <v>9186</v>
      </c>
      <c r="B353" s="156" t="s">
        <v>87</v>
      </c>
      <c r="C353" s="156" t="s">
        <v>79</v>
      </c>
      <c r="D353" s="160">
        <v>43287</v>
      </c>
      <c r="E353" s="158"/>
      <c r="F353" s="168">
        <v>1.0952999999999999</v>
      </c>
      <c r="G353" s="168">
        <v>10.346170000000001</v>
      </c>
      <c r="H353" t="s">
        <v>488</v>
      </c>
      <c r="I353">
        <v>9.9389191352313201E-3</v>
      </c>
      <c r="J353">
        <v>0.50192223122456137</v>
      </c>
      <c r="K353">
        <v>7.1240470037788415E-3</v>
      </c>
      <c r="L353">
        <v>4.5206955709308225E-3</v>
      </c>
      <c r="M353">
        <v>2.6991696380750447</v>
      </c>
      <c r="N353">
        <v>9.0182005232278088E-3</v>
      </c>
      <c r="O353">
        <v>2.054543977567334</v>
      </c>
      <c r="P353">
        <v>0.55838176218324798</v>
      </c>
      <c r="Q353">
        <v>7.5661326052122082E-3</v>
      </c>
      <c r="R353">
        <v>0.12437795576063382</v>
      </c>
      <c r="S353">
        <v>5.4874367064441136E-5</v>
      </c>
      <c r="T353">
        <v>0.1243779557606333</v>
      </c>
      <c r="U353">
        <v>1.3099008257508165</v>
      </c>
      <c r="V353">
        <v>0.23732025311951557</v>
      </c>
      <c r="W353">
        <v>0.18524099682892003</v>
      </c>
      <c r="X353">
        <v>0.45067537468522673</v>
      </c>
      <c r="Y353">
        <v>0.24274183552559278</v>
      </c>
      <c r="Z353">
        <v>0.3387222973562326</v>
      </c>
    </row>
    <row r="354" spans="1:26" s="56" customFormat="1" x14ac:dyDescent="0.2">
      <c r="A354" s="56">
        <v>9370</v>
      </c>
      <c r="B354" s="56" t="s">
        <v>475</v>
      </c>
      <c r="C354" s="56" t="s">
        <v>471</v>
      </c>
      <c r="D354" s="130">
        <v>43287</v>
      </c>
      <c r="E354" s="72"/>
      <c r="F354" s="56">
        <v>0.18672</v>
      </c>
      <c r="G354" s="70">
        <v>9.965000000000046E-2</v>
      </c>
      <c r="H354" t="s">
        <v>489</v>
      </c>
      <c r="I354">
        <v>9.8992739168542263E-3</v>
      </c>
      <c r="J354">
        <v>0.47330121917985568</v>
      </c>
      <c r="K354">
        <v>7.1216926857453752E-3</v>
      </c>
      <c r="L354">
        <v>7.3062285585358119E-3</v>
      </c>
      <c r="M354">
        <v>5.7298225807140462</v>
      </c>
      <c r="N354">
        <v>7.8094425545923007E-3</v>
      </c>
      <c r="O354">
        <v>10.900908056138382</v>
      </c>
      <c r="P354">
        <v>0.46606404530843204</v>
      </c>
      <c r="Q354">
        <v>1.8827582158093555E-2</v>
      </c>
      <c r="R354">
        <v>3.1329827042672363E-2</v>
      </c>
      <c r="S354">
        <v>1.3654950397874659E-4</v>
      </c>
      <c r="T354">
        <v>3.1329827042672689E-2</v>
      </c>
      <c r="U354">
        <v>0.80543815120597062</v>
      </c>
      <c r="V354">
        <v>0.27711157094891226</v>
      </c>
      <c r="W354">
        <v>3.373570542801284E-4</v>
      </c>
      <c r="X354">
        <v>0.2159690645918329</v>
      </c>
      <c r="Y354">
        <v>2.7216617131945901E-4</v>
      </c>
      <c r="Z354">
        <v>0.1870864120915362</v>
      </c>
    </row>
    <row r="355" spans="1:26" s="56" customFormat="1" x14ac:dyDescent="0.2">
      <c r="A355" s="156">
        <v>9186</v>
      </c>
      <c r="B355" s="156" t="s">
        <v>87</v>
      </c>
      <c r="C355" s="156" t="s">
        <v>79</v>
      </c>
      <c r="D355" s="160">
        <v>43287</v>
      </c>
      <c r="E355" s="158"/>
      <c r="F355" s="168">
        <v>1.0952999999999999</v>
      </c>
      <c r="G355" s="168">
        <v>10.346170000000001</v>
      </c>
      <c r="H355" t="s">
        <v>464</v>
      </c>
      <c r="I355">
        <v>1.0030626644704671E-2</v>
      </c>
      <c r="J355">
        <v>0.53451528062397125</v>
      </c>
      <c r="K355">
        <v>7.1166224345876076E-3</v>
      </c>
      <c r="L355">
        <v>5.6085293580421386E-3</v>
      </c>
      <c r="M355">
        <v>2.6996745413765066</v>
      </c>
      <c r="N355">
        <v>9.4269070197488796E-3</v>
      </c>
      <c r="O355">
        <v>2.0349527767227658</v>
      </c>
      <c r="P355">
        <v>0.50568867418925223</v>
      </c>
      <c r="Q355">
        <v>7.5680564424624834E-3</v>
      </c>
      <c r="R355">
        <v>0.11473941110713248</v>
      </c>
      <c r="S355">
        <v>5.4888319945913398E-5</v>
      </c>
      <c r="T355">
        <v>0.11473941110713191</v>
      </c>
      <c r="U355">
        <v>1.3128978663105639</v>
      </c>
      <c r="V355">
        <v>0.20481135464094613</v>
      </c>
      <c r="W355">
        <v>0.18591354238319752</v>
      </c>
      <c r="X355">
        <v>0.41748865064628171</v>
      </c>
      <c r="Y355">
        <v>0.24425807423674956</v>
      </c>
      <c r="Z355">
        <v>0.45740501950597623</v>
      </c>
    </row>
    <row r="356" spans="1:26" s="56" customFormat="1" x14ac:dyDescent="0.2">
      <c r="A356" s="56">
        <v>9371</v>
      </c>
      <c r="B356" s="56" t="s">
        <v>476</v>
      </c>
      <c r="C356" s="56" t="s">
        <v>471</v>
      </c>
      <c r="D356" s="130">
        <v>43287</v>
      </c>
      <c r="E356" s="72"/>
      <c r="F356" s="56">
        <v>0.27588000000000001</v>
      </c>
      <c r="G356" s="70">
        <v>9.4559999999999533E-2</v>
      </c>
      <c r="H356" t="s">
        <v>490</v>
      </c>
      <c r="I356">
        <v>9.9523396268355498E-3</v>
      </c>
      <c r="J356">
        <v>1.0563072683187478</v>
      </c>
      <c r="K356">
        <v>7.1154289343664783E-3</v>
      </c>
      <c r="L356">
        <v>5.2714073115770381E-3</v>
      </c>
      <c r="M356">
        <v>10.541854011021972</v>
      </c>
      <c r="N356">
        <v>1.6746846660424908E-2</v>
      </c>
      <c r="O356">
        <v>19.03901992057154</v>
      </c>
      <c r="P356">
        <v>1.0718404637655148</v>
      </c>
      <c r="Q356">
        <v>1.7966354266443524E-2</v>
      </c>
      <c r="R356">
        <v>3.2994855735826008E-2</v>
      </c>
      <c r="S356">
        <v>1.3030333596683748E-4</v>
      </c>
      <c r="T356">
        <v>3.2994855735825883E-2</v>
      </c>
      <c r="U356">
        <v>0.59160388825891341</v>
      </c>
      <c r="V356">
        <v>0.2854589532357612</v>
      </c>
      <c r="W356">
        <v>8.1182989760915936E-5</v>
      </c>
      <c r="X356">
        <v>0.22249603863412273</v>
      </c>
      <c r="Y356">
        <v>4.7975070756627087E-5</v>
      </c>
      <c r="Z356">
        <v>0.21250267999718261</v>
      </c>
    </row>
    <row r="357" spans="1:26" s="56" customFormat="1" x14ac:dyDescent="0.2">
      <c r="A357" s="156">
        <v>9186</v>
      </c>
      <c r="B357" s="156" t="s">
        <v>87</v>
      </c>
      <c r="C357" s="156" t="s">
        <v>79</v>
      </c>
      <c r="D357" s="160">
        <v>43287</v>
      </c>
      <c r="E357" s="158"/>
      <c r="F357" s="168">
        <v>1.0952999999999999</v>
      </c>
      <c r="G357" s="168">
        <v>10.346170000000001</v>
      </c>
      <c r="H357" t="s">
        <v>466</v>
      </c>
      <c r="I357">
        <v>9.9809317303989932E-3</v>
      </c>
      <c r="J357">
        <v>0.52593526460849083</v>
      </c>
      <c r="K357">
        <v>7.1105313776471234E-3</v>
      </c>
      <c r="L357">
        <v>1.2769960341583867E-2</v>
      </c>
      <c r="M357">
        <v>2.6993869447248744</v>
      </c>
      <c r="N357">
        <v>9.7859575395261751E-3</v>
      </c>
      <c r="O357">
        <v>2.0504155533049491</v>
      </c>
      <c r="P357">
        <v>0.49118076291371943</v>
      </c>
      <c r="Q357">
        <v>7.5712985027079878E-3</v>
      </c>
      <c r="R357">
        <v>0.12286697505570696</v>
      </c>
      <c r="S357">
        <v>5.4911833412203165E-5</v>
      </c>
      <c r="T357">
        <v>0.12286697505570669</v>
      </c>
      <c r="U357">
        <v>1.3149214305225261</v>
      </c>
      <c r="V357">
        <v>0.21560119181742851</v>
      </c>
      <c r="W357">
        <v>0.18751670301564077</v>
      </c>
      <c r="X357">
        <v>0.34552893457572775</v>
      </c>
      <c r="Y357">
        <v>0.24656372136589708</v>
      </c>
      <c r="Z357">
        <v>0.34723046866442259</v>
      </c>
    </row>
    <row r="358" spans="1:26" s="56" customFormat="1" x14ac:dyDescent="0.2">
      <c r="A358" s="56">
        <v>9372</v>
      </c>
      <c r="B358" s="56" t="s">
        <v>477</v>
      </c>
      <c r="C358" s="56" t="s">
        <v>471</v>
      </c>
      <c r="D358" s="130">
        <v>43287</v>
      </c>
      <c r="E358" s="72"/>
      <c r="F358" s="56">
        <v>0.23798</v>
      </c>
      <c r="G358" s="70">
        <v>0.10444999999999993</v>
      </c>
      <c r="H358" t="s">
        <v>491</v>
      </c>
      <c r="I358">
        <v>1.0091107360110421E-2</v>
      </c>
      <c r="J358">
        <v>0.61933730741846482</v>
      </c>
      <c r="K358">
        <v>7.1121034897201991E-3</v>
      </c>
      <c r="L358">
        <v>5.864439866748678E-3</v>
      </c>
      <c r="M358">
        <v>6.9952208774255178</v>
      </c>
      <c r="N358">
        <v>8.820470674179938E-3</v>
      </c>
      <c r="O358">
        <v>12.103587657727271</v>
      </c>
      <c r="P358">
        <v>0.60076447040824121</v>
      </c>
      <c r="Q358">
        <v>1.7464491029115764E-2</v>
      </c>
      <c r="R358">
        <v>2.834558994261378E-2</v>
      </c>
      <c r="S358">
        <v>1.2666350714830738E-4</v>
      </c>
      <c r="T358">
        <v>2.8345589942613703E-2</v>
      </c>
      <c r="U358">
        <v>0.39819356658053506</v>
      </c>
      <c r="V358">
        <v>0.27898413157324531</v>
      </c>
      <c r="W358">
        <v>3.1724482375787111E-4</v>
      </c>
      <c r="X358">
        <v>0.16081062576377547</v>
      </c>
      <c r="Y358">
        <v>1.2631320146722067E-4</v>
      </c>
      <c r="Z358">
        <v>0.24367365006288236</v>
      </c>
    </row>
    <row r="359" spans="1:26" s="56" customFormat="1" x14ac:dyDescent="0.2">
      <c r="A359" s="156">
        <v>9186</v>
      </c>
      <c r="B359" s="156" t="s">
        <v>87</v>
      </c>
      <c r="C359" s="156" t="s">
        <v>79</v>
      </c>
      <c r="D359" s="160">
        <v>43287</v>
      </c>
      <c r="E359" s="158"/>
      <c r="F359" s="168">
        <v>1.0952999999999999</v>
      </c>
      <c r="G359" s="168">
        <v>10.346170000000001</v>
      </c>
      <c r="H359" t="s">
        <v>468</v>
      </c>
      <c r="I359">
        <v>9.9558226018723866E-3</v>
      </c>
      <c r="J359">
        <v>0.55216656805445796</v>
      </c>
      <c r="K359">
        <v>7.1068173949050979E-3</v>
      </c>
      <c r="L359">
        <v>5.969321223807081E-3</v>
      </c>
      <c r="M359">
        <v>2.6991629656195939</v>
      </c>
      <c r="N359">
        <v>9.0035522862983667E-3</v>
      </c>
      <c r="O359">
        <v>2.0508681840245289</v>
      </c>
      <c r="P359">
        <v>0.56308837486213925</v>
      </c>
      <c r="Q359">
        <v>7.5631537705763158E-3</v>
      </c>
      <c r="R359">
        <v>0.12107805486135978</v>
      </c>
      <c r="S359">
        <v>5.4852762676339132E-5</v>
      </c>
      <c r="T359">
        <v>0.12107805486135997</v>
      </c>
      <c r="U359">
        <v>1.31626095577283</v>
      </c>
      <c r="V359">
        <v>0.22647629663070981</v>
      </c>
      <c r="W359">
        <v>0.18879466730379402</v>
      </c>
      <c r="X359">
        <v>0.43368998139862697</v>
      </c>
      <c r="Y359">
        <v>0.24877877745244389</v>
      </c>
      <c r="Z359">
        <v>0.3973960576861042</v>
      </c>
    </row>
    <row r="360" spans="1:26" s="56" customFormat="1" x14ac:dyDescent="0.2">
      <c r="A360" s="56">
        <v>9373</v>
      </c>
      <c r="B360" s="56" t="s">
        <v>478</v>
      </c>
      <c r="C360" s="56" t="s">
        <v>471</v>
      </c>
      <c r="D360" s="130">
        <v>43287</v>
      </c>
      <c r="E360" s="72"/>
      <c r="F360" s="70">
        <v>0.27903</v>
      </c>
      <c r="G360" s="70">
        <v>9.941999999999851E-2</v>
      </c>
      <c r="H360" t="s">
        <v>492</v>
      </c>
      <c r="I360">
        <v>1.0091139144531797E-2</v>
      </c>
      <c r="J360">
        <v>0.56075747290457778</v>
      </c>
      <c r="K360">
        <v>7.1063912849698664E-3</v>
      </c>
      <c r="L360">
        <v>3.9848930673770456E-3</v>
      </c>
      <c r="M360">
        <v>6.3055711178543072</v>
      </c>
      <c r="N360">
        <v>8.0360307007739384E-3</v>
      </c>
      <c r="O360">
        <v>10.889720797444259</v>
      </c>
      <c r="P360">
        <v>0.56039773923863356</v>
      </c>
      <c r="Q360">
        <v>1.7419709746739544E-2</v>
      </c>
      <c r="R360">
        <v>3.1816568225937092E-2</v>
      </c>
      <c r="S360">
        <v>1.2633872503636863E-4</v>
      </c>
      <c r="T360">
        <v>3.1816568225937127E-2</v>
      </c>
      <c r="U360">
        <v>0.36470884038417883</v>
      </c>
      <c r="V360">
        <v>0.26294318565350694</v>
      </c>
      <c r="W360">
        <v>1.3558897569011075E-4</v>
      </c>
      <c r="X360">
        <v>0.16893223657373357</v>
      </c>
      <c r="Y360">
        <v>4.9454577726156375E-5</v>
      </c>
      <c r="Z360">
        <v>0.21076668253652542</v>
      </c>
    </row>
    <row r="361" spans="1:26" s="56" customFormat="1" x14ac:dyDescent="0.2">
      <c r="A361" s="156">
        <v>9186</v>
      </c>
      <c r="B361" s="156" t="s">
        <v>87</v>
      </c>
      <c r="C361" s="156" t="s">
        <v>79</v>
      </c>
      <c r="D361" s="160">
        <v>43287</v>
      </c>
      <c r="E361" s="158"/>
      <c r="F361" s="168">
        <v>1.0952999999999999</v>
      </c>
      <c r="G361" s="168">
        <v>10.346170000000001</v>
      </c>
      <c r="H361" t="s">
        <v>493</v>
      </c>
      <c r="I361">
        <v>9.8919837122060719E-3</v>
      </c>
      <c r="J361">
        <v>0.63476725942893264</v>
      </c>
      <c r="K361">
        <v>7.1039221599022151E-3</v>
      </c>
      <c r="L361">
        <v>5.3989756673883263E-3</v>
      </c>
      <c r="M361">
        <v>2.6990771155547666</v>
      </c>
      <c r="N361">
        <v>1.0367537946503354E-2</v>
      </c>
      <c r="O361">
        <v>2.0670300705677662</v>
      </c>
      <c r="P361">
        <v>0.63593002394889087</v>
      </c>
      <c r="Q361">
        <v>7.5721052102138333E-3</v>
      </c>
      <c r="R361">
        <v>9.7421665502485558E-2</v>
      </c>
      <c r="S361">
        <v>5.4917684163980748E-5</v>
      </c>
      <c r="T361">
        <v>9.74216655024846E-2</v>
      </c>
      <c r="U361">
        <v>1.3127836747822417</v>
      </c>
      <c r="V361">
        <v>0.19568140946936624</v>
      </c>
      <c r="W361">
        <v>0.18918524260247618</v>
      </c>
      <c r="X361">
        <v>0.37144795427152277</v>
      </c>
      <c r="Y361">
        <v>0.24840230684548212</v>
      </c>
      <c r="Z361">
        <v>0.3905513803571744</v>
      </c>
    </row>
    <row r="362" spans="1:26" s="56" customFormat="1" x14ac:dyDescent="0.2">
      <c r="A362" s="56">
        <v>9374</v>
      </c>
      <c r="B362" s="56" t="s">
        <v>479</v>
      </c>
      <c r="C362" s="56" t="s">
        <v>471</v>
      </c>
      <c r="D362" s="130">
        <v>43287</v>
      </c>
      <c r="E362" s="72"/>
      <c r="F362" s="56">
        <v>0.39927000000000001</v>
      </c>
      <c r="G362" s="70">
        <v>9.9579999999999558E-2</v>
      </c>
      <c r="H362" t="s">
        <v>494</v>
      </c>
      <c r="I362">
        <v>9.984289865264926E-3</v>
      </c>
      <c r="J362">
        <v>0.76545424139752238</v>
      </c>
      <c r="K362">
        <v>7.1054802730323415E-3</v>
      </c>
      <c r="L362">
        <v>3.9663536082791195E-3</v>
      </c>
      <c r="M362">
        <v>9.5491413152593996</v>
      </c>
      <c r="N362">
        <v>1.1190962812129761E-2</v>
      </c>
      <c r="O362">
        <v>16.992484458495468</v>
      </c>
      <c r="P362">
        <v>0.76940084765278538</v>
      </c>
      <c r="Q362">
        <v>1.7749922465234519E-2</v>
      </c>
      <c r="R362">
        <v>3.3837575646643539E-2</v>
      </c>
      <c r="S362">
        <v>1.28733635999409E-4</v>
      </c>
      <c r="T362">
        <v>3.3837575646643005E-2</v>
      </c>
      <c r="U362">
        <v>0.5639638623144877</v>
      </c>
      <c r="V362">
        <v>0.30480495629220883</v>
      </c>
      <c r="W362">
        <v>6.1822909048649742E-5</v>
      </c>
      <c r="X362">
        <v>0.20257945793539309</v>
      </c>
      <c r="Y362">
        <v>3.4912425569713767E-5</v>
      </c>
      <c r="Z362">
        <v>0.22099083939331987</v>
      </c>
    </row>
    <row r="363" spans="1:26" s="56" customFormat="1" x14ac:dyDescent="0.2">
      <c r="A363" s="156">
        <v>9186</v>
      </c>
      <c r="B363" s="156" t="s">
        <v>87</v>
      </c>
      <c r="C363" s="156" t="s">
        <v>79</v>
      </c>
      <c r="D363" s="160">
        <v>43287</v>
      </c>
      <c r="E363" s="158"/>
      <c r="F363" s="168">
        <v>1.0952999999999999</v>
      </c>
      <c r="G363" s="168">
        <v>10.346170000000001</v>
      </c>
      <c r="H363" t="s">
        <v>495</v>
      </c>
      <c r="I363">
        <v>9.8790771058794632E-3</v>
      </c>
      <c r="J363">
        <v>0.54599111859786964</v>
      </c>
      <c r="K363">
        <v>7.1025987247668315E-3</v>
      </c>
      <c r="L363">
        <v>5.3450445317863781E-3</v>
      </c>
      <c r="M363">
        <v>2.6989767777779523</v>
      </c>
      <c r="N363">
        <v>9.5359057159482754E-3</v>
      </c>
      <c r="O363">
        <v>2.0630960489934203</v>
      </c>
      <c r="P363">
        <v>0.63236724566723224</v>
      </c>
      <c r="Q363">
        <v>7.5668881434929848E-3</v>
      </c>
      <c r="R363">
        <v>0.11637410719115614</v>
      </c>
      <c r="S363">
        <v>5.4879846704716276E-5</v>
      </c>
      <c r="T363">
        <v>0.11637410719115533</v>
      </c>
      <c r="U363">
        <v>1.3174882459415806</v>
      </c>
      <c r="V363">
        <v>0.24098503984077438</v>
      </c>
      <c r="W363">
        <v>0.18872354841882547</v>
      </c>
      <c r="X363">
        <v>0.42800968104391002</v>
      </c>
      <c r="Y363">
        <v>0.24879768274067024</v>
      </c>
      <c r="Z363">
        <v>0.38863288593030204</v>
      </c>
    </row>
    <row r="364" spans="1:26" s="56" customFormat="1" x14ac:dyDescent="0.2">
      <c r="A364" s="56">
        <v>9375</v>
      </c>
      <c r="B364" s="56" t="s">
        <v>480</v>
      </c>
      <c r="C364" s="56" t="s">
        <v>471</v>
      </c>
      <c r="D364" s="130">
        <v>43287</v>
      </c>
      <c r="E364" s="72"/>
      <c r="F364" s="70">
        <v>0.23277</v>
      </c>
      <c r="G364" s="70">
        <v>9.7189999999999444E-2</v>
      </c>
      <c r="H364" t="s">
        <v>496</v>
      </c>
      <c r="I364">
        <v>1.0052573913680085E-2</v>
      </c>
      <c r="J364">
        <v>0.67921853189751646</v>
      </c>
      <c r="K364">
        <v>7.1009551884415531E-3</v>
      </c>
      <c r="L364">
        <v>3.8411302965307911E-3</v>
      </c>
      <c r="M364">
        <v>6.5237277388633474</v>
      </c>
      <c r="N364">
        <v>9.6183113432892885E-3</v>
      </c>
      <c r="O364">
        <v>11.326933414675883</v>
      </c>
      <c r="P364">
        <v>0.68988442309997822</v>
      </c>
      <c r="Q364">
        <v>1.745664791604911E-2</v>
      </c>
      <c r="R364">
        <v>3.535927758165093E-2</v>
      </c>
      <c r="S364">
        <v>1.2660662394419175E-4</v>
      </c>
      <c r="T364">
        <v>3.5359277581650236E-2</v>
      </c>
      <c r="U364">
        <v>0.35350913280545065</v>
      </c>
      <c r="V364">
        <v>0.27101967948761879</v>
      </c>
      <c r="W364">
        <v>4.9865618427214452E-4</v>
      </c>
      <c r="X364">
        <v>0.15736611022953784</v>
      </c>
      <c r="Y364">
        <v>1.7637399501268359E-4</v>
      </c>
      <c r="Z364">
        <v>0.20554816744516752</v>
      </c>
    </row>
    <row r="365" spans="1:26" s="56" customFormat="1" x14ac:dyDescent="0.2">
      <c r="A365" s="156">
        <v>9186</v>
      </c>
      <c r="B365" s="156" t="s">
        <v>87</v>
      </c>
      <c r="C365" s="156" t="s">
        <v>79</v>
      </c>
      <c r="D365" s="160">
        <v>43287</v>
      </c>
      <c r="E365" s="158"/>
      <c r="F365" s="168">
        <v>1.0952999999999999</v>
      </c>
      <c r="G365" s="168">
        <v>10.346170000000001</v>
      </c>
      <c r="H365" t="s">
        <v>497</v>
      </c>
      <c r="I365">
        <v>1.0001405565493655E-2</v>
      </c>
      <c r="J365">
        <v>0.64803298155009059</v>
      </c>
      <c r="K365">
        <v>7.0981686044060098E-3</v>
      </c>
      <c r="L365">
        <v>5.5621721107491457E-3</v>
      </c>
      <c r="M365">
        <v>2.6986917519985072</v>
      </c>
      <c r="N365">
        <v>9.8122164735698694E-3</v>
      </c>
      <c r="O365">
        <v>2.0431558284702764</v>
      </c>
      <c r="P365">
        <v>0.58403822613352296</v>
      </c>
      <c r="Q365">
        <v>7.5750647850267791E-3</v>
      </c>
      <c r="R365">
        <v>0.15247865129913929</v>
      </c>
      <c r="S365">
        <v>5.4939148867695911E-5</v>
      </c>
      <c r="T365">
        <v>0.15247865129913979</v>
      </c>
      <c r="U365">
        <v>1.3158836455481298</v>
      </c>
      <c r="V365">
        <v>0.25400810019960074</v>
      </c>
      <c r="W365">
        <v>0.18936079787815718</v>
      </c>
      <c r="X365">
        <v>0.46390655060333191</v>
      </c>
      <c r="Y365">
        <v>0.24949028705603224</v>
      </c>
      <c r="Z365">
        <v>0.43185300830731682</v>
      </c>
    </row>
    <row r="366" spans="1:26" s="56" customFormat="1" x14ac:dyDescent="0.2">
      <c r="D366" s="130"/>
      <c r="E366" s="72"/>
      <c r="G366" s="70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</row>
    <row r="367" spans="1:26" s="56" customFormat="1" x14ac:dyDescent="0.2">
      <c r="A367" s="156">
        <v>9186</v>
      </c>
      <c r="B367" s="156" t="s">
        <v>87</v>
      </c>
      <c r="C367" s="156" t="s">
        <v>79</v>
      </c>
      <c r="D367" s="160">
        <v>43290</v>
      </c>
      <c r="E367" s="158"/>
      <c r="F367" s="168">
        <v>1.0952999999999999</v>
      </c>
      <c r="G367" s="168">
        <v>10.346170000000001</v>
      </c>
      <c r="H367" t="s">
        <v>488</v>
      </c>
      <c r="I367">
        <v>9.9348464158756818E-3</v>
      </c>
      <c r="J367">
        <v>0.66538288457241912</v>
      </c>
      <c r="K367">
        <v>7.1120129501511149E-3</v>
      </c>
      <c r="L367">
        <v>1.2345499797391588E-2</v>
      </c>
      <c r="M367">
        <v>2.6990893782246821</v>
      </c>
      <c r="N367">
        <v>1.1243897553323655E-2</v>
      </c>
      <c r="O367">
        <v>2.0566244427852971</v>
      </c>
      <c r="P367">
        <v>0.66508455251651044</v>
      </c>
      <c r="Q367">
        <v>7.5668160806577102E-3</v>
      </c>
      <c r="R367">
        <v>0.12236872991934684</v>
      </c>
      <c r="S367">
        <v>5.4879324059571001E-5</v>
      </c>
      <c r="T367">
        <v>0.12236872991934636</v>
      </c>
      <c r="U367">
        <v>1.3142179806363221</v>
      </c>
      <c r="V367">
        <v>0.2406532671971735</v>
      </c>
      <c r="W367">
        <v>0.20045769550452991</v>
      </c>
      <c r="X367">
        <v>0.35015897041114041</v>
      </c>
      <c r="Y367">
        <v>0.26311665510058402</v>
      </c>
      <c r="Z367">
        <v>0.32546742485189356</v>
      </c>
    </row>
    <row r="368" spans="1:26" s="56" customFormat="1" x14ac:dyDescent="0.2">
      <c r="A368" s="56">
        <v>9381</v>
      </c>
      <c r="B368" s="56" t="s">
        <v>486</v>
      </c>
      <c r="C368" s="56" t="s">
        <v>471</v>
      </c>
      <c r="D368" s="130">
        <v>43290</v>
      </c>
      <c r="E368" s="72"/>
      <c r="F368" s="166">
        <v>0.22969999999999999</v>
      </c>
      <c r="G368" s="166">
        <v>9.7370000000001511E-2</v>
      </c>
      <c r="H368" t="s">
        <v>498</v>
      </c>
      <c r="I368">
        <v>1.0179135486037848E-2</v>
      </c>
      <c r="J368">
        <v>0.51955181748419887</v>
      </c>
      <c r="K368">
        <v>7.1042915822521592E-3</v>
      </c>
      <c r="L368">
        <v>1.8365378230656038E-2</v>
      </c>
      <c r="M368">
        <v>5.3054653664487583</v>
      </c>
      <c r="N368">
        <v>1.2601140639864433E-2</v>
      </c>
      <c r="O368">
        <v>8.9380342492041791</v>
      </c>
      <c r="P368">
        <v>0.52312195214988766</v>
      </c>
      <c r="Q368">
        <v>1.7147029496451048E-2</v>
      </c>
      <c r="R368">
        <v>5.0146475048209592E-2</v>
      </c>
      <c r="S368">
        <v>1.2436107582952717E-4</v>
      </c>
      <c r="T368">
        <v>5.0146475048209009E-2</v>
      </c>
      <c r="U368">
        <v>0.49715835791568808</v>
      </c>
      <c r="V368">
        <v>0.23316370665950281</v>
      </c>
      <c r="W368">
        <v>1.7459943211287916E-5</v>
      </c>
      <c r="X368">
        <v>0.17352677817261672</v>
      </c>
      <c r="Y368">
        <v>8.669668901193962E-6</v>
      </c>
      <c r="Z368">
        <v>0.14055687526129745</v>
      </c>
    </row>
    <row r="369" spans="1:26" s="56" customFormat="1" x14ac:dyDescent="0.2">
      <c r="A369" s="156">
        <v>9186</v>
      </c>
      <c r="B369" s="156" t="s">
        <v>87</v>
      </c>
      <c r="C369" s="156" t="s">
        <v>79</v>
      </c>
      <c r="D369" s="160">
        <v>43290</v>
      </c>
      <c r="E369" s="158"/>
      <c r="F369" s="168">
        <v>1.0952999999999999</v>
      </c>
      <c r="G369" s="168">
        <v>10.346170000000001</v>
      </c>
      <c r="H369" t="s">
        <v>464</v>
      </c>
      <c r="I369">
        <v>9.9084563121002757E-3</v>
      </c>
      <c r="J369">
        <v>0.85905365929610733</v>
      </c>
      <c r="K369">
        <v>7.0997935435381373E-3</v>
      </c>
      <c r="L369">
        <v>1.2542467141898262E-2</v>
      </c>
      <c r="M369">
        <v>2.6989829365202036</v>
      </c>
      <c r="N369">
        <v>1.1391056336213826E-2</v>
      </c>
      <c r="O369">
        <v>2.0622861970401662</v>
      </c>
      <c r="P369">
        <v>0.83285905918848402</v>
      </c>
      <c r="Q369">
        <v>7.5631629990607066E-3</v>
      </c>
      <c r="R369">
        <v>0.12781767847510353</v>
      </c>
      <c r="S369">
        <v>5.485282960713012E-5</v>
      </c>
      <c r="T369">
        <v>0.12781767847510395</v>
      </c>
      <c r="U369">
        <v>1.3160624062779802</v>
      </c>
      <c r="V369">
        <v>0.20858371817262361</v>
      </c>
      <c r="W369">
        <v>0.20211276664713429</v>
      </c>
      <c r="X369">
        <v>0.58013370286117816</v>
      </c>
      <c r="Y369">
        <v>0.26635673860686737</v>
      </c>
      <c r="Z369">
        <v>0.47918501701656901</v>
      </c>
    </row>
    <row r="370" spans="1:26" s="56" customFormat="1" x14ac:dyDescent="0.2">
      <c r="A370" s="56">
        <v>9379</v>
      </c>
      <c r="B370" s="56" t="s">
        <v>484</v>
      </c>
      <c r="C370" s="56" t="s">
        <v>471</v>
      </c>
      <c r="D370" s="130">
        <v>43290</v>
      </c>
      <c r="E370" s="72"/>
      <c r="F370" s="166">
        <v>0.27442</v>
      </c>
      <c r="G370" s="166">
        <v>9.8970000000001335E-2</v>
      </c>
      <c r="H370" t="s">
        <v>499</v>
      </c>
      <c r="I370">
        <v>9.9751154968114077E-3</v>
      </c>
      <c r="J370">
        <v>0.83997675981949005</v>
      </c>
      <c r="K370">
        <v>7.1078774715670392E-3</v>
      </c>
      <c r="L370">
        <v>1.3849822375873056E-2</v>
      </c>
      <c r="M370">
        <v>7.0327143089741488</v>
      </c>
      <c r="N370">
        <v>1.355859769586846E-2</v>
      </c>
      <c r="O370">
        <v>12.394477824162641</v>
      </c>
      <c r="P370">
        <v>0.85218372874573367</v>
      </c>
      <c r="Q370">
        <v>1.7559445087179871E-2</v>
      </c>
      <c r="R370">
        <v>4.1752708647758215E-2</v>
      </c>
      <c r="S370">
        <v>1.2735217388313015E-4</v>
      </c>
      <c r="T370">
        <v>4.1752708647757389E-2</v>
      </c>
      <c r="U370">
        <v>0.39612653140981124</v>
      </c>
      <c r="V370">
        <v>0.35315180804554658</v>
      </c>
      <c r="W370">
        <v>2.9112326363749591E-4</v>
      </c>
      <c r="X370">
        <v>0.27680859134015667</v>
      </c>
      <c r="Y370">
        <v>1.1534582424200486E-4</v>
      </c>
      <c r="Z370">
        <v>0.23464515256257373</v>
      </c>
    </row>
    <row r="371" spans="1:26" s="56" customFormat="1" x14ac:dyDescent="0.2">
      <c r="A371" s="156">
        <v>9186</v>
      </c>
      <c r="B371" s="156" t="s">
        <v>87</v>
      </c>
      <c r="C371" s="156" t="s">
        <v>79</v>
      </c>
      <c r="D371" s="160">
        <v>43290</v>
      </c>
      <c r="E371" s="158"/>
      <c r="F371" s="168">
        <v>1.0952999999999999</v>
      </c>
      <c r="G371" s="168">
        <v>10.346170000000001</v>
      </c>
      <c r="H371" t="s">
        <v>466</v>
      </c>
      <c r="I371">
        <v>9.9923352808175391E-3</v>
      </c>
      <c r="J371">
        <v>0.82671814969539292</v>
      </c>
      <c r="K371">
        <v>7.1005211619508722E-3</v>
      </c>
      <c r="L371">
        <v>8.8344186575179187E-3</v>
      </c>
      <c r="M371">
        <v>2.6988247878339271</v>
      </c>
      <c r="N371">
        <v>9.6075667622873284E-3</v>
      </c>
      <c r="O371">
        <v>2.0429295675501669</v>
      </c>
      <c r="P371">
        <v>0.7863563456186865</v>
      </c>
      <c r="Q371">
        <v>7.5647602072455005E-3</v>
      </c>
      <c r="R371">
        <v>0.12511027962760166</v>
      </c>
      <c r="S371">
        <v>5.4864413568551884E-5</v>
      </c>
      <c r="T371">
        <v>0.12511027962760052</v>
      </c>
      <c r="U371">
        <v>1.3175853672314177</v>
      </c>
      <c r="V371">
        <v>0.1857086001236895</v>
      </c>
      <c r="W371">
        <v>0.20217208432583092</v>
      </c>
      <c r="X371">
        <v>0.38837658274292153</v>
      </c>
      <c r="Y371">
        <v>0.26638655730693483</v>
      </c>
      <c r="Z371">
        <v>0.40679253026956175</v>
      </c>
    </row>
    <row r="372" spans="1:26" s="56" customFormat="1" x14ac:dyDescent="0.2">
      <c r="A372" s="56">
        <v>9177</v>
      </c>
      <c r="B372" s="56" t="s">
        <v>482</v>
      </c>
      <c r="C372" s="56" t="s">
        <v>471</v>
      </c>
      <c r="D372" s="130">
        <v>43290</v>
      </c>
      <c r="E372" s="72"/>
      <c r="F372" s="166">
        <v>0.13724</v>
      </c>
      <c r="G372" s="166">
        <v>9.5060000000000144E-2</v>
      </c>
      <c r="H372" t="s">
        <v>500</v>
      </c>
      <c r="I372">
        <v>9.9172514072769519E-3</v>
      </c>
      <c r="J372">
        <v>0.49461135517022448</v>
      </c>
      <c r="K372">
        <v>7.1114741969547923E-3</v>
      </c>
      <c r="L372">
        <v>3.9732585887865086E-3</v>
      </c>
      <c r="M372">
        <v>7.0722024184139567</v>
      </c>
      <c r="N372">
        <v>9.9559460138120472E-3</v>
      </c>
      <c r="O372">
        <v>12.90013561513466</v>
      </c>
      <c r="P372">
        <v>0.50366943805717035</v>
      </c>
      <c r="Q372">
        <v>1.8078596569398375E-2</v>
      </c>
      <c r="R372">
        <v>3.1270418589273236E-2</v>
      </c>
      <c r="S372">
        <v>1.3111738796062094E-4</v>
      </c>
      <c r="T372">
        <v>3.1270418589273555E-2</v>
      </c>
      <c r="U372">
        <v>0.37110571329133613</v>
      </c>
      <c r="V372">
        <v>0.37281696619849208</v>
      </c>
      <c r="W372">
        <v>1.6231095339944428E-3</v>
      </c>
      <c r="X372">
        <v>0.19695779358786777</v>
      </c>
      <c r="Y372">
        <v>6.0250070035511045E-4</v>
      </c>
      <c r="Z372">
        <v>0.25744383607595922</v>
      </c>
    </row>
    <row r="373" spans="1:26" s="56" customFormat="1" x14ac:dyDescent="0.2">
      <c r="A373" s="156">
        <v>9186</v>
      </c>
      <c r="B373" s="156" t="s">
        <v>87</v>
      </c>
      <c r="C373" s="156" t="s">
        <v>79</v>
      </c>
      <c r="D373" s="160">
        <v>43290</v>
      </c>
      <c r="E373" s="158"/>
      <c r="F373" s="168">
        <v>1.0952999999999999</v>
      </c>
      <c r="G373" s="168">
        <v>10.346170000000001</v>
      </c>
      <c r="H373" t="s">
        <v>468</v>
      </c>
      <c r="I373">
        <v>1.0004190995719746E-2</v>
      </c>
      <c r="J373">
        <v>0.73376140787002098</v>
      </c>
      <c r="K373">
        <v>7.1108037968907146E-3</v>
      </c>
      <c r="L373">
        <v>7.2200942331171894E-3</v>
      </c>
      <c r="M373">
        <v>2.6994375297711914</v>
      </c>
      <c r="N373">
        <v>1.1657708348894987E-2</v>
      </c>
      <c r="O373">
        <v>2.0405811358687189</v>
      </c>
      <c r="P373">
        <v>0.7079180807989448</v>
      </c>
      <c r="Q373">
        <v>7.5672819131837729E-3</v>
      </c>
      <c r="R373">
        <v>0.11067681374668785</v>
      </c>
      <c r="S373">
        <v>5.4882702570939957E-5</v>
      </c>
      <c r="T373">
        <v>0.11067681374668868</v>
      </c>
      <c r="U373">
        <v>1.3141651970825836</v>
      </c>
      <c r="V373">
        <v>0.17889414861269071</v>
      </c>
      <c r="W373">
        <v>0.20085929082481174</v>
      </c>
      <c r="X373">
        <v>0.59733679811337603</v>
      </c>
      <c r="Y373">
        <v>0.26404536154544633</v>
      </c>
      <c r="Z373">
        <v>0.54946587923657042</v>
      </c>
    </row>
    <row r="374" spans="1:26" s="56" customFormat="1" x14ac:dyDescent="0.2">
      <c r="A374" s="56">
        <v>9382</v>
      </c>
      <c r="B374" s="56" t="s">
        <v>487</v>
      </c>
      <c r="C374" s="56" t="s">
        <v>471</v>
      </c>
      <c r="D374" s="130">
        <v>43290</v>
      </c>
      <c r="E374" s="72"/>
      <c r="F374" s="166">
        <v>0.22302</v>
      </c>
      <c r="G374" s="166">
        <v>9.8160000000000025E-2</v>
      </c>
      <c r="H374" t="s">
        <v>501</v>
      </c>
      <c r="I374">
        <v>9.9388094082467956E-3</v>
      </c>
      <c r="J374">
        <v>0.72182894543336795</v>
      </c>
      <c r="K374">
        <v>7.1155093611509467E-3</v>
      </c>
      <c r="L374">
        <v>2.9881655247424523E-3</v>
      </c>
      <c r="M374">
        <v>6.7965273461174878</v>
      </c>
      <c r="N374">
        <v>1.0011270493728073E-2</v>
      </c>
      <c r="O374">
        <v>12.143166176297781</v>
      </c>
      <c r="P374">
        <v>0.72210545915247837</v>
      </c>
      <c r="Q374">
        <v>1.7741889592901544E-2</v>
      </c>
      <c r="R374">
        <v>2.79773003173059E-2</v>
      </c>
      <c r="S374">
        <v>1.2867537654137661E-4</v>
      </c>
      <c r="T374">
        <v>2.7977300317305533E-2</v>
      </c>
      <c r="U374">
        <v>0.36486502994617437</v>
      </c>
      <c r="V374">
        <v>0.3454589655406462</v>
      </c>
      <c r="W374">
        <v>8.3262338740669581E-4</v>
      </c>
      <c r="X374">
        <v>0.1701490071035876</v>
      </c>
      <c r="Y374">
        <v>3.0382528920289945E-4</v>
      </c>
      <c r="Z374">
        <v>0.26706232384063783</v>
      </c>
    </row>
    <row r="375" spans="1:26" s="56" customFormat="1" x14ac:dyDescent="0.2">
      <c r="A375" s="156">
        <v>9186</v>
      </c>
      <c r="B375" s="156" t="s">
        <v>87</v>
      </c>
      <c r="C375" s="156" t="s">
        <v>79</v>
      </c>
      <c r="D375" s="160">
        <v>43290</v>
      </c>
      <c r="E375" s="158"/>
      <c r="F375" s="168">
        <v>1.0952999999999999</v>
      </c>
      <c r="G375" s="168">
        <v>10.346170000000001</v>
      </c>
      <c r="H375" t="s">
        <v>493</v>
      </c>
      <c r="I375">
        <v>9.9496911509816821E-3</v>
      </c>
      <c r="J375">
        <v>0.5820130659987417</v>
      </c>
      <c r="K375">
        <v>7.111180570308945E-3</v>
      </c>
      <c r="L375">
        <v>5.4475237347293877E-3</v>
      </c>
      <c r="M375">
        <v>2.699238933485971</v>
      </c>
      <c r="N375">
        <v>8.8680940966155922E-3</v>
      </c>
      <c r="O375">
        <v>2.0565642790618566</v>
      </c>
      <c r="P375">
        <v>0.66957683476445329</v>
      </c>
      <c r="Q375">
        <v>7.5593673709761404E-3</v>
      </c>
      <c r="R375">
        <v>0.12199355066501211</v>
      </c>
      <c r="S375">
        <v>5.4825301317629977E-5</v>
      </c>
      <c r="T375">
        <v>0.121993550665011</v>
      </c>
      <c r="U375">
        <v>1.3157928764374212</v>
      </c>
      <c r="V375">
        <v>0.22990853256683522</v>
      </c>
      <c r="W375">
        <v>0.20234776453774667</v>
      </c>
      <c r="X375">
        <v>0.47281964282578176</v>
      </c>
      <c r="Y375">
        <v>0.26577289432801587</v>
      </c>
      <c r="Z375">
        <v>0.48146016844364303</v>
      </c>
    </row>
    <row r="376" spans="1:26" s="56" customFormat="1" x14ac:dyDescent="0.2">
      <c r="A376" s="56">
        <v>9380</v>
      </c>
      <c r="B376" s="56" t="s">
        <v>485</v>
      </c>
      <c r="C376" s="56" t="s">
        <v>471</v>
      </c>
      <c r="D376" s="130">
        <v>43290</v>
      </c>
      <c r="E376" s="72"/>
      <c r="F376" s="166">
        <v>0.31830999999999998</v>
      </c>
      <c r="G376" s="166">
        <v>9.9000000000000199E-2</v>
      </c>
      <c r="H376" t="s">
        <v>502</v>
      </c>
      <c r="I376">
        <v>1.0075465167756306E-2</v>
      </c>
      <c r="J376">
        <v>0.62107903280549581</v>
      </c>
      <c r="K376">
        <v>7.1120304859422483E-3</v>
      </c>
      <c r="L376">
        <v>3.7149450073301559E-3</v>
      </c>
      <c r="M376">
        <v>8.4677483179101927</v>
      </c>
      <c r="N376">
        <v>1.1625577007252532E-2</v>
      </c>
      <c r="O376">
        <v>15.019743339516566</v>
      </c>
      <c r="P376">
        <v>0.63470941107715395</v>
      </c>
      <c r="Q376">
        <v>1.7862532124847993E-2</v>
      </c>
      <c r="R376">
        <v>3.2133306138207043E-2</v>
      </c>
      <c r="S376">
        <v>1.2955035229544309E-4</v>
      </c>
      <c r="T376">
        <v>3.2133306138207342E-2</v>
      </c>
      <c r="U376">
        <v>0.463265353658803</v>
      </c>
      <c r="V376">
        <v>0.27343320969829171</v>
      </c>
      <c r="W376">
        <v>2.1086240622762654E-4</v>
      </c>
      <c r="X376">
        <v>0.22289675304781237</v>
      </c>
      <c r="Y376">
        <v>9.7629569635101441E-5</v>
      </c>
      <c r="Z376">
        <v>0.18985078441701941</v>
      </c>
    </row>
    <row r="377" spans="1:26" s="56" customFormat="1" x14ac:dyDescent="0.2">
      <c r="A377" s="156">
        <v>9186</v>
      </c>
      <c r="B377" s="156" t="s">
        <v>87</v>
      </c>
      <c r="C377" s="156" t="s">
        <v>79</v>
      </c>
      <c r="D377" s="160">
        <v>43290</v>
      </c>
      <c r="E377" s="158"/>
      <c r="F377" s="168">
        <v>1.0952999999999999</v>
      </c>
      <c r="G377" s="168">
        <v>10.346170000000001</v>
      </c>
      <c r="H377" t="s">
        <v>495</v>
      </c>
      <c r="I377">
        <v>9.9645370672902696E-3</v>
      </c>
      <c r="J377">
        <v>0.67705442007018268</v>
      </c>
      <c r="K377">
        <v>7.1042030804296602E-3</v>
      </c>
      <c r="L377">
        <v>5.9029187207980446E-3</v>
      </c>
      <c r="M377">
        <v>2.6990412901281182</v>
      </c>
      <c r="N377">
        <v>1.0002782378263972E-2</v>
      </c>
      <c r="O377">
        <v>2.0516230541676794</v>
      </c>
      <c r="P377">
        <v>0.77235136527851478</v>
      </c>
      <c r="Q377">
        <v>7.561715210778224E-3</v>
      </c>
      <c r="R377">
        <v>0.14542689089665597</v>
      </c>
      <c r="S377">
        <v>5.4842329333107708E-5</v>
      </c>
      <c r="T377">
        <v>0.14542689089665639</v>
      </c>
      <c r="U377">
        <v>1.313973314195116</v>
      </c>
      <c r="V377">
        <v>0.21797866107247321</v>
      </c>
      <c r="W377">
        <v>0.20449772003740635</v>
      </c>
      <c r="X377">
        <v>0.39640281516982206</v>
      </c>
      <c r="Y377">
        <v>0.2687420441586526</v>
      </c>
      <c r="Z377">
        <v>0.37889661349939224</v>
      </c>
    </row>
    <row r="378" spans="1:26" s="56" customFormat="1" x14ac:dyDescent="0.2">
      <c r="A378" s="56">
        <v>9176</v>
      </c>
      <c r="B378" s="56" t="s">
        <v>481</v>
      </c>
      <c r="C378" s="56" t="s">
        <v>471</v>
      </c>
      <c r="D378" s="130">
        <v>43290</v>
      </c>
      <c r="E378" s="72"/>
      <c r="F378" s="166">
        <v>0.19932</v>
      </c>
      <c r="G378" s="166">
        <v>0.10204000000000057</v>
      </c>
      <c r="H378" t="s">
        <v>503</v>
      </c>
      <c r="I378">
        <v>9.9739468508821087E-3</v>
      </c>
      <c r="J378">
        <v>0.75654934429260523</v>
      </c>
      <c r="K378">
        <v>7.1129885592002328E-3</v>
      </c>
      <c r="L378">
        <v>2.8780982268869931E-3</v>
      </c>
      <c r="M378">
        <v>9.2431093790015293</v>
      </c>
      <c r="N378">
        <v>8.4399086026831424E-3</v>
      </c>
      <c r="O378">
        <v>16.390075036025166</v>
      </c>
      <c r="P378">
        <v>0.72558757304529198</v>
      </c>
      <c r="Q378">
        <v>1.7689658517746489E-2</v>
      </c>
      <c r="R378">
        <v>3.2919805627635315E-2</v>
      </c>
      <c r="S378">
        <v>1.2829656383219216E-4</v>
      </c>
      <c r="T378">
        <v>3.2919805627635135E-2</v>
      </c>
      <c r="U378">
        <v>0.49221553920208472</v>
      </c>
      <c r="V378">
        <v>0.28853685596895262</v>
      </c>
      <c r="W378">
        <v>2.48693720019798E-3</v>
      </c>
      <c r="X378">
        <v>0.21424002410825568</v>
      </c>
      <c r="Y378">
        <v>1.2241242604572264E-3</v>
      </c>
      <c r="Z378">
        <v>0.23210476611570668</v>
      </c>
    </row>
    <row r="379" spans="1:26" s="56" customFormat="1" x14ac:dyDescent="0.2">
      <c r="A379" s="156">
        <v>9186</v>
      </c>
      <c r="B379" s="156" t="s">
        <v>87</v>
      </c>
      <c r="C379" s="156" t="s">
        <v>79</v>
      </c>
      <c r="D379" s="160">
        <v>43290</v>
      </c>
      <c r="E379" s="158"/>
      <c r="F379" s="168">
        <v>1.0952999999999999</v>
      </c>
      <c r="G379" s="168">
        <v>10.346170000000001</v>
      </c>
      <c r="H379" t="s">
        <v>497</v>
      </c>
      <c r="I379">
        <v>9.9405693114993834E-3</v>
      </c>
      <c r="J379">
        <v>0.72751335523832028</v>
      </c>
      <c r="K379">
        <v>7.1099692099348541E-3</v>
      </c>
      <c r="L379">
        <v>5.6139912910694537E-3</v>
      </c>
      <c r="M379">
        <v>2.6991381257322864</v>
      </c>
      <c r="N379">
        <v>1.1041241455590196E-2</v>
      </c>
      <c r="O379">
        <v>2.0561552090180881</v>
      </c>
      <c r="P379">
        <v>0.69707379264563107</v>
      </c>
      <c r="Q379">
        <v>7.5757110332843941E-3</v>
      </c>
      <c r="R379">
        <v>0.12678764731536735</v>
      </c>
      <c r="S379">
        <v>5.4943835867772877E-5</v>
      </c>
      <c r="T379">
        <v>0.12678764731536779</v>
      </c>
      <c r="U379">
        <v>1.3146855110609827</v>
      </c>
      <c r="V379">
        <v>0.24341745173460269</v>
      </c>
      <c r="W379">
        <v>0.20223696416855388</v>
      </c>
      <c r="X379">
        <v>0.48629437252380459</v>
      </c>
      <c r="Y379">
        <v>0.26564731223744376</v>
      </c>
      <c r="Z379">
        <v>0.42663155860308555</v>
      </c>
    </row>
    <row r="380" spans="1:26" s="56" customFormat="1" x14ac:dyDescent="0.2">
      <c r="A380" s="56">
        <v>9378</v>
      </c>
      <c r="B380" s="56" t="s">
        <v>483</v>
      </c>
      <c r="C380" s="56" t="s">
        <v>471</v>
      </c>
      <c r="D380" s="130">
        <v>43290</v>
      </c>
      <c r="E380" s="72"/>
      <c r="F380" s="166">
        <v>0.46726000000000001</v>
      </c>
      <c r="G380" s="166">
        <v>0.10298000000000229</v>
      </c>
      <c r="H380" t="s">
        <v>504</v>
      </c>
      <c r="I380">
        <v>9.8309094199938076E-3</v>
      </c>
      <c r="J380">
        <v>0.99163167863726476</v>
      </c>
      <c r="K380">
        <v>7.1098213614468105E-3</v>
      </c>
      <c r="L380">
        <v>3.0688956845228593E-3</v>
      </c>
      <c r="M380">
        <v>15.125913773077812</v>
      </c>
      <c r="N380">
        <v>1.4157872308150042E-2</v>
      </c>
      <c r="O380">
        <v>27.070565736356489</v>
      </c>
      <c r="P380">
        <v>0.98175094933735529</v>
      </c>
      <c r="Q380">
        <v>1.7566907801551301E-2</v>
      </c>
      <c r="R380">
        <v>2.4038138950801452E-2</v>
      </c>
      <c r="S380">
        <v>1.2740629819591747E-4</v>
      </c>
      <c r="T380">
        <v>2.4038138950801761E-2</v>
      </c>
      <c r="U380">
        <v>0.85094372458282397</v>
      </c>
      <c r="V380">
        <v>0.24674854275335603</v>
      </c>
      <c r="W380">
        <v>8.0182057273666955E-5</v>
      </c>
      <c r="X380">
        <v>0.17091492436917258</v>
      </c>
      <c r="Y380">
        <v>6.8284268561739225E-5</v>
      </c>
      <c r="Z380">
        <v>0.14797868793601149</v>
      </c>
    </row>
    <row r="381" spans="1:26" s="56" customFormat="1" x14ac:dyDescent="0.2">
      <c r="A381" s="156">
        <v>9186</v>
      </c>
      <c r="B381" s="156" t="s">
        <v>87</v>
      </c>
      <c r="C381" s="156" t="s">
        <v>79</v>
      </c>
      <c r="D381" s="160">
        <v>43290</v>
      </c>
      <c r="E381" s="158"/>
      <c r="F381" s="168">
        <v>1.0952999999999999</v>
      </c>
      <c r="G381" s="168">
        <v>10.346170000000001</v>
      </c>
      <c r="H381" t="s">
        <v>497</v>
      </c>
      <c r="I381">
        <v>9.9405693114993834E-3</v>
      </c>
      <c r="J381">
        <v>0.72751335523832028</v>
      </c>
      <c r="K381">
        <v>7.1099692099348541E-3</v>
      </c>
      <c r="L381">
        <v>5.6139912910694537E-3</v>
      </c>
      <c r="M381">
        <v>2.6991381257322864</v>
      </c>
      <c r="N381">
        <v>1.1041241455590196E-2</v>
      </c>
      <c r="O381">
        <v>2.0561552090180881</v>
      </c>
      <c r="P381">
        <v>0.69707379264563107</v>
      </c>
      <c r="Q381">
        <v>7.5757110332843941E-3</v>
      </c>
      <c r="R381">
        <v>0.12678764731536735</v>
      </c>
      <c r="S381">
        <v>5.4943835867772877E-5</v>
      </c>
      <c r="T381">
        <v>0.12678764731536779</v>
      </c>
      <c r="U381">
        <v>1.3146855110609827</v>
      </c>
      <c r="V381">
        <v>0.24341745173460269</v>
      </c>
      <c r="W381">
        <v>0.20223696416855388</v>
      </c>
      <c r="X381">
        <v>0.48629437252380459</v>
      </c>
      <c r="Y381">
        <v>0.26564731223744376</v>
      </c>
      <c r="Z381">
        <v>0.42663155860308555</v>
      </c>
    </row>
    <row r="382" spans="1:26" s="56" customFormat="1" x14ac:dyDescent="0.2">
      <c r="E382" s="72"/>
      <c r="G382" s="70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</row>
    <row r="383" spans="1:26" s="56" customFormat="1" x14ac:dyDescent="0.2">
      <c r="A383" s="156">
        <v>9186</v>
      </c>
      <c r="B383" s="156" t="s">
        <v>87</v>
      </c>
      <c r="C383" s="156" t="s">
        <v>79</v>
      </c>
      <c r="D383" s="160">
        <v>43291</v>
      </c>
      <c r="E383" s="158"/>
      <c r="F383" s="168">
        <v>1.0952999999999999</v>
      </c>
      <c r="G383" s="168">
        <v>10.346170000000001</v>
      </c>
      <c r="H383" t="s">
        <v>505</v>
      </c>
      <c r="I383">
        <v>9.6551555151981917E-3</v>
      </c>
      <c r="J383">
        <v>2.5668426074958783</v>
      </c>
      <c r="K383">
        <v>7.187557344250084E-3</v>
      </c>
      <c r="L383">
        <v>1.7584610082466597E-2</v>
      </c>
      <c r="M383">
        <v>2.6997982166621131</v>
      </c>
      <c r="N383">
        <v>2.5756571903267186E-2</v>
      </c>
      <c r="O383">
        <v>2.1259731536901296</v>
      </c>
      <c r="P383">
        <v>2.4909673277853535</v>
      </c>
      <c r="Q383">
        <v>7.53809368195172E-3</v>
      </c>
      <c r="R383">
        <v>0.41312731436919536</v>
      </c>
      <c r="S383">
        <v>5.4671011103427733E-5</v>
      </c>
      <c r="T383">
        <v>0.41312731436919597</v>
      </c>
      <c r="U383">
        <v>1.3032475437186981</v>
      </c>
      <c r="V383">
        <v>0.39499001600833428</v>
      </c>
      <c r="W383">
        <v>0.14171912779210499</v>
      </c>
      <c r="X383">
        <v>1.6035291641136644</v>
      </c>
      <c r="Y383">
        <v>0.18517830263411314</v>
      </c>
      <c r="Z383">
        <v>1.4636893015223857</v>
      </c>
    </row>
    <row r="384" spans="1:26" s="56" customFormat="1" x14ac:dyDescent="0.2">
      <c r="A384" s="56">
        <v>9358</v>
      </c>
      <c r="B384" s="1" t="s">
        <v>769</v>
      </c>
      <c r="C384" s="56" t="s">
        <v>95</v>
      </c>
      <c r="D384" s="130">
        <v>43291</v>
      </c>
      <c r="E384" s="72">
        <v>0</v>
      </c>
      <c r="F384" s="56">
        <v>0.15675</v>
      </c>
      <c r="G384" s="70">
        <v>0.10857000000000028</v>
      </c>
      <c r="H384" t="s">
        <v>506</v>
      </c>
      <c r="I384">
        <v>1.0057610932764456E-2</v>
      </c>
      <c r="J384">
        <v>0.23568375368428493</v>
      </c>
      <c r="K384">
        <v>7.1734702685717442E-3</v>
      </c>
      <c r="L384">
        <v>1.9038576027422829E-2</v>
      </c>
      <c r="M384">
        <v>0.13036896812277671</v>
      </c>
      <c r="N384">
        <v>1.2892131357346973E-2</v>
      </c>
      <c r="O384">
        <v>0.1320080206480696</v>
      </c>
      <c r="P384">
        <v>0.51226922903905137</v>
      </c>
      <c r="Q384">
        <v>1.0194536381659248E-2</v>
      </c>
      <c r="R384">
        <v>0.53757380746532601</v>
      </c>
      <c r="S384">
        <v>7.3937209489771972E-5</v>
      </c>
      <c r="T384">
        <v>0.53757380746532635</v>
      </c>
      <c r="U384">
        <v>7.2268169700740953E-3</v>
      </c>
      <c r="V384">
        <v>1.0974686824104047</v>
      </c>
      <c r="W384">
        <v>1.7877359651672334E-3</v>
      </c>
      <c r="X384">
        <v>0.17673286596832946</v>
      </c>
      <c r="Y384">
        <v>1.2920906047127131E-5</v>
      </c>
      <c r="Z384">
        <v>1.1587521969365124</v>
      </c>
    </row>
    <row r="385" spans="1:26" s="56" customFormat="1" x14ac:dyDescent="0.2">
      <c r="A385" s="156">
        <v>9186</v>
      </c>
      <c r="B385" s="156" t="s">
        <v>87</v>
      </c>
      <c r="C385" s="156" t="s">
        <v>79</v>
      </c>
      <c r="D385" s="160">
        <v>43291</v>
      </c>
      <c r="E385" s="158"/>
      <c r="F385" s="168">
        <v>1.0952999999999999</v>
      </c>
      <c r="G385" s="168">
        <v>10.346170000000001</v>
      </c>
      <c r="H385" t="s">
        <v>507</v>
      </c>
      <c r="I385">
        <v>9.3470924910752113E-3</v>
      </c>
      <c r="J385">
        <v>2.3527823715826575</v>
      </c>
      <c r="K385">
        <v>7.1864239524039491E-3</v>
      </c>
      <c r="L385">
        <v>1.3894561842661699E-2</v>
      </c>
      <c r="M385">
        <v>2.6991366826099159</v>
      </c>
      <c r="N385">
        <v>2.4436237531326954E-2</v>
      </c>
      <c r="O385">
        <v>2.1780500486937049</v>
      </c>
      <c r="P385">
        <v>2.4294611366238601</v>
      </c>
      <c r="Q385">
        <v>7.5510747430354045E-3</v>
      </c>
      <c r="R385">
        <v>0.34057771623111499</v>
      </c>
      <c r="S385">
        <v>5.4765157948052371E-5</v>
      </c>
      <c r="T385">
        <v>0.34057771623111471</v>
      </c>
      <c r="U385">
        <v>1.3086803035910473</v>
      </c>
      <c r="V385">
        <v>0.43255146129774552</v>
      </c>
      <c r="W385">
        <v>0.14282960947902532</v>
      </c>
      <c r="X385">
        <v>1.014176547433314</v>
      </c>
      <c r="Y385">
        <v>0.18687825741911604</v>
      </c>
      <c r="Z385">
        <v>0.86758934037262314</v>
      </c>
    </row>
    <row r="386" spans="1:26" s="56" customFormat="1" x14ac:dyDescent="0.2">
      <c r="A386" s="56">
        <v>9359</v>
      </c>
      <c r="B386" s="1" t="s">
        <v>770</v>
      </c>
      <c r="C386" s="56" t="s">
        <v>95</v>
      </c>
      <c r="D386" s="130">
        <v>43291</v>
      </c>
      <c r="E386" s="72">
        <v>1.4</v>
      </c>
      <c r="F386" s="70">
        <v>0.10747</v>
      </c>
      <c r="G386" s="70">
        <v>0.10902999999999885</v>
      </c>
      <c r="H386" t="s">
        <v>508</v>
      </c>
      <c r="I386">
        <v>1.0047962758018142E-2</v>
      </c>
      <c r="J386">
        <v>0.1792815097126885</v>
      </c>
      <c r="K386">
        <v>7.1748569302577999E-3</v>
      </c>
      <c r="L386">
        <v>3.034643278443093E-2</v>
      </c>
      <c r="M386">
        <v>9.6849630437268297E-2</v>
      </c>
      <c r="N386">
        <v>1.4862190249287196E-2</v>
      </c>
      <c r="O386">
        <v>9.6914312282127837E-2</v>
      </c>
      <c r="P386">
        <v>0.73928399752953466</v>
      </c>
      <c r="Q386">
        <v>1.0069813055618038E-2</v>
      </c>
      <c r="R386">
        <v>0.64722413140800716</v>
      </c>
      <c r="S386">
        <v>7.3032637242390462E-5</v>
      </c>
      <c r="T386">
        <v>0.64722413140800672</v>
      </c>
      <c r="U386">
        <v>1.7193633735371734E-3</v>
      </c>
      <c r="V386">
        <v>1.8081661529421946</v>
      </c>
      <c r="W386">
        <v>2.1630899475713106E-2</v>
      </c>
      <c r="X386">
        <v>0.25718894970807959</v>
      </c>
      <c r="Y386">
        <v>3.703473258935036E-5</v>
      </c>
      <c r="Z386">
        <v>1.8210754048767652</v>
      </c>
    </row>
    <row r="387" spans="1:26" s="56" customFormat="1" x14ac:dyDescent="0.2">
      <c r="A387" s="156">
        <v>9186</v>
      </c>
      <c r="B387" s="156" t="s">
        <v>87</v>
      </c>
      <c r="C387" s="156" t="s">
        <v>79</v>
      </c>
      <c r="D387" s="160">
        <v>43291</v>
      </c>
      <c r="E387" s="158"/>
      <c r="F387" s="168">
        <v>1.0952999999999999</v>
      </c>
      <c r="G387" s="168">
        <v>10.346170000000001</v>
      </c>
      <c r="H387" t="s">
        <v>509</v>
      </c>
      <c r="I387">
        <v>9.6944165636252688E-3</v>
      </c>
      <c r="J387">
        <v>2.0309266444888858</v>
      </c>
      <c r="K387">
        <v>7.1836151095212237E-3</v>
      </c>
      <c r="L387">
        <v>3.4311750786737531E-2</v>
      </c>
      <c r="M387">
        <v>2.6987123249901632</v>
      </c>
      <c r="N387">
        <v>2.0575738117266689E-2</v>
      </c>
      <c r="O387">
        <v>2.0929790243006785</v>
      </c>
      <c r="P387">
        <v>2.0273526111350502</v>
      </c>
      <c r="Q387">
        <v>7.5743893909480733E-3</v>
      </c>
      <c r="R387">
        <v>0.40407496842545826</v>
      </c>
      <c r="S387">
        <v>5.4934250483736522E-5</v>
      </c>
      <c r="T387">
        <v>0.40407496842545815</v>
      </c>
      <c r="U387">
        <v>1.3130132694307257</v>
      </c>
      <c r="V387">
        <v>0.37288406208859237</v>
      </c>
      <c r="W387">
        <v>0.13889187099067857</v>
      </c>
      <c r="X387">
        <v>1.4534189107933626</v>
      </c>
      <c r="Y387">
        <v>0.18262445965324436</v>
      </c>
      <c r="Z387">
        <v>1.4587319397885001</v>
      </c>
    </row>
    <row r="388" spans="1:26" s="56" customFormat="1" x14ac:dyDescent="0.2">
      <c r="A388" s="56">
        <v>9360</v>
      </c>
      <c r="B388" s="1" t="s">
        <v>767</v>
      </c>
      <c r="C388" s="56" t="s">
        <v>95</v>
      </c>
      <c r="D388" s="130">
        <v>43291</v>
      </c>
      <c r="E388" s="72">
        <v>4.5999999999999996</v>
      </c>
      <c r="F388" s="56">
        <v>0.13177</v>
      </c>
      <c r="G388" s="70">
        <v>0.10655999999999999</v>
      </c>
      <c r="H388" t="s">
        <v>510</v>
      </c>
      <c r="I388">
        <v>1.0041168455399211E-2</v>
      </c>
      <c r="J388">
        <v>0.171707394488649</v>
      </c>
      <c r="K388">
        <v>7.1699747042034178E-3</v>
      </c>
      <c r="L388">
        <v>4.000537841284562E-2</v>
      </c>
      <c r="M388">
        <v>0.14756858016543603</v>
      </c>
      <c r="N388">
        <v>1.2213223208187303E-2</v>
      </c>
      <c r="O388">
        <v>0.14721733401155301</v>
      </c>
      <c r="P388">
        <v>0.59722599768283458</v>
      </c>
      <c r="Q388">
        <v>1.0005333983466622E-2</v>
      </c>
      <c r="R388">
        <v>0.53642604539247896</v>
      </c>
      <c r="S388">
        <v>7.2564994331826883E-5</v>
      </c>
      <c r="T388">
        <v>0.53642604539247918</v>
      </c>
      <c r="U388">
        <v>2.5705434149984065E-3</v>
      </c>
      <c r="V388">
        <v>1.6704066977307881</v>
      </c>
      <c r="W388">
        <v>3.5660629271713033E-2</v>
      </c>
      <c r="X388">
        <v>0.32730879327461304</v>
      </c>
      <c r="Y388">
        <v>9.1723441406899546E-5</v>
      </c>
      <c r="Z388">
        <v>1.6528503415939946</v>
      </c>
    </row>
    <row r="389" spans="1:26" s="56" customFormat="1" x14ac:dyDescent="0.2">
      <c r="A389" s="156">
        <v>9186</v>
      </c>
      <c r="B389" s="156" t="s">
        <v>87</v>
      </c>
      <c r="C389" s="156" t="s">
        <v>79</v>
      </c>
      <c r="D389" s="160">
        <v>43291</v>
      </c>
      <c r="E389" s="158"/>
      <c r="F389" s="168">
        <v>1.0952999999999999</v>
      </c>
      <c r="G389" s="168">
        <v>10.346170000000001</v>
      </c>
      <c r="H389" t="s">
        <v>511</v>
      </c>
      <c r="I389">
        <v>1.0039214059993747E-2</v>
      </c>
      <c r="J389">
        <v>2.6893680715821127</v>
      </c>
      <c r="K389">
        <v>7.1733304614381094E-3</v>
      </c>
      <c r="L389">
        <v>1.0875946287123604E-2</v>
      </c>
      <c r="M389">
        <v>2.6978767662080965</v>
      </c>
      <c r="N389">
        <v>2.5305442016495667E-2</v>
      </c>
      <c r="O389">
        <v>2.0425128594747379</v>
      </c>
      <c r="P389">
        <v>2.7400341630416261</v>
      </c>
      <c r="Q389">
        <v>7.5826826150775907E-3</v>
      </c>
      <c r="R389">
        <v>0.35480274030428582</v>
      </c>
      <c r="S389">
        <v>5.4994398177251325E-5</v>
      </c>
      <c r="T389">
        <v>0.3548027403042861</v>
      </c>
      <c r="U389">
        <v>1.3112156991657891</v>
      </c>
      <c r="V389">
        <v>0.39934808402310867</v>
      </c>
      <c r="W389">
        <v>0.14021892048530207</v>
      </c>
      <c r="X389">
        <v>0.83995489648283173</v>
      </c>
      <c r="Y389">
        <v>0.18407760767328318</v>
      </c>
      <c r="Z389">
        <v>0.81409453565684708</v>
      </c>
    </row>
    <row r="390" spans="1:26" s="56" customFormat="1" x14ac:dyDescent="0.2">
      <c r="A390" s="56">
        <v>9361</v>
      </c>
      <c r="B390" s="1" t="s">
        <v>768</v>
      </c>
      <c r="C390" s="56" t="s">
        <v>95</v>
      </c>
      <c r="D390" s="130">
        <v>43291</v>
      </c>
      <c r="E390" s="72">
        <v>6.1</v>
      </c>
      <c r="F390" s="56">
        <v>0.1074</v>
      </c>
      <c r="G390" s="70">
        <v>0.10229999999999961</v>
      </c>
      <c r="H390" t="s">
        <v>512</v>
      </c>
      <c r="I390">
        <v>1.007306371795411E-2</v>
      </c>
      <c r="J390">
        <v>0.16099439687963954</v>
      </c>
      <c r="K390">
        <v>7.1686853619680937E-3</v>
      </c>
      <c r="L390">
        <v>1.7712861411213057E-2</v>
      </c>
      <c r="M390">
        <v>0.12430631673856321</v>
      </c>
      <c r="N390">
        <v>1.294047774373475E-2</v>
      </c>
      <c r="O390">
        <v>0.12363689448317422</v>
      </c>
      <c r="P390">
        <v>0.43996049439447321</v>
      </c>
      <c r="Q390">
        <v>1.0007611019644775E-2</v>
      </c>
      <c r="R390">
        <v>0.41180862479050134</v>
      </c>
      <c r="S390">
        <v>7.2581508834754376E-5</v>
      </c>
      <c r="T390">
        <v>0.4118086247905014</v>
      </c>
      <c r="U390">
        <v>2.5083005899871245E-3</v>
      </c>
      <c r="V390">
        <v>1.3166862647917994</v>
      </c>
      <c r="W390">
        <v>3.0945166143218562E-2</v>
      </c>
      <c r="X390">
        <v>0.18192958270397669</v>
      </c>
      <c r="Y390">
        <v>7.786821583803685E-5</v>
      </c>
      <c r="Z390">
        <v>1.2948704387509085</v>
      </c>
    </row>
    <row r="391" spans="1:26" s="56" customFormat="1" x14ac:dyDescent="0.2">
      <c r="A391" s="156">
        <v>9186</v>
      </c>
      <c r="B391" s="156" t="s">
        <v>87</v>
      </c>
      <c r="C391" s="156" t="s">
        <v>79</v>
      </c>
      <c r="D391" s="160">
        <v>43291</v>
      </c>
      <c r="E391" s="158"/>
      <c r="F391" s="168">
        <v>1.0952999999999999</v>
      </c>
      <c r="G391" s="168">
        <v>10.346170000000001</v>
      </c>
      <c r="H391" t="s">
        <v>513</v>
      </c>
      <c r="I391">
        <v>9.810326530882112E-3</v>
      </c>
      <c r="J391">
        <v>2.3790468321399922</v>
      </c>
      <c r="K391">
        <v>7.1781883796544254E-3</v>
      </c>
      <c r="L391">
        <v>1.0212778139403356E-2</v>
      </c>
      <c r="M391">
        <v>2.6986694257496184</v>
      </c>
      <c r="N391">
        <v>2.8287134726347245E-2</v>
      </c>
      <c r="O391">
        <v>2.0911697177237882</v>
      </c>
      <c r="P391">
        <v>2.3893760679731422</v>
      </c>
      <c r="Q391">
        <v>7.5776641168530156E-3</v>
      </c>
      <c r="R391">
        <v>0.36326706234271583</v>
      </c>
      <c r="S391">
        <v>5.4958000861997043E-5</v>
      </c>
      <c r="T391">
        <v>0.36326706234271505</v>
      </c>
      <c r="U391">
        <v>1.3043099513212348</v>
      </c>
      <c r="V391">
        <v>0.4342013277463202</v>
      </c>
      <c r="W391">
        <v>0.14363736035216604</v>
      </c>
      <c r="X391">
        <v>0.88181610891297446</v>
      </c>
      <c r="Y391">
        <v>0.18735779059923593</v>
      </c>
      <c r="Z391">
        <v>0.82099803830163376</v>
      </c>
    </row>
    <row r="392" spans="1:26" s="56" customFormat="1" x14ac:dyDescent="0.2">
      <c r="A392" s="56">
        <v>9362</v>
      </c>
      <c r="B392" s="1" t="s">
        <v>771</v>
      </c>
      <c r="C392" s="56" t="s">
        <v>95</v>
      </c>
      <c r="D392" s="130">
        <v>43291</v>
      </c>
      <c r="E392" s="72">
        <v>4.0999999999999996</v>
      </c>
      <c r="F392" s="56">
        <v>0.11634</v>
      </c>
      <c r="G392" s="70">
        <v>0.1027199999999997</v>
      </c>
      <c r="H392" t="s">
        <v>514</v>
      </c>
      <c r="I392">
        <v>1.0046240783825674E-2</v>
      </c>
      <c r="J392">
        <v>0.19929321276995557</v>
      </c>
      <c r="K392">
        <v>7.1701330496945466E-3</v>
      </c>
      <c r="L392">
        <v>1.8271192901799842E-2</v>
      </c>
      <c r="M392">
        <v>0.14766096395354655</v>
      </c>
      <c r="N392">
        <v>1.0051177578764997E-2</v>
      </c>
      <c r="O392">
        <v>0.14448594612358362</v>
      </c>
      <c r="P392">
        <v>0.56948339943240944</v>
      </c>
      <c r="Q392">
        <v>9.8429409298414292E-3</v>
      </c>
      <c r="R392">
        <v>0.51310762124361309</v>
      </c>
      <c r="S392">
        <v>7.1387217454481965E-5</v>
      </c>
      <c r="T392">
        <v>0.51310762124361364</v>
      </c>
      <c r="U392">
        <v>1.1774605139337258E-3</v>
      </c>
      <c r="V392">
        <v>2.482522314409656</v>
      </c>
      <c r="W392">
        <v>2.685915620624954E-2</v>
      </c>
      <c r="X392">
        <v>0.18153084147829235</v>
      </c>
      <c r="Y392">
        <v>3.1848358086880627E-5</v>
      </c>
      <c r="Z392">
        <v>2.459267670777455</v>
      </c>
    </row>
    <row r="393" spans="1:26" s="56" customFormat="1" x14ac:dyDescent="0.2">
      <c r="A393" s="156">
        <v>9186</v>
      </c>
      <c r="B393" s="156" t="s">
        <v>87</v>
      </c>
      <c r="C393" s="156" t="s">
        <v>79</v>
      </c>
      <c r="D393" s="160">
        <v>43291</v>
      </c>
      <c r="E393" s="158"/>
      <c r="F393" s="168">
        <v>1.0952999999999999</v>
      </c>
      <c r="G393" s="168">
        <v>10.346170000000001</v>
      </c>
      <c r="H393" t="s">
        <v>515</v>
      </c>
      <c r="I393">
        <v>9.7504248163601103E-3</v>
      </c>
      <c r="J393">
        <v>2.3755312451738844</v>
      </c>
      <c r="K393">
        <v>7.189820947898393E-3</v>
      </c>
      <c r="L393">
        <v>9.69816281703491E-3</v>
      </c>
      <c r="M393">
        <v>2.6985877351987027</v>
      </c>
      <c r="N393">
        <v>2.9584108092586815E-2</v>
      </c>
      <c r="O393">
        <v>2.1111585845669003</v>
      </c>
      <c r="P393">
        <v>2.3908487743545037</v>
      </c>
      <c r="Q393">
        <v>7.5741413650696754E-3</v>
      </c>
      <c r="R393">
        <v>0.34382896196609786</v>
      </c>
      <c r="S393">
        <v>5.4932451643588822E-5</v>
      </c>
      <c r="T393">
        <v>0.34382896196609719</v>
      </c>
      <c r="U393">
        <v>1.3120500869270249</v>
      </c>
      <c r="V393">
        <v>0.43437283490570966</v>
      </c>
      <c r="W393">
        <v>0.13768030848046822</v>
      </c>
      <c r="X393">
        <v>0.85361239219760399</v>
      </c>
      <c r="Y393">
        <v>0.17967968419594599</v>
      </c>
      <c r="Z393">
        <v>0.89328382162759712</v>
      </c>
    </row>
    <row r="394" spans="1:26" s="56" customFormat="1" x14ac:dyDescent="0.2">
      <c r="A394" s="56">
        <v>9363</v>
      </c>
      <c r="B394" s="1" t="s">
        <v>772</v>
      </c>
      <c r="C394" s="56" t="s">
        <v>95</v>
      </c>
      <c r="D394" s="130">
        <v>43291</v>
      </c>
      <c r="E394" s="72">
        <v>0.4</v>
      </c>
      <c r="F394" s="70">
        <v>0.15923000000000001</v>
      </c>
      <c r="G394" s="70">
        <v>0.10307000000000066</v>
      </c>
      <c r="H394" t="s">
        <v>516</v>
      </c>
      <c r="I394">
        <v>1.0048696862966978E-2</v>
      </c>
      <c r="J394">
        <v>0.21239237789118631</v>
      </c>
      <c r="K394">
        <v>7.189755077767178E-3</v>
      </c>
      <c r="L394">
        <v>1.1476571167000774E-2</v>
      </c>
      <c r="M394">
        <v>0.51664145265174977</v>
      </c>
      <c r="N394">
        <v>6.1050208860089737E-3</v>
      </c>
      <c r="O394">
        <v>0.4117550974863895</v>
      </c>
      <c r="P394">
        <v>0.30474035185091974</v>
      </c>
      <c r="Q394">
        <v>8.0133563503709659E-3</v>
      </c>
      <c r="R394">
        <v>0.17595128783685896</v>
      </c>
      <c r="S394">
        <v>5.8117915814151104E-5</v>
      </c>
      <c r="T394">
        <v>0.1759512878368589</v>
      </c>
      <c r="U394">
        <v>1.0408731658977256E-2</v>
      </c>
      <c r="V394">
        <v>0.85631283616376586</v>
      </c>
      <c r="W394">
        <v>1.0518845063808159E-3</v>
      </c>
      <c r="X394">
        <v>0.20182463850212645</v>
      </c>
      <c r="Y394">
        <v>1.0931284647586939E-5</v>
      </c>
      <c r="Z394">
        <v>0.83567704508816976</v>
      </c>
    </row>
    <row r="395" spans="1:26" s="56" customFormat="1" x14ac:dyDescent="0.2">
      <c r="A395" s="156">
        <v>9186</v>
      </c>
      <c r="B395" s="156" t="s">
        <v>87</v>
      </c>
      <c r="C395" s="156" t="s">
        <v>79</v>
      </c>
      <c r="D395" s="160">
        <v>43291</v>
      </c>
      <c r="E395" s="158"/>
      <c r="F395" s="168">
        <v>1.0952999999999999</v>
      </c>
      <c r="G395" s="168">
        <v>10.346170000000001</v>
      </c>
      <c r="H395" t="s">
        <v>515</v>
      </c>
      <c r="I395">
        <v>9.7504248163601103E-3</v>
      </c>
      <c r="J395">
        <v>2.3755312451738844</v>
      </c>
      <c r="K395">
        <v>7.189820947898393E-3</v>
      </c>
      <c r="L395">
        <v>9.69816281703491E-3</v>
      </c>
      <c r="M395">
        <v>2.6985877351987027</v>
      </c>
      <c r="N395">
        <v>2.9584108092586815E-2</v>
      </c>
      <c r="O395">
        <v>2.1111585845669003</v>
      </c>
      <c r="P395">
        <v>2.3908487743545037</v>
      </c>
      <c r="Q395">
        <v>7.5741413650696754E-3</v>
      </c>
      <c r="R395">
        <v>0.34382896196609786</v>
      </c>
      <c r="S395">
        <v>5.4932451643588822E-5</v>
      </c>
      <c r="T395">
        <v>0.34382896196609719</v>
      </c>
      <c r="U395">
        <v>1.3120500869270249</v>
      </c>
      <c r="V395">
        <v>0.43437283490570966</v>
      </c>
      <c r="W395">
        <v>0.13768030848046822</v>
      </c>
      <c r="X395">
        <v>0.85361239219760399</v>
      </c>
      <c r="Y395">
        <v>0.17967968419594599</v>
      </c>
      <c r="Z395">
        <v>0.89328382162759712</v>
      </c>
    </row>
    <row r="396" spans="1:26" s="56" customFormat="1" x14ac:dyDescent="0.2">
      <c r="E396" s="72"/>
      <c r="G396" s="70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</row>
    <row r="397" spans="1:26" s="56" customFormat="1" x14ac:dyDescent="0.2">
      <c r="A397" s="156">
        <v>9186</v>
      </c>
      <c r="B397" s="156" t="s">
        <v>87</v>
      </c>
      <c r="C397" s="156" t="s">
        <v>79</v>
      </c>
      <c r="D397" s="160">
        <v>43292</v>
      </c>
      <c r="E397" s="158"/>
      <c r="F397" s="168">
        <v>1.0952999999999999</v>
      </c>
      <c r="G397" s="168">
        <v>10.346170000000001</v>
      </c>
      <c r="H397" t="s">
        <v>517</v>
      </c>
      <c r="I397">
        <v>9.7907296569707414E-3</v>
      </c>
      <c r="J397">
        <v>2.083572737129844</v>
      </c>
      <c r="K397">
        <v>7.1839969876736649E-3</v>
      </c>
      <c r="L397">
        <v>1.4688368556365627E-2</v>
      </c>
      <c r="M397">
        <v>2.6988301351067006</v>
      </c>
      <c r="N397">
        <v>2.9350058245540333E-2</v>
      </c>
      <c r="O397">
        <v>2.1024924046085678</v>
      </c>
      <c r="P397">
        <v>2.2505950756202946</v>
      </c>
      <c r="Q397">
        <v>7.5918296667781271E-3</v>
      </c>
      <c r="R397">
        <v>0.38532081498008747</v>
      </c>
      <c r="S397">
        <v>5.5060738366984048E-5</v>
      </c>
      <c r="T397">
        <v>0.38532081498008774</v>
      </c>
      <c r="U397">
        <v>1.3113772519423752</v>
      </c>
      <c r="V397">
        <v>0.52517446939755918</v>
      </c>
      <c r="W397">
        <v>0.13389542312000829</v>
      </c>
      <c r="X397">
        <v>1.2395922429227038</v>
      </c>
      <c r="Y397">
        <v>0.17616224948946119</v>
      </c>
      <c r="Z397">
        <v>1.1129993505258708</v>
      </c>
    </row>
    <row r="398" spans="1:26" s="56" customFormat="1" x14ac:dyDescent="0.2">
      <c r="A398" s="56">
        <v>9364</v>
      </c>
      <c r="B398" s="1" t="s">
        <v>773</v>
      </c>
      <c r="C398" s="56" t="s">
        <v>95</v>
      </c>
      <c r="D398" s="130">
        <v>43292</v>
      </c>
      <c r="E398" s="72">
        <v>1.75</v>
      </c>
      <c r="F398" s="56">
        <v>0.14826</v>
      </c>
      <c r="G398" s="70">
        <v>0.10325000000000095</v>
      </c>
      <c r="H398" t="s">
        <v>518</v>
      </c>
      <c r="I398">
        <v>1.0065667914551796E-2</v>
      </c>
      <c r="J398">
        <v>0.1734126379564819</v>
      </c>
      <c r="K398">
        <v>7.1744416809846482E-3</v>
      </c>
      <c r="L398">
        <v>6.5131940426991922E-3</v>
      </c>
      <c r="M398">
        <v>0.53081246437297713</v>
      </c>
      <c r="N398">
        <v>5.3602647368769856E-3</v>
      </c>
      <c r="O398">
        <v>0.41588371129316259</v>
      </c>
      <c r="P398">
        <v>0.22903875100177273</v>
      </c>
      <c r="Q398">
        <v>7.8838267211227588E-3</v>
      </c>
      <c r="R398">
        <v>0.18539938040306703</v>
      </c>
      <c r="S398">
        <v>5.7178485223654856E-5</v>
      </c>
      <c r="T398">
        <v>0.18539938040306647</v>
      </c>
      <c r="U398">
        <v>7.8348535928858404E-3</v>
      </c>
      <c r="V398">
        <v>0.88619846340795105</v>
      </c>
      <c r="W398">
        <v>1.0175986767430678E-2</v>
      </c>
      <c r="X398">
        <v>0.22708988925236218</v>
      </c>
      <c r="Y398">
        <v>7.9785862611683685E-5</v>
      </c>
      <c r="Z398">
        <v>0.81330685015381876</v>
      </c>
    </row>
    <row r="399" spans="1:26" s="56" customFormat="1" x14ac:dyDescent="0.2">
      <c r="A399" s="156">
        <v>9186</v>
      </c>
      <c r="B399" s="156" t="s">
        <v>87</v>
      </c>
      <c r="C399" s="156" t="s">
        <v>79</v>
      </c>
      <c r="D399" s="160">
        <v>43292</v>
      </c>
      <c r="E399" s="158"/>
      <c r="F399" s="168">
        <v>1.0952999999999999</v>
      </c>
      <c r="G399" s="168">
        <v>10.346170000000001</v>
      </c>
      <c r="H399" t="s">
        <v>519</v>
      </c>
      <c r="I399">
        <v>9.8770780097471172E-3</v>
      </c>
      <c r="J399">
        <v>2.282620678164256</v>
      </c>
      <c r="K399">
        <v>7.1797676144864271E-3</v>
      </c>
      <c r="L399">
        <v>1.1545404016872578E-2</v>
      </c>
      <c r="M399">
        <v>2.6989178367535187</v>
      </c>
      <c r="N399">
        <v>2.7200273480988833E-2</v>
      </c>
      <c r="O399">
        <v>2.0918535962484581</v>
      </c>
      <c r="P399">
        <v>2.3604949077376185</v>
      </c>
      <c r="Q399">
        <v>7.622142064556474E-3</v>
      </c>
      <c r="R399">
        <v>0.31603349109126322</v>
      </c>
      <c r="S399">
        <v>5.5280582999517517E-5</v>
      </c>
      <c r="T399">
        <v>0.31603349109126255</v>
      </c>
      <c r="U399">
        <v>1.3118080307633706</v>
      </c>
      <c r="V399">
        <v>0.42456459015995607</v>
      </c>
      <c r="W399">
        <v>0.13865299622742777</v>
      </c>
      <c r="X399">
        <v>1.759308153373643</v>
      </c>
      <c r="Y399">
        <v>0.18226658171733554</v>
      </c>
      <c r="Z399">
        <v>1.0795503222162348</v>
      </c>
    </row>
    <row r="400" spans="1:26" s="56" customFormat="1" x14ac:dyDescent="0.2">
      <c r="A400" s="56">
        <v>9365</v>
      </c>
      <c r="B400" s="1" t="s">
        <v>774</v>
      </c>
      <c r="C400" s="56" t="s">
        <v>95</v>
      </c>
      <c r="D400" s="130">
        <v>43292</v>
      </c>
      <c r="E400" s="72">
        <v>4.2</v>
      </c>
      <c r="F400" s="56">
        <v>0.14831</v>
      </c>
      <c r="G400" s="70">
        <v>0.10188999999999915</v>
      </c>
      <c r="H400" t="s">
        <v>520</v>
      </c>
      <c r="I400">
        <v>1.0040556529151517E-2</v>
      </c>
      <c r="J400">
        <v>0.16753425808564085</v>
      </c>
      <c r="K400">
        <v>7.1812724664920132E-3</v>
      </c>
      <c r="L400">
        <v>8.021417190679711E-3</v>
      </c>
      <c r="M400">
        <v>0.45618972070724795</v>
      </c>
      <c r="N400">
        <v>6.9064981773206257E-3</v>
      </c>
      <c r="O400">
        <v>0.36062850305058441</v>
      </c>
      <c r="P400">
        <v>0.25735447482877633</v>
      </c>
      <c r="Q400">
        <v>7.940067350122329E-3</v>
      </c>
      <c r="R400">
        <v>0.18558085742303765</v>
      </c>
      <c r="S400">
        <v>5.7586377746914573E-5</v>
      </c>
      <c r="T400">
        <v>0.18558085742303757</v>
      </c>
      <c r="U400">
        <v>1.1558320793992353E-2</v>
      </c>
      <c r="V400">
        <v>0.67540096614141532</v>
      </c>
      <c r="W400">
        <v>3.8802748424177293E-3</v>
      </c>
      <c r="X400">
        <v>0.2735656773630194</v>
      </c>
      <c r="Y400">
        <v>4.5036255330346872E-5</v>
      </c>
      <c r="Z400">
        <v>0.6319019485743127</v>
      </c>
    </row>
    <row r="401" spans="1:26" s="56" customFormat="1" x14ac:dyDescent="0.2">
      <c r="A401" s="156">
        <v>9186</v>
      </c>
      <c r="B401" s="156" t="s">
        <v>87</v>
      </c>
      <c r="C401" s="156" t="s">
        <v>79</v>
      </c>
      <c r="D401" s="160">
        <v>43292</v>
      </c>
      <c r="E401" s="158"/>
      <c r="F401" s="168">
        <v>1.0952999999999999</v>
      </c>
      <c r="G401" s="168">
        <v>10.346170000000001</v>
      </c>
      <c r="H401" t="s">
        <v>521</v>
      </c>
      <c r="I401">
        <v>9.8792451678120178E-3</v>
      </c>
      <c r="J401">
        <v>0.57232680619457277</v>
      </c>
      <c r="K401">
        <v>7.1826096892873576E-3</v>
      </c>
      <c r="L401">
        <v>7.2495623318515065E-3</v>
      </c>
      <c r="M401">
        <v>2.6992098596705669</v>
      </c>
      <c r="N401">
        <v>1.1188737209481322E-2</v>
      </c>
      <c r="O401">
        <v>2.0692790653414148</v>
      </c>
      <c r="P401">
        <v>0.59177861768105433</v>
      </c>
      <c r="Q401">
        <v>7.5686818153876409E-3</v>
      </c>
      <c r="R401">
        <v>0.14549358462831019</v>
      </c>
      <c r="S401">
        <v>5.489285554490932E-5</v>
      </c>
      <c r="T401">
        <v>0.14549358462831072</v>
      </c>
      <c r="U401">
        <v>1.3125425298175404</v>
      </c>
      <c r="V401">
        <v>0.42392607376034297</v>
      </c>
      <c r="W401">
        <v>0.1794909009688424</v>
      </c>
      <c r="X401">
        <v>0.46700126370665429</v>
      </c>
      <c r="Y401">
        <v>0.23541344463374539</v>
      </c>
      <c r="Z401">
        <v>0.32276292985125732</v>
      </c>
    </row>
    <row r="402" spans="1:26" s="56" customFormat="1" x14ac:dyDescent="0.2">
      <c r="A402" s="56">
        <v>9383</v>
      </c>
      <c r="B402" s="56" t="s">
        <v>531</v>
      </c>
      <c r="C402" s="56" t="s">
        <v>95</v>
      </c>
      <c r="D402" s="130">
        <v>43292</v>
      </c>
      <c r="E402" s="72"/>
      <c r="F402" s="56">
        <v>0.22924</v>
      </c>
      <c r="G402" s="70">
        <v>0.10932000000000031</v>
      </c>
      <c r="H402" t="s">
        <v>522</v>
      </c>
      <c r="I402">
        <v>1.0090600502849642E-2</v>
      </c>
      <c r="J402">
        <v>0.27634012497273108</v>
      </c>
      <c r="K402">
        <v>7.1747194867744241E-3</v>
      </c>
      <c r="L402">
        <v>9.8200940161454128E-3</v>
      </c>
      <c r="M402">
        <v>0.64203179316251391</v>
      </c>
      <c r="N402">
        <v>6.1881028729490221E-3</v>
      </c>
      <c r="O402">
        <v>0.59936504823543002</v>
      </c>
      <c r="P402">
        <v>0.30140658389072494</v>
      </c>
      <c r="Q402">
        <v>9.4306507188652109E-3</v>
      </c>
      <c r="R402">
        <v>0.1759199971523788</v>
      </c>
      <c r="S402">
        <v>6.8397028733945984E-5</v>
      </c>
      <c r="T402">
        <v>0.17591999715237874</v>
      </c>
      <c r="U402">
        <v>2.9259726487965917E-2</v>
      </c>
      <c r="V402">
        <v>0.56134398822659326</v>
      </c>
      <c r="W402">
        <v>2.4665460467416557E-4</v>
      </c>
      <c r="X402">
        <v>0.1708931444629066</v>
      </c>
      <c r="Y402">
        <v>7.2209242358111726E-6</v>
      </c>
      <c r="Z402">
        <v>0.50997000884566845</v>
      </c>
    </row>
    <row r="403" spans="1:26" s="56" customFormat="1" x14ac:dyDescent="0.2">
      <c r="A403" s="156">
        <v>9186</v>
      </c>
      <c r="B403" s="156" t="s">
        <v>87</v>
      </c>
      <c r="C403" s="156" t="s">
        <v>79</v>
      </c>
      <c r="D403" s="160">
        <v>43292</v>
      </c>
      <c r="E403" s="158"/>
      <c r="F403" s="168">
        <v>1.0952999999999999</v>
      </c>
      <c r="G403" s="168">
        <v>10.346170000000001</v>
      </c>
      <c r="H403" t="s">
        <v>523</v>
      </c>
      <c r="I403">
        <v>9.8557031414869215E-3</v>
      </c>
      <c r="J403">
        <v>0.67579881987276325</v>
      </c>
      <c r="K403">
        <v>7.1792752942638656E-3</v>
      </c>
      <c r="L403">
        <v>6.4176313365112035E-3</v>
      </c>
      <c r="M403">
        <v>2.6991040492859679</v>
      </c>
      <c r="N403">
        <v>8.9788608294968705E-3</v>
      </c>
      <c r="O403">
        <v>2.0675762708425065</v>
      </c>
      <c r="P403">
        <v>0.68412082679373765</v>
      </c>
      <c r="Q403">
        <v>7.5652430043515835E-3</v>
      </c>
      <c r="R403">
        <v>0.11093735439702318</v>
      </c>
      <c r="S403">
        <v>5.4867915117757934E-5</v>
      </c>
      <c r="T403">
        <v>0.11093735439702276</v>
      </c>
      <c r="U403">
        <v>1.3124850193941815</v>
      </c>
      <c r="V403">
        <v>0.2984407941260474</v>
      </c>
      <c r="W403">
        <v>0.17910440471959327</v>
      </c>
      <c r="X403">
        <v>0.4333018972153887</v>
      </c>
      <c r="Y403">
        <v>0.23486462960112311</v>
      </c>
      <c r="Z403">
        <v>0.4295017666892828</v>
      </c>
    </row>
    <row r="404" spans="1:26" s="56" customFormat="1" x14ac:dyDescent="0.2">
      <c r="A404" s="56">
        <v>9384</v>
      </c>
      <c r="B404" s="56" t="s">
        <v>532</v>
      </c>
      <c r="C404" s="56" t="s">
        <v>95</v>
      </c>
      <c r="D404" s="130">
        <v>43292</v>
      </c>
      <c r="E404" s="72"/>
      <c r="F404" s="56">
        <v>0.19581999999999999</v>
      </c>
      <c r="G404" s="70">
        <v>0.10754999999999981</v>
      </c>
      <c r="H404" t="s">
        <v>524</v>
      </c>
      <c r="I404">
        <v>1.0051535463109353E-2</v>
      </c>
      <c r="J404">
        <v>0.22175829231401417</v>
      </c>
      <c r="K404">
        <v>7.1646344333765296E-3</v>
      </c>
      <c r="L404">
        <v>8.9246974567753438E-3</v>
      </c>
      <c r="M404">
        <v>2.681346171524253</v>
      </c>
      <c r="N404">
        <v>4.6338689527907345E-3</v>
      </c>
      <c r="O404">
        <v>2.3629203030024555</v>
      </c>
      <c r="P404">
        <v>0.22625571908154504</v>
      </c>
      <c r="Q404">
        <v>8.8662285858252896E-3</v>
      </c>
      <c r="R404">
        <v>5.2438116529302373E-2</v>
      </c>
      <c r="S404">
        <v>6.4303483335813454E-5</v>
      </c>
      <c r="T404">
        <v>5.2438116529302178E-2</v>
      </c>
      <c r="U404">
        <v>1.2174640437792921</v>
      </c>
      <c r="V404">
        <v>0.16514861726989941</v>
      </c>
      <c r="W404">
        <v>9.8957584555830385E-4</v>
      </c>
      <c r="X404">
        <v>0.16687490951994083</v>
      </c>
      <c r="Y404">
        <v>1.2048422922841353E-3</v>
      </c>
      <c r="Z404">
        <v>7.6659817185213752E-2</v>
      </c>
    </row>
    <row r="405" spans="1:26" s="56" customFormat="1" x14ac:dyDescent="0.2">
      <c r="A405" s="156">
        <v>9186</v>
      </c>
      <c r="B405" s="156" t="s">
        <v>87</v>
      </c>
      <c r="C405" s="156" t="s">
        <v>79</v>
      </c>
      <c r="D405" s="160">
        <v>43292</v>
      </c>
      <c r="E405" s="158"/>
      <c r="F405" s="168">
        <v>1.0952999999999999</v>
      </c>
      <c r="G405" s="168">
        <v>10.346170000000001</v>
      </c>
      <c r="H405" t="s">
        <v>525</v>
      </c>
      <c r="I405">
        <v>9.978801951934322E-3</v>
      </c>
      <c r="J405">
        <v>0.74824879631802088</v>
      </c>
      <c r="K405">
        <v>7.170157401456055E-3</v>
      </c>
      <c r="L405">
        <v>7.2865911537750233E-3</v>
      </c>
      <c r="M405">
        <v>2.6994404203307156</v>
      </c>
      <c r="N405">
        <v>9.2169844159620141E-3</v>
      </c>
      <c r="O405">
        <v>2.0461815017662213</v>
      </c>
      <c r="P405">
        <v>0.69303519491040244</v>
      </c>
      <c r="Q405">
        <v>7.56386478970627E-3</v>
      </c>
      <c r="R405">
        <v>0.11367789736036206</v>
      </c>
      <c r="S405">
        <v>5.4857919435645735E-5</v>
      </c>
      <c r="T405">
        <v>0.11367789736036248</v>
      </c>
      <c r="U405">
        <v>1.3113817568133606</v>
      </c>
      <c r="V405">
        <v>0.29569011114724131</v>
      </c>
      <c r="W405">
        <v>0.18099649651584207</v>
      </c>
      <c r="X405">
        <v>0.4375531598781684</v>
      </c>
      <c r="Y405">
        <v>0.23728696135610663</v>
      </c>
      <c r="Z405">
        <v>0.38234634493848696</v>
      </c>
    </row>
    <row r="406" spans="1:26" s="56" customFormat="1" x14ac:dyDescent="0.2">
      <c r="A406" s="56">
        <v>9385</v>
      </c>
      <c r="B406" s="56" t="s">
        <v>533</v>
      </c>
      <c r="C406" s="56" t="s">
        <v>95</v>
      </c>
      <c r="D406" s="130">
        <v>43292</v>
      </c>
      <c r="E406" s="72"/>
      <c r="F406" s="56">
        <v>0.17138</v>
      </c>
      <c r="G406" s="70">
        <v>0.10664000000000051</v>
      </c>
      <c r="H406" t="s">
        <v>526</v>
      </c>
      <c r="I406">
        <v>1.0078087838199839E-2</v>
      </c>
      <c r="J406">
        <v>0.17162269888257087</v>
      </c>
      <c r="K406">
        <v>7.1591746233917409E-3</v>
      </c>
      <c r="L406">
        <v>6.4340467310610291E-3</v>
      </c>
      <c r="M406">
        <v>1.2256774013967637</v>
      </c>
      <c r="N406">
        <v>5.0282925860791498E-3</v>
      </c>
      <c r="O406">
        <v>1.0731902089987442</v>
      </c>
      <c r="P406">
        <v>0.18304976543070162</v>
      </c>
      <c r="Q406">
        <v>8.8261312828772122E-3</v>
      </c>
      <c r="R406">
        <v>6.4658836781585974E-2</v>
      </c>
      <c r="S406">
        <v>6.4012672397772074E-5</v>
      </c>
      <c r="T406">
        <v>6.4658836781586321E-2</v>
      </c>
      <c r="U406">
        <v>0.46149751181420157</v>
      </c>
      <c r="V406">
        <v>0.17464920947675336</v>
      </c>
      <c r="W406">
        <v>1.4600222469112396E-3</v>
      </c>
      <c r="X406">
        <v>0.16373472718625662</v>
      </c>
      <c r="Y406">
        <v>6.7318380856515704E-4</v>
      </c>
      <c r="Z406">
        <v>0.11283359109453932</v>
      </c>
    </row>
    <row r="407" spans="1:26" s="56" customFormat="1" x14ac:dyDescent="0.2">
      <c r="A407" s="156">
        <v>9186</v>
      </c>
      <c r="B407" s="156" t="s">
        <v>87</v>
      </c>
      <c r="C407" s="156" t="s">
        <v>79</v>
      </c>
      <c r="D407" s="160">
        <v>43292</v>
      </c>
      <c r="E407" s="158"/>
      <c r="F407" s="168">
        <v>1.0952999999999999</v>
      </c>
      <c r="G407" s="168">
        <v>10.346170000000001</v>
      </c>
      <c r="H407" t="s">
        <v>527</v>
      </c>
      <c r="I407">
        <v>9.9407333787505641E-3</v>
      </c>
      <c r="J407">
        <v>0.4850561419549258</v>
      </c>
      <c r="K407">
        <v>7.1679954002842085E-3</v>
      </c>
      <c r="L407">
        <v>5.0307781502071181E-3</v>
      </c>
      <c r="M407">
        <v>2.6995005809435835</v>
      </c>
      <c r="N407">
        <v>9.4759978539108673E-3</v>
      </c>
      <c r="O407">
        <v>2.0508052960082486</v>
      </c>
      <c r="P407">
        <v>0.48540631894682196</v>
      </c>
      <c r="Q407">
        <v>7.5567996935811035E-3</v>
      </c>
      <c r="R407">
        <v>0.10164674065337106</v>
      </c>
      <c r="S407">
        <v>5.4806678901234421E-5</v>
      </c>
      <c r="T407">
        <v>0.10164674065337218</v>
      </c>
      <c r="U407">
        <v>1.3100023094836684</v>
      </c>
      <c r="V407">
        <v>0.17438838636981485</v>
      </c>
      <c r="W407">
        <v>0.18140396488697907</v>
      </c>
      <c r="X407">
        <v>0.36220607083227607</v>
      </c>
      <c r="Y407">
        <v>0.23746551635349816</v>
      </c>
      <c r="Z407">
        <v>0.31622702645094108</v>
      </c>
    </row>
    <row r="408" spans="1:26" s="56" customFormat="1" x14ac:dyDescent="0.2">
      <c r="A408" s="56">
        <v>9386</v>
      </c>
      <c r="B408" s="56" t="s">
        <v>534</v>
      </c>
      <c r="C408" s="56" t="s">
        <v>95</v>
      </c>
      <c r="D408" s="130">
        <v>43292</v>
      </c>
      <c r="E408" s="72"/>
      <c r="F408" s="56">
        <v>0.21168000000000001</v>
      </c>
      <c r="G408" s="70">
        <v>0.10748999999999853</v>
      </c>
      <c r="H408" t="s">
        <v>528</v>
      </c>
      <c r="I408">
        <v>1.009301276975042E-2</v>
      </c>
      <c r="J408">
        <v>0.21723707368432876</v>
      </c>
      <c r="K408">
        <v>7.161772590509252E-3</v>
      </c>
      <c r="L408">
        <v>4.4236495170839564E-3</v>
      </c>
      <c r="M408">
        <v>1.3297928942716093</v>
      </c>
      <c r="N408">
        <v>5.5448449748984677E-3</v>
      </c>
      <c r="O408">
        <v>1.2020875344983679</v>
      </c>
      <c r="P408">
        <v>0.23907417052301058</v>
      </c>
      <c r="Q408">
        <v>9.1166518141645569E-3</v>
      </c>
      <c r="R408">
        <v>8.7959262868311933E-2</v>
      </c>
      <c r="S408">
        <v>6.611971057770511E-5</v>
      </c>
      <c r="T408">
        <v>8.7959262868312141E-2</v>
      </c>
      <c r="U408">
        <v>0.49485210585000428</v>
      </c>
      <c r="V408">
        <v>0.18405617528509899</v>
      </c>
      <c r="W408">
        <v>3.485524649945694E-4</v>
      </c>
      <c r="X408">
        <v>0.16235653237015676</v>
      </c>
      <c r="Y408">
        <v>1.7254385955984373E-4</v>
      </c>
      <c r="Z408">
        <v>9.154459066860178E-2</v>
      </c>
    </row>
    <row r="409" spans="1:26" s="56" customFormat="1" x14ac:dyDescent="0.2">
      <c r="A409" s="156">
        <v>9186</v>
      </c>
      <c r="B409" s="156" t="s">
        <v>87</v>
      </c>
      <c r="C409" s="156" t="s">
        <v>79</v>
      </c>
      <c r="D409" s="160">
        <v>43292</v>
      </c>
      <c r="E409" s="158"/>
      <c r="F409" s="168">
        <v>1.0952999999999999</v>
      </c>
      <c r="G409" s="168">
        <v>10.346170000000001</v>
      </c>
      <c r="H409" t="s">
        <v>529</v>
      </c>
      <c r="I409">
        <v>9.893113541480536E-3</v>
      </c>
      <c r="J409">
        <v>0.47854891010662876</v>
      </c>
      <c r="K409">
        <v>7.1700809830299722E-3</v>
      </c>
      <c r="L409">
        <v>5.7469556147919524E-3</v>
      </c>
      <c r="M409">
        <v>2.6987434437608284</v>
      </c>
      <c r="N409">
        <v>1.0919386411880184E-2</v>
      </c>
      <c r="O409">
        <v>2.0660557877344941</v>
      </c>
      <c r="P409">
        <v>0.47701375936543383</v>
      </c>
      <c r="Q409">
        <v>7.5695174820197379E-3</v>
      </c>
      <c r="R409">
        <v>0.13589463967878002</v>
      </c>
      <c r="S409">
        <v>5.4898916326540574E-5</v>
      </c>
      <c r="T409">
        <v>0.13589463967878054</v>
      </c>
      <c r="U409">
        <v>1.3120085956296412</v>
      </c>
      <c r="V409">
        <v>0.26520450950326607</v>
      </c>
      <c r="W409">
        <v>0.18022216540573871</v>
      </c>
      <c r="X409">
        <v>0.35241752759192119</v>
      </c>
      <c r="Y409">
        <v>0.23657621618558095</v>
      </c>
      <c r="Z409">
        <v>0.36831252676354065</v>
      </c>
    </row>
    <row r="410" spans="1:26" s="56" customFormat="1" x14ac:dyDescent="0.2">
      <c r="A410" s="56">
        <v>9387</v>
      </c>
      <c r="B410" s="56" t="s">
        <v>535</v>
      </c>
      <c r="C410" s="56" t="s">
        <v>95</v>
      </c>
      <c r="D410" s="130">
        <v>43292</v>
      </c>
      <c r="E410" s="72"/>
      <c r="F410" s="56">
        <v>0.23116999999999999</v>
      </c>
      <c r="G410" s="70">
        <v>0.10660999999999987</v>
      </c>
      <c r="H410" t="s">
        <v>530</v>
      </c>
      <c r="I410">
        <v>1.0064237796639007E-2</v>
      </c>
      <c r="J410">
        <v>0.18066295482832517</v>
      </c>
      <c r="K410">
        <v>7.1545245189833691E-3</v>
      </c>
      <c r="L410">
        <v>4.1846856291104266E-3</v>
      </c>
      <c r="M410">
        <v>2.2739045410656069</v>
      </c>
      <c r="N410">
        <v>3.9089848150537475E-3</v>
      </c>
      <c r="O410">
        <v>1.9131019190318117</v>
      </c>
      <c r="P410">
        <v>0.20043356840911833</v>
      </c>
      <c r="Q410">
        <v>8.4674127978970892E-3</v>
      </c>
      <c r="R410">
        <v>3.961346901779348E-2</v>
      </c>
      <c r="S410">
        <v>6.1411019632125446E-5</v>
      </c>
      <c r="T410">
        <v>3.9613469017793758E-2</v>
      </c>
      <c r="U410">
        <v>0.81800866780317416</v>
      </c>
      <c r="V410">
        <v>0.1913950322817414</v>
      </c>
      <c r="W410">
        <v>1.1580935710470586E-3</v>
      </c>
      <c r="X410">
        <v>0.1724879159136779</v>
      </c>
      <c r="Y410">
        <v>9.473580558705426E-4</v>
      </c>
      <c r="Z410">
        <v>7.5961542971805948E-2</v>
      </c>
    </row>
    <row r="411" spans="1:26" s="56" customFormat="1" x14ac:dyDescent="0.2">
      <c r="A411" s="156">
        <v>9186</v>
      </c>
      <c r="B411" s="156" t="s">
        <v>87</v>
      </c>
      <c r="C411" s="156" t="s">
        <v>79</v>
      </c>
      <c r="D411" s="160">
        <v>43292</v>
      </c>
      <c r="E411" s="158"/>
      <c r="F411" s="168">
        <v>1.0952999999999999</v>
      </c>
      <c r="G411" s="168">
        <v>10.346170000000001</v>
      </c>
      <c r="H411" t="s">
        <v>529</v>
      </c>
      <c r="I411">
        <v>9.893113541480536E-3</v>
      </c>
      <c r="J411">
        <v>0.47854891010662876</v>
      </c>
      <c r="K411">
        <v>7.1700809830299722E-3</v>
      </c>
      <c r="L411">
        <v>5.7469556147919524E-3</v>
      </c>
      <c r="M411">
        <v>2.6987434437608284</v>
      </c>
      <c r="N411">
        <v>1.0919386411880184E-2</v>
      </c>
      <c r="O411">
        <v>2.0660557877344941</v>
      </c>
      <c r="P411">
        <v>0.47701375936543383</v>
      </c>
      <c r="Q411">
        <v>7.5695174820197379E-3</v>
      </c>
      <c r="R411">
        <v>0.13589463967878002</v>
      </c>
      <c r="S411">
        <v>5.4898916326540574E-5</v>
      </c>
      <c r="T411">
        <v>0.13589463967878054</v>
      </c>
      <c r="U411">
        <v>1.3120085956296412</v>
      </c>
      <c r="V411">
        <v>0.26520450950326607</v>
      </c>
      <c r="W411">
        <v>0.18022216540573871</v>
      </c>
      <c r="X411">
        <v>0.35241752759192119</v>
      </c>
      <c r="Y411">
        <v>0.23657621618558095</v>
      </c>
      <c r="Z411">
        <v>0.36831252676354065</v>
      </c>
    </row>
    <row r="412" spans="1:26" s="56" customFormat="1" x14ac:dyDescent="0.2">
      <c r="E412" s="72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</row>
    <row r="413" spans="1:26" s="56" customFormat="1" x14ac:dyDescent="0.2">
      <c r="A413" s="156">
        <v>9186</v>
      </c>
      <c r="B413" s="156" t="s">
        <v>87</v>
      </c>
      <c r="C413" s="156" t="s">
        <v>79</v>
      </c>
      <c r="D413" s="160">
        <v>43298</v>
      </c>
      <c r="E413" s="158"/>
      <c r="F413" s="168">
        <v>1.0952999999999999</v>
      </c>
      <c r="G413" s="168">
        <v>10.346170000000001</v>
      </c>
      <c r="H413" t="s">
        <v>342</v>
      </c>
      <c r="I413">
        <v>9.7775501355866195E-3</v>
      </c>
      <c r="J413">
        <v>0.98297822512486055</v>
      </c>
      <c r="K413">
        <v>7.1687752708152657E-3</v>
      </c>
      <c r="L413">
        <v>7.0629534638091789E-3</v>
      </c>
      <c r="M413">
        <v>2.6999035099203081</v>
      </c>
      <c r="N413">
        <v>1.0716159182266125E-2</v>
      </c>
      <c r="O413">
        <v>2.0896563839355289</v>
      </c>
      <c r="P413">
        <v>1.0024844938352482</v>
      </c>
      <c r="Q413">
        <v>7.5656580205219403E-3</v>
      </c>
      <c r="R413">
        <v>0.20615862470571367</v>
      </c>
      <c r="S413">
        <v>5.4870925076855682E-5</v>
      </c>
      <c r="T413">
        <v>0.20615862470571472</v>
      </c>
      <c r="U413">
        <v>1.3085040189307982</v>
      </c>
      <c r="V413">
        <v>0.27474001680551891</v>
      </c>
      <c r="W413">
        <v>0.19083094955905153</v>
      </c>
      <c r="X413">
        <v>0.66119985475030352</v>
      </c>
      <c r="Y413">
        <v>0.24992410584120159</v>
      </c>
      <c r="Z413">
        <v>0.52855616730242239</v>
      </c>
    </row>
    <row r="414" spans="1:26" s="56" customFormat="1" x14ac:dyDescent="0.2">
      <c r="A414" s="56">
        <v>9410</v>
      </c>
      <c r="B414" s="56" t="s">
        <v>545</v>
      </c>
      <c r="D414" s="130">
        <v>43298</v>
      </c>
      <c r="E414" s="72">
        <v>30</v>
      </c>
      <c r="F414" s="56">
        <v>9.1819999999999999E-2</v>
      </c>
      <c r="G414" s="70">
        <v>9.4380000000001019E-2</v>
      </c>
      <c r="H414" t="s">
        <v>536</v>
      </c>
      <c r="I414">
        <v>1.0047146743208765E-2</v>
      </c>
      <c r="J414">
        <v>0.39739896769316974</v>
      </c>
      <c r="K414">
        <v>7.159222771079457E-3</v>
      </c>
      <c r="L414">
        <v>6.6607425995849553E-3</v>
      </c>
      <c r="M414">
        <v>1.0352133416971394</v>
      </c>
      <c r="N414">
        <v>7.0376885501438622E-3</v>
      </c>
      <c r="O414">
        <v>0.79416385948568247</v>
      </c>
      <c r="P414">
        <v>0.39877219244093731</v>
      </c>
      <c r="Q414">
        <v>7.701266076579779E-3</v>
      </c>
      <c r="R414">
        <v>0.12813977167463528</v>
      </c>
      <c r="S414">
        <v>5.5854440253405303E-5</v>
      </c>
      <c r="T414">
        <v>0.12813977167463547</v>
      </c>
      <c r="U414">
        <v>1.478617755905451E-2</v>
      </c>
      <c r="V414">
        <v>0.72028418253485471</v>
      </c>
      <c r="W414">
        <v>9.8823345291586175E-4</v>
      </c>
      <c r="X414">
        <v>0.20022226578857036</v>
      </c>
      <c r="Y414">
        <v>1.4630489733100648E-5</v>
      </c>
      <c r="Z414">
        <v>0.69519491635415587</v>
      </c>
    </row>
    <row r="415" spans="1:26" s="56" customFormat="1" x14ac:dyDescent="0.2">
      <c r="A415" s="156">
        <v>9186</v>
      </c>
      <c r="B415" s="156" t="s">
        <v>87</v>
      </c>
      <c r="C415" s="156" t="s">
        <v>79</v>
      </c>
      <c r="D415" s="160">
        <v>43298</v>
      </c>
      <c r="E415" s="158"/>
      <c r="F415" s="168">
        <v>1.0952999999999999</v>
      </c>
      <c r="G415" s="168">
        <v>10.346170000000001</v>
      </c>
      <c r="H415" t="s">
        <v>344</v>
      </c>
      <c r="I415">
        <v>9.8494058560746854E-3</v>
      </c>
      <c r="J415">
        <v>0.85501357203995287</v>
      </c>
      <c r="K415">
        <v>7.1661658323305174E-3</v>
      </c>
      <c r="L415">
        <v>5.4353921216727073E-3</v>
      </c>
      <c r="M415">
        <v>2.6998752510687103</v>
      </c>
      <c r="N415">
        <v>1.2732111191603043E-2</v>
      </c>
      <c r="O415">
        <v>2.0741128896083789</v>
      </c>
      <c r="P415">
        <v>0.85646589720248001</v>
      </c>
      <c r="Q415">
        <v>7.5638407461921537E-3</v>
      </c>
      <c r="R415">
        <v>0.16814665536522153</v>
      </c>
      <c r="S415">
        <v>5.4857745056912494E-5</v>
      </c>
      <c r="T415">
        <v>0.16814665536522144</v>
      </c>
      <c r="U415">
        <v>1.3124988990722377</v>
      </c>
      <c r="V415">
        <v>0.38676998287148961</v>
      </c>
      <c r="W415">
        <v>0.1891205408870181</v>
      </c>
      <c r="X415">
        <v>0.58446835605368541</v>
      </c>
      <c r="Y415">
        <v>0.2479690547207202</v>
      </c>
      <c r="Z415">
        <v>0.40038776011073612</v>
      </c>
    </row>
    <row r="416" spans="1:26" s="56" customFormat="1" x14ac:dyDescent="0.2">
      <c r="A416" s="56">
        <v>9411</v>
      </c>
      <c r="B416" s="56" t="s">
        <v>546</v>
      </c>
      <c r="D416" s="130">
        <v>43298</v>
      </c>
      <c r="E416" s="72">
        <v>32.9</v>
      </c>
      <c r="F416" s="56">
        <v>0.1019</v>
      </c>
      <c r="G416" s="70">
        <v>9.6739999999998716E-2</v>
      </c>
      <c r="H416" t="s">
        <v>537</v>
      </c>
      <c r="I416">
        <v>9.964711189846237E-3</v>
      </c>
      <c r="J416">
        <v>0.62588882933424272</v>
      </c>
      <c r="K416">
        <v>7.1468965637740871E-3</v>
      </c>
      <c r="L416">
        <v>6.4147752416960696E-3</v>
      </c>
      <c r="M416">
        <v>2.3661446398650061</v>
      </c>
      <c r="N416">
        <v>7.7222637897594471E-3</v>
      </c>
      <c r="O416">
        <v>1.8316615720854423</v>
      </c>
      <c r="P416">
        <v>0.6122527968341176</v>
      </c>
      <c r="Q416">
        <v>7.7149407234602448E-3</v>
      </c>
      <c r="R416">
        <v>0.10527704257169623</v>
      </c>
      <c r="S416">
        <v>5.5953617419805797E-5</v>
      </c>
      <c r="T416">
        <v>0.10527704257169625</v>
      </c>
      <c r="U416">
        <v>1.7901173244655188E-2</v>
      </c>
      <c r="V416">
        <v>0.80333849611663211</v>
      </c>
      <c r="W416">
        <v>1.0122730024884135E-3</v>
      </c>
      <c r="X416">
        <v>0.18767613790873935</v>
      </c>
      <c r="Y416">
        <v>1.8132841066949022E-5</v>
      </c>
      <c r="Z416">
        <v>0.80059280545336109</v>
      </c>
    </row>
    <row r="417" spans="1:26" s="56" customFormat="1" x14ac:dyDescent="0.2">
      <c r="A417" s="156">
        <v>9186</v>
      </c>
      <c r="B417" s="156" t="s">
        <v>87</v>
      </c>
      <c r="C417" s="156" t="s">
        <v>79</v>
      </c>
      <c r="D417" s="160">
        <v>43298</v>
      </c>
      <c r="E417" s="158"/>
      <c r="F417" s="168">
        <v>1.0952999999999999</v>
      </c>
      <c r="G417" s="168">
        <v>10.346170000000001</v>
      </c>
      <c r="H417" t="s">
        <v>346</v>
      </c>
      <c r="I417">
        <v>9.7182897633051168E-3</v>
      </c>
      <c r="J417">
        <v>0.89424056864474988</v>
      </c>
      <c r="K417">
        <v>7.1643447964333451E-3</v>
      </c>
      <c r="L417">
        <v>7.2643343250227126E-3</v>
      </c>
      <c r="M417">
        <v>2.6999190685884735</v>
      </c>
      <c r="N417">
        <v>1.7659698190078392E-2</v>
      </c>
      <c r="O417">
        <v>2.106739484868748</v>
      </c>
      <c r="P417">
        <v>0.89970873307753996</v>
      </c>
      <c r="Q417">
        <v>7.5560352271146543E-3</v>
      </c>
      <c r="R417">
        <v>0.19447800233526796</v>
      </c>
      <c r="S417">
        <v>5.4801134508124073E-5</v>
      </c>
      <c r="T417">
        <v>0.19447800233526902</v>
      </c>
      <c r="U417">
        <v>1.3089676943517816</v>
      </c>
      <c r="V417">
        <v>0.44010640787248873</v>
      </c>
      <c r="W417">
        <v>0.18842731505217128</v>
      </c>
      <c r="X417">
        <v>0.62153602697070987</v>
      </c>
      <c r="Y417">
        <v>0.2466002965064695</v>
      </c>
      <c r="Z417">
        <v>0.42862506500420766</v>
      </c>
    </row>
    <row r="418" spans="1:26" s="56" customFormat="1" x14ac:dyDescent="0.2">
      <c r="A418" s="56">
        <v>9412</v>
      </c>
      <c r="B418" s="56" t="s">
        <v>547</v>
      </c>
      <c r="D418" s="130">
        <v>43298</v>
      </c>
      <c r="E418" s="72">
        <v>34</v>
      </c>
      <c r="F418" s="56">
        <v>9.2660000000000006E-2</v>
      </c>
      <c r="G418" s="70">
        <v>9.8519999999998831E-2</v>
      </c>
      <c r="H418" t="s">
        <v>538</v>
      </c>
      <c r="I418">
        <v>1.004971335226296E-2</v>
      </c>
      <c r="J418">
        <v>0.31620506890174238</v>
      </c>
      <c r="K418">
        <v>7.151340049515331E-3</v>
      </c>
      <c r="L418">
        <v>5.0264087136000822E-3</v>
      </c>
      <c r="M418">
        <v>1.5996637729030185</v>
      </c>
      <c r="N418">
        <v>7.8853196249357299E-3</v>
      </c>
      <c r="O418">
        <v>1.2284684312401932</v>
      </c>
      <c r="P418">
        <v>0.34058245772746548</v>
      </c>
      <c r="Q418">
        <v>7.7155245233821316E-3</v>
      </c>
      <c r="R418">
        <v>0.10034033900841555</v>
      </c>
      <c r="S418">
        <v>5.5957851505153957E-5</v>
      </c>
      <c r="T418">
        <v>0.10034033900841591</v>
      </c>
      <c r="U418">
        <v>9.3858622006163187E-3</v>
      </c>
      <c r="V418">
        <v>0.81999445620605826</v>
      </c>
      <c r="W418">
        <v>8.1228175841764833E-4</v>
      </c>
      <c r="X418">
        <v>0.17590668073440568</v>
      </c>
      <c r="Y418">
        <v>7.629621759172608E-6</v>
      </c>
      <c r="Z418">
        <v>0.90775065261891985</v>
      </c>
    </row>
    <row r="419" spans="1:26" s="56" customFormat="1" x14ac:dyDescent="0.2">
      <c r="A419" s="156">
        <v>9186</v>
      </c>
      <c r="B419" s="156" t="s">
        <v>87</v>
      </c>
      <c r="C419" s="156" t="s">
        <v>79</v>
      </c>
      <c r="D419" s="160">
        <v>43298</v>
      </c>
      <c r="E419" s="158"/>
      <c r="F419" s="168">
        <v>1.0952999999999999</v>
      </c>
      <c r="G419" s="168">
        <v>10.346170000000001</v>
      </c>
      <c r="H419" t="s">
        <v>539</v>
      </c>
      <c r="I419">
        <v>9.8786137704781982E-3</v>
      </c>
      <c r="J419">
        <v>0.84712542351763531</v>
      </c>
      <c r="K419">
        <v>7.1653749188887528E-3</v>
      </c>
      <c r="L419">
        <v>8.4737105810962221E-3</v>
      </c>
      <c r="M419">
        <v>2.6998203510582957</v>
      </c>
      <c r="N419">
        <v>1.2132970166846486E-2</v>
      </c>
      <c r="O419">
        <v>2.0687056181716512</v>
      </c>
      <c r="P419">
        <v>0.87377704328281491</v>
      </c>
      <c r="Q419">
        <v>7.5673328332171467E-3</v>
      </c>
      <c r="R419">
        <v>0.18589942586452521</v>
      </c>
      <c r="S419">
        <v>5.4883071875147011E-5</v>
      </c>
      <c r="T419">
        <v>0.18589942586452465</v>
      </c>
      <c r="U419">
        <v>1.3108435785360968</v>
      </c>
      <c r="V419">
        <v>0.3192773567051061</v>
      </c>
      <c r="W419">
        <v>0.18673918216703136</v>
      </c>
      <c r="X419">
        <v>0.82634391561573384</v>
      </c>
      <c r="Y419">
        <v>0.24536584162862193</v>
      </c>
      <c r="Z419">
        <v>0.57177029595990003</v>
      </c>
    </row>
    <row r="420" spans="1:26" s="56" customFormat="1" x14ac:dyDescent="0.2">
      <c r="A420" s="56">
        <v>9413</v>
      </c>
      <c r="B420" s="56" t="s">
        <v>548</v>
      </c>
      <c r="D420" s="130">
        <v>43298</v>
      </c>
      <c r="E420" s="72">
        <v>34.299999999999997</v>
      </c>
      <c r="F420" s="56">
        <v>0.10342999999999999</v>
      </c>
      <c r="G420" s="70">
        <v>9.7860000000000724E-2</v>
      </c>
      <c r="H420" t="s">
        <v>540</v>
      </c>
      <c r="I420">
        <v>1.0040750082201816E-2</v>
      </c>
      <c r="J420">
        <v>0.31965366411021762</v>
      </c>
      <c r="K420">
        <v>7.1540712141858597E-3</v>
      </c>
      <c r="L420">
        <v>4.9220006360574022E-3</v>
      </c>
      <c r="M420">
        <v>1.2383805917628403</v>
      </c>
      <c r="N420">
        <v>6.5963625239045184E-3</v>
      </c>
      <c r="O420">
        <v>0.9526429057611111</v>
      </c>
      <c r="P420">
        <v>0.36861923611615333</v>
      </c>
      <c r="Q420">
        <v>7.7312218065177388E-3</v>
      </c>
      <c r="R420">
        <v>0.11927316498075967</v>
      </c>
      <c r="S420">
        <v>5.6071698105741467E-5</v>
      </c>
      <c r="T420">
        <v>0.11927316498075986</v>
      </c>
      <c r="U420">
        <v>7.8442100611911883E-3</v>
      </c>
      <c r="V420">
        <v>1.2209346370449288</v>
      </c>
      <c r="W420">
        <v>8.2037161587428611E-4</v>
      </c>
      <c r="X420">
        <v>0.18897350671447313</v>
      </c>
      <c r="Y420">
        <v>6.4562882404227347E-6</v>
      </c>
      <c r="Z420">
        <v>1.2498769330347912</v>
      </c>
    </row>
    <row r="421" spans="1:26" s="56" customFormat="1" x14ac:dyDescent="0.2">
      <c r="A421" s="156">
        <v>9186</v>
      </c>
      <c r="B421" s="156" t="s">
        <v>87</v>
      </c>
      <c r="C421" s="156" t="s">
        <v>79</v>
      </c>
      <c r="D421" s="160">
        <v>43298</v>
      </c>
      <c r="E421" s="158"/>
      <c r="F421" s="168">
        <v>1.0952999999999999</v>
      </c>
      <c r="G421" s="168">
        <v>10.346170000000001</v>
      </c>
      <c r="H421" t="s">
        <v>541</v>
      </c>
      <c r="I421">
        <v>9.9006787981763388E-3</v>
      </c>
      <c r="J421">
        <v>1.1776344065477715</v>
      </c>
      <c r="K421">
        <v>7.1662219727945857E-3</v>
      </c>
      <c r="L421">
        <v>7.9090318296021235E-3</v>
      </c>
      <c r="M421">
        <v>2.7000828605126874</v>
      </c>
      <c r="N421">
        <v>1.2103960739183501E-2</v>
      </c>
      <c r="O421">
        <v>2.0663233254710622</v>
      </c>
      <c r="P421">
        <v>1.1792170970790938</v>
      </c>
      <c r="Q421">
        <v>7.5653347542055382E-3</v>
      </c>
      <c r="R421">
        <v>0.17920930287884637</v>
      </c>
      <c r="S421">
        <v>5.4868580545583053E-5</v>
      </c>
      <c r="T421">
        <v>0.17920930287884695</v>
      </c>
      <c r="U421">
        <v>1.3137703760163297</v>
      </c>
      <c r="V421">
        <v>0.36879107303471326</v>
      </c>
      <c r="W421">
        <v>0.18719569089716387</v>
      </c>
      <c r="X421">
        <v>0.6481636264118722</v>
      </c>
      <c r="Y421">
        <v>0.24672718512561992</v>
      </c>
      <c r="Z421">
        <v>0.53364332184829533</v>
      </c>
    </row>
    <row r="422" spans="1:26" s="56" customFormat="1" x14ac:dyDescent="0.2">
      <c r="A422" s="56">
        <v>9414</v>
      </c>
      <c r="B422" s="56" t="s">
        <v>549</v>
      </c>
      <c r="D422" s="130">
        <v>43298</v>
      </c>
      <c r="E422" s="72">
        <v>4.0999999999999996</v>
      </c>
      <c r="F422" s="56">
        <v>4.2520000000000002E-2</v>
      </c>
      <c r="G422" s="70">
        <v>9.7820000000000462E-2</v>
      </c>
      <c r="H422" t="s">
        <v>542</v>
      </c>
      <c r="I422">
        <v>1.0035582936420295E-2</v>
      </c>
      <c r="J422">
        <v>0.32742123217366592</v>
      </c>
      <c r="K422">
        <v>7.1608267458828367E-3</v>
      </c>
      <c r="L422">
        <v>1.3463322987236881E-2</v>
      </c>
      <c r="M422">
        <v>0.37148810670817417</v>
      </c>
      <c r="N422">
        <v>1.5799407551720719E-2</v>
      </c>
      <c r="O422">
        <v>0.29686523656373948</v>
      </c>
      <c r="P422">
        <v>0.44910841867047457</v>
      </c>
      <c r="Q422">
        <v>8.0114840622292263E-3</v>
      </c>
      <c r="R422">
        <v>0.41239685236583656</v>
      </c>
      <c r="S422">
        <v>5.8104336799335855E-5</v>
      </c>
      <c r="T422">
        <v>0.41239685236583662</v>
      </c>
      <c r="U422">
        <v>2.6143677870803201E-2</v>
      </c>
      <c r="V422">
        <v>0.52834840970290031</v>
      </c>
      <c r="W422">
        <v>2.2009442089380882E-2</v>
      </c>
      <c r="X422">
        <v>0.16858137950911362</v>
      </c>
      <c r="Y422">
        <v>5.7531036535537691E-4</v>
      </c>
      <c r="Z422">
        <v>0.55037853410945348</v>
      </c>
    </row>
    <row r="423" spans="1:26" s="56" customFormat="1" x14ac:dyDescent="0.2">
      <c r="A423" s="156">
        <v>9186</v>
      </c>
      <c r="B423" s="156" t="s">
        <v>87</v>
      </c>
      <c r="C423" s="156" t="s">
        <v>79</v>
      </c>
      <c r="D423" s="160">
        <v>43298</v>
      </c>
      <c r="E423" s="158"/>
      <c r="F423" s="168">
        <v>1.0952999999999999</v>
      </c>
      <c r="G423" s="168">
        <v>10.346170000000001</v>
      </c>
      <c r="H423" t="s">
        <v>543</v>
      </c>
      <c r="I423">
        <v>9.8614794777075691E-3</v>
      </c>
      <c r="J423">
        <v>0.93005577078674806</v>
      </c>
      <c r="K423">
        <v>7.1655518380870295E-3</v>
      </c>
      <c r="L423">
        <v>6.5673473799818978E-3</v>
      </c>
      <c r="M423">
        <v>2.6996339831956062</v>
      </c>
      <c r="N423">
        <v>1.436236513906879E-2</v>
      </c>
      <c r="O423">
        <v>2.0783922565137822</v>
      </c>
      <c r="P423">
        <v>0.97019466511491537</v>
      </c>
      <c r="Q423">
        <v>7.5707010573079379E-3</v>
      </c>
      <c r="R423">
        <v>0.18154764135715054</v>
      </c>
      <c r="S423">
        <v>5.4907500361238582E-5</v>
      </c>
      <c r="T423">
        <v>0.18154764135715076</v>
      </c>
      <c r="U423">
        <v>1.3095967669152457</v>
      </c>
      <c r="V423">
        <v>0.37791857602646739</v>
      </c>
      <c r="W423">
        <v>0.18758908549049083</v>
      </c>
      <c r="X423">
        <v>0.67422668675035935</v>
      </c>
      <c r="Y423">
        <v>0.2457736322326162</v>
      </c>
      <c r="Z423">
        <v>0.54975425522529908</v>
      </c>
    </row>
    <row r="424" spans="1:26" s="56" customFormat="1" x14ac:dyDescent="0.2">
      <c r="A424" s="56">
        <v>9415</v>
      </c>
      <c r="B424" s="56" t="s">
        <v>550</v>
      </c>
      <c r="D424" s="130">
        <v>43298</v>
      </c>
      <c r="E424" s="72">
        <v>4.4000000000000004</v>
      </c>
      <c r="F424" s="56">
        <v>5.509E-2</v>
      </c>
      <c r="G424" s="70">
        <v>0.10411999999999999</v>
      </c>
      <c r="H424" t="s">
        <v>544</v>
      </c>
      <c r="I424">
        <v>9.9797126967491115E-3</v>
      </c>
      <c r="J424">
        <v>0.46439856687616399</v>
      </c>
      <c r="K424">
        <v>7.1626607029035144E-3</v>
      </c>
      <c r="L424">
        <v>8.0858936267879378E-3</v>
      </c>
      <c r="M424">
        <v>0.635081640211689</v>
      </c>
      <c r="N424">
        <v>9.1819215061634835E-3</v>
      </c>
      <c r="O424">
        <v>0.50571243335693672</v>
      </c>
      <c r="P424">
        <v>0.55960067848218475</v>
      </c>
      <c r="Q424">
        <v>7.9365594635877092E-3</v>
      </c>
      <c r="R424">
        <v>0.32360046749540827</v>
      </c>
      <c r="S424">
        <v>5.7560936340668471E-5</v>
      </c>
      <c r="T424">
        <v>0.32360046749540838</v>
      </c>
      <c r="U424">
        <v>2.2247627157429364E-2</v>
      </c>
      <c r="V424">
        <v>0.89541953023332677</v>
      </c>
      <c r="W424">
        <v>6.5918184205268029E-2</v>
      </c>
      <c r="X424">
        <v>0.25833388310934041</v>
      </c>
      <c r="Y424">
        <v>1.4652476312707564E-3</v>
      </c>
      <c r="Z424">
        <v>0.80307916177685035</v>
      </c>
    </row>
    <row r="425" spans="1:26" s="56" customFormat="1" x14ac:dyDescent="0.2">
      <c r="A425" s="156">
        <v>9186</v>
      </c>
      <c r="B425" s="156" t="s">
        <v>87</v>
      </c>
      <c r="C425" s="156" t="s">
        <v>79</v>
      </c>
      <c r="D425" s="160">
        <v>43298</v>
      </c>
      <c r="E425" s="158"/>
      <c r="F425" s="168">
        <v>1.0952999999999999</v>
      </c>
      <c r="G425" s="168">
        <v>10.346170000000001</v>
      </c>
      <c r="H425" t="s">
        <v>543</v>
      </c>
      <c r="I425">
        <v>9.8614794777075691E-3</v>
      </c>
      <c r="J425">
        <v>0.93005577078674806</v>
      </c>
      <c r="K425">
        <v>7.1655518380870295E-3</v>
      </c>
      <c r="L425">
        <v>6.5673473799818978E-3</v>
      </c>
      <c r="M425">
        <v>2.6996339831956062</v>
      </c>
      <c r="N425">
        <v>1.436236513906879E-2</v>
      </c>
      <c r="O425">
        <v>2.0783922565137822</v>
      </c>
      <c r="P425">
        <v>0.97019466511491537</v>
      </c>
      <c r="Q425">
        <v>7.5707010573079379E-3</v>
      </c>
      <c r="R425">
        <v>0.18154764135715054</v>
      </c>
      <c r="S425">
        <v>5.4907500361238582E-5</v>
      </c>
      <c r="T425">
        <v>0.18154764135715076</v>
      </c>
      <c r="U425">
        <v>1.3095967669152457</v>
      </c>
      <c r="V425">
        <v>0.37791857602646739</v>
      </c>
      <c r="W425">
        <v>0.18758908549049083</v>
      </c>
      <c r="X425">
        <v>0.67422668675035935</v>
      </c>
      <c r="Y425">
        <v>0.2457736322326162</v>
      </c>
      <c r="Z425">
        <v>0.54975425522529908</v>
      </c>
    </row>
    <row r="426" spans="1:26" s="56" customFormat="1" x14ac:dyDescent="0.2">
      <c r="D426" s="130"/>
      <c r="E426" s="72"/>
      <c r="G426" s="70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</row>
    <row r="427" spans="1:26" s="56" customFormat="1" x14ac:dyDescent="0.2">
      <c r="A427" s="156">
        <v>9186</v>
      </c>
      <c r="B427" s="156" t="s">
        <v>87</v>
      </c>
      <c r="C427" s="156" t="s">
        <v>79</v>
      </c>
      <c r="D427" s="160">
        <v>43299</v>
      </c>
      <c r="E427" s="158"/>
      <c r="F427" s="168">
        <v>1.0952999999999999</v>
      </c>
      <c r="G427" s="168">
        <v>10.346170000000001</v>
      </c>
      <c r="H427" t="s">
        <v>342</v>
      </c>
      <c r="I427">
        <v>9.843175025312529E-3</v>
      </c>
      <c r="J427">
        <v>1.2736027901941449</v>
      </c>
      <c r="K427">
        <v>7.1761617544528053E-3</v>
      </c>
      <c r="L427">
        <v>9.276312243402262E-3</v>
      </c>
      <c r="M427">
        <v>2.7000293359914118</v>
      </c>
      <c r="N427">
        <v>1.4864787545869148E-2</v>
      </c>
      <c r="O427">
        <v>2.0825440013275185</v>
      </c>
      <c r="P427">
        <v>1.2292115510121011</v>
      </c>
      <c r="Q427">
        <v>7.5769846209915804E-3</v>
      </c>
      <c r="R427">
        <v>0.19760423358939241</v>
      </c>
      <c r="S427">
        <v>5.4953072729321542E-5</v>
      </c>
      <c r="T427">
        <v>0.19760423358939286</v>
      </c>
      <c r="U427">
        <v>1.3121974636968547</v>
      </c>
      <c r="V427">
        <v>0.32944331585739928</v>
      </c>
      <c r="W427">
        <v>0.18656693397429996</v>
      </c>
      <c r="X427">
        <v>0.73415569064072128</v>
      </c>
      <c r="Y427">
        <v>0.24523316386345359</v>
      </c>
      <c r="Z427">
        <v>0.65544881944612554</v>
      </c>
    </row>
    <row r="428" spans="1:26" s="56" customFormat="1" x14ac:dyDescent="0.2">
      <c r="A428" s="56">
        <v>9327</v>
      </c>
      <c r="B428" s="56" t="s">
        <v>557</v>
      </c>
      <c r="C428" s="56" t="s">
        <v>97</v>
      </c>
      <c r="D428" s="130"/>
      <c r="E428" s="72">
        <v>15.4</v>
      </c>
      <c r="F428" s="56">
        <v>8.9010000000000006E-2</v>
      </c>
      <c r="G428" s="70">
        <v>9.8129999999999384E-2</v>
      </c>
      <c r="H428" t="s">
        <v>551</v>
      </c>
      <c r="I428">
        <v>1.0040158041430849E-2</v>
      </c>
      <c r="J428">
        <v>0.29596654592189964</v>
      </c>
      <c r="K428">
        <v>7.1726194289508053E-3</v>
      </c>
      <c r="L428">
        <v>5.431552066489034E-3</v>
      </c>
      <c r="M428">
        <v>1.0704807447813502</v>
      </c>
      <c r="N428">
        <v>5.708041180536385E-3</v>
      </c>
      <c r="O428">
        <v>0.83594123190290903</v>
      </c>
      <c r="P428">
        <v>0.3081026097963947</v>
      </c>
      <c r="Q428">
        <v>7.8324791314354249E-3</v>
      </c>
      <c r="R428">
        <v>0.12569221557693419</v>
      </c>
      <c r="S428">
        <v>5.6806080108466171E-5</v>
      </c>
      <c r="T428">
        <v>0.12569221557693419</v>
      </c>
      <c r="U428">
        <v>3.0151804291229448E-2</v>
      </c>
      <c r="V428">
        <v>0.59305047332600924</v>
      </c>
      <c r="W428">
        <v>0.10302826948386005</v>
      </c>
      <c r="X428">
        <v>0.23906695937223565</v>
      </c>
      <c r="Y428">
        <v>3.1044033705786489E-3</v>
      </c>
      <c r="Z428">
        <v>0.62825178685422545</v>
      </c>
    </row>
    <row r="429" spans="1:26" s="56" customFormat="1" x14ac:dyDescent="0.2">
      <c r="A429" s="156">
        <v>9186</v>
      </c>
      <c r="B429" s="156" t="s">
        <v>87</v>
      </c>
      <c r="C429" s="156" t="s">
        <v>79</v>
      </c>
      <c r="D429" s="160">
        <v>43299</v>
      </c>
      <c r="E429" s="158"/>
      <c r="F429" s="168">
        <v>1.0952999999999999</v>
      </c>
      <c r="G429" s="168">
        <v>10.346170000000001</v>
      </c>
      <c r="H429" t="s">
        <v>344</v>
      </c>
      <c r="I429">
        <v>9.8036376216038348E-3</v>
      </c>
      <c r="J429">
        <v>1.1682776568008888</v>
      </c>
      <c r="K429">
        <v>7.1760641322479888E-3</v>
      </c>
      <c r="L429">
        <v>8.378267706301833E-3</v>
      </c>
      <c r="M429">
        <v>2.7000813900247649</v>
      </c>
      <c r="N429">
        <v>1.7121581078504717E-2</v>
      </c>
      <c r="O429">
        <v>2.0766594893509938</v>
      </c>
      <c r="P429">
        <v>1.1153508686333948</v>
      </c>
      <c r="Q429">
        <v>7.5702929872236207E-3</v>
      </c>
      <c r="R429">
        <v>0.2132488059668681</v>
      </c>
      <c r="S429">
        <v>5.4904540779539036E-5</v>
      </c>
      <c r="T429">
        <v>0.21324880596686721</v>
      </c>
      <c r="U429">
        <v>1.3082538022876569</v>
      </c>
      <c r="V429">
        <v>0.28883384369733733</v>
      </c>
      <c r="W429">
        <v>0.19063540012863758</v>
      </c>
      <c r="X429">
        <v>0.56145529000409344</v>
      </c>
      <c r="Y429">
        <v>0.2499774759126864</v>
      </c>
      <c r="Z429">
        <v>0.45712857211056523</v>
      </c>
    </row>
    <row r="430" spans="1:26" s="56" customFormat="1" x14ac:dyDescent="0.2">
      <c r="A430" s="56">
        <v>9334</v>
      </c>
      <c r="B430" s="56" t="s">
        <v>558</v>
      </c>
      <c r="C430" s="56" t="s">
        <v>97</v>
      </c>
      <c r="E430" s="72">
        <v>21.2</v>
      </c>
      <c r="F430" s="56">
        <v>0.1033</v>
      </c>
      <c r="G430" s="70">
        <v>9.8549999999999471E-2</v>
      </c>
      <c r="H430" t="s">
        <v>552</v>
      </c>
      <c r="I430">
        <v>1.0037652905288932E-2</v>
      </c>
      <c r="J430">
        <v>0.34272400783508322</v>
      </c>
      <c r="K430">
        <v>7.1723520524554687E-3</v>
      </c>
      <c r="L430">
        <v>5.2772345658626436E-3</v>
      </c>
      <c r="M430">
        <v>1.2247449259713359</v>
      </c>
      <c r="N430">
        <v>5.4205988879902642E-3</v>
      </c>
      <c r="O430">
        <v>0.94979479186037519</v>
      </c>
      <c r="P430">
        <v>0.35531623090258646</v>
      </c>
      <c r="Q430">
        <v>7.788011344198007E-3</v>
      </c>
      <c r="R430">
        <v>0.10393361667137696</v>
      </c>
      <c r="S430">
        <v>5.6483571661055598E-5</v>
      </c>
      <c r="T430">
        <v>0.10393361667137704</v>
      </c>
      <c r="U430">
        <v>3.2172586030698364E-2</v>
      </c>
      <c r="V430">
        <v>0.58841320475156955</v>
      </c>
      <c r="W430">
        <v>6.447060600976727E-2</v>
      </c>
      <c r="X430">
        <v>0.17920384823487784</v>
      </c>
      <c r="Y430">
        <v>2.0741357534692952E-3</v>
      </c>
      <c r="Z430">
        <v>0.565934801806939</v>
      </c>
    </row>
    <row r="431" spans="1:26" s="56" customFormat="1" x14ac:dyDescent="0.2">
      <c r="A431" s="156">
        <v>9186</v>
      </c>
      <c r="B431" s="156" t="s">
        <v>87</v>
      </c>
      <c r="C431" s="156" t="s">
        <v>79</v>
      </c>
      <c r="D431" s="160">
        <v>43299</v>
      </c>
      <c r="E431" s="158"/>
      <c r="F431" s="168">
        <v>1.0952999999999999</v>
      </c>
      <c r="G431" s="168">
        <v>10.346170000000001</v>
      </c>
      <c r="H431" t="s">
        <v>346</v>
      </c>
      <c r="I431">
        <v>9.8300882310905727E-3</v>
      </c>
      <c r="J431">
        <v>0.95309941529723163</v>
      </c>
      <c r="K431">
        <v>7.176157233926196E-3</v>
      </c>
      <c r="L431">
        <v>8.3140146982383489E-3</v>
      </c>
      <c r="M431">
        <v>2.6997481514017907</v>
      </c>
      <c r="N431">
        <v>1.580715393628198E-2</v>
      </c>
      <c r="O431">
        <v>2.080532063557901</v>
      </c>
      <c r="P431">
        <v>0.87281870495968716</v>
      </c>
      <c r="Q431">
        <v>7.5666016719185963E-3</v>
      </c>
      <c r="R431">
        <v>0.17468974124631928</v>
      </c>
      <c r="S431">
        <v>5.4877769032126225E-5</v>
      </c>
      <c r="T431">
        <v>0.1746897412463195</v>
      </c>
      <c r="U431">
        <v>1.3111300562610677</v>
      </c>
      <c r="V431">
        <v>0.32769466060730323</v>
      </c>
      <c r="W431">
        <v>0.18695584147618868</v>
      </c>
      <c r="X431">
        <v>0.70316582758988078</v>
      </c>
      <c r="Y431">
        <v>0.24528745814549055</v>
      </c>
      <c r="Z431">
        <v>0.60402647154127798</v>
      </c>
    </row>
    <row r="432" spans="1:26" s="56" customFormat="1" x14ac:dyDescent="0.2">
      <c r="A432" s="56">
        <v>9338</v>
      </c>
      <c r="B432" s="56" t="s">
        <v>559</v>
      </c>
      <c r="C432" s="56" t="s">
        <v>97</v>
      </c>
      <c r="D432" s="130"/>
      <c r="E432" s="72">
        <v>31.5</v>
      </c>
      <c r="F432" s="56">
        <v>5.8310000000000001E-2</v>
      </c>
      <c r="G432" s="70">
        <v>9.8690000000001277E-2</v>
      </c>
      <c r="H432" t="s">
        <v>553</v>
      </c>
      <c r="I432">
        <v>1.0050188889452659E-2</v>
      </c>
      <c r="J432">
        <v>0.30256441196551148</v>
      </c>
      <c r="K432">
        <v>7.1726541427411901E-3</v>
      </c>
      <c r="L432">
        <v>8.4824251193141419E-3</v>
      </c>
      <c r="M432">
        <v>0.57112438835944923</v>
      </c>
      <c r="N432">
        <v>9.1086942785411091E-3</v>
      </c>
      <c r="O432">
        <v>0.44183691437638728</v>
      </c>
      <c r="P432">
        <v>0.34964493734049501</v>
      </c>
      <c r="Q432">
        <v>7.7779466184674864E-3</v>
      </c>
      <c r="R432">
        <v>0.25727650634938326</v>
      </c>
      <c r="S432">
        <v>5.6410575920304357E-5</v>
      </c>
      <c r="T432">
        <v>0.25727650634938376</v>
      </c>
      <c r="U432">
        <v>1.3346611968993841E-2</v>
      </c>
      <c r="V432">
        <v>0.88283176901670712</v>
      </c>
      <c r="W432">
        <v>6.4361216910374469E-2</v>
      </c>
      <c r="X432">
        <v>0.23555347611613087</v>
      </c>
      <c r="Y432">
        <v>8.6054217096291792E-4</v>
      </c>
      <c r="Z432">
        <v>0.86335845516147347</v>
      </c>
    </row>
    <row r="433" spans="1:26" s="56" customFormat="1" x14ac:dyDescent="0.2">
      <c r="A433" s="156">
        <v>9186</v>
      </c>
      <c r="B433" s="156" t="s">
        <v>87</v>
      </c>
      <c r="C433" s="156" t="s">
        <v>79</v>
      </c>
      <c r="D433" s="160">
        <v>43299</v>
      </c>
      <c r="E433" s="158"/>
      <c r="F433" s="168">
        <v>1.0952999999999999</v>
      </c>
      <c r="G433" s="168">
        <v>10.346170000000001</v>
      </c>
      <c r="H433" t="s">
        <v>539</v>
      </c>
      <c r="I433">
        <v>9.8395221684942913E-3</v>
      </c>
      <c r="J433">
        <v>1.0175378288520724</v>
      </c>
      <c r="K433">
        <v>7.1732564535027452E-3</v>
      </c>
      <c r="L433">
        <v>6.9345799529465478E-3</v>
      </c>
      <c r="M433">
        <v>2.6993648870307396</v>
      </c>
      <c r="N433">
        <v>1.4586844759839466E-2</v>
      </c>
      <c r="O433">
        <v>2.0761723312837987</v>
      </c>
      <c r="P433">
        <v>1.0732829096194418</v>
      </c>
      <c r="Q433">
        <v>7.55827825597216E-3</v>
      </c>
      <c r="R433">
        <v>0.18550923080242304</v>
      </c>
      <c r="S433">
        <v>5.4817402368507322E-5</v>
      </c>
      <c r="T433">
        <v>0.18550923080242443</v>
      </c>
      <c r="U433">
        <v>1.3090000744144976</v>
      </c>
      <c r="V433">
        <v>0.50319887792595541</v>
      </c>
      <c r="W433">
        <v>0.18796106131257984</v>
      </c>
      <c r="X433">
        <v>0.70843010254539296</v>
      </c>
      <c r="Y433">
        <v>0.24578512526757221</v>
      </c>
      <c r="Z433">
        <v>0.48446321077863924</v>
      </c>
    </row>
    <row r="434" spans="1:26" s="56" customFormat="1" x14ac:dyDescent="0.2">
      <c r="A434" s="56">
        <v>9341</v>
      </c>
      <c r="B434" s="56" t="s">
        <v>560</v>
      </c>
      <c r="C434" s="56" t="s">
        <v>97</v>
      </c>
      <c r="D434" s="130"/>
      <c r="E434" s="72">
        <v>37.1</v>
      </c>
      <c r="F434" s="56">
        <v>8.9950000000000002E-2</v>
      </c>
      <c r="G434" s="70">
        <v>9.8449999999999704E-2</v>
      </c>
      <c r="H434" t="s">
        <v>554</v>
      </c>
      <c r="I434">
        <v>1.0051940123140868E-2</v>
      </c>
      <c r="J434">
        <v>0.27940301192557027</v>
      </c>
      <c r="K434">
        <v>7.1621502164340399E-3</v>
      </c>
      <c r="L434">
        <v>1.2725797888372378E-2</v>
      </c>
      <c r="M434">
        <v>1.2738110430862373</v>
      </c>
      <c r="N434">
        <v>6.2876646575499573E-3</v>
      </c>
      <c r="O434">
        <v>0.98322742917734662</v>
      </c>
      <c r="P434">
        <v>0.33618586466337258</v>
      </c>
      <c r="Q434">
        <v>7.7551801317872768E-3</v>
      </c>
      <c r="R434">
        <v>0.13661415062746537</v>
      </c>
      <c r="S434">
        <v>5.6245458995708453E-5</v>
      </c>
      <c r="T434">
        <v>0.13661415062746593</v>
      </c>
      <c r="U434">
        <v>2.6608239575228627E-2</v>
      </c>
      <c r="V434">
        <v>0.66965888516596861</v>
      </c>
      <c r="W434">
        <v>4.6997898596732146E-2</v>
      </c>
      <c r="X434">
        <v>0.2465280552514966</v>
      </c>
      <c r="Y434">
        <v>1.2535003274602348E-3</v>
      </c>
      <c r="Z434">
        <v>0.65325018717294914</v>
      </c>
    </row>
    <row r="435" spans="1:26" s="56" customFormat="1" x14ac:dyDescent="0.2">
      <c r="A435" s="156">
        <v>9186</v>
      </c>
      <c r="B435" s="156" t="s">
        <v>87</v>
      </c>
      <c r="C435" s="156" t="s">
        <v>79</v>
      </c>
      <c r="D435" s="160">
        <v>43299</v>
      </c>
      <c r="E435" s="158"/>
      <c r="F435" s="168">
        <v>1.0952999999999999</v>
      </c>
      <c r="G435" s="168">
        <v>10.346170000000001</v>
      </c>
      <c r="H435" t="s">
        <v>541</v>
      </c>
      <c r="I435">
        <v>9.9202039228972264E-3</v>
      </c>
      <c r="J435">
        <v>0.9027932099861774</v>
      </c>
      <c r="K435">
        <v>7.1546341968370935E-3</v>
      </c>
      <c r="L435">
        <v>3.3080949201284925E-2</v>
      </c>
      <c r="M435">
        <v>2.6988265007559953</v>
      </c>
      <c r="N435">
        <v>1.3327996453999309E-2</v>
      </c>
      <c r="O435">
        <v>2.0599853613699115</v>
      </c>
      <c r="P435">
        <v>0.87237380398378617</v>
      </c>
      <c r="Q435">
        <v>7.5697914037279558E-3</v>
      </c>
      <c r="R435">
        <v>0.17805109685995146</v>
      </c>
      <c r="S435">
        <v>5.4900902979583521E-5</v>
      </c>
      <c r="T435">
        <v>0.17805109685995185</v>
      </c>
      <c r="U435">
        <v>1.3112417211343976</v>
      </c>
      <c r="V435">
        <v>0.4718583953345904</v>
      </c>
      <c r="W435">
        <v>0.19086669589154664</v>
      </c>
      <c r="X435">
        <v>0.73477697261779018</v>
      </c>
      <c r="Y435">
        <v>0.24986962052337644</v>
      </c>
      <c r="Z435">
        <v>0.51501018948843158</v>
      </c>
    </row>
    <row r="436" spans="1:26" s="56" customFormat="1" x14ac:dyDescent="0.2">
      <c r="A436" s="56">
        <v>9347</v>
      </c>
      <c r="B436" s="56" t="s">
        <v>561</v>
      </c>
      <c r="C436" s="56" t="s">
        <v>97</v>
      </c>
      <c r="D436" s="130"/>
      <c r="E436" s="72">
        <v>41</v>
      </c>
      <c r="F436" s="56">
        <v>0.10417999999999999</v>
      </c>
      <c r="G436" s="70">
        <v>9.6199999999999619E-2</v>
      </c>
      <c r="H436" t="s">
        <v>555</v>
      </c>
      <c r="I436">
        <v>1.0038297353299854E-2</v>
      </c>
      <c r="J436">
        <v>0.29435676719424275</v>
      </c>
      <c r="K436">
        <v>7.14411065926184E-3</v>
      </c>
      <c r="L436">
        <v>1.2809941203284308E-2</v>
      </c>
      <c r="M436">
        <v>1.4293169990670769</v>
      </c>
      <c r="N436">
        <v>5.7267153854046321E-3</v>
      </c>
      <c r="O436">
        <v>1.100432371461576</v>
      </c>
      <c r="P436">
        <v>0.3562502830843865</v>
      </c>
      <c r="Q436">
        <v>7.7195973518591858E-3</v>
      </c>
      <c r="R436">
        <v>0.11854650463862268</v>
      </c>
      <c r="S436">
        <v>5.598739022678384E-5</v>
      </c>
      <c r="T436">
        <v>0.1185465046386235</v>
      </c>
      <c r="U436">
        <v>2.5408606731669045E-2</v>
      </c>
      <c r="V436">
        <v>0.75260220339279493</v>
      </c>
      <c r="W436">
        <v>1.0566862710418311E-2</v>
      </c>
      <c r="X436">
        <v>0.21737932991911149</v>
      </c>
      <c r="Y436">
        <v>2.6856747527198425E-4</v>
      </c>
      <c r="Z436">
        <v>0.68738322631643256</v>
      </c>
    </row>
    <row r="437" spans="1:26" s="56" customFormat="1" x14ac:dyDescent="0.2">
      <c r="A437" s="156">
        <v>9186</v>
      </c>
      <c r="B437" s="156" t="s">
        <v>87</v>
      </c>
      <c r="C437" s="156" t="s">
        <v>79</v>
      </c>
      <c r="D437" s="160">
        <v>43299</v>
      </c>
      <c r="E437" s="158"/>
      <c r="F437" s="168">
        <v>1.0952999999999999</v>
      </c>
      <c r="G437" s="168">
        <v>10.346170000000001</v>
      </c>
      <c r="H437" t="s">
        <v>543</v>
      </c>
      <c r="I437">
        <v>9.7858453406768943E-3</v>
      </c>
      <c r="J437">
        <v>1.055520094984463</v>
      </c>
      <c r="K437">
        <v>7.1398882898632424E-3</v>
      </c>
      <c r="L437">
        <v>1.1413124610122909E-2</v>
      </c>
      <c r="M437">
        <v>2.6986849907130579</v>
      </c>
      <c r="N437">
        <v>1.6477778267948617E-2</v>
      </c>
      <c r="O437">
        <v>2.0869967928856452</v>
      </c>
      <c r="P437">
        <v>1.1096688080761279</v>
      </c>
      <c r="Q437">
        <v>7.5587719284900519E-3</v>
      </c>
      <c r="R437">
        <v>0.17995176894529083</v>
      </c>
      <c r="S437">
        <v>5.4820982793061058E-5</v>
      </c>
      <c r="T437">
        <v>0.17995176894529064</v>
      </c>
      <c r="U437">
        <v>1.3112807532886077</v>
      </c>
      <c r="V437">
        <v>0.35940279819121318</v>
      </c>
      <c r="W437">
        <v>0.19511180532164454</v>
      </c>
      <c r="X437">
        <v>0.94603899137788194</v>
      </c>
      <c r="Y437">
        <v>0.25520847774336508</v>
      </c>
      <c r="Z437">
        <v>0.6317797933349969</v>
      </c>
    </row>
    <row r="438" spans="1:26" s="56" customFormat="1" x14ac:dyDescent="0.2">
      <c r="A438" s="56">
        <v>9350</v>
      </c>
      <c r="B438" s="56" t="s">
        <v>562</v>
      </c>
      <c r="C438" s="56" t="s">
        <v>97</v>
      </c>
      <c r="D438" s="130"/>
      <c r="E438" s="72">
        <v>47.7</v>
      </c>
      <c r="F438" s="56">
        <v>6.8890000000000007E-2</v>
      </c>
      <c r="G438" s="70">
        <v>9.8099999999998744E-2</v>
      </c>
      <c r="H438" t="s">
        <v>556</v>
      </c>
      <c r="I438">
        <v>1.000370179681628E-2</v>
      </c>
      <c r="J438">
        <v>0.39613502504408438</v>
      </c>
      <c r="K438">
        <v>7.1549262138658745E-3</v>
      </c>
      <c r="L438">
        <v>1.6234717964527991E-2</v>
      </c>
      <c r="M438">
        <v>1.1647958061880783</v>
      </c>
      <c r="N438">
        <v>8.7909027019047441E-3</v>
      </c>
      <c r="O438">
        <v>0.89859461152698461</v>
      </c>
      <c r="P438">
        <v>0.42114293952758991</v>
      </c>
      <c r="Q438">
        <v>7.7144386208384177E-3</v>
      </c>
      <c r="R438">
        <v>0.21291855034396354</v>
      </c>
      <c r="S438">
        <v>5.5949975854819866E-5</v>
      </c>
      <c r="T438">
        <v>0.21291855034396384</v>
      </c>
      <c r="U438">
        <v>1.7068993198450535E-2</v>
      </c>
      <c r="V438">
        <v>0.92338767428986834</v>
      </c>
      <c r="W438">
        <v>2.9557347177528247E-2</v>
      </c>
      <c r="X438">
        <v>0.23632453022981195</v>
      </c>
      <c r="Y438">
        <v>5.0559736216923947E-4</v>
      </c>
      <c r="Z438">
        <v>0.908386467927357</v>
      </c>
    </row>
    <row r="439" spans="1:26" s="56" customFormat="1" x14ac:dyDescent="0.2">
      <c r="A439" s="156">
        <v>9186</v>
      </c>
      <c r="B439" s="156" t="s">
        <v>87</v>
      </c>
      <c r="C439" s="156" t="s">
        <v>79</v>
      </c>
      <c r="D439" s="160">
        <v>43299</v>
      </c>
      <c r="E439" s="158"/>
      <c r="F439" s="168">
        <v>1.0952999999999999</v>
      </c>
      <c r="G439" s="168">
        <v>10.346170000000001</v>
      </c>
      <c r="H439" t="s">
        <v>543</v>
      </c>
      <c r="I439">
        <v>9.7858453406768943E-3</v>
      </c>
      <c r="J439">
        <v>1.055520094984463</v>
      </c>
      <c r="K439">
        <v>7.1398882898632424E-3</v>
      </c>
      <c r="L439">
        <v>1.1413124610122909E-2</v>
      </c>
      <c r="M439">
        <v>2.6986849907130579</v>
      </c>
      <c r="N439">
        <v>1.6477778267948617E-2</v>
      </c>
      <c r="O439">
        <v>2.0869967928856452</v>
      </c>
      <c r="P439">
        <v>1.1096688080761279</v>
      </c>
      <c r="Q439">
        <v>7.5587719284900519E-3</v>
      </c>
      <c r="R439">
        <v>0.17995176894529083</v>
      </c>
      <c r="S439">
        <v>5.4820982793061058E-5</v>
      </c>
      <c r="T439">
        <v>0.17995176894529064</v>
      </c>
      <c r="U439">
        <v>1.3112807532886077</v>
      </c>
      <c r="V439">
        <v>0.35940279819121318</v>
      </c>
      <c r="W439">
        <v>0.19511180532164454</v>
      </c>
      <c r="X439">
        <v>0.94603899137788194</v>
      </c>
      <c r="Y439">
        <v>0.25520847774336508</v>
      </c>
      <c r="Z439">
        <v>0.6317797933349969</v>
      </c>
    </row>
    <row r="440" spans="1:26" s="56" customFormat="1" x14ac:dyDescent="0.2">
      <c r="D440" s="130"/>
      <c r="E440" s="72"/>
      <c r="G440" s="70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</row>
    <row r="441" spans="1:26" s="56" customFormat="1" x14ac:dyDescent="0.2">
      <c r="A441" s="156">
        <v>9186</v>
      </c>
      <c r="B441" s="156" t="s">
        <v>87</v>
      </c>
      <c r="C441" s="156" t="s">
        <v>79</v>
      </c>
      <c r="D441" s="160">
        <v>43300</v>
      </c>
      <c r="E441" s="158"/>
      <c r="F441" s="168">
        <v>1.0952999999999999</v>
      </c>
      <c r="G441" s="168">
        <v>10.346170000000001</v>
      </c>
      <c r="H441" t="s">
        <v>342</v>
      </c>
      <c r="I441">
        <v>1.0009254518373957E-2</v>
      </c>
      <c r="J441">
        <v>0.80106507982315622</v>
      </c>
      <c r="K441">
        <v>7.1705024296801183E-3</v>
      </c>
      <c r="L441">
        <v>5.9334397545950102E-3</v>
      </c>
      <c r="M441">
        <v>2.6994856069616526</v>
      </c>
      <c r="N441">
        <v>1.1979739825674513E-2</v>
      </c>
      <c r="O441">
        <v>2.0507280579748306</v>
      </c>
      <c r="P441">
        <v>0.80762801336659096</v>
      </c>
      <c r="Q441">
        <v>7.5798802024676683E-3</v>
      </c>
      <c r="R441">
        <v>0.21543776112300947</v>
      </c>
      <c r="S441">
        <v>5.49740733129849E-5</v>
      </c>
      <c r="T441">
        <v>0.21543776112300747</v>
      </c>
      <c r="U441">
        <v>1.3095989489588289</v>
      </c>
      <c r="V441">
        <v>0.34262347124914982</v>
      </c>
      <c r="W441">
        <v>0.18832565612000379</v>
      </c>
      <c r="X441">
        <v>0.51174969766792933</v>
      </c>
      <c r="Y441">
        <v>0.24616650343249885</v>
      </c>
      <c r="Z441">
        <v>0.47279516099535096</v>
      </c>
    </row>
    <row r="442" spans="1:26" s="56" customFormat="1" x14ac:dyDescent="0.2">
      <c r="A442" s="56">
        <v>9351</v>
      </c>
      <c r="B442" s="56" t="s">
        <v>563</v>
      </c>
      <c r="C442" s="56" t="s">
        <v>97</v>
      </c>
      <c r="D442" s="130"/>
      <c r="E442" s="72">
        <v>51</v>
      </c>
      <c r="F442" s="56">
        <v>6.7220000000000002E-2</v>
      </c>
      <c r="G442" s="70">
        <v>9.7759999999999181E-2</v>
      </c>
      <c r="H442" t="s">
        <v>565</v>
      </c>
      <c r="I442">
        <v>1.0047411549972541E-2</v>
      </c>
      <c r="J442">
        <v>0.40307123189459554</v>
      </c>
      <c r="K442">
        <v>7.1624406125457406E-3</v>
      </c>
      <c r="L442">
        <v>6.5852317337141558E-3</v>
      </c>
      <c r="M442">
        <v>0.83497422748484473</v>
      </c>
      <c r="N442">
        <v>6.4240854053216967E-3</v>
      </c>
      <c r="O442">
        <v>0.64136847077549664</v>
      </c>
      <c r="P442">
        <v>0.43668941777446268</v>
      </c>
      <c r="Q442">
        <v>7.7157281552639907E-3</v>
      </c>
      <c r="R442">
        <v>0.19156251249365183</v>
      </c>
      <c r="S442">
        <v>5.5959328372030905E-5</v>
      </c>
      <c r="T442">
        <v>0.19156251249365217</v>
      </c>
      <c r="U442">
        <v>1.6593464702996559E-2</v>
      </c>
      <c r="V442">
        <v>0.83205359916001831</v>
      </c>
      <c r="W442">
        <v>3.9575137674578542E-2</v>
      </c>
      <c r="X442">
        <v>0.20038326447910726</v>
      </c>
      <c r="Y442">
        <v>6.5733777826140565E-4</v>
      </c>
      <c r="Z442">
        <v>0.81321994878546067</v>
      </c>
    </row>
    <row r="443" spans="1:26" s="56" customFormat="1" x14ac:dyDescent="0.2">
      <c r="A443" s="156">
        <v>9186</v>
      </c>
      <c r="B443" s="156" t="s">
        <v>87</v>
      </c>
      <c r="C443" s="156" t="s">
        <v>79</v>
      </c>
      <c r="D443" s="160">
        <v>43300</v>
      </c>
      <c r="E443" s="158"/>
      <c r="F443" s="168">
        <v>1.0952999999999999</v>
      </c>
      <c r="G443" s="168">
        <v>10.346170000000001</v>
      </c>
      <c r="H443" t="s">
        <v>344</v>
      </c>
      <c r="I443">
        <v>9.9000070978546E-3</v>
      </c>
      <c r="J443">
        <v>1.0599412041780598</v>
      </c>
      <c r="K443">
        <v>7.1679560420795079E-3</v>
      </c>
      <c r="L443">
        <v>5.1758504534309543E-3</v>
      </c>
      <c r="M443">
        <v>2.6993032089002877</v>
      </c>
      <c r="N443">
        <v>1.3061042487610501E-2</v>
      </c>
      <c r="O443">
        <v>2.0654009703223446</v>
      </c>
      <c r="P443">
        <v>1.0741482370003201</v>
      </c>
      <c r="Q443">
        <v>7.5608184236803915E-3</v>
      </c>
      <c r="R443">
        <v>0.19994023630571042</v>
      </c>
      <c r="S443">
        <v>5.4835825267298529E-5</v>
      </c>
      <c r="T443">
        <v>0.19994023630571117</v>
      </c>
      <c r="U443">
        <v>1.3138105856412039</v>
      </c>
      <c r="V443">
        <v>0.26653129186913688</v>
      </c>
      <c r="W443">
        <v>0.18638552280244658</v>
      </c>
      <c r="X443">
        <v>0.55488651312720749</v>
      </c>
      <c r="Y443">
        <v>0.24425111518444567</v>
      </c>
      <c r="Z443">
        <v>0.58544182193596561</v>
      </c>
    </row>
    <row r="444" spans="1:26" s="56" customFormat="1" x14ac:dyDescent="0.2">
      <c r="A444" s="56">
        <v>9352</v>
      </c>
      <c r="B444" s="56" t="s">
        <v>564</v>
      </c>
      <c r="C444" s="56" t="s">
        <v>97</v>
      </c>
      <c r="D444" s="130"/>
      <c r="E444" s="72">
        <v>52.9</v>
      </c>
      <c r="F444" s="56">
        <v>5.7489999999999999E-2</v>
      </c>
      <c r="G444" s="70">
        <v>9.7360000000000113E-2</v>
      </c>
      <c r="H444" t="s">
        <v>566</v>
      </c>
      <c r="I444">
        <v>1.0029689659222052E-2</v>
      </c>
      <c r="J444">
        <v>0.28550219272814698</v>
      </c>
      <c r="K444">
        <v>7.1606040368237282E-3</v>
      </c>
      <c r="L444">
        <v>6.828506276964982E-3</v>
      </c>
      <c r="M444">
        <v>0.68317852465940143</v>
      </c>
      <c r="N444">
        <v>6.1913249942523764E-3</v>
      </c>
      <c r="O444">
        <v>0.5255254610254172</v>
      </c>
      <c r="P444">
        <v>0.36334561225422185</v>
      </c>
      <c r="Q444">
        <v>7.7013965651221185E-3</v>
      </c>
      <c r="R444">
        <v>0.17679871519201046</v>
      </c>
      <c r="S444">
        <v>5.5855386638638531E-5</v>
      </c>
      <c r="T444">
        <v>0.17679871519200935</v>
      </c>
      <c r="U444">
        <v>9.9958014133772546E-3</v>
      </c>
      <c r="V444">
        <v>0.9988001588007106</v>
      </c>
      <c r="W444">
        <v>1.2141028868409577E-2</v>
      </c>
      <c r="X444">
        <v>0.15302258446802164</v>
      </c>
      <c r="Y444">
        <v>1.2153272128446731E-4</v>
      </c>
      <c r="Z444">
        <v>1.0094034310622426</v>
      </c>
    </row>
    <row r="445" spans="1:26" s="56" customFormat="1" x14ac:dyDescent="0.2">
      <c r="A445" s="156">
        <v>9186</v>
      </c>
      <c r="B445" s="156" t="s">
        <v>87</v>
      </c>
      <c r="C445" s="156" t="s">
        <v>79</v>
      </c>
      <c r="D445" s="160">
        <v>43300</v>
      </c>
      <c r="E445" s="158"/>
      <c r="F445" s="168">
        <v>1.0952999999999999</v>
      </c>
      <c r="G445" s="168">
        <v>10.346170000000001</v>
      </c>
      <c r="H445" t="s">
        <v>344</v>
      </c>
      <c r="I445">
        <v>9.9000070978546E-3</v>
      </c>
      <c r="J445">
        <v>1.0599412041780598</v>
      </c>
      <c r="K445">
        <v>7.1679560420795079E-3</v>
      </c>
      <c r="L445">
        <v>5.1758504534309543E-3</v>
      </c>
      <c r="M445">
        <v>2.6993032089002877</v>
      </c>
      <c r="N445">
        <v>1.3061042487610501E-2</v>
      </c>
      <c r="O445">
        <v>2.0654009703223446</v>
      </c>
      <c r="P445">
        <v>1.0741482370003201</v>
      </c>
      <c r="Q445">
        <v>7.5608184236803915E-3</v>
      </c>
      <c r="R445">
        <v>0.19994023630571042</v>
      </c>
      <c r="S445">
        <v>5.4835825267298529E-5</v>
      </c>
      <c r="T445">
        <v>0.19994023630571117</v>
      </c>
      <c r="U445">
        <v>1.3138105856412039</v>
      </c>
      <c r="V445">
        <v>0.26653129186913688</v>
      </c>
      <c r="W445">
        <v>0.18638552280244658</v>
      </c>
      <c r="X445">
        <v>0.55488651312720749</v>
      </c>
      <c r="Y445">
        <v>0.24425111518444567</v>
      </c>
      <c r="Z445">
        <v>0.58544182193596561</v>
      </c>
    </row>
    <row r="446" spans="1:26" s="56" customFormat="1" x14ac:dyDescent="0.2">
      <c r="D446" s="130"/>
      <c r="E446" s="72"/>
      <c r="G446" s="70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</row>
    <row r="447" spans="1:26" s="56" customFormat="1" x14ac:dyDescent="0.2">
      <c r="A447" s="156">
        <v>9186</v>
      </c>
      <c r="B447" s="156" t="s">
        <v>87</v>
      </c>
      <c r="C447" s="156" t="s">
        <v>79</v>
      </c>
      <c r="D447" s="160">
        <v>43319</v>
      </c>
      <c r="E447" s="158"/>
      <c r="F447" s="168">
        <v>1.0952999999999999</v>
      </c>
      <c r="G447" s="168">
        <v>10.346170000000001</v>
      </c>
      <c r="H447" t="s">
        <v>430</v>
      </c>
      <c r="I447">
        <v>1.0066207144949227E-2</v>
      </c>
      <c r="J447">
        <v>1.0004404760011818</v>
      </c>
      <c r="K447">
        <v>7.1625288770478142E-3</v>
      </c>
      <c r="L447">
        <v>7.3329934770482103E-3</v>
      </c>
      <c r="M447">
        <v>2.7001451198428219</v>
      </c>
      <c r="N447">
        <v>1.9349112862571408E-2</v>
      </c>
      <c r="O447">
        <v>2.0267739587361051</v>
      </c>
      <c r="P447">
        <v>0.9940914142209456</v>
      </c>
      <c r="Q447">
        <v>7.539127054494164E-3</v>
      </c>
      <c r="R447">
        <v>0.1714231835950438</v>
      </c>
      <c r="S447">
        <v>5.4678505773051886E-5</v>
      </c>
      <c r="T447">
        <v>0.17142318359504496</v>
      </c>
      <c r="U447">
        <v>1.3151858999478465</v>
      </c>
      <c r="V447">
        <v>0.32275598571311853</v>
      </c>
      <c r="W447">
        <v>0.16862798381135741</v>
      </c>
      <c r="X447">
        <v>0.56481618461483718</v>
      </c>
      <c r="Y447">
        <v>0.22142951349448339</v>
      </c>
      <c r="Z447">
        <v>0.56877104545866564</v>
      </c>
    </row>
    <row r="448" spans="1:26" s="56" customFormat="1" x14ac:dyDescent="0.2">
      <c r="A448" s="56">
        <v>9321</v>
      </c>
      <c r="B448" s="56" t="s">
        <v>574</v>
      </c>
      <c r="C448" s="56" t="s">
        <v>97</v>
      </c>
      <c r="D448" s="130">
        <v>43319</v>
      </c>
      <c r="E448" s="72">
        <v>5.0999999999999996</v>
      </c>
      <c r="F448" s="56">
        <v>7.6609999999999998E-2</v>
      </c>
      <c r="G448" s="70">
        <v>9.7910000000000608E-2</v>
      </c>
      <c r="H448" t="s">
        <v>567</v>
      </c>
      <c r="I448">
        <v>1.0058793226972298E-2</v>
      </c>
      <c r="J448">
        <v>0.19987769557722385</v>
      </c>
      <c r="K448">
        <v>7.1539478108064002E-3</v>
      </c>
      <c r="L448">
        <v>6.3177690627870993E-3</v>
      </c>
      <c r="M448">
        <v>0.64043066503136714</v>
      </c>
      <c r="N448">
        <v>6.3530982519198753E-3</v>
      </c>
      <c r="O448">
        <v>0.50277465465636528</v>
      </c>
      <c r="P448">
        <v>0.25547125807284821</v>
      </c>
      <c r="Q448">
        <v>7.8963507564705077E-3</v>
      </c>
      <c r="R448">
        <v>0.1917443826354524</v>
      </c>
      <c r="S448">
        <v>5.7269317429308645E-5</v>
      </c>
      <c r="T448">
        <v>0.19174438263545202</v>
      </c>
      <c r="U448">
        <v>2.1115367435567953E-2</v>
      </c>
      <c r="V448">
        <v>0.66454369754607989</v>
      </c>
      <c r="W448">
        <v>0.10244972521838532</v>
      </c>
      <c r="X448">
        <v>0.21940589266990634</v>
      </c>
      <c r="Y448">
        <v>2.1613723566893533E-3</v>
      </c>
      <c r="Z448">
        <v>0.67201750593724718</v>
      </c>
    </row>
    <row r="449" spans="1:26" s="56" customFormat="1" x14ac:dyDescent="0.2">
      <c r="A449" s="156">
        <v>9186</v>
      </c>
      <c r="B449" s="156" t="s">
        <v>87</v>
      </c>
      <c r="C449" s="156" t="s">
        <v>79</v>
      </c>
      <c r="D449" s="160">
        <v>43319</v>
      </c>
      <c r="E449" s="158"/>
      <c r="F449" s="168">
        <v>1.0952999999999999</v>
      </c>
      <c r="G449" s="168">
        <v>10.346170000000001</v>
      </c>
      <c r="H449" t="s">
        <v>432</v>
      </c>
      <c r="I449">
        <v>9.9032926129362601E-3</v>
      </c>
      <c r="J449">
        <v>1.1492689874245645</v>
      </c>
      <c r="K449">
        <v>7.1620878790069637E-3</v>
      </c>
      <c r="L449">
        <v>8.5693752566000838E-3</v>
      </c>
      <c r="M449">
        <v>2.7003734415840386</v>
      </c>
      <c r="N449">
        <v>1.8270013750936932E-2</v>
      </c>
      <c r="O449">
        <v>2.0653046439656499</v>
      </c>
      <c r="P449">
        <v>1.1429626758006275</v>
      </c>
      <c r="Q449">
        <v>7.5663161015566928E-3</v>
      </c>
      <c r="R449">
        <v>0.22478494574289803</v>
      </c>
      <c r="S449">
        <v>5.4875697895697666E-5</v>
      </c>
      <c r="T449">
        <v>0.22478494574289665</v>
      </c>
      <c r="U449">
        <v>1.3137063097643462</v>
      </c>
      <c r="V449">
        <v>0.34876206288217987</v>
      </c>
      <c r="W449">
        <v>0.17413001183023188</v>
      </c>
      <c r="X449">
        <v>0.70840147189886049</v>
      </c>
      <c r="Y449">
        <v>0.22805939935568117</v>
      </c>
      <c r="Z449">
        <v>0.58300756661221564</v>
      </c>
    </row>
    <row r="450" spans="1:26" s="56" customFormat="1" x14ac:dyDescent="0.2">
      <c r="A450" s="56">
        <v>9322</v>
      </c>
      <c r="B450" s="56" t="s">
        <v>575</v>
      </c>
      <c r="C450" s="56" t="s">
        <v>97</v>
      </c>
      <c r="D450" s="130">
        <v>43319</v>
      </c>
      <c r="E450" s="72">
        <v>6.7</v>
      </c>
      <c r="F450" s="56">
        <v>7.5240000000000001E-2</v>
      </c>
      <c r="G450" s="70">
        <v>9.7990000000001132E-2</v>
      </c>
      <c r="H450" t="s">
        <v>568</v>
      </c>
      <c r="I450">
        <v>1.0050498882256913E-2</v>
      </c>
      <c r="J450">
        <v>0.21745247561658507</v>
      </c>
      <c r="K450">
        <v>7.157111175588194E-3</v>
      </c>
      <c r="L450">
        <v>4.934604836862074E-3</v>
      </c>
      <c r="M450">
        <v>1.1486111160925803</v>
      </c>
      <c r="N450">
        <v>4.9251425344906327E-3</v>
      </c>
      <c r="O450">
        <v>0.90085112802505973</v>
      </c>
      <c r="P450">
        <v>0.23705732032914931</v>
      </c>
      <c r="Q450">
        <v>7.8784068028904912E-3</v>
      </c>
      <c r="R450">
        <v>9.3235546426090998E-2</v>
      </c>
      <c r="S450">
        <v>5.7139176557252206E-5</v>
      </c>
      <c r="T450">
        <v>9.3235546426091304E-2</v>
      </c>
      <c r="U450">
        <v>3.3978035151303126E-2</v>
      </c>
      <c r="V450">
        <v>0.57666859042441643</v>
      </c>
      <c r="W450">
        <v>5.4561711633147748E-2</v>
      </c>
      <c r="X450">
        <v>0.19394795066335352</v>
      </c>
      <c r="Y450">
        <v>1.8510153745227005E-3</v>
      </c>
      <c r="Z450">
        <v>0.50322369383099785</v>
      </c>
    </row>
    <row r="451" spans="1:26" s="56" customFormat="1" x14ac:dyDescent="0.2">
      <c r="A451" s="156">
        <v>9186</v>
      </c>
      <c r="B451" s="156" t="s">
        <v>87</v>
      </c>
      <c r="C451" s="156" t="s">
        <v>79</v>
      </c>
      <c r="D451" s="160">
        <v>43319</v>
      </c>
      <c r="E451" s="158"/>
      <c r="F451" s="168">
        <v>1.0952999999999999</v>
      </c>
      <c r="G451" s="168">
        <v>10.346170000000001</v>
      </c>
      <c r="H451" t="s">
        <v>434</v>
      </c>
      <c r="I451">
        <v>1.0033277429218246E-2</v>
      </c>
      <c r="J451">
        <v>1.5180521004437175</v>
      </c>
      <c r="K451">
        <v>7.16113371947503E-3</v>
      </c>
      <c r="L451">
        <v>9.2262730067359158E-3</v>
      </c>
      <c r="M451">
        <v>2.6999197007628224</v>
      </c>
      <c r="N451">
        <v>1.8176292718451167E-2</v>
      </c>
      <c r="O451">
        <v>2.0294460596880874</v>
      </c>
      <c r="P451">
        <v>1.4777856043835229</v>
      </c>
      <c r="Q451">
        <v>7.5768812541887505E-3</v>
      </c>
      <c r="R451">
        <v>0.28187020880152103</v>
      </c>
      <c r="S451">
        <v>5.4952323048054112E-5</v>
      </c>
      <c r="T451">
        <v>0.28187020880152219</v>
      </c>
      <c r="U451">
        <v>1.3111284006835209</v>
      </c>
      <c r="V451">
        <v>0.36971177754701356</v>
      </c>
      <c r="W451">
        <v>0.1767225461157623</v>
      </c>
      <c r="X451">
        <v>0.76718899133703056</v>
      </c>
      <c r="Y451">
        <v>0.23153107110742507</v>
      </c>
      <c r="Z451">
        <v>0.66385096664584486</v>
      </c>
    </row>
    <row r="452" spans="1:26" s="56" customFormat="1" x14ac:dyDescent="0.2">
      <c r="A452" s="56">
        <v>9323</v>
      </c>
      <c r="B452" s="56" t="s">
        <v>576</v>
      </c>
      <c r="C452" s="56" t="s">
        <v>97</v>
      </c>
      <c r="D452" s="130">
        <v>43319</v>
      </c>
      <c r="E452" s="72">
        <v>11</v>
      </c>
      <c r="F452" s="56">
        <v>5.6129999999999999E-2</v>
      </c>
      <c r="G452" s="70">
        <v>9.7470000000001278E-2</v>
      </c>
      <c r="H452" t="s">
        <v>569</v>
      </c>
      <c r="I452">
        <v>1.0084866678750302E-2</v>
      </c>
      <c r="J452">
        <v>0.23912810829006026</v>
      </c>
      <c r="K452">
        <v>7.1581359463601495E-3</v>
      </c>
      <c r="L452">
        <v>5.9454265430578454E-3</v>
      </c>
      <c r="M452">
        <v>0.64178132530118293</v>
      </c>
      <c r="N452">
        <v>6.2072185585385761E-3</v>
      </c>
      <c r="O452">
        <v>0.50254775705695476</v>
      </c>
      <c r="P452">
        <v>0.3285390351279433</v>
      </c>
      <c r="Q452">
        <v>7.8958105758866002E-3</v>
      </c>
      <c r="R452">
        <v>0.20555042159184925</v>
      </c>
      <c r="S452">
        <v>5.7265399698918624E-5</v>
      </c>
      <c r="T452">
        <v>0.20555042159184964</v>
      </c>
      <c r="U452">
        <v>2.0728613584754304E-2</v>
      </c>
      <c r="V452">
        <v>0.85292024594086602</v>
      </c>
      <c r="W452">
        <v>7.0731213228088535E-2</v>
      </c>
      <c r="X452">
        <v>0.23051354400333243</v>
      </c>
      <c r="Y452">
        <v>1.4633698761111142E-3</v>
      </c>
      <c r="Z452">
        <v>0.80102256247423764</v>
      </c>
    </row>
    <row r="453" spans="1:26" s="56" customFormat="1" x14ac:dyDescent="0.2">
      <c r="A453" s="156">
        <v>9186</v>
      </c>
      <c r="B453" s="156" t="s">
        <v>87</v>
      </c>
      <c r="C453" s="156" t="s">
        <v>79</v>
      </c>
      <c r="D453" s="160">
        <v>43319</v>
      </c>
      <c r="E453" s="158"/>
      <c r="F453" s="168">
        <v>1.0952999999999999</v>
      </c>
      <c r="G453" s="168">
        <v>10.346170000000001</v>
      </c>
      <c r="H453" t="s">
        <v>436</v>
      </c>
      <c r="I453">
        <v>9.9764562257400879E-3</v>
      </c>
      <c r="J453">
        <v>1.3474951105609778</v>
      </c>
      <c r="K453">
        <v>7.1626224771356266E-3</v>
      </c>
      <c r="L453">
        <v>6.3477867008649158E-3</v>
      </c>
      <c r="M453">
        <v>2.6998680141580769</v>
      </c>
      <c r="N453">
        <v>1.47557985519392E-2</v>
      </c>
      <c r="O453">
        <v>2.0423604806316478</v>
      </c>
      <c r="P453">
        <v>1.3270925538147647</v>
      </c>
      <c r="Q453">
        <v>7.5698262397317769E-3</v>
      </c>
      <c r="R453">
        <v>0.18558310634623779</v>
      </c>
      <c r="S453">
        <v>5.4901155632261E-5</v>
      </c>
      <c r="T453">
        <v>0.18558310634623693</v>
      </c>
      <c r="U453">
        <v>1.3118443730495468</v>
      </c>
      <c r="V453">
        <v>0.31754564467018309</v>
      </c>
      <c r="W453">
        <v>0.1780541444773111</v>
      </c>
      <c r="X453">
        <v>0.58516008722119084</v>
      </c>
      <c r="Y453">
        <v>0.23253964734534827</v>
      </c>
      <c r="Z453">
        <v>0.62243148424481809</v>
      </c>
    </row>
    <row r="454" spans="1:26" s="56" customFormat="1" x14ac:dyDescent="0.2">
      <c r="A454" s="56">
        <v>9328</v>
      </c>
      <c r="B454" s="56" t="s">
        <v>577</v>
      </c>
      <c r="C454" s="56" t="s">
        <v>97</v>
      </c>
      <c r="D454" s="130">
        <v>43319</v>
      </c>
      <c r="E454" s="72">
        <v>16.899999999999999</v>
      </c>
      <c r="F454" s="56">
        <v>9.962E-2</v>
      </c>
      <c r="G454" s="70">
        <v>9.6719999999999473E-2</v>
      </c>
      <c r="H454" t="s">
        <v>570</v>
      </c>
      <c r="I454">
        <v>1.0054309218020476E-2</v>
      </c>
      <c r="J454">
        <v>0.26209607678873226</v>
      </c>
      <c r="K454">
        <v>7.1561099213427598E-3</v>
      </c>
      <c r="L454">
        <v>3.886994922138177E-3</v>
      </c>
      <c r="M454">
        <v>1.2734349618756196</v>
      </c>
      <c r="N454">
        <v>5.7162839010437994E-3</v>
      </c>
      <c r="O454">
        <v>0.99541368140143316</v>
      </c>
      <c r="P454">
        <v>0.28887039420244698</v>
      </c>
      <c r="Q454">
        <v>7.8624197923060617E-3</v>
      </c>
      <c r="R454">
        <v>0.10670603984605749</v>
      </c>
      <c r="S454">
        <v>5.7023228670419141E-5</v>
      </c>
      <c r="T454">
        <v>0.10670603984605759</v>
      </c>
      <c r="U454">
        <v>3.944846883996201E-2</v>
      </c>
      <c r="V454">
        <v>0.60290148721700476</v>
      </c>
      <c r="W454">
        <v>2.0526343789239E-2</v>
      </c>
      <c r="X454">
        <v>0.17209616857686355</v>
      </c>
      <c r="Y454">
        <v>8.1047632718870459E-4</v>
      </c>
      <c r="Z454">
        <v>0.60389088934263935</v>
      </c>
    </row>
    <row r="455" spans="1:26" s="56" customFormat="1" x14ac:dyDescent="0.2">
      <c r="A455" s="156">
        <v>9186</v>
      </c>
      <c r="B455" s="156" t="s">
        <v>87</v>
      </c>
      <c r="C455" s="156" t="s">
        <v>79</v>
      </c>
      <c r="D455" s="160">
        <v>43319</v>
      </c>
      <c r="E455" s="158"/>
      <c r="F455" s="168">
        <v>1.0952999999999999</v>
      </c>
      <c r="G455" s="168">
        <v>10.346170000000001</v>
      </c>
      <c r="H455" t="s">
        <v>438</v>
      </c>
      <c r="I455">
        <v>9.5001699476347009E-3</v>
      </c>
      <c r="J455">
        <v>1.1892382539906114</v>
      </c>
      <c r="K455">
        <v>7.1620901536380635E-3</v>
      </c>
      <c r="L455">
        <v>7.3128017319030606E-3</v>
      </c>
      <c r="M455">
        <v>2.6993633850102992</v>
      </c>
      <c r="N455">
        <v>1.7406989493388342E-2</v>
      </c>
      <c r="O455">
        <v>2.1495433110087978</v>
      </c>
      <c r="P455">
        <v>1.2689518685339498</v>
      </c>
      <c r="Q455">
        <v>7.5653362876383894E-3</v>
      </c>
      <c r="R455">
        <v>0.26674643998093972</v>
      </c>
      <c r="S455">
        <v>5.4868591667005548E-5</v>
      </c>
      <c r="T455">
        <v>0.26674643998093889</v>
      </c>
      <c r="U455">
        <v>1.3102285412443808</v>
      </c>
      <c r="V455">
        <v>0.41604505423376259</v>
      </c>
      <c r="W455">
        <v>0.17586654329495746</v>
      </c>
      <c r="X455">
        <v>0.80614243361416471</v>
      </c>
      <c r="Y455">
        <v>0.2297094236621772</v>
      </c>
      <c r="Z455">
        <v>0.6502175847954188</v>
      </c>
    </row>
    <row r="456" spans="1:26" s="56" customFormat="1" x14ac:dyDescent="0.2">
      <c r="A456" s="56">
        <v>9330</v>
      </c>
      <c r="B456" s="56" t="s">
        <v>578</v>
      </c>
      <c r="C456" s="56" t="s">
        <v>97</v>
      </c>
      <c r="D456" s="130">
        <v>43319</v>
      </c>
      <c r="E456" s="72">
        <v>17.899999999999999</v>
      </c>
      <c r="F456" s="56">
        <v>0.10449</v>
      </c>
      <c r="G456" s="70">
        <v>9.7169999999998424E-2</v>
      </c>
      <c r="H456" t="s">
        <v>571</v>
      </c>
      <c r="I456">
        <v>1.0066404317830551E-2</v>
      </c>
      <c r="J456">
        <v>0.24173804258616868</v>
      </c>
      <c r="K456">
        <v>7.1588556852580781E-3</v>
      </c>
      <c r="L456">
        <v>4.377359913981152E-3</v>
      </c>
      <c r="M456">
        <v>1.0697726277916897</v>
      </c>
      <c r="N456">
        <v>4.0278243884666358E-3</v>
      </c>
      <c r="O456">
        <v>0.83351573927453404</v>
      </c>
      <c r="P456">
        <v>0.27651469349939239</v>
      </c>
      <c r="Q456">
        <v>7.8387797102184228E-3</v>
      </c>
      <c r="R456">
        <v>0.10438327265791968</v>
      </c>
      <c r="S456">
        <v>5.6851775880784318E-5</v>
      </c>
      <c r="T456">
        <v>0.10438327265791929</v>
      </c>
      <c r="U456">
        <v>3.2116066493308101E-2</v>
      </c>
      <c r="V456">
        <v>0.64807881958373226</v>
      </c>
      <c r="W456">
        <v>6.314756862483982E-2</v>
      </c>
      <c r="X456">
        <v>0.18710798610115259</v>
      </c>
      <c r="Y456">
        <v>2.0277947339695747E-3</v>
      </c>
      <c r="Z456">
        <v>0.67035405228280498</v>
      </c>
    </row>
    <row r="457" spans="1:26" s="56" customFormat="1" x14ac:dyDescent="0.2">
      <c r="A457" s="156">
        <v>9186</v>
      </c>
      <c r="B457" s="156" t="s">
        <v>87</v>
      </c>
      <c r="C457" s="156" t="s">
        <v>79</v>
      </c>
      <c r="D457" s="160">
        <v>43319</v>
      </c>
      <c r="E457" s="158"/>
      <c r="F457" s="168">
        <v>1.0952999999999999</v>
      </c>
      <c r="G457" s="168">
        <v>10.346170000000001</v>
      </c>
      <c r="H457" t="s">
        <v>440</v>
      </c>
      <c r="I457">
        <v>9.8081619065142917E-3</v>
      </c>
      <c r="J457">
        <v>1.4986788845781926</v>
      </c>
      <c r="K457">
        <v>7.164318098658023E-3</v>
      </c>
      <c r="L457">
        <v>6.0618300390880338E-3</v>
      </c>
      <c r="M457">
        <v>2.6999817102600852</v>
      </c>
      <c r="N457">
        <v>1.459628518954318E-2</v>
      </c>
      <c r="O457">
        <v>2.0932410378850461</v>
      </c>
      <c r="P457">
        <v>1.5277767742498793</v>
      </c>
      <c r="Q457">
        <v>7.5837955467516387E-3</v>
      </c>
      <c r="R457">
        <v>0.29347264337535556</v>
      </c>
      <c r="S457">
        <v>5.5002469859891066E-5</v>
      </c>
      <c r="T457">
        <v>0.29347264337535611</v>
      </c>
      <c r="U457">
        <v>1.3094575483022988</v>
      </c>
      <c r="V457">
        <v>0.36353958610967885</v>
      </c>
      <c r="W457">
        <v>0.17502089889829359</v>
      </c>
      <c r="X457">
        <v>0.63856516881417624</v>
      </c>
      <c r="Y457">
        <v>0.22898489115522974</v>
      </c>
      <c r="Z457">
        <v>0.46677957704234962</v>
      </c>
    </row>
    <row r="458" spans="1:26" s="56" customFormat="1" x14ac:dyDescent="0.2">
      <c r="A458" s="56">
        <v>9331</v>
      </c>
      <c r="B458" s="56" t="s">
        <v>579</v>
      </c>
      <c r="C458" s="56" t="s">
        <v>97</v>
      </c>
      <c r="D458" s="130">
        <v>43319</v>
      </c>
      <c r="E458" s="72">
        <v>18.399999999999999</v>
      </c>
      <c r="F458" s="56">
        <v>0.10544000000000001</v>
      </c>
      <c r="G458" s="70">
        <v>9.6159999999999357E-2</v>
      </c>
      <c r="H458" t="s">
        <v>572</v>
      </c>
      <c r="I458">
        <v>1.0033667921698724E-2</v>
      </c>
      <c r="J458">
        <v>0.21320652497690498</v>
      </c>
      <c r="K458">
        <v>7.1592087962585862E-3</v>
      </c>
      <c r="L458">
        <v>4.9959626912701536E-3</v>
      </c>
      <c r="M458">
        <v>0.95913729674533554</v>
      </c>
      <c r="N458">
        <v>5.0901965880678027E-3</v>
      </c>
      <c r="O458">
        <v>0.7503114051081462</v>
      </c>
      <c r="P458">
        <v>0.23905407513456156</v>
      </c>
      <c r="Q458">
        <v>7.8422289793566979E-3</v>
      </c>
      <c r="R458">
        <v>0.10985247173689859</v>
      </c>
      <c r="S458">
        <v>5.6876792156690886E-5</v>
      </c>
      <c r="T458">
        <v>0.10985247173689849</v>
      </c>
      <c r="U458">
        <v>2.9092685141031447E-2</v>
      </c>
      <c r="V458">
        <v>0.77716728421667625</v>
      </c>
      <c r="W458">
        <v>5.5777727185760559E-2</v>
      </c>
      <c r="X458">
        <v>0.20624098623623974</v>
      </c>
      <c r="Y458">
        <v>1.6239843633072991E-3</v>
      </c>
      <c r="Z458">
        <v>0.71926324382947715</v>
      </c>
    </row>
    <row r="459" spans="1:26" s="56" customFormat="1" x14ac:dyDescent="0.2">
      <c r="A459" s="156">
        <v>9186</v>
      </c>
      <c r="B459" s="156" t="s">
        <v>87</v>
      </c>
      <c r="C459" s="156" t="s">
        <v>79</v>
      </c>
      <c r="D459" s="160">
        <v>43319</v>
      </c>
      <c r="E459" s="158"/>
      <c r="F459" s="168">
        <v>1.0952999999999999</v>
      </c>
      <c r="G459" s="168">
        <v>10.346170000000001</v>
      </c>
      <c r="H459" t="s">
        <v>442</v>
      </c>
      <c r="I459">
        <v>9.8355909213696732E-3</v>
      </c>
      <c r="J459">
        <v>1.294642045562052</v>
      </c>
      <c r="K459">
        <v>7.1656896244616502E-3</v>
      </c>
      <c r="L459">
        <v>8.8902283806519058E-3</v>
      </c>
      <c r="M459">
        <v>2.7000687933315808</v>
      </c>
      <c r="N459">
        <v>1.2671273092910855E-2</v>
      </c>
      <c r="O459">
        <v>2.0706503156800919</v>
      </c>
      <c r="P459">
        <v>1.2003010386409696</v>
      </c>
      <c r="Q459">
        <v>7.5497311360361377E-3</v>
      </c>
      <c r="R459">
        <v>0.21120565988873982</v>
      </c>
      <c r="S459">
        <v>5.4755413262422933E-5</v>
      </c>
      <c r="T459">
        <v>0.21120565988873896</v>
      </c>
      <c r="U459">
        <v>1.312230811276488</v>
      </c>
      <c r="V459">
        <v>0.34628944467569184</v>
      </c>
      <c r="W459">
        <v>0.17509890227134223</v>
      </c>
      <c r="X459">
        <v>0.50281632299888501</v>
      </c>
      <c r="Y459">
        <v>0.23007513848443198</v>
      </c>
      <c r="Z459">
        <v>0.50961333733645764</v>
      </c>
    </row>
    <row r="460" spans="1:26" s="56" customFormat="1" x14ac:dyDescent="0.2">
      <c r="A460" s="56">
        <v>9332</v>
      </c>
      <c r="B460" s="56" t="s">
        <v>580</v>
      </c>
      <c r="C460" s="56" t="s">
        <v>97</v>
      </c>
      <c r="D460" s="130">
        <v>43319</v>
      </c>
      <c r="E460" s="72">
        <v>19.3</v>
      </c>
      <c r="F460" s="56">
        <v>8.2640000000000005E-2</v>
      </c>
      <c r="G460" s="70">
        <v>9.7170000000000201E-2</v>
      </c>
      <c r="H460" t="s">
        <v>573</v>
      </c>
      <c r="I460">
        <v>1.0065680535308024E-2</v>
      </c>
      <c r="J460">
        <v>0.25846039158716783</v>
      </c>
      <c r="K460">
        <v>7.157468103724151E-3</v>
      </c>
      <c r="L460">
        <v>3.2622734629475293E-3</v>
      </c>
      <c r="M460">
        <v>1.9737433479055655</v>
      </c>
      <c r="N460">
        <v>5.304634807175297E-3</v>
      </c>
      <c r="O460">
        <v>1.5318564961875449</v>
      </c>
      <c r="P460">
        <v>0.26424921554821063</v>
      </c>
      <c r="Q460">
        <v>7.808715963402134E-3</v>
      </c>
      <c r="R460">
        <v>7.1639893481487985E-2</v>
      </c>
      <c r="S460">
        <v>5.6633734621899524E-5</v>
      </c>
      <c r="T460">
        <v>7.1639893481488137E-2</v>
      </c>
      <c r="U460">
        <v>5.5008644876992967E-2</v>
      </c>
      <c r="V460">
        <v>0.43222360220975503</v>
      </c>
      <c r="W460">
        <v>5.5559045141961666E-2</v>
      </c>
      <c r="X460">
        <v>0.17950973793162806</v>
      </c>
      <c r="Y460">
        <v>3.0593565547507866E-3</v>
      </c>
      <c r="Z460">
        <v>0.43930200039927109</v>
      </c>
    </row>
    <row r="461" spans="1:26" s="56" customFormat="1" x14ac:dyDescent="0.2">
      <c r="A461" s="156">
        <v>9186</v>
      </c>
      <c r="B461" s="156" t="s">
        <v>87</v>
      </c>
      <c r="C461" s="156" t="s">
        <v>79</v>
      </c>
      <c r="D461" s="160">
        <v>43319</v>
      </c>
      <c r="E461" s="158"/>
      <c r="F461" s="168">
        <v>1.0952999999999999</v>
      </c>
      <c r="G461" s="168">
        <v>10.346170000000001</v>
      </c>
      <c r="H461" t="s">
        <v>442</v>
      </c>
      <c r="I461">
        <v>9.8355909213696732E-3</v>
      </c>
      <c r="J461">
        <v>1.294642045562052</v>
      </c>
      <c r="K461">
        <v>7.1656896244616502E-3</v>
      </c>
      <c r="L461">
        <v>8.8902283806519058E-3</v>
      </c>
      <c r="M461">
        <v>2.7000687933315808</v>
      </c>
      <c r="N461">
        <v>1.2671273092910855E-2</v>
      </c>
      <c r="O461">
        <v>2.0706503156800919</v>
      </c>
      <c r="P461">
        <v>1.2003010386409696</v>
      </c>
      <c r="Q461">
        <v>7.5497311360361377E-3</v>
      </c>
      <c r="R461">
        <v>0.21120565988873982</v>
      </c>
      <c r="S461">
        <v>5.4755413262422933E-5</v>
      </c>
      <c r="T461">
        <v>0.21120565988873896</v>
      </c>
      <c r="U461">
        <v>1.312230811276488</v>
      </c>
      <c r="V461">
        <v>0.34628944467569184</v>
      </c>
      <c r="W461">
        <v>0.17509890227134223</v>
      </c>
      <c r="X461">
        <v>0.50281632299888501</v>
      </c>
      <c r="Y461">
        <v>0.23007513848443198</v>
      </c>
      <c r="Z461">
        <v>0.50961333733645764</v>
      </c>
    </row>
    <row r="462" spans="1:26" s="56" customFormat="1" x14ac:dyDescent="0.2">
      <c r="E462" s="72"/>
      <c r="G462" s="70"/>
      <c r="H462" s="70"/>
      <c r="I462" s="70"/>
      <c r="J462" s="72"/>
      <c r="K462" s="70"/>
      <c r="L462" s="106"/>
      <c r="M462" s="106"/>
      <c r="N462" s="106"/>
      <c r="O462" s="70"/>
      <c r="P462" s="72"/>
      <c r="Q462" s="71"/>
      <c r="R462" s="126"/>
      <c r="S462" s="163"/>
      <c r="U462" s="70"/>
      <c r="V462" s="72"/>
      <c r="W462" s="70"/>
      <c r="X462" s="72"/>
      <c r="Y462" s="71"/>
      <c r="Z462" s="72"/>
    </row>
    <row r="463" spans="1:26" s="56" customFormat="1" x14ac:dyDescent="0.2">
      <c r="A463" s="156">
        <v>9186</v>
      </c>
      <c r="B463" s="156" t="s">
        <v>87</v>
      </c>
      <c r="C463" s="156" t="s">
        <v>79</v>
      </c>
      <c r="D463" s="160">
        <v>43320</v>
      </c>
      <c r="E463" s="158"/>
      <c r="F463" s="168">
        <v>1.0952999999999999</v>
      </c>
      <c r="G463" s="168">
        <v>10.346170000000001</v>
      </c>
      <c r="H463" t="s">
        <v>430</v>
      </c>
      <c r="I463">
        <v>9.9648340868570395E-3</v>
      </c>
      <c r="J463">
        <v>1.4359060289685981</v>
      </c>
      <c r="K463">
        <v>7.1553323865672248E-3</v>
      </c>
      <c r="L463">
        <v>4.6798320615106907E-3</v>
      </c>
      <c r="M463">
        <v>2.70011839739231</v>
      </c>
      <c r="N463">
        <v>1.3797892410846325E-2</v>
      </c>
      <c r="O463">
        <v>2.0380876407814186</v>
      </c>
      <c r="P463">
        <v>1.408071799945996</v>
      </c>
      <c r="Q463">
        <v>7.5414443810764217E-3</v>
      </c>
      <c r="R463">
        <v>0.19519679229196482</v>
      </c>
      <c r="S463">
        <v>5.4695312487408844E-5</v>
      </c>
      <c r="T463">
        <v>0.19519679229196474</v>
      </c>
      <c r="U463">
        <v>1.3134578489301474</v>
      </c>
      <c r="V463">
        <v>0.46125550821160238</v>
      </c>
      <c r="W463">
        <v>0.184186224766445</v>
      </c>
      <c r="X463">
        <v>0.71083538087123588</v>
      </c>
      <c r="Y463">
        <v>0.24188748639468791</v>
      </c>
      <c r="Z463">
        <v>0.56768194377503578</v>
      </c>
    </row>
    <row r="464" spans="1:26" s="56" customFormat="1" x14ac:dyDescent="0.2">
      <c r="A464" s="56">
        <v>9333</v>
      </c>
      <c r="B464" s="56" t="s">
        <v>591</v>
      </c>
      <c r="C464" s="56" t="s">
        <v>97</v>
      </c>
      <c r="D464" s="130">
        <v>43320</v>
      </c>
      <c r="E464" s="72">
        <v>20.5</v>
      </c>
      <c r="F464" s="56">
        <v>0.10345</v>
      </c>
      <c r="G464" s="70">
        <v>9.68700000000009E-2</v>
      </c>
      <c r="H464" t="s">
        <v>581</v>
      </c>
      <c r="I464">
        <v>1.0084000741026587E-2</v>
      </c>
      <c r="J464">
        <v>0.18669499723951707</v>
      </c>
      <c r="K464">
        <v>7.1499626566605811E-3</v>
      </c>
      <c r="L464">
        <v>3.9583160453776365E-3</v>
      </c>
      <c r="M464">
        <v>0.88041678988801964</v>
      </c>
      <c r="N464">
        <v>4.025591669812147E-3</v>
      </c>
      <c r="O464">
        <v>0.67915863765238371</v>
      </c>
      <c r="P464">
        <v>0.20139431259566831</v>
      </c>
      <c r="Q464">
        <v>7.777482665507195E-3</v>
      </c>
      <c r="R464">
        <v>0.12444042420317486</v>
      </c>
      <c r="S464">
        <v>5.6407211040732182E-5</v>
      </c>
      <c r="T464">
        <v>0.12444042420317471</v>
      </c>
      <c r="U464">
        <v>2.3790823856710053E-2</v>
      </c>
      <c r="V464">
        <v>0.68717005021940947</v>
      </c>
      <c r="W464">
        <v>5.624687070907361E-2</v>
      </c>
      <c r="X464">
        <v>0.21812748705316223</v>
      </c>
      <c r="Y464">
        <v>1.3386460601713707E-3</v>
      </c>
      <c r="Z464">
        <v>0.62085116137999063</v>
      </c>
    </row>
    <row r="465" spans="1:27" s="56" customFormat="1" x14ac:dyDescent="0.2">
      <c r="A465" s="156">
        <v>9186</v>
      </c>
      <c r="B465" s="156" t="s">
        <v>87</v>
      </c>
      <c r="C465" s="156" t="s">
        <v>79</v>
      </c>
      <c r="D465" s="160">
        <v>43320</v>
      </c>
      <c r="E465" s="158"/>
      <c r="F465" s="168">
        <v>1.0952999999999999</v>
      </c>
      <c r="G465" s="168">
        <v>10.346170000000001</v>
      </c>
      <c r="H465" t="s">
        <v>432</v>
      </c>
      <c r="I465">
        <v>1.0140819819036098E-2</v>
      </c>
      <c r="J465">
        <v>1.0769234737526332</v>
      </c>
      <c r="K465">
        <v>7.1563606546289418E-3</v>
      </c>
      <c r="L465">
        <v>8.3374366673323267E-3</v>
      </c>
      <c r="M465">
        <v>2.6999209653886895</v>
      </c>
      <c r="N465">
        <v>1.752177572015522E-2</v>
      </c>
      <c r="O465">
        <v>2.0164306837200194</v>
      </c>
      <c r="P465">
        <v>1.1004664919863938</v>
      </c>
      <c r="Q465">
        <v>7.5606415800112689E-3</v>
      </c>
      <c r="R465">
        <v>0.231688636828913</v>
      </c>
      <c r="S465">
        <v>5.4834542685440853E-5</v>
      </c>
      <c r="T465">
        <v>0.2316886368289138</v>
      </c>
      <c r="U465">
        <v>1.3199899406948377</v>
      </c>
      <c r="V465">
        <v>0.52072832888669429</v>
      </c>
      <c r="W465">
        <v>0.18262735435497932</v>
      </c>
      <c r="X465">
        <v>0.80905073543391226</v>
      </c>
      <c r="Y465">
        <v>0.23983616792455273</v>
      </c>
      <c r="Z465">
        <v>0.56892940704294626</v>
      </c>
    </row>
    <row r="466" spans="1:27" s="56" customFormat="1" x14ac:dyDescent="0.2">
      <c r="A466" s="56">
        <v>9336</v>
      </c>
      <c r="B466" s="56" t="s">
        <v>592</v>
      </c>
      <c r="C466" s="56" t="s">
        <v>97</v>
      </c>
      <c r="D466" s="130">
        <v>43320</v>
      </c>
      <c r="E466" s="72">
        <v>23.5</v>
      </c>
      <c r="F466" s="56">
        <v>8.2299999999999998E-2</v>
      </c>
      <c r="G466" s="70">
        <v>9.7570000000001045E-2</v>
      </c>
      <c r="H466" t="s">
        <v>582</v>
      </c>
      <c r="I466">
        <v>1.0106267076808312E-2</v>
      </c>
      <c r="J466">
        <v>0.29259156510642664</v>
      </c>
      <c r="K466">
        <v>7.1491461828186061E-3</v>
      </c>
      <c r="L466">
        <v>3.694975973983698E-3</v>
      </c>
      <c r="M466">
        <v>1.6548746441231705</v>
      </c>
      <c r="N466">
        <v>5.4581183969808827E-3</v>
      </c>
      <c r="O466">
        <v>1.2752593539158454</v>
      </c>
      <c r="P466">
        <v>0.2877851684354269</v>
      </c>
      <c r="Q466">
        <v>7.7795774682750674E-3</v>
      </c>
      <c r="R466">
        <v>9.5182558443471121E-2</v>
      </c>
      <c r="S466">
        <v>5.6422403871998788E-5</v>
      </c>
      <c r="T466">
        <v>9.5182558443470816E-2</v>
      </c>
      <c r="U466">
        <v>4.2211206349500728E-2</v>
      </c>
      <c r="V466">
        <v>0.60142266139804468</v>
      </c>
      <c r="W466">
        <v>6.2890526799151858E-2</v>
      </c>
      <c r="X466">
        <v>0.20790501620077023</v>
      </c>
      <c r="Y466">
        <v>2.6575948407039688E-3</v>
      </c>
      <c r="Z466">
        <v>0.5660721038606954</v>
      </c>
    </row>
    <row r="467" spans="1:27" s="56" customFormat="1" x14ac:dyDescent="0.2">
      <c r="A467" s="156">
        <v>9186</v>
      </c>
      <c r="B467" s="156" t="s">
        <v>87</v>
      </c>
      <c r="C467" s="156" t="s">
        <v>79</v>
      </c>
      <c r="D467" s="160">
        <v>43320</v>
      </c>
      <c r="E467" s="158"/>
      <c r="F467" s="168">
        <v>1.0952999999999999</v>
      </c>
      <c r="G467" s="168">
        <v>10.346170000000001</v>
      </c>
      <c r="H467" t="s">
        <v>434</v>
      </c>
      <c r="I467">
        <v>1.0036369532069916E-2</v>
      </c>
      <c r="J467">
        <v>1.0559322656636876</v>
      </c>
      <c r="K467">
        <v>7.1543910203473995E-3</v>
      </c>
      <c r="L467">
        <v>6.5792925747844384E-3</v>
      </c>
      <c r="M467">
        <v>2.6993094403656035</v>
      </c>
      <c r="N467">
        <v>1.295589956630923E-2</v>
      </c>
      <c r="O467">
        <v>2.0334027238230461</v>
      </c>
      <c r="P467">
        <v>0.9875727161536858</v>
      </c>
      <c r="Q467">
        <v>7.5647557291570527E-3</v>
      </c>
      <c r="R467">
        <v>0.24252958589585333</v>
      </c>
      <c r="S467">
        <v>5.4864381090629263E-5</v>
      </c>
      <c r="T467">
        <v>0.24252958589585286</v>
      </c>
      <c r="U467">
        <v>1.316869369120623</v>
      </c>
      <c r="V467">
        <v>0.55945175891093579</v>
      </c>
      <c r="W467">
        <v>0.18246774764955381</v>
      </c>
      <c r="X467">
        <v>0.87363154241453977</v>
      </c>
      <c r="Y467">
        <v>0.23906184668843439</v>
      </c>
      <c r="Z467">
        <v>0.55339505656378662</v>
      </c>
    </row>
    <row r="468" spans="1:27" s="56" customFormat="1" x14ac:dyDescent="0.2">
      <c r="A468" s="56">
        <v>9339</v>
      </c>
      <c r="B468" s="56" t="s">
        <v>593</v>
      </c>
      <c r="C468" s="56" t="s">
        <v>97</v>
      </c>
      <c r="D468" s="130">
        <v>43320</v>
      </c>
      <c r="E468" s="72">
        <v>33.1</v>
      </c>
      <c r="F468" s="56">
        <v>7.7090000000000006E-2</v>
      </c>
      <c r="G468" s="70">
        <v>9.6909999999999386E-2</v>
      </c>
      <c r="H468" t="s">
        <v>583</v>
      </c>
      <c r="I468">
        <v>1.0057630754688159E-2</v>
      </c>
      <c r="J468">
        <v>0.28508178267071183</v>
      </c>
      <c r="K468">
        <v>7.149968293506258E-3</v>
      </c>
      <c r="L468">
        <v>7.0872925045883583E-3</v>
      </c>
      <c r="M468">
        <v>0.56728476525142024</v>
      </c>
      <c r="N468">
        <v>6.4128947577113335E-3</v>
      </c>
      <c r="O468">
        <v>0.43897211126614011</v>
      </c>
      <c r="P468">
        <v>0.31418275008449736</v>
      </c>
      <c r="Q468">
        <v>7.7766494936825159E-3</v>
      </c>
      <c r="R468">
        <v>0.23701030220752781</v>
      </c>
      <c r="S468">
        <v>5.6401168353018305E-5</v>
      </c>
      <c r="T468">
        <v>0.23701030220752728</v>
      </c>
      <c r="U468">
        <v>1.3519077536478354E-2</v>
      </c>
      <c r="V468">
        <v>1.3657614791744337</v>
      </c>
      <c r="W468">
        <v>6.5162520101553531E-2</v>
      </c>
      <c r="X468">
        <v>0.26301276063004037</v>
      </c>
      <c r="Y468">
        <v>8.8030258701520209E-4</v>
      </c>
      <c r="Z468">
        <v>1.3255153078223221</v>
      </c>
    </row>
    <row r="469" spans="1:27" s="56" customFormat="1" x14ac:dyDescent="0.2">
      <c r="A469" s="156">
        <v>9186</v>
      </c>
      <c r="B469" s="156" t="s">
        <v>87</v>
      </c>
      <c r="C469" s="156" t="s">
        <v>79</v>
      </c>
      <c r="D469" s="160">
        <v>43320</v>
      </c>
      <c r="E469" s="158"/>
      <c r="F469" s="168">
        <v>1.0952999999999999</v>
      </c>
      <c r="G469" s="168">
        <v>10.346170000000001</v>
      </c>
      <c r="H469" t="s">
        <v>436</v>
      </c>
      <c r="I469">
        <v>1.0080090437419382E-2</v>
      </c>
      <c r="J469">
        <v>1.0552373677273781</v>
      </c>
      <c r="K469">
        <v>7.1547385693980971E-3</v>
      </c>
      <c r="L469">
        <v>8.8645266951224207E-3</v>
      </c>
      <c r="M469">
        <v>2.699634664481839</v>
      </c>
      <c r="N469">
        <v>1.7804328119139883E-2</v>
      </c>
      <c r="O469">
        <v>2.0276988731161354</v>
      </c>
      <c r="P469">
        <v>1.0320659479196825</v>
      </c>
      <c r="Q469">
        <v>7.5713777045846864E-3</v>
      </c>
      <c r="R469">
        <v>0.20166958277256231</v>
      </c>
      <c r="S469">
        <v>5.4912407834180854E-5</v>
      </c>
      <c r="T469">
        <v>0.20166958277256217</v>
      </c>
      <c r="U469">
        <v>1.312974755371747</v>
      </c>
      <c r="V469">
        <v>0.34099243172149479</v>
      </c>
      <c r="W469">
        <v>0.18331201429873539</v>
      </c>
      <c r="X469">
        <v>0.74622293367008508</v>
      </c>
      <c r="Y469">
        <v>0.24004041198890397</v>
      </c>
      <c r="Z469">
        <v>0.5958261821893287</v>
      </c>
    </row>
    <row r="470" spans="1:27" s="56" customFormat="1" x14ac:dyDescent="0.2">
      <c r="A470" s="56">
        <v>9342</v>
      </c>
      <c r="B470" s="56" t="s">
        <v>594</v>
      </c>
      <c r="C470" s="56" t="s">
        <v>97</v>
      </c>
      <c r="D470" s="130">
        <v>43320</v>
      </c>
      <c r="E470" s="72">
        <v>37.9</v>
      </c>
      <c r="F470" s="56">
        <v>6.2539999999999998E-2</v>
      </c>
      <c r="G470" s="70">
        <v>9.6169999999998979E-2</v>
      </c>
      <c r="H470" t="s">
        <v>584</v>
      </c>
      <c r="I470">
        <v>1.0068060391349663E-2</v>
      </c>
      <c r="J470">
        <v>0.24772668861260325</v>
      </c>
      <c r="K470">
        <v>7.148007093294953E-3</v>
      </c>
      <c r="L470">
        <v>4.8395439896290887E-3</v>
      </c>
      <c r="M470">
        <v>1.1097696923100693</v>
      </c>
      <c r="N470">
        <v>5.3016277093861424E-3</v>
      </c>
      <c r="O470">
        <v>0.85408451786361295</v>
      </c>
      <c r="P470">
        <v>0.26102807422943186</v>
      </c>
      <c r="Q470">
        <v>7.7473482397917666E-3</v>
      </c>
      <c r="R470">
        <v>0.12590476535078074</v>
      </c>
      <c r="S470">
        <v>5.6188657173880152E-5</v>
      </c>
      <c r="T470">
        <v>0.12590476535078021</v>
      </c>
      <c r="U470">
        <v>2.2963219845296354E-2</v>
      </c>
      <c r="V470">
        <v>0.6256696106071481</v>
      </c>
      <c r="W470">
        <v>7.0825173518466789E-2</v>
      </c>
      <c r="X470">
        <v>0.19737498317568322</v>
      </c>
      <c r="Y470">
        <v>1.6259656883905618E-3</v>
      </c>
      <c r="Z470">
        <v>0.55301881421007804</v>
      </c>
    </row>
    <row r="471" spans="1:27" s="56" customFormat="1" x14ac:dyDescent="0.2">
      <c r="A471" s="156">
        <v>9186</v>
      </c>
      <c r="B471" s="156" t="s">
        <v>87</v>
      </c>
      <c r="C471" s="156" t="s">
        <v>79</v>
      </c>
      <c r="D471" s="160">
        <v>43320</v>
      </c>
      <c r="E471" s="158"/>
      <c r="F471" s="168">
        <v>1.0952999999999999</v>
      </c>
      <c r="G471" s="168">
        <v>10.346170000000001</v>
      </c>
      <c r="H471" t="s">
        <v>438</v>
      </c>
      <c r="I471">
        <v>9.8100358128416498E-3</v>
      </c>
      <c r="J471">
        <v>1.2188491255235074</v>
      </c>
      <c r="K471">
        <v>7.1527802762313668E-3</v>
      </c>
      <c r="L471">
        <v>9.2192694097647711E-3</v>
      </c>
      <c r="M471">
        <v>2.7008308589432843</v>
      </c>
      <c r="N471">
        <v>1.5730819533851585E-2</v>
      </c>
      <c r="O471">
        <v>2.0856644502706789</v>
      </c>
      <c r="P471">
        <v>1.2135712303404282</v>
      </c>
      <c r="Q471">
        <v>7.5735214788656482E-3</v>
      </c>
      <c r="R471">
        <v>0.22238155839626578</v>
      </c>
      <c r="S471">
        <v>5.4927955837756104E-5</v>
      </c>
      <c r="T471">
        <v>0.22238155839626486</v>
      </c>
      <c r="U471">
        <v>1.3124829600255927</v>
      </c>
      <c r="V471">
        <v>0.49984241953949204</v>
      </c>
      <c r="W471">
        <v>0.18422741162234918</v>
      </c>
      <c r="X471">
        <v>0.93548805632337606</v>
      </c>
      <c r="Y471">
        <v>0.24073140906603219</v>
      </c>
      <c r="Z471">
        <v>0.44972440418741372</v>
      </c>
    </row>
    <row r="472" spans="1:27" s="56" customFormat="1" x14ac:dyDescent="0.2">
      <c r="A472" s="56">
        <v>9344</v>
      </c>
      <c r="B472" s="56" t="s">
        <v>595</v>
      </c>
      <c r="C472" s="56" t="s">
        <v>97</v>
      </c>
      <c r="D472" s="130">
        <v>43320</v>
      </c>
      <c r="E472" s="72">
        <v>39.200000000000003</v>
      </c>
      <c r="F472" s="166">
        <v>9.6129999999999993E-2</v>
      </c>
      <c r="G472" s="166">
        <v>9.6220000000000638E-2</v>
      </c>
      <c r="H472" t="s">
        <v>585</v>
      </c>
      <c r="I472">
        <v>1.0084689887525653E-2</v>
      </c>
      <c r="J472">
        <v>0.26054357731439931</v>
      </c>
      <c r="K472">
        <v>7.1487466734751325E-3</v>
      </c>
      <c r="L472">
        <v>8.9551558432072551E-3</v>
      </c>
      <c r="M472">
        <v>0.38997916728639703</v>
      </c>
      <c r="N472">
        <v>7.8049107839742345E-3</v>
      </c>
      <c r="O472">
        <v>0.29974996180276342</v>
      </c>
      <c r="P472">
        <v>0.36866347902170277</v>
      </c>
      <c r="Q472">
        <v>7.7460340293794379E-3</v>
      </c>
      <c r="R472">
        <v>0.2656363689326694</v>
      </c>
      <c r="S472">
        <v>5.617912569084529E-5</v>
      </c>
      <c r="T472">
        <v>0.2656363689326689</v>
      </c>
      <c r="U472">
        <v>7.5697910641648975E-3</v>
      </c>
      <c r="V472">
        <v>1.7535627186817591</v>
      </c>
      <c r="W472">
        <v>4.0752147100792717E-2</v>
      </c>
      <c r="X472">
        <v>0.21189755758912243</v>
      </c>
      <c r="Y472">
        <v>3.0830519932725954E-4</v>
      </c>
      <c r="Z472">
        <v>1.7282686319433576</v>
      </c>
    </row>
    <row r="473" spans="1:27" s="56" customFormat="1" x14ac:dyDescent="0.2">
      <c r="A473" s="156">
        <v>9186</v>
      </c>
      <c r="B473" s="156" t="s">
        <v>87</v>
      </c>
      <c r="C473" s="156" t="s">
        <v>79</v>
      </c>
      <c r="D473" s="160">
        <v>43320</v>
      </c>
      <c r="E473" s="158"/>
      <c r="F473" s="168">
        <v>1.0952999999999999</v>
      </c>
      <c r="G473" s="168">
        <v>10.346170000000001</v>
      </c>
      <c r="H473" t="s">
        <v>440</v>
      </c>
      <c r="I473">
        <v>9.8418281763202175E-3</v>
      </c>
      <c r="J473">
        <v>1.2677340650259152</v>
      </c>
      <c r="K473">
        <v>7.1509478549194169E-3</v>
      </c>
      <c r="L473">
        <v>5.862824680263513E-3</v>
      </c>
      <c r="M473">
        <v>2.6997006488344382</v>
      </c>
      <c r="N473">
        <v>1.9195212097512758E-2</v>
      </c>
      <c r="O473">
        <v>2.0787278915302032</v>
      </c>
      <c r="P473">
        <v>1.3184148158245304</v>
      </c>
      <c r="Q473">
        <v>7.5734790644471977E-3</v>
      </c>
      <c r="R473">
        <v>0.22779794582554622</v>
      </c>
      <c r="S473">
        <v>5.4927648221634577E-5</v>
      </c>
      <c r="T473">
        <v>0.22779794582554591</v>
      </c>
      <c r="U473">
        <v>1.3141890557963978</v>
      </c>
      <c r="V473">
        <v>0.45734562041624155</v>
      </c>
      <c r="W473">
        <v>0.18095975725750924</v>
      </c>
      <c r="X473">
        <v>0.87168305007054858</v>
      </c>
      <c r="Y473">
        <v>0.23784003431727552</v>
      </c>
      <c r="Z473">
        <v>0.6835501505097521</v>
      </c>
    </row>
    <row r="474" spans="1:27" s="56" customFormat="1" x14ac:dyDescent="0.2">
      <c r="A474" s="56">
        <v>9346</v>
      </c>
      <c r="B474" s="56" t="s">
        <v>596</v>
      </c>
      <c r="C474" s="56" t="s">
        <v>97</v>
      </c>
      <c r="D474" s="130">
        <v>43320</v>
      </c>
      <c r="E474" s="72">
        <v>40.6</v>
      </c>
      <c r="F474" s="56">
        <v>0.10541</v>
      </c>
      <c r="G474" s="70">
        <v>9.7089999999999677E-2</v>
      </c>
      <c r="H474" t="s">
        <v>586</v>
      </c>
      <c r="I474">
        <v>1.0029097298675804E-2</v>
      </c>
      <c r="J474">
        <v>0.32061880080544519</v>
      </c>
      <c r="K474">
        <v>7.1454061776339249E-3</v>
      </c>
      <c r="L474">
        <v>3.4400713420019041E-3</v>
      </c>
      <c r="M474">
        <v>2.2530473661948744</v>
      </c>
      <c r="N474">
        <v>5.5637234173626067E-3</v>
      </c>
      <c r="O474">
        <v>1.731135726194946</v>
      </c>
      <c r="P474">
        <v>0.3197881430865796</v>
      </c>
      <c r="Q474">
        <v>7.7048632994250041E-3</v>
      </c>
      <c r="R474">
        <v>6.8060820194671925E-2</v>
      </c>
      <c r="S474">
        <v>5.588052958293748E-5</v>
      </c>
      <c r="T474">
        <v>6.8060820194672189E-2</v>
      </c>
      <c r="U474">
        <v>3.8895285144438095E-2</v>
      </c>
      <c r="V474">
        <v>0.63976801013178974</v>
      </c>
      <c r="W474">
        <v>1.3445428986221286E-2</v>
      </c>
      <c r="X474">
        <v>0.23711531061128477</v>
      </c>
      <c r="Y474">
        <v>5.2239817937742446E-4</v>
      </c>
      <c r="Z474">
        <v>0.62916916831037617</v>
      </c>
    </row>
    <row r="475" spans="1:27" s="56" customFormat="1" x14ac:dyDescent="0.2">
      <c r="A475" s="156">
        <v>9186</v>
      </c>
      <c r="B475" s="156" t="s">
        <v>87</v>
      </c>
      <c r="C475" s="156" t="s">
        <v>79</v>
      </c>
      <c r="D475" s="160">
        <v>43320</v>
      </c>
      <c r="E475" s="158"/>
      <c r="F475" s="168">
        <v>1.0952999999999999</v>
      </c>
      <c r="G475" s="168">
        <v>10.346170000000001</v>
      </c>
      <c r="H475" t="s">
        <v>442</v>
      </c>
      <c r="I475">
        <v>9.6427493708344195E-3</v>
      </c>
      <c r="J475">
        <v>1.4284279009082728</v>
      </c>
      <c r="K475">
        <v>7.1516679990325282E-3</v>
      </c>
      <c r="L475">
        <v>9.8451481509073506E-3</v>
      </c>
      <c r="M475">
        <v>2.700153000448577</v>
      </c>
      <c r="N475">
        <v>1.9071177900506057E-2</v>
      </c>
      <c r="O475">
        <v>2.1047244203557178</v>
      </c>
      <c r="P475">
        <v>1.4879425304349718</v>
      </c>
      <c r="Q475">
        <v>7.5526429163074553E-3</v>
      </c>
      <c r="R475">
        <v>0.25417055644438202</v>
      </c>
      <c r="S475">
        <v>5.4776531329968987E-5</v>
      </c>
      <c r="T475">
        <v>0.25417055644438252</v>
      </c>
      <c r="U475">
        <v>1.313142171414136</v>
      </c>
      <c r="V475">
        <v>0.55664248082607881</v>
      </c>
      <c r="W475">
        <v>0.18617209404897322</v>
      </c>
      <c r="X475">
        <v>1.0987915241098773</v>
      </c>
      <c r="Y475">
        <v>0.2437313430481271</v>
      </c>
      <c r="Z475">
        <v>0.99220129328955242</v>
      </c>
      <c r="AA475" s="175"/>
    </row>
    <row r="476" spans="1:27" s="56" customFormat="1" x14ac:dyDescent="0.2">
      <c r="A476" s="56">
        <v>9348</v>
      </c>
      <c r="B476" s="56" t="s">
        <v>597</v>
      </c>
      <c r="C476" s="56" t="s">
        <v>97</v>
      </c>
      <c r="D476" s="130">
        <v>43320</v>
      </c>
      <c r="E476" s="72">
        <v>43.8</v>
      </c>
      <c r="F476" s="166">
        <v>8.0649999999999999E-2</v>
      </c>
      <c r="G476" s="166">
        <v>9.8319999999999297E-2</v>
      </c>
      <c r="H476" t="s">
        <v>587</v>
      </c>
      <c r="I476">
        <v>1.005908513981206E-2</v>
      </c>
      <c r="J476">
        <v>0.34248670574653828</v>
      </c>
      <c r="K476">
        <v>7.1455181831649181E-3</v>
      </c>
      <c r="L476">
        <v>7.3817372255774181E-3</v>
      </c>
      <c r="M476">
        <v>1.4019672886691736</v>
      </c>
      <c r="N476">
        <v>5.3526128190259795E-3</v>
      </c>
      <c r="O476">
        <v>1.0731089249417005</v>
      </c>
      <c r="P476">
        <v>0.38371348720205101</v>
      </c>
      <c r="Q476">
        <v>7.6983531167971421E-3</v>
      </c>
      <c r="R476">
        <v>0.1223535222850448</v>
      </c>
      <c r="S476">
        <v>5.5833313631299017E-5</v>
      </c>
      <c r="T476">
        <v>0.12235352228504486</v>
      </c>
      <c r="U476">
        <v>2.1658496639234106E-2</v>
      </c>
      <c r="V476">
        <v>0.73310178647465385</v>
      </c>
      <c r="W476">
        <v>2.7426637277875063E-2</v>
      </c>
      <c r="X476">
        <v>0.25784786651205516</v>
      </c>
      <c r="Y476">
        <v>5.9452105245476187E-4</v>
      </c>
      <c r="Z476">
        <v>0.722648205069086</v>
      </c>
    </row>
    <row r="477" spans="1:27" s="56" customFormat="1" x14ac:dyDescent="0.2">
      <c r="A477" s="156">
        <v>9186</v>
      </c>
      <c r="B477" s="156" t="s">
        <v>87</v>
      </c>
      <c r="C477" s="156" t="s">
        <v>79</v>
      </c>
      <c r="D477" s="160">
        <v>43320</v>
      </c>
      <c r="E477" s="158"/>
      <c r="F477" s="168">
        <v>1.0952999999999999</v>
      </c>
      <c r="G477" s="168">
        <v>10.346170000000001</v>
      </c>
      <c r="H477" t="s">
        <v>588</v>
      </c>
      <c r="I477">
        <v>9.9751403611707101E-3</v>
      </c>
      <c r="J477">
        <v>1.2174895788555267</v>
      </c>
      <c r="K477">
        <v>7.1495198499044671E-3</v>
      </c>
      <c r="L477">
        <v>9.4268539020049228E-3</v>
      </c>
      <c r="M477">
        <v>2.6989442634355045</v>
      </c>
      <c r="N477">
        <v>1.7703289151996236E-2</v>
      </c>
      <c r="O477">
        <v>2.0474417455138472</v>
      </c>
      <c r="P477">
        <v>1.1429022857880538</v>
      </c>
      <c r="Q477">
        <v>7.5501946400168378E-3</v>
      </c>
      <c r="R477">
        <v>0.24597554673665778</v>
      </c>
      <c r="S477">
        <v>5.4758774885711843E-5</v>
      </c>
      <c r="T477">
        <v>0.24597554673665839</v>
      </c>
      <c r="U477">
        <v>1.3146299739006981</v>
      </c>
      <c r="V477">
        <v>0.5132181679860589</v>
      </c>
      <c r="W477">
        <v>0.18583560872297028</v>
      </c>
      <c r="X477">
        <v>0.79015027534110727</v>
      </c>
      <c r="Y477">
        <v>0.24388859943050265</v>
      </c>
      <c r="Z477">
        <v>0.596238563409765</v>
      </c>
    </row>
    <row r="478" spans="1:27" s="56" customFormat="1" x14ac:dyDescent="0.2">
      <c r="A478" s="56">
        <v>9353</v>
      </c>
      <c r="B478" s="56" t="s">
        <v>598</v>
      </c>
      <c r="C478" s="56" t="s">
        <v>97</v>
      </c>
      <c r="D478" s="130">
        <v>43320</v>
      </c>
      <c r="E478" s="72">
        <v>53.5</v>
      </c>
      <c r="F478" s="56">
        <v>5.1290000000000002E-2</v>
      </c>
      <c r="G478" s="70">
        <v>9.8580000000000112E-2</v>
      </c>
      <c r="H478" t="s">
        <v>589</v>
      </c>
      <c r="I478">
        <v>1.0005025196963389E-2</v>
      </c>
      <c r="J478">
        <v>0.27019747513517328</v>
      </c>
      <c r="K478">
        <v>7.1473610869816594E-3</v>
      </c>
      <c r="L478">
        <v>9.021966920784899E-3</v>
      </c>
      <c r="M478">
        <v>0.52867751431892174</v>
      </c>
      <c r="N478">
        <v>6.3715125140711322E-3</v>
      </c>
      <c r="O478">
        <v>0.40676466432367325</v>
      </c>
      <c r="P478">
        <v>0.29963239477899578</v>
      </c>
      <c r="Q478">
        <v>7.7000303433292167E-3</v>
      </c>
      <c r="R478">
        <v>0.2088391957684359</v>
      </c>
      <c r="S478">
        <v>5.5845477936258188E-5</v>
      </c>
      <c r="T478">
        <v>0.20883919576843604</v>
      </c>
      <c r="U478">
        <v>7.2469254560794593E-3</v>
      </c>
      <c r="V478">
        <v>1.2323297613959785</v>
      </c>
      <c r="W478">
        <v>1.39674437391656E-2</v>
      </c>
      <c r="X478">
        <v>0.24098378280765692</v>
      </c>
      <c r="Y478">
        <v>1.0135610446103719E-4</v>
      </c>
      <c r="Z478">
        <v>1.2373954575524702</v>
      </c>
    </row>
    <row r="479" spans="1:27" s="56" customFormat="1" x14ac:dyDescent="0.2">
      <c r="A479" s="156">
        <v>9186</v>
      </c>
      <c r="B479" s="156" t="s">
        <v>87</v>
      </c>
      <c r="C479" s="156" t="s">
        <v>79</v>
      </c>
      <c r="D479" s="160">
        <v>43320</v>
      </c>
      <c r="E479" s="158"/>
      <c r="F479" s="168">
        <v>1.0952999999999999</v>
      </c>
      <c r="G479" s="168">
        <v>10.346170000000001</v>
      </c>
      <c r="H479" t="s">
        <v>590</v>
      </c>
      <c r="I479">
        <v>9.7506020800508086E-3</v>
      </c>
      <c r="J479">
        <v>1.3429410861038698</v>
      </c>
      <c r="K479">
        <v>7.1535781542929611E-3</v>
      </c>
      <c r="L479">
        <v>8.6196739065810997E-3</v>
      </c>
      <c r="M479">
        <v>2.6983914684917805</v>
      </c>
      <c r="N479">
        <v>1.6979397621056724E-2</v>
      </c>
      <c r="O479">
        <v>2.0994178379371307</v>
      </c>
      <c r="P479">
        <v>1.4362891889931702</v>
      </c>
      <c r="Q479">
        <v>7.5741198605581081E-3</v>
      </c>
      <c r="R479">
        <v>0.22510785110220316</v>
      </c>
      <c r="S479">
        <v>5.4932295679303953E-5</v>
      </c>
      <c r="T479">
        <v>0.22510785110220233</v>
      </c>
      <c r="U479">
        <v>1.3190983580125344</v>
      </c>
      <c r="V479">
        <v>0.4704830169175383</v>
      </c>
      <c r="W479">
        <v>0.18293701311337346</v>
      </c>
      <c r="X479">
        <v>0.90021681103880213</v>
      </c>
      <c r="Y479">
        <v>0.24085224446340037</v>
      </c>
      <c r="Z479">
        <v>0.64417859672615196</v>
      </c>
    </row>
    <row r="480" spans="1:27" s="56" customFormat="1" x14ac:dyDescent="0.2">
      <c r="D480" s="130"/>
      <c r="E480" s="72"/>
      <c r="G480" s="70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</row>
    <row r="481" spans="1:26" s="56" customFormat="1" x14ac:dyDescent="0.2">
      <c r="A481" s="156">
        <v>9186</v>
      </c>
      <c r="B481" s="156" t="s">
        <v>87</v>
      </c>
      <c r="C481" s="156" t="s">
        <v>79</v>
      </c>
      <c r="D481" s="160">
        <v>43322</v>
      </c>
      <c r="E481" s="158"/>
      <c r="F481" s="168">
        <v>1.0952999999999999</v>
      </c>
      <c r="G481" s="168">
        <v>10.346170000000001</v>
      </c>
      <c r="H481" t="s">
        <v>430</v>
      </c>
      <c r="I481">
        <v>9.8834026787889065E-3</v>
      </c>
      <c r="J481">
        <v>1.3866417126419301</v>
      </c>
      <c r="K481">
        <v>7.173698673511023E-3</v>
      </c>
      <c r="L481">
        <v>8.8240769335884185E-3</v>
      </c>
      <c r="M481">
        <v>2.699492983562064</v>
      </c>
      <c r="N481">
        <v>2.0527143532843784E-2</v>
      </c>
      <c r="O481">
        <v>2.0625674080217382</v>
      </c>
      <c r="P481">
        <v>1.3418202855569641</v>
      </c>
      <c r="Q481">
        <v>7.5526572322557311E-3</v>
      </c>
      <c r="R481">
        <v>0.26570275610253408</v>
      </c>
      <c r="S481">
        <v>5.4776635158257707E-5</v>
      </c>
      <c r="T481">
        <v>0.26570275610253308</v>
      </c>
      <c r="U481">
        <v>1.3224399869792367</v>
      </c>
      <c r="V481">
        <v>0.41120490179336378</v>
      </c>
      <c r="W481">
        <v>0.18107523488813032</v>
      </c>
      <c r="X481">
        <v>0.85406589884363204</v>
      </c>
      <c r="Y481">
        <v>0.23955559702878626</v>
      </c>
      <c r="Z481">
        <v>0.85430473504176829</v>
      </c>
    </row>
    <row r="482" spans="1:26" s="56" customFormat="1" x14ac:dyDescent="0.2">
      <c r="A482" s="56">
        <v>9324</v>
      </c>
      <c r="B482" s="56" t="s">
        <v>599</v>
      </c>
      <c r="C482" s="56" t="s">
        <v>97</v>
      </c>
      <c r="D482" s="130">
        <v>43322</v>
      </c>
      <c r="E482" s="72">
        <v>12.1</v>
      </c>
      <c r="F482" s="56">
        <v>7.1300000000000002E-2</v>
      </c>
      <c r="G482" s="70">
        <v>9.9780000000000868E-2</v>
      </c>
      <c r="H482" t="s">
        <v>601</v>
      </c>
      <c r="I482">
        <v>1.0076350654086571E-2</v>
      </c>
      <c r="J482">
        <v>0.28653442175435651</v>
      </c>
      <c r="K482">
        <v>7.1602617610533985E-3</v>
      </c>
      <c r="L482">
        <v>7.5050077618129254E-3</v>
      </c>
      <c r="M482">
        <v>0.98667330838909595</v>
      </c>
      <c r="N482">
        <v>6.3308252797214934E-3</v>
      </c>
      <c r="O482">
        <v>0.77029619258823301</v>
      </c>
      <c r="P482">
        <v>0.31968872349928379</v>
      </c>
      <c r="Q482">
        <v>7.8509706584993441E-3</v>
      </c>
      <c r="R482">
        <v>0.13763456945142491</v>
      </c>
      <c r="S482">
        <v>5.6940192328887558E-5</v>
      </c>
      <c r="T482">
        <v>0.13763456945142513</v>
      </c>
      <c r="U482">
        <v>3.1112680498767531E-2</v>
      </c>
      <c r="V482">
        <v>0.67226790023484551</v>
      </c>
      <c r="W482">
        <v>6.1677280756977808E-2</v>
      </c>
      <c r="X482">
        <v>0.35274282978498817</v>
      </c>
      <c r="Y482">
        <v>1.9163203271451933E-3</v>
      </c>
      <c r="Z482">
        <v>0.69090942552251444</v>
      </c>
    </row>
    <row r="483" spans="1:26" s="56" customFormat="1" x14ac:dyDescent="0.2">
      <c r="A483" s="156">
        <v>9186</v>
      </c>
      <c r="B483" s="156" t="s">
        <v>87</v>
      </c>
      <c r="C483" s="156" t="s">
        <v>79</v>
      </c>
      <c r="D483" s="160">
        <v>43322</v>
      </c>
      <c r="E483" s="158"/>
      <c r="F483" s="168">
        <v>1.0952999999999999</v>
      </c>
      <c r="G483" s="168">
        <v>10.346170000000001</v>
      </c>
      <c r="H483" t="s">
        <v>432</v>
      </c>
      <c r="I483">
        <v>9.7876067685373335E-3</v>
      </c>
      <c r="J483">
        <v>1.0052617615001171</v>
      </c>
      <c r="K483">
        <v>7.1637060672398523E-3</v>
      </c>
      <c r="L483">
        <v>1.5360262547371837E-2</v>
      </c>
      <c r="M483">
        <v>2.6999461656712813</v>
      </c>
      <c r="N483">
        <v>1.6200532932711877E-2</v>
      </c>
      <c r="O483">
        <v>2.0854866906919285</v>
      </c>
      <c r="P483">
        <v>0.9919318837641159</v>
      </c>
      <c r="Q483">
        <v>7.5498320104350931E-3</v>
      </c>
      <c r="R483">
        <v>0.21642274359582103</v>
      </c>
      <c r="S483">
        <v>5.4756144867204992E-5</v>
      </c>
      <c r="T483">
        <v>0.21642274359582039</v>
      </c>
      <c r="U483">
        <v>1.3161606939657426</v>
      </c>
      <c r="V483">
        <v>0.45200019806352998</v>
      </c>
      <c r="W483">
        <v>0.18500300692803476</v>
      </c>
      <c r="X483">
        <v>0.55957475910865317</v>
      </c>
      <c r="Y483">
        <v>0.24346123885691767</v>
      </c>
      <c r="Z483">
        <v>0.41642880532400461</v>
      </c>
    </row>
    <row r="484" spans="1:26" s="56" customFormat="1" x14ac:dyDescent="0.2">
      <c r="A484" s="56">
        <v>9326</v>
      </c>
      <c r="B484" s="56" t="s">
        <v>600</v>
      </c>
      <c r="C484" s="56" t="s">
        <v>97</v>
      </c>
      <c r="D484" s="130">
        <v>43322</v>
      </c>
      <c r="E484" s="72">
        <v>13.7</v>
      </c>
      <c r="F484" s="56">
        <v>8.7679999999999994E-2</v>
      </c>
      <c r="G484" s="70">
        <v>9.9859999999999616E-2</v>
      </c>
      <c r="H484" t="s">
        <v>602</v>
      </c>
      <c r="I484">
        <v>1.0075259683584739E-2</v>
      </c>
      <c r="J484">
        <v>0.2921838851553894</v>
      </c>
      <c r="K484">
        <v>7.1570443527265949E-3</v>
      </c>
      <c r="L484">
        <v>5.5881114167166592E-3</v>
      </c>
      <c r="M484">
        <v>1.273995283534969</v>
      </c>
      <c r="N484">
        <v>6.0108564389454123E-3</v>
      </c>
      <c r="O484">
        <v>0.99332184964153603</v>
      </c>
      <c r="P484">
        <v>0.26216563833984302</v>
      </c>
      <c r="Q484">
        <v>7.8546777533085466E-3</v>
      </c>
      <c r="R484">
        <v>0.12019996044106997</v>
      </c>
      <c r="S484">
        <v>5.6967078519219798E-5</v>
      </c>
      <c r="T484">
        <v>0.1201999604410704</v>
      </c>
      <c r="U484">
        <v>3.8430306883092902E-2</v>
      </c>
      <c r="V484">
        <v>0.64649589631601911</v>
      </c>
      <c r="W484">
        <v>5.7996532723277205E-2</v>
      </c>
      <c r="X484">
        <v>0.32944412330558148</v>
      </c>
      <c r="Y484">
        <v>2.2340829821815306E-3</v>
      </c>
      <c r="Z484">
        <v>0.69027516190509353</v>
      </c>
    </row>
    <row r="485" spans="1:26" s="56" customFormat="1" x14ac:dyDescent="0.2">
      <c r="A485" s="156">
        <v>9186</v>
      </c>
      <c r="B485" s="156" t="s">
        <v>87</v>
      </c>
      <c r="C485" s="156" t="s">
        <v>79</v>
      </c>
      <c r="D485" s="160">
        <v>43322</v>
      </c>
      <c r="E485" s="158"/>
      <c r="F485" s="168">
        <v>1.0952999999999999</v>
      </c>
      <c r="G485" s="168">
        <v>10.346170000000001</v>
      </c>
      <c r="H485" t="s">
        <v>434</v>
      </c>
      <c r="I485">
        <v>9.9637370501220405E-3</v>
      </c>
      <c r="J485">
        <v>0.33734583862194678</v>
      </c>
      <c r="K485">
        <v>7.1609725192034153E-3</v>
      </c>
      <c r="L485">
        <v>5.8985440707503825E-3</v>
      </c>
      <c r="M485">
        <v>2.6993900714238892</v>
      </c>
      <c r="N485">
        <v>9.0241205386734982E-3</v>
      </c>
      <c r="O485">
        <v>2.0454942227705768</v>
      </c>
      <c r="P485">
        <v>0.32984148257571788</v>
      </c>
      <c r="Q485">
        <v>7.5657005468851542E-3</v>
      </c>
      <c r="R485">
        <v>8.2960014829129514E-2</v>
      </c>
      <c r="S485">
        <v>5.4871233504871265E-5</v>
      </c>
      <c r="T485">
        <v>8.2960014829130166E-2</v>
      </c>
      <c r="U485">
        <v>1.3140552644928682</v>
      </c>
      <c r="V485">
        <v>0.28990006473488472</v>
      </c>
      <c r="W485">
        <v>0.18497953643384965</v>
      </c>
      <c r="X485">
        <v>0.35735462194799616</v>
      </c>
      <c r="Y485">
        <v>0.24278355230389331</v>
      </c>
      <c r="Z485">
        <v>0.21187097332192967</v>
      </c>
    </row>
    <row r="486" spans="1:26" s="56" customFormat="1" x14ac:dyDescent="0.2">
      <c r="A486" s="56">
        <v>9387</v>
      </c>
      <c r="B486" s="56" t="s">
        <v>535</v>
      </c>
      <c r="C486" s="56" t="s">
        <v>95</v>
      </c>
      <c r="D486" s="130">
        <v>43322</v>
      </c>
      <c r="E486" s="72"/>
      <c r="F486" s="56">
        <v>0.13300000000000001</v>
      </c>
      <c r="G486" s="70">
        <v>0.10050000000000026</v>
      </c>
      <c r="H486" t="s">
        <v>603</v>
      </c>
      <c r="I486">
        <v>1.0063887372172975E-2</v>
      </c>
      <c r="J486">
        <v>0.25871068941019071</v>
      </c>
      <c r="K486">
        <v>7.1456190807427595E-3</v>
      </c>
      <c r="L486">
        <v>5.0761292757060764E-3</v>
      </c>
      <c r="M486">
        <v>0.92793843621842398</v>
      </c>
      <c r="N486">
        <v>5.2047592306497491E-3</v>
      </c>
      <c r="O486">
        <v>0.84009906298768522</v>
      </c>
      <c r="P486">
        <v>0.29386047757751688</v>
      </c>
      <c r="Q486">
        <v>9.1173662804298738E-3</v>
      </c>
      <c r="R486">
        <v>9.8948457697020487E-2</v>
      </c>
      <c r="S486">
        <v>6.6124892337812141E-5</v>
      </c>
      <c r="T486">
        <v>9.8948457697020459E-2</v>
      </c>
      <c r="U486">
        <v>0.34671042254926815</v>
      </c>
      <c r="V486">
        <v>0.2714633918933485</v>
      </c>
      <c r="W486">
        <v>4.2995236242233939E-3</v>
      </c>
      <c r="X486">
        <v>0.19598437840821969</v>
      </c>
      <c r="Y486">
        <v>1.4900198728867908E-3</v>
      </c>
      <c r="Z486">
        <v>0.20335995841452179</v>
      </c>
    </row>
    <row r="487" spans="1:26" s="56" customFormat="1" x14ac:dyDescent="0.2">
      <c r="A487" s="156">
        <v>9186</v>
      </c>
      <c r="B487" s="156" t="s">
        <v>87</v>
      </c>
      <c r="C487" s="156" t="s">
        <v>79</v>
      </c>
      <c r="D487" s="160">
        <v>43322</v>
      </c>
      <c r="E487" s="158"/>
      <c r="F487" s="168">
        <v>1.0952999999999999</v>
      </c>
      <c r="G487" s="168">
        <v>10.346170000000001</v>
      </c>
      <c r="H487" t="s">
        <v>438</v>
      </c>
      <c r="I487">
        <v>9.794071896557302E-3</v>
      </c>
      <c r="J487">
        <v>0.91944064014553883</v>
      </c>
      <c r="K487">
        <v>7.1540580697734063E-3</v>
      </c>
      <c r="L487">
        <v>7.4609560568627466E-3</v>
      </c>
      <c r="M487">
        <v>2.6994813631393515</v>
      </c>
      <c r="N487">
        <v>1.2027175526237137E-2</v>
      </c>
      <c r="O487">
        <v>2.0895976895424586</v>
      </c>
      <c r="P487">
        <v>0.97781395236904189</v>
      </c>
      <c r="Q487">
        <v>7.5913309479495412E-3</v>
      </c>
      <c r="R487">
        <v>0.19450653204257379</v>
      </c>
      <c r="S487">
        <v>5.5057121343401498E-5</v>
      </c>
      <c r="T487">
        <v>0.19450653204257376</v>
      </c>
      <c r="U487">
        <v>1.3117066792121252</v>
      </c>
      <c r="V487">
        <v>0.25505117272935712</v>
      </c>
      <c r="W487">
        <v>0.18566001403433174</v>
      </c>
      <c r="X487">
        <v>0.56639105744603091</v>
      </c>
      <c r="Y487">
        <v>0.24353795253642399</v>
      </c>
      <c r="Z487">
        <v>0.45980063081428335</v>
      </c>
    </row>
    <row r="488" spans="1:26" s="56" customFormat="1" x14ac:dyDescent="0.2">
      <c r="A488" s="56">
        <v>9537</v>
      </c>
      <c r="B488" s="56" t="s">
        <v>606</v>
      </c>
      <c r="C488" s="56" t="s">
        <v>97</v>
      </c>
      <c r="D488" s="130">
        <v>43322</v>
      </c>
      <c r="E488" s="72"/>
      <c r="F488" s="56">
        <v>0.13819999999999999</v>
      </c>
      <c r="G488" s="70">
        <v>0.1041799999999995</v>
      </c>
      <c r="H488" t="s">
        <v>604</v>
      </c>
      <c r="I488">
        <v>1.0079329123439286E-2</v>
      </c>
      <c r="J488">
        <v>0.16523376552758878</v>
      </c>
      <c r="K488">
        <v>7.1421085734665367E-3</v>
      </c>
      <c r="L488">
        <v>5.613613239598296E-3</v>
      </c>
      <c r="M488">
        <v>1.1766987598407324</v>
      </c>
      <c r="N488">
        <v>4.9510416490246463E-3</v>
      </c>
      <c r="O488">
        <v>1.426222549278493</v>
      </c>
      <c r="P488">
        <v>0.17311704360786925</v>
      </c>
      <c r="Q488">
        <v>1.2216180726746097E-2</v>
      </c>
      <c r="R488">
        <v>7.2135534938108661E-2</v>
      </c>
      <c r="S488">
        <v>8.8599449719294922E-5</v>
      </c>
      <c r="T488">
        <v>7.2135534938109092E-2</v>
      </c>
      <c r="U488">
        <v>0.61603397903309398</v>
      </c>
      <c r="V488">
        <v>0.24466352896533403</v>
      </c>
      <c r="W488">
        <v>1.2868336792380145E-2</v>
      </c>
      <c r="X488">
        <v>0.21542926215454189</v>
      </c>
      <c r="Y488">
        <v>7.939609145025138E-3</v>
      </c>
      <c r="Z488">
        <v>0.12873618806705381</v>
      </c>
    </row>
    <row r="489" spans="1:26" s="56" customFormat="1" x14ac:dyDescent="0.2">
      <c r="A489" s="156">
        <v>9186</v>
      </c>
      <c r="B489" s="156" t="s">
        <v>87</v>
      </c>
      <c r="C489" s="156" t="s">
        <v>79</v>
      </c>
      <c r="D489" s="160">
        <v>43322</v>
      </c>
      <c r="E489" s="158"/>
      <c r="F489" s="168">
        <v>1.0952999999999999</v>
      </c>
      <c r="G489" s="168">
        <v>10.346170000000001</v>
      </c>
      <c r="H489" t="s">
        <v>440</v>
      </c>
      <c r="I489">
        <v>9.959831871199679E-3</v>
      </c>
      <c r="J489">
        <v>0.84818190961808482</v>
      </c>
      <c r="K489">
        <v>7.1440491828986602E-3</v>
      </c>
      <c r="L489">
        <v>7.4171060514025113E-3</v>
      </c>
      <c r="M489">
        <v>2.6995280653295324</v>
      </c>
      <c r="N489">
        <v>1.0866313208821896E-2</v>
      </c>
      <c r="O489">
        <v>2.0538939065337365</v>
      </c>
      <c r="P489">
        <v>0.85516670429171826</v>
      </c>
      <c r="Q489">
        <v>7.5691693274113382E-3</v>
      </c>
      <c r="R489">
        <v>0.14158502927391514</v>
      </c>
      <c r="S489">
        <v>5.4896391289672529E-5</v>
      </c>
      <c r="T489">
        <v>0.141585029273915</v>
      </c>
      <c r="U489">
        <v>1.3127481570406563</v>
      </c>
      <c r="V489">
        <v>0.45728608773604507</v>
      </c>
      <c r="W489">
        <v>0.18703380338699169</v>
      </c>
      <c r="X489">
        <v>0.55797911184998583</v>
      </c>
      <c r="Y489">
        <v>0.24556963824044495</v>
      </c>
      <c r="Z489">
        <v>0.36772535196871753</v>
      </c>
    </row>
    <row r="490" spans="1:26" s="56" customFormat="1" x14ac:dyDescent="0.2">
      <c r="A490" s="56">
        <v>9538</v>
      </c>
      <c r="B490" s="56" t="s">
        <v>607</v>
      </c>
      <c r="C490" s="56" t="s">
        <v>97</v>
      </c>
      <c r="D490" s="130">
        <v>43322</v>
      </c>
      <c r="E490" s="72"/>
      <c r="F490" s="56">
        <v>6.93E-2</v>
      </c>
      <c r="G490" s="70">
        <v>9.9370000000000402E-2</v>
      </c>
      <c r="H490" t="s">
        <v>605</v>
      </c>
      <c r="I490">
        <v>1.006893632843696E-2</v>
      </c>
      <c r="J490">
        <v>0.18448127422959981</v>
      </c>
      <c r="K490">
        <v>7.1479505387293833E-3</v>
      </c>
      <c r="L490">
        <v>4.9385278098849426E-2</v>
      </c>
      <c r="M490">
        <v>0.64430240475237732</v>
      </c>
      <c r="N490">
        <v>3.0567790750251338E-2</v>
      </c>
      <c r="O490">
        <v>0.74587321245016036</v>
      </c>
      <c r="P490">
        <v>0.21984403804503547</v>
      </c>
      <c r="Q490">
        <v>1.1655571076997271E-2</v>
      </c>
      <c r="R490">
        <v>0.10441108992773308</v>
      </c>
      <c r="S490">
        <v>8.4533554855253945E-5</v>
      </c>
      <c r="T490">
        <v>0.10441108992773239</v>
      </c>
      <c r="U490">
        <v>0.32246405382503751</v>
      </c>
      <c r="V490">
        <v>0.31171455091663935</v>
      </c>
      <c r="W490">
        <v>3.2351319038400688E-3</v>
      </c>
      <c r="X490">
        <v>0.28774863014415947</v>
      </c>
      <c r="Y490">
        <v>1.0438950786593275E-3</v>
      </c>
      <c r="Z490">
        <v>0.2382737733956278</v>
      </c>
    </row>
    <row r="491" spans="1:26" s="56" customFormat="1" x14ac:dyDescent="0.2">
      <c r="A491" s="156">
        <v>9186</v>
      </c>
      <c r="B491" s="156" t="s">
        <v>87</v>
      </c>
      <c r="C491" s="156" t="s">
        <v>79</v>
      </c>
      <c r="D491" s="160">
        <v>43322</v>
      </c>
      <c r="E491" s="158"/>
      <c r="F491" s="168">
        <v>1.0952999999999999</v>
      </c>
      <c r="G491" s="168">
        <v>10.346170000000001</v>
      </c>
      <c r="H491" t="s">
        <v>440</v>
      </c>
      <c r="I491">
        <v>9.959831871199679E-3</v>
      </c>
      <c r="J491">
        <v>0.84818190961808482</v>
      </c>
      <c r="K491">
        <v>7.1440491828986602E-3</v>
      </c>
      <c r="L491">
        <v>7.4171060514025113E-3</v>
      </c>
      <c r="M491">
        <v>2.6995280653295324</v>
      </c>
      <c r="N491">
        <v>1.0866313208821896E-2</v>
      </c>
      <c r="O491">
        <v>2.0538939065337365</v>
      </c>
      <c r="P491">
        <v>0.85516670429171826</v>
      </c>
      <c r="Q491">
        <v>7.5691693274113382E-3</v>
      </c>
      <c r="R491">
        <v>0.14158502927391514</v>
      </c>
      <c r="S491">
        <v>5.4896391289672529E-5</v>
      </c>
      <c r="T491">
        <v>0.141585029273915</v>
      </c>
      <c r="U491">
        <v>1.3127481570406563</v>
      </c>
      <c r="V491">
        <v>0.45728608773604507</v>
      </c>
      <c r="W491">
        <v>0.18703380338699169</v>
      </c>
      <c r="X491">
        <v>0.55797911184998583</v>
      </c>
      <c r="Y491">
        <v>0.24556963824044495</v>
      </c>
      <c r="Z491">
        <v>0.36772535196871753</v>
      </c>
    </row>
    <row r="492" spans="1:26" s="56" customFormat="1" x14ac:dyDescent="0.2">
      <c r="D492" s="130"/>
      <c r="E492" s="72"/>
      <c r="G492" s="70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</row>
    <row r="493" spans="1:26" s="56" customFormat="1" x14ac:dyDescent="0.2">
      <c r="A493" s="156">
        <v>9186</v>
      </c>
      <c r="B493" s="156" t="s">
        <v>87</v>
      </c>
      <c r="C493" s="156" t="s">
        <v>79</v>
      </c>
      <c r="D493" s="160">
        <v>43325</v>
      </c>
      <c r="E493" s="158"/>
      <c r="F493" s="168">
        <v>1.0952999999999999</v>
      </c>
      <c r="G493" s="168">
        <v>10.346170000000001</v>
      </c>
      <c r="H493" t="s">
        <v>617</v>
      </c>
      <c r="I493">
        <v>9.9481372850631963E-3</v>
      </c>
      <c r="J493">
        <v>1.3653083731250018</v>
      </c>
      <c r="K493">
        <v>7.1503292503375055E-3</v>
      </c>
      <c r="L493">
        <v>1.0081057359643422E-2</v>
      </c>
      <c r="M493">
        <v>2.7000127240264882</v>
      </c>
      <c r="N493">
        <v>1.8259682168254122E-2</v>
      </c>
      <c r="O493">
        <v>2.0543585097077872</v>
      </c>
      <c r="P493">
        <v>1.3578052135040413</v>
      </c>
      <c r="Q493">
        <v>7.5585946723595344E-3</v>
      </c>
      <c r="R493">
        <v>0.28255360931721935</v>
      </c>
      <c r="S493">
        <v>5.4819697219773091E-5</v>
      </c>
      <c r="T493">
        <v>0.28255360931721835</v>
      </c>
      <c r="U493">
        <v>1.3110157455920983</v>
      </c>
      <c r="V493">
        <v>0.41741521349926641</v>
      </c>
      <c r="W493">
        <v>0.18274668841687264</v>
      </c>
      <c r="X493">
        <v>0.84064764695818195</v>
      </c>
      <c r="Y493">
        <v>0.23855864141833291</v>
      </c>
      <c r="Z493">
        <v>0.81189959573836046</v>
      </c>
    </row>
    <row r="494" spans="1:26" s="56" customFormat="1" x14ac:dyDescent="0.2">
      <c r="A494" s="56">
        <v>9539</v>
      </c>
      <c r="B494" s="56" t="s">
        <v>608</v>
      </c>
      <c r="C494" s="56" t="s">
        <v>97</v>
      </c>
      <c r="D494" s="130">
        <v>43325</v>
      </c>
      <c r="E494" s="72"/>
      <c r="F494" s="56">
        <v>0.13450000000000001</v>
      </c>
      <c r="G494" s="70">
        <v>0.10042999999999935</v>
      </c>
      <c r="H494" t="s">
        <v>618</v>
      </c>
      <c r="I494">
        <v>1.0048398726863774E-2</v>
      </c>
      <c r="J494">
        <v>0.12290152972812346</v>
      </c>
      <c r="K494">
        <v>7.1479886174406473E-3</v>
      </c>
      <c r="L494">
        <v>3.1502650430187029E-3</v>
      </c>
      <c r="M494">
        <v>1.6870956046946759</v>
      </c>
      <c r="N494">
        <v>4.671148986632994E-3</v>
      </c>
      <c r="O494">
        <v>1.5166999920085353</v>
      </c>
      <c r="P494">
        <v>0.11818310161632141</v>
      </c>
      <c r="Q494">
        <v>9.0341564916247147E-3</v>
      </c>
      <c r="R494">
        <v>5.0202840967550649E-2</v>
      </c>
      <c r="S494">
        <v>6.5521402453019002E-5</v>
      </c>
      <c r="T494">
        <v>5.020284096755008E-2</v>
      </c>
      <c r="U494">
        <v>0.99974827173808878</v>
      </c>
      <c r="V494">
        <v>0.24743379190107548</v>
      </c>
      <c r="W494">
        <v>9.1751103603454308E-3</v>
      </c>
      <c r="X494">
        <v>0.30619654587951345</v>
      </c>
      <c r="Y494">
        <v>9.1949705523953883E-3</v>
      </c>
      <c r="Z494">
        <v>0.13765686915901493</v>
      </c>
    </row>
    <row r="495" spans="1:26" s="56" customFormat="1" x14ac:dyDescent="0.2">
      <c r="A495" s="156">
        <v>9186</v>
      </c>
      <c r="B495" s="156" t="s">
        <v>87</v>
      </c>
      <c r="C495" s="156" t="s">
        <v>79</v>
      </c>
      <c r="D495" s="160">
        <v>43325</v>
      </c>
      <c r="E495" s="158"/>
      <c r="F495" s="168">
        <v>1.0952999999999999</v>
      </c>
      <c r="G495" s="168">
        <v>10.346170000000001</v>
      </c>
      <c r="H495" t="s">
        <v>619</v>
      </c>
      <c r="I495">
        <v>9.88587411088457E-3</v>
      </c>
      <c r="J495">
        <v>1.4666946408768424</v>
      </c>
      <c r="K495">
        <v>7.149558226083195E-3</v>
      </c>
      <c r="L495">
        <v>8.6310670169681657E-3</v>
      </c>
      <c r="M495">
        <v>2.6997512904898993</v>
      </c>
      <c r="N495">
        <v>2.1975496462354024E-2</v>
      </c>
      <c r="O495">
        <v>2.0673645894759924</v>
      </c>
      <c r="P495">
        <v>1.5324031426037781</v>
      </c>
      <c r="Q495">
        <v>7.5749216415836092E-3</v>
      </c>
      <c r="R495">
        <v>0.35159515416159198</v>
      </c>
      <c r="S495">
        <v>5.4938110701138003E-5</v>
      </c>
      <c r="T495">
        <v>0.35159515416159132</v>
      </c>
      <c r="U495">
        <v>1.3126989522304535</v>
      </c>
      <c r="V495">
        <v>0.35868422904625324</v>
      </c>
      <c r="W495">
        <v>0.18650983393971179</v>
      </c>
      <c r="X495">
        <v>0.70727294510934446</v>
      </c>
      <c r="Y495">
        <v>0.24388524663640207</v>
      </c>
      <c r="Z495">
        <v>0.82224462724079084</v>
      </c>
    </row>
    <row r="496" spans="1:26" s="56" customFormat="1" x14ac:dyDescent="0.2">
      <c r="A496" s="56">
        <v>9540</v>
      </c>
      <c r="B496" s="56" t="s">
        <v>609</v>
      </c>
      <c r="C496" s="56" t="s">
        <v>97</v>
      </c>
      <c r="D496" s="130">
        <v>43325</v>
      </c>
      <c r="E496" s="72"/>
      <c r="F496" s="56">
        <v>0.1137</v>
      </c>
      <c r="G496" s="70">
        <v>0.10064000000000028</v>
      </c>
      <c r="H496" t="s">
        <v>620</v>
      </c>
      <c r="I496">
        <v>1.0077673528851083E-2</v>
      </c>
      <c r="J496">
        <v>0.15145600035885878</v>
      </c>
      <c r="K496">
        <v>7.1474871244011874E-3</v>
      </c>
      <c r="L496">
        <v>1.1888863879383441E-2</v>
      </c>
      <c r="M496">
        <v>0.17411832945691963</v>
      </c>
      <c r="N496">
        <v>9.3498512554168987E-3</v>
      </c>
      <c r="O496">
        <v>0.14978242119992974</v>
      </c>
      <c r="P496">
        <v>0.34833751017751141</v>
      </c>
      <c r="Q496">
        <v>8.6735659488633571E-3</v>
      </c>
      <c r="R496">
        <v>0.29553015695801987</v>
      </c>
      <c r="S496">
        <v>6.2906172343276867E-5</v>
      </c>
      <c r="T496">
        <v>0.2955301569580201</v>
      </c>
      <c r="U496">
        <v>9.6182519768216332E-2</v>
      </c>
      <c r="V496">
        <v>0.27025435382208057</v>
      </c>
      <c r="W496">
        <v>3.9185787716448563E-3</v>
      </c>
      <c r="X496">
        <v>0.24017662614661253</v>
      </c>
      <c r="Y496">
        <v>3.7696746469093392E-4</v>
      </c>
      <c r="Z496">
        <v>0.21118679644117846</v>
      </c>
    </row>
    <row r="497" spans="1:26" s="56" customFormat="1" x14ac:dyDescent="0.2">
      <c r="A497" s="156">
        <v>9186</v>
      </c>
      <c r="B497" s="156" t="s">
        <v>87</v>
      </c>
      <c r="C497" s="156" t="s">
        <v>79</v>
      </c>
      <c r="D497" s="160">
        <v>43325</v>
      </c>
      <c r="E497" s="158"/>
      <c r="F497" s="168">
        <v>1.0952999999999999</v>
      </c>
      <c r="G497" s="168">
        <v>10.346170000000001</v>
      </c>
      <c r="H497" t="s">
        <v>621</v>
      </c>
      <c r="I497">
        <v>9.8512619903906948E-3</v>
      </c>
      <c r="J497">
        <v>1.4513095565972185</v>
      </c>
      <c r="K497">
        <v>7.1495031327743304E-3</v>
      </c>
      <c r="L497">
        <v>1.0024070866928417E-2</v>
      </c>
      <c r="M497">
        <v>2.6998644267042082</v>
      </c>
      <c r="N497">
        <v>2.1946288951226859E-2</v>
      </c>
      <c r="O497">
        <v>2.0592259390276118</v>
      </c>
      <c r="P497">
        <v>1.7053455471406693</v>
      </c>
      <c r="Q497">
        <v>7.5542586351817417E-3</v>
      </c>
      <c r="R497">
        <v>0.30486989637781509</v>
      </c>
      <c r="S497">
        <v>5.4788249542589186E-5</v>
      </c>
      <c r="T497">
        <v>0.30486989637781459</v>
      </c>
      <c r="U497">
        <v>1.3160624648948471</v>
      </c>
      <c r="V497">
        <v>0.34651045877340814</v>
      </c>
      <c r="W497">
        <v>0.18511258696313201</v>
      </c>
      <c r="X497">
        <v>0.82422898470680983</v>
      </c>
      <c r="Y497">
        <v>0.2444695307692874</v>
      </c>
      <c r="Z497">
        <v>0.79468594777021406</v>
      </c>
    </row>
    <row r="498" spans="1:26" s="56" customFormat="1" x14ac:dyDescent="0.2">
      <c r="A498" s="56">
        <v>9541</v>
      </c>
      <c r="B498" s="56" t="s">
        <v>610</v>
      </c>
      <c r="C498" s="56" t="s">
        <v>97</v>
      </c>
      <c r="D498" s="130">
        <v>43325</v>
      </c>
      <c r="E498" s="72"/>
      <c r="F498" s="56">
        <v>0.23810000000000001</v>
      </c>
      <c r="G498" s="70">
        <v>9.4719999999998805E-2</v>
      </c>
      <c r="H498" t="s">
        <v>622</v>
      </c>
      <c r="I498">
        <v>1.007249504251545E-2</v>
      </c>
      <c r="J498">
        <v>0.18979492285402905</v>
      </c>
      <c r="K498">
        <v>7.1428487823284315E-3</v>
      </c>
      <c r="L498">
        <v>8.5560305047696662E-3</v>
      </c>
      <c r="M498">
        <v>0.4002021044457294</v>
      </c>
      <c r="N498">
        <v>6.7097487419969333E-3</v>
      </c>
      <c r="O498">
        <v>0.34081710617372518</v>
      </c>
      <c r="P498">
        <v>0.22453126350445124</v>
      </c>
      <c r="Q498">
        <v>8.5710524980636676E-3</v>
      </c>
      <c r="R498">
        <v>0.21871613942970178</v>
      </c>
      <c r="S498">
        <v>6.2162680123176262E-5</v>
      </c>
      <c r="T498">
        <v>0.21871613942970292</v>
      </c>
      <c r="U498">
        <v>0.21845798225803498</v>
      </c>
      <c r="V498">
        <v>0.32185332903819869</v>
      </c>
      <c r="W498">
        <v>5.7893307067361953E-3</v>
      </c>
      <c r="X498">
        <v>0.24988667846620297</v>
      </c>
      <c r="Y498">
        <v>1.2639109498018342E-3</v>
      </c>
      <c r="Z498">
        <v>0.28034099209374885</v>
      </c>
    </row>
    <row r="499" spans="1:26" s="56" customFormat="1" x14ac:dyDescent="0.2">
      <c r="A499" s="156">
        <v>9186</v>
      </c>
      <c r="B499" s="156" t="s">
        <v>87</v>
      </c>
      <c r="C499" s="156" t="s">
        <v>79</v>
      </c>
      <c r="D499" s="160">
        <v>43325</v>
      </c>
      <c r="E499" s="158"/>
      <c r="F499" s="168">
        <v>1.0952999999999999</v>
      </c>
      <c r="G499" s="168">
        <v>10.346170000000001</v>
      </c>
      <c r="H499" t="s">
        <v>623</v>
      </c>
      <c r="I499">
        <v>1.0042959132871926E-2</v>
      </c>
      <c r="J499">
        <v>1.4543580984167264</v>
      </c>
      <c r="K499">
        <v>7.1481227531158481E-3</v>
      </c>
      <c r="L499">
        <v>1.0445848759832444E-2</v>
      </c>
      <c r="M499">
        <v>2.7002428753833492</v>
      </c>
      <c r="N499">
        <v>1.6218388492962792E-2</v>
      </c>
      <c r="O499">
        <v>2.0378404301464377</v>
      </c>
      <c r="P499">
        <v>1.510626004602508</v>
      </c>
      <c r="Q499">
        <v>7.5851387699108043E-3</v>
      </c>
      <c r="R499">
        <v>0.30109011728022994</v>
      </c>
      <c r="S499">
        <v>5.5012211761669853E-5</v>
      </c>
      <c r="T499">
        <v>0.30109011728023044</v>
      </c>
      <c r="U499">
        <v>1.3121076780113494</v>
      </c>
      <c r="V499">
        <v>0.42590288162679191</v>
      </c>
      <c r="W499">
        <v>0.18739978885094141</v>
      </c>
      <c r="X499">
        <v>0.7618296785697346</v>
      </c>
      <c r="Y499">
        <v>0.24565758737008625</v>
      </c>
      <c r="Z499">
        <v>0.727449506092397</v>
      </c>
    </row>
    <row r="500" spans="1:26" s="56" customFormat="1" x14ac:dyDescent="0.2">
      <c r="A500" s="56">
        <v>9542</v>
      </c>
      <c r="B500" s="56" t="s">
        <v>611</v>
      </c>
      <c r="C500" s="56" t="s">
        <v>97</v>
      </c>
      <c r="D500" s="130">
        <v>43325</v>
      </c>
      <c r="E500" s="72"/>
      <c r="F500" s="56">
        <v>0.214</v>
      </c>
      <c r="G500" s="70">
        <v>9.6650000000000347E-2</v>
      </c>
      <c r="H500" t="s">
        <v>624</v>
      </c>
      <c r="I500">
        <v>1.003680229031274E-2</v>
      </c>
      <c r="J500">
        <v>0.17073821178079576</v>
      </c>
      <c r="K500">
        <v>7.1432447106151769E-3</v>
      </c>
      <c r="L500">
        <v>5.6761572863801915E-3</v>
      </c>
      <c r="M500">
        <v>0.4732050533400553</v>
      </c>
      <c r="N500">
        <v>4.8183421611268651E-3</v>
      </c>
      <c r="O500">
        <v>0.61120347095095973</v>
      </c>
      <c r="P500">
        <v>0.20581221839291375</v>
      </c>
      <c r="Q500">
        <v>1.2962202540309765E-2</v>
      </c>
      <c r="R500">
        <v>0.10346376120092723</v>
      </c>
      <c r="S500">
        <v>9.401007057034513E-5</v>
      </c>
      <c r="T500">
        <v>0.1034637612009268</v>
      </c>
      <c r="U500">
        <v>0.42773593357538631</v>
      </c>
      <c r="V500">
        <v>0.23565250611891492</v>
      </c>
      <c r="W500">
        <v>6.4409118911854949E-3</v>
      </c>
      <c r="X500">
        <v>0.19574723524002047</v>
      </c>
      <c r="Y500">
        <v>2.755731608735395E-3</v>
      </c>
      <c r="Z500">
        <v>0.12213375277122741</v>
      </c>
    </row>
    <row r="501" spans="1:26" s="56" customFormat="1" x14ac:dyDescent="0.2">
      <c r="A501" s="156">
        <v>9186</v>
      </c>
      <c r="B501" s="156" t="s">
        <v>87</v>
      </c>
      <c r="C501" s="156" t="s">
        <v>79</v>
      </c>
      <c r="D501" s="160">
        <v>43325</v>
      </c>
      <c r="E501" s="158"/>
      <c r="F501" s="168">
        <v>1.0952999999999999</v>
      </c>
      <c r="G501" s="168">
        <v>10.346170000000001</v>
      </c>
      <c r="H501" t="s">
        <v>625</v>
      </c>
      <c r="I501">
        <v>9.8840919317607634E-3</v>
      </c>
      <c r="J501">
        <v>1.2241171297500499</v>
      </c>
      <c r="K501">
        <v>7.1478447292962245E-3</v>
      </c>
      <c r="L501">
        <v>1.1500944614175489E-2</v>
      </c>
      <c r="M501">
        <v>2.699619979956843</v>
      </c>
      <c r="N501">
        <v>1.9750800788495504E-2</v>
      </c>
      <c r="O501">
        <v>2.0662792111727852</v>
      </c>
      <c r="P501">
        <v>1.2369388112433144</v>
      </c>
      <c r="Q501">
        <v>7.5556618116210906E-3</v>
      </c>
      <c r="R501">
        <v>0.23514421269687386</v>
      </c>
      <c r="S501">
        <v>5.4798426263379946E-5</v>
      </c>
      <c r="T501">
        <v>0.23514421269687341</v>
      </c>
      <c r="U501">
        <v>1.3122800975929596</v>
      </c>
      <c r="V501">
        <v>0.41896218057522761</v>
      </c>
      <c r="W501">
        <v>0.18552717365212015</v>
      </c>
      <c r="X501">
        <v>0.52411788004298843</v>
      </c>
      <c r="Y501">
        <v>0.24397872001046531</v>
      </c>
      <c r="Z501">
        <v>0.61988415732406199</v>
      </c>
    </row>
    <row r="502" spans="1:26" s="56" customFormat="1" x14ac:dyDescent="0.2">
      <c r="A502" s="56">
        <v>9543</v>
      </c>
      <c r="B502" s="56" t="s">
        <v>612</v>
      </c>
      <c r="C502" s="56" t="s">
        <v>97</v>
      </c>
      <c r="D502" s="130">
        <v>43325</v>
      </c>
      <c r="E502" s="72"/>
      <c r="F502" s="56">
        <v>0.23250000000000001</v>
      </c>
      <c r="G502" s="70">
        <v>0.10078999999999994</v>
      </c>
      <c r="H502" t="s">
        <v>626</v>
      </c>
      <c r="I502">
        <v>1.0063008639688783E-2</v>
      </c>
      <c r="J502">
        <v>0.16032589405590658</v>
      </c>
      <c r="K502">
        <v>7.1459194149364053E-3</v>
      </c>
      <c r="L502">
        <v>7.3426581932463991E-3</v>
      </c>
      <c r="M502">
        <v>0.30536271830077188</v>
      </c>
      <c r="N502">
        <v>5.7123742821683548E-3</v>
      </c>
      <c r="O502">
        <v>1.1519524836555723</v>
      </c>
      <c r="P502">
        <v>0.17580344191928968</v>
      </c>
      <c r="Q502">
        <v>3.7972490366950155E-2</v>
      </c>
      <c r="R502">
        <v>4.9842144060707888E-2</v>
      </c>
      <c r="S502">
        <v>2.7540045667604781E-4</v>
      </c>
      <c r="T502">
        <v>4.984214406070802E-2</v>
      </c>
      <c r="U502">
        <v>0.67990448416075899</v>
      </c>
      <c r="V502">
        <v>0.20106263119187839</v>
      </c>
      <c r="W502">
        <v>6.5273495582925431E-2</v>
      </c>
      <c r="X502">
        <v>0.18548499940631386</v>
      </c>
      <c r="Y502">
        <v>4.4340867312398786E-2</v>
      </c>
      <c r="Z502">
        <v>9.4488560051948847E-2</v>
      </c>
    </row>
    <row r="503" spans="1:26" s="56" customFormat="1" x14ac:dyDescent="0.2">
      <c r="A503" s="156">
        <v>9186</v>
      </c>
      <c r="B503" s="156" t="s">
        <v>87</v>
      </c>
      <c r="C503" s="156" t="s">
        <v>79</v>
      </c>
      <c r="D503" s="160">
        <v>43325</v>
      </c>
      <c r="E503" s="158"/>
      <c r="F503" s="168">
        <v>1.0952999999999999</v>
      </c>
      <c r="G503" s="168">
        <v>10.346170000000001</v>
      </c>
      <c r="H503" t="s">
        <v>627</v>
      </c>
      <c r="I503">
        <v>9.8749651339935553E-3</v>
      </c>
      <c r="J503">
        <v>1.7057302325582699</v>
      </c>
      <c r="K503">
        <v>7.1474049973775664E-3</v>
      </c>
      <c r="L503">
        <v>1.0227322166275419E-2</v>
      </c>
      <c r="M503">
        <v>2.6989487794381422</v>
      </c>
      <c r="N503">
        <v>2.0215023099548261E-2</v>
      </c>
      <c r="O503">
        <v>2.0715846775367708</v>
      </c>
      <c r="P503">
        <v>1.8231714319038097</v>
      </c>
      <c r="Q503">
        <v>7.5578233917701068E-3</v>
      </c>
      <c r="R503">
        <v>0.33882258425160583</v>
      </c>
      <c r="S503">
        <v>5.481410340634392E-5</v>
      </c>
      <c r="T503">
        <v>0.33882258425160655</v>
      </c>
      <c r="U503">
        <v>1.3141771674468288</v>
      </c>
      <c r="V503">
        <v>0.35988357808987542</v>
      </c>
      <c r="W503">
        <v>0.18621405216851408</v>
      </c>
      <c r="X503">
        <v>0.61654286056077368</v>
      </c>
      <c r="Y503">
        <v>0.24443169592296934</v>
      </c>
      <c r="Z503">
        <v>0.63892874273028855</v>
      </c>
    </row>
    <row r="504" spans="1:26" s="56" customFormat="1" x14ac:dyDescent="0.2">
      <c r="A504" s="56">
        <v>9544</v>
      </c>
      <c r="B504" s="56" t="s">
        <v>613</v>
      </c>
      <c r="C504" s="56" t="s">
        <v>97</v>
      </c>
      <c r="D504" s="130">
        <v>43325</v>
      </c>
      <c r="E504" s="72"/>
      <c r="F504" s="56">
        <v>0.20960000000000001</v>
      </c>
      <c r="G504" s="70">
        <v>0.10028999999999932</v>
      </c>
      <c r="H504" t="s">
        <v>628</v>
      </c>
      <c r="I504">
        <v>1.0078922707048932E-2</v>
      </c>
      <c r="J504">
        <v>0.15431257066128884</v>
      </c>
      <c r="K504">
        <v>7.1455651094333413E-3</v>
      </c>
      <c r="L504">
        <v>6.9347678308281299E-3</v>
      </c>
      <c r="M504">
        <v>0.35893252875790782</v>
      </c>
      <c r="N504">
        <v>5.9524981086912995E-3</v>
      </c>
      <c r="O504">
        <v>1.1258379587314955</v>
      </c>
      <c r="P504">
        <v>0.15224481898841025</v>
      </c>
      <c r="Q504">
        <v>3.1613973398612535E-2</v>
      </c>
      <c r="R504">
        <v>6.314517002691572E-2</v>
      </c>
      <c r="S504">
        <v>2.2928448008509175E-4</v>
      </c>
      <c r="T504">
        <v>6.3145170026916109E-2</v>
      </c>
      <c r="U504">
        <v>0.87117700052256253</v>
      </c>
      <c r="V504">
        <v>0.15747278433215095</v>
      </c>
      <c r="W504">
        <v>2.5128959157590371E-2</v>
      </c>
      <c r="X504">
        <v>0.15059728466943118</v>
      </c>
      <c r="Y504">
        <v>2.1897032542351438E-2</v>
      </c>
      <c r="Z504">
        <v>8.2760387058446211E-2</v>
      </c>
    </row>
    <row r="505" spans="1:26" s="56" customFormat="1" x14ac:dyDescent="0.2">
      <c r="A505" s="156">
        <v>9186</v>
      </c>
      <c r="B505" s="156" t="s">
        <v>87</v>
      </c>
      <c r="C505" s="156" t="s">
        <v>79</v>
      </c>
      <c r="D505" s="160">
        <v>43325</v>
      </c>
      <c r="E505" s="158"/>
      <c r="F505" s="168">
        <v>1.0952999999999999</v>
      </c>
      <c r="G505" s="168">
        <v>10.346170000000001</v>
      </c>
      <c r="H505" t="s">
        <v>629</v>
      </c>
      <c r="I505">
        <v>9.6989320517779903E-3</v>
      </c>
      <c r="J505">
        <v>1.6360661953194273</v>
      </c>
      <c r="K505">
        <v>7.1434599732771459E-3</v>
      </c>
      <c r="L505">
        <v>1.1197710355452428E-2</v>
      </c>
      <c r="M505">
        <v>2.6999299294981634</v>
      </c>
      <c r="N505">
        <v>1.8722541480978735E-2</v>
      </c>
      <c r="O505">
        <v>2.1081310865708041</v>
      </c>
      <c r="P505">
        <v>1.5139942972589038</v>
      </c>
      <c r="Q505">
        <v>7.5724406767911437E-3</v>
      </c>
      <c r="R505">
        <v>0.22976514675770604</v>
      </c>
      <c r="S505">
        <v>5.4920117179242535E-5</v>
      </c>
      <c r="T505">
        <v>0.22976514675770612</v>
      </c>
      <c r="U505">
        <v>1.3087246966157489</v>
      </c>
      <c r="V505">
        <v>0.3469897444400093</v>
      </c>
      <c r="W505">
        <v>0.18355020052927939</v>
      </c>
      <c r="X505">
        <v>1.6459246750030103</v>
      </c>
      <c r="Y505">
        <v>0.24045214173725063</v>
      </c>
      <c r="Z505">
        <v>1.5915795175039726</v>
      </c>
    </row>
    <row r="506" spans="1:26" s="56" customFormat="1" x14ac:dyDescent="0.2">
      <c r="A506" s="56">
        <v>9545</v>
      </c>
      <c r="B506" s="56" t="s">
        <v>614</v>
      </c>
      <c r="C506" s="56" t="s">
        <v>97</v>
      </c>
      <c r="D506" s="130">
        <v>43325</v>
      </c>
      <c r="E506" s="72"/>
      <c r="F506" s="56">
        <v>0.20180000000000001</v>
      </c>
      <c r="G506" s="70">
        <v>0.10012999999999828</v>
      </c>
      <c r="H506" t="s">
        <v>630</v>
      </c>
      <c r="I506">
        <v>1.0075750391820938E-2</v>
      </c>
      <c r="J506">
        <v>0.15445961226094918</v>
      </c>
      <c r="K506">
        <v>7.1419499933981006E-3</v>
      </c>
      <c r="L506">
        <v>5.0474519615053949E-3</v>
      </c>
      <c r="M506">
        <v>0.58584731320684347</v>
      </c>
      <c r="N506">
        <v>5.4824773921549538E-3</v>
      </c>
      <c r="O506">
        <v>1.1285983535399229</v>
      </c>
      <c r="P506">
        <v>0.17748181679799832</v>
      </c>
      <c r="Q506">
        <v>1.942665589579479E-2</v>
      </c>
      <c r="R506">
        <v>6.6155406333237826E-2</v>
      </c>
      <c r="S506">
        <v>1.4089436467529823E-4</v>
      </c>
      <c r="T506">
        <v>6.615540633323741E-2</v>
      </c>
      <c r="U506">
        <v>0.63085280612576566</v>
      </c>
      <c r="V506">
        <v>0.20272431797331075</v>
      </c>
      <c r="W506">
        <v>0.23834194138819703</v>
      </c>
      <c r="X506">
        <v>0.24939324331221241</v>
      </c>
      <c r="Y506">
        <v>0.15037985664336093</v>
      </c>
      <c r="Z506">
        <v>0.15668489877901862</v>
      </c>
    </row>
    <row r="507" spans="1:26" s="56" customFormat="1" x14ac:dyDescent="0.2">
      <c r="A507" s="156">
        <v>9186</v>
      </c>
      <c r="B507" s="156" t="s">
        <v>87</v>
      </c>
      <c r="C507" s="156" t="s">
        <v>79</v>
      </c>
      <c r="D507" s="160">
        <v>43325</v>
      </c>
      <c r="E507" s="158"/>
      <c r="F507" s="168">
        <v>1.0952999999999999</v>
      </c>
      <c r="G507" s="168">
        <v>10.346170000000001</v>
      </c>
      <c r="H507" t="s">
        <v>631</v>
      </c>
      <c r="I507">
        <v>9.7971250510950191E-3</v>
      </c>
      <c r="J507">
        <v>1.5280020958411935</v>
      </c>
      <c r="K507">
        <v>7.1431580722193791E-3</v>
      </c>
      <c r="L507">
        <v>9.4789086021744139E-3</v>
      </c>
      <c r="M507">
        <v>2.7001151097052736</v>
      </c>
      <c r="N507">
        <v>1.9239146573178871E-2</v>
      </c>
      <c r="O507">
        <v>2.0953483964172395</v>
      </c>
      <c r="P507">
        <v>1.6213345404902788</v>
      </c>
      <c r="Q507">
        <v>7.5824121904133736E-3</v>
      </c>
      <c r="R507">
        <v>0.30986626884027102</v>
      </c>
      <c r="S507">
        <v>5.4992436886977717E-5</v>
      </c>
      <c r="T507">
        <v>0.30986626884027196</v>
      </c>
      <c r="U507">
        <v>1.3150459784303108</v>
      </c>
      <c r="V507">
        <v>0.48700316551521317</v>
      </c>
      <c r="W507">
        <v>0.1839024794036706</v>
      </c>
      <c r="X507">
        <v>0.62539334224552778</v>
      </c>
      <c r="Y507">
        <v>0.24154568680927732</v>
      </c>
      <c r="Z507">
        <v>0.52646063538992771</v>
      </c>
    </row>
    <row r="508" spans="1:26" s="56" customFormat="1" x14ac:dyDescent="0.2">
      <c r="A508" s="56">
        <v>9546</v>
      </c>
      <c r="B508" s="56" t="s">
        <v>615</v>
      </c>
      <c r="C508" s="56" t="s">
        <v>97</v>
      </c>
      <c r="D508" s="130">
        <v>43325</v>
      </c>
      <c r="E508" s="72"/>
      <c r="F508" s="56">
        <v>0.17960000000000001</v>
      </c>
      <c r="G508" s="70">
        <v>0.10021999999999842</v>
      </c>
      <c r="H508" t="s">
        <v>632</v>
      </c>
      <c r="I508">
        <v>1.0049378448457585E-2</v>
      </c>
      <c r="J508">
        <v>0.19251657468786829</v>
      </c>
      <c r="K508">
        <v>7.1417643899441005E-3</v>
      </c>
      <c r="L508">
        <v>3.372695469200093E-3</v>
      </c>
      <c r="M508">
        <v>1.7103459822993599</v>
      </c>
      <c r="N508">
        <v>3.5605009641873726E-3</v>
      </c>
      <c r="O508">
        <v>1.7446656042966737</v>
      </c>
      <c r="P508">
        <v>0.19123302897236522</v>
      </c>
      <c r="Q508">
        <v>1.0249136074007525E-2</v>
      </c>
      <c r="R508">
        <v>5.2980076570652158E-2</v>
      </c>
      <c r="S508">
        <v>7.4333200905182906E-5</v>
      </c>
      <c r="T508">
        <v>5.2980076570651978E-2</v>
      </c>
      <c r="U508">
        <v>1.1838643766110126</v>
      </c>
      <c r="V508">
        <v>0.24867639322938001</v>
      </c>
      <c r="W508">
        <v>7.6154877696342355E-2</v>
      </c>
      <c r="X508">
        <v>0.19611171005661857</v>
      </c>
      <c r="Y508">
        <v>9.0125594025847564E-2</v>
      </c>
      <c r="Z508">
        <v>8.0558749035612789E-2</v>
      </c>
    </row>
    <row r="509" spans="1:26" s="56" customFormat="1" x14ac:dyDescent="0.2">
      <c r="A509" s="156">
        <v>9186</v>
      </c>
      <c r="B509" s="156" t="s">
        <v>87</v>
      </c>
      <c r="C509" s="156" t="s">
        <v>79</v>
      </c>
      <c r="D509" s="160">
        <v>43325</v>
      </c>
      <c r="E509" s="158"/>
      <c r="F509" s="168">
        <v>1.0952999999999999</v>
      </c>
      <c r="G509" s="168">
        <v>10.346170000000001</v>
      </c>
      <c r="H509" t="s">
        <v>633</v>
      </c>
      <c r="I509">
        <v>9.8000774491234476E-3</v>
      </c>
      <c r="J509">
        <v>1.9092061740432789</v>
      </c>
      <c r="K509">
        <v>7.1425572299557444E-3</v>
      </c>
      <c r="L509">
        <v>1.0043779964786845E-2</v>
      </c>
      <c r="M509">
        <v>2.698899940631847</v>
      </c>
      <c r="N509">
        <v>1.8545706944873598E-2</v>
      </c>
      <c r="O509">
        <v>2.0957022966422327</v>
      </c>
      <c r="P509">
        <v>1.7372177099498394</v>
      </c>
      <c r="Q509">
        <v>7.5677781876639762E-3</v>
      </c>
      <c r="R509">
        <v>0.267566840042748</v>
      </c>
      <c r="S509">
        <v>5.4886301866565926E-5</v>
      </c>
      <c r="T509">
        <v>0.26756684004274833</v>
      </c>
      <c r="U509">
        <v>1.3107853264871512</v>
      </c>
      <c r="V509">
        <v>0.32388522873265524</v>
      </c>
      <c r="W509">
        <v>0.18690841504878256</v>
      </c>
      <c r="X509">
        <v>0.64941309314057738</v>
      </c>
      <c r="Y509">
        <v>0.24454471858121338</v>
      </c>
      <c r="Z509">
        <v>0.70631226899729294</v>
      </c>
    </row>
    <row r="510" spans="1:26" s="56" customFormat="1" x14ac:dyDescent="0.2">
      <c r="A510" s="56">
        <v>9547</v>
      </c>
      <c r="B510" s="56" t="s">
        <v>616</v>
      </c>
      <c r="C510" s="56" t="s">
        <v>97</v>
      </c>
      <c r="D510" s="130">
        <v>43325</v>
      </c>
      <c r="E510" s="72"/>
      <c r="F510" s="56">
        <v>0.14499999999999999</v>
      </c>
      <c r="G510" s="70">
        <v>0.10058000000000078</v>
      </c>
      <c r="H510" t="s">
        <v>634</v>
      </c>
      <c r="I510">
        <v>1.0070386069179687E-2</v>
      </c>
      <c r="J510">
        <v>0.17888558042702915</v>
      </c>
      <c r="K510">
        <v>7.1420122478622651E-3</v>
      </c>
      <c r="L510">
        <v>3.8846799327282512E-3</v>
      </c>
      <c r="M510">
        <v>1.5305076656437249</v>
      </c>
      <c r="N510">
        <v>4.9650480080143389E-3</v>
      </c>
      <c r="O510">
        <v>1.4728232495263232</v>
      </c>
      <c r="P510">
        <v>0.18045871989477147</v>
      </c>
      <c r="Q510">
        <v>9.6918408205351469E-3</v>
      </c>
      <c r="R510">
        <v>5.6752870577972264E-2</v>
      </c>
      <c r="S510">
        <v>7.029134413396443E-5</v>
      </c>
      <c r="T510">
        <v>5.6752870577970266E-2</v>
      </c>
      <c r="U510">
        <v>0.99638335820625168</v>
      </c>
      <c r="V510">
        <v>0.27324887162603329</v>
      </c>
      <c r="W510">
        <v>2.8177136286936764E-2</v>
      </c>
      <c r="X510">
        <v>0.26357620091759593</v>
      </c>
      <c r="Y510">
        <v>2.8086204868584097E-2</v>
      </c>
      <c r="Z510">
        <v>0.10608516136285179</v>
      </c>
    </row>
    <row r="511" spans="1:26" s="56" customFormat="1" x14ac:dyDescent="0.2">
      <c r="A511" s="156">
        <v>9186</v>
      </c>
      <c r="B511" s="156" t="s">
        <v>87</v>
      </c>
      <c r="C511" s="156" t="s">
        <v>79</v>
      </c>
      <c r="D511" s="160">
        <v>43325</v>
      </c>
      <c r="E511" s="158"/>
      <c r="F511" s="168">
        <v>1.0952999999999999</v>
      </c>
      <c r="G511" s="168">
        <v>10.346170000000001</v>
      </c>
      <c r="H511" t="s">
        <v>633</v>
      </c>
      <c r="I511">
        <v>9.8000774491234476E-3</v>
      </c>
      <c r="J511">
        <v>1.9092061740432789</v>
      </c>
      <c r="K511">
        <v>7.1425572299557444E-3</v>
      </c>
      <c r="L511">
        <v>1.0043779964786845E-2</v>
      </c>
      <c r="M511">
        <v>2.698899940631847</v>
      </c>
      <c r="N511">
        <v>1.8545706944873598E-2</v>
      </c>
      <c r="O511">
        <v>2.0957022966422327</v>
      </c>
      <c r="P511">
        <v>1.7372177099498394</v>
      </c>
      <c r="Q511">
        <v>7.5677781876639762E-3</v>
      </c>
      <c r="R511">
        <v>0.267566840042748</v>
      </c>
      <c r="S511">
        <v>5.4886301866565926E-5</v>
      </c>
      <c r="T511">
        <v>0.26756684004274833</v>
      </c>
      <c r="U511">
        <v>1.3107853264871512</v>
      </c>
      <c r="V511">
        <v>0.32388522873265524</v>
      </c>
      <c r="W511">
        <v>0.18690841504878256</v>
      </c>
      <c r="X511">
        <v>0.64941309314057738</v>
      </c>
      <c r="Y511">
        <v>0.24454471858121338</v>
      </c>
      <c r="Z511">
        <v>0.70631226899729294</v>
      </c>
    </row>
    <row r="512" spans="1:26" s="56" customFormat="1" x14ac:dyDescent="0.2">
      <c r="D512" s="130"/>
      <c r="E512" s="72"/>
      <c r="G512" s="70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</row>
    <row r="513" spans="1:26" s="56" customFormat="1" x14ac:dyDescent="0.2">
      <c r="A513" s="156">
        <v>9186</v>
      </c>
      <c r="B513" s="156" t="s">
        <v>87</v>
      </c>
      <c r="C513" s="156" t="s">
        <v>79</v>
      </c>
      <c r="D513" s="160">
        <v>43334</v>
      </c>
      <c r="E513" s="158"/>
      <c r="F513" s="168">
        <v>1.0952999999999999</v>
      </c>
      <c r="G513" s="168">
        <v>10.346170000000001</v>
      </c>
      <c r="H513" t="s">
        <v>488</v>
      </c>
      <c r="I513">
        <v>1.0003953629482381E-2</v>
      </c>
      <c r="J513">
        <v>1.0484415161631302</v>
      </c>
      <c r="K513">
        <v>7.1575629133768621E-3</v>
      </c>
      <c r="L513">
        <v>8.8426450133858685E-3</v>
      </c>
      <c r="M513">
        <v>2.699451334121894</v>
      </c>
      <c r="N513">
        <v>1.7047002301397655E-2</v>
      </c>
      <c r="O513">
        <v>2.0360243068381481</v>
      </c>
      <c r="P513">
        <v>1.1175542670847491</v>
      </c>
      <c r="Q513">
        <v>7.565927269733025E-3</v>
      </c>
      <c r="R513">
        <v>0.1666819550260995</v>
      </c>
      <c r="S513">
        <v>5.4872877842001617E-5</v>
      </c>
      <c r="T513">
        <v>0.16668195502609925</v>
      </c>
      <c r="U513">
        <v>1.3035705104422859</v>
      </c>
      <c r="V513">
        <v>0.3791710136996998</v>
      </c>
      <c r="W513">
        <v>0.18825326821950458</v>
      </c>
      <c r="X513">
        <v>0.48634251707143716</v>
      </c>
      <c r="Y513">
        <v>0.2460333442320205</v>
      </c>
      <c r="Z513">
        <v>0.37227826605962749</v>
      </c>
    </row>
    <row r="514" spans="1:26" s="56" customFormat="1" x14ac:dyDescent="0.2">
      <c r="A514" s="56">
        <v>9588</v>
      </c>
      <c r="B514" s="56" t="s">
        <v>635</v>
      </c>
      <c r="C514" s="56" t="s">
        <v>95</v>
      </c>
      <c r="D514" s="130">
        <v>43334</v>
      </c>
      <c r="E514" s="72"/>
      <c r="F514" s="56">
        <v>0.22042</v>
      </c>
      <c r="G514" s="70">
        <v>0.10136000000000145</v>
      </c>
      <c r="H514" t="s">
        <v>641</v>
      </c>
      <c r="I514">
        <v>1.0065625946090303E-2</v>
      </c>
      <c r="J514">
        <v>0.20236405747012096</v>
      </c>
      <c r="K514">
        <v>7.1559850613717516E-3</v>
      </c>
      <c r="L514">
        <v>1.2848806371625448E-2</v>
      </c>
      <c r="M514">
        <v>0.20997526422816434</v>
      </c>
      <c r="N514">
        <v>8.6658434553533309E-3</v>
      </c>
      <c r="O514">
        <v>0.13162974854505236</v>
      </c>
      <c r="P514">
        <v>0.45824190788187108</v>
      </c>
      <c r="Q514">
        <v>6.3172673888800815E-3</v>
      </c>
      <c r="R514">
        <v>0.48065668418423768</v>
      </c>
      <c r="S514">
        <v>4.5816808616706291E-5</v>
      </c>
      <c r="T514">
        <v>0.4806566841842384</v>
      </c>
      <c r="U514">
        <v>7.7077446793601789E-2</v>
      </c>
      <c r="V514">
        <v>0.42967199611251838</v>
      </c>
      <c r="W514">
        <v>6.5290366997876811E-2</v>
      </c>
      <c r="X514">
        <v>0.18075969519293575</v>
      </c>
      <c r="Y514">
        <v>5.0276855348754656E-3</v>
      </c>
      <c r="Z514">
        <v>0.40375044936081395</v>
      </c>
    </row>
    <row r="515" spans="1:26" s="56" customFormat="1" x14ac:dyDescent="0.2">
      <c r="A515" s="156">
        <v>9186</v>
      </c>
      <c r="B515" s="156" t="s">
        <v>87</v>
      </c>
      <c r="C515" s="156" t="s">
        <v>79</v>
      </c>
      <c r="D515" s="160">
        <v>43334</v>
      </c>
      <c r="E515" s="158"/>
      <c r="F515" s="168">
        <v>1.0952999999999999</v>
      </c>
      <c r="G515" s="168">
        <v>10.346170000000001</v>
      </c>
      <c r="H515" t="s">
        <v>464</v>
      </c>
      <c r="I515">
        <v>9.6936099528388223E-3</v>
      </c>
      <c r="J515">
        <v>1.1645615981901138</v>
      </c>
      <c r="K515">
        <v>7.1579402012395118E-3</v>
      </c>
      <c r="L515">
        <v>6.4891407054924639E-3</v>
      </c>
      <c r="M515">
        <v>2.6994797740910386</v>
      </c>
      <c r="N515">
        <v>1.2371213919493824E-2</v>
      </c>
      <c r="O515">
        <v>2.1150507709158894</v>
      </c>
      <c r="P515">
        <v>1.2060526749212828</v>
      </c>
      <c r="Q515">
        <v>7.5821527447270335E-3</v>
      </c>
      <c r="R515">
        <v>0.23034902157039239</v>
      </c>
      <c r="S515">
        <v>5.4990555223178205E-5</v>
      </c>
      <c r="T515">
        <v>0.23034902157039291</v>
      </c>
      <c r="U515">
        <v>1.3090338637962822</v>
      </c>
      <c r="V515">
        <v>0.28296174378017608</v>
      </c>
      <c r="W515">
        <v>0.18709711961416575</v>
      </c>
      <c r="X515">
        <v>0.57548392231209167</v>
      </c>
      <c r="Y515">
        <v>0.24425337473948627</v>
      </c>
      <c r="Z515">
        <v>0.56790243979437327</v>
      </c>
    </row>
    <row r="516" spans="1:26" s="56" customFormat="1" x14ac:dyDescent="0.2">
      <c r="A516" s="56">
        <v>6783</v>
      </c>
      <c r="B516" s="56" t="s">
        <v>636</v>
      </c>
      <c r="C516" s="56" t="s">
        <v>95</v>
      </c>
      <c r="D516" s="130">
        <v>43334</v>
      </c>
      <c r="E516" s="72"/>
      <c r="F516" s="56">
        <v>0.26661000000000001</v>
      </c>
      <c r="G516" s="70">
        <v>0.10752000000000095</v>
      </c>
      <c r="H516" t="s">
        <v>642</v>
      </c>
      <c r="I516">
        <v>1.0068914036827388E-2</v>
      </c>
      <c r="J516">
        <v>0.18133501407916272</v>
      </c>
      <c r="K516">
        <v>7.1555527974612341E-3</v>
      </c>
      <c r="L516">
        <v>1.0817474420394432E-2</v>
      </c>
      <c r="M516">
        <v>0.26228571501032988</v>
      </c>
      <c r="N516">
        <v>9.1237196756021478E-3</v>
      </c>
      <c r="O516">
        <v>0.56597369547044762</v>
      </c>
      <c r="P516">
        <v>0.22119352881652654</v>
      </c>
      <c r="Q516">
        <v>2.1733133248107602E-2</v>
      </c>
      <c r="R516">
        <v>0.14625520249730597</v>
      </c>
      <c r="S516">
        <v>1.5762239357204835E-4</v>
      </c>
      <c r="T516">
        <v>0.14625520249730625</v>
      </c>
      <c r="U516">
        <v>0.33006509099017511</v>
      </c>
      <c r="V516">
        <v>0.21392925401828938</v>
      </c>
      <c r="W516">
        <v>3.6455926334083609E-3</v>
      </c>
      <c r="X516">
        <v>0.20285201123299507</v>
      </c>
      <c r="Y516">
        <v>1.204012362338877E-3</v>
      </c>
      <c r="Z516">
        <v>0.20029635896915823</v>
      </c>
    </row>
    <row r="517" spans="1:26" s="56" customFormat="1" x14ac:dyDescent="0.2">
      <c r="A517" s="156">
        <v>9186</v>
      </c>
      <c r="B517" s="156" t="s">
        <v>87</v>
      </c>
      <c r="C517" s="156" t="s">
        <v>79</v>
      </c>
      <c r="D517" s="160">
        <v>43334</v>
      </c>
      <c r="E517" s="158"/>
      <c r="F517" s="168">
        <v>1.0952999999999999</v>
      </c>
      <c r="G517" s="168">
        <v>10.346170000000001</v>
      </c>
      <c r="H517" t="s">
        <v>466</v>
      </c>
      <c r="I517">
        <v>9.9287151665109138E-3</v>
      </c>
      <c r="J517">
        <v>1.1242180810509703</v>
      </c>
      <c r="K517">
        <v>7.1570164973957942E-3</v>
      </c>
      <c r="L517">
        <v>6.2746938436908858E-3</v>
      </c>
      <c r="M517">
        <v>2.6991271954125375</v>
      </c>
      <c r="N517">
        <v>1.4670926052902851E-2</v>
      </c>
      <c r="O517">
        <v>2.0631698519135977</v>
      </c>
      <c r="P517">
        <v>1.0611273782863491</v>
      </c>
      <c r="Q517">
        <v>7.5826703148630459E-3</v>
      </c>
      <c r="R517">
        <v>0.21581800888654401</v>
      </c>
      <c r="S517">
        <v>5.4994308968335355E-5</v>
      </c>
      <c r="T517">
        <v>0.21581800888654476</v>
      </c>
      <c r="U517">
        <v>1.31040742614952</v>
      </c>
      <c r="V517">
        <v>0.39769869283258469</v>
      </c>
      <c r="W517">
        <v>0.18720904007884148</v>
      </c>
      <c r="X517">
        <v>0.76646527295295042</v>
      </c>
      <c r="Y517">
        <v>0.24605280786829703</v>
      </c>
      <c r="Z517">
        <v>0.57124273349320276</v>
      </c>
    </row>
    <row r="518" spans="1:26" s="56" customFormat="1" x14ac:dyDescent="0.2">
      <c r="A518" s="56">
        <v>6784</v>
      </c>
      <c r="B518" s="56" t="s">
        <v>637</v>
      </c>
      <c r="C518" s="56" t="s">
        <v>95</v>
      </c>
      <c r="D518" s="130">
        <v>43334</v>
      </c>
      <c r="E518" s="72"/>
      <c r="F518" s="56">
        <v>0.15614</v>
      </c>
      <c r="G518" s="70">
        <v>0.10190000000000055</v>
      </c>
      <c r="H518" t="s">
        <v>643</v>
      </c>
      <c r="I518">
        <v>1.01142212809411E-2</v>
      </c>
      <c r="J518">
        <v>0.19896217920394632</v>
      </c>
      <c r="K518">
        <v>7.1573497581959838E-3</v>
      </c>
      <c r="L518">
        <v>6.7002034686263114E-3</v>
      </c>
      <c r="M518">
        <v>0.34740757296782704</v>
      </c>
      <c r="N518">
        <v>6.8443465407148065E-3</v>
      </c>
      <c r="O518">
        <v>0.6947470074274219</v>
      </c>
      <c r="P518">
        <v>0.30456138247236264</v>
      </c>
      <c r="Q518">
        <v>2.0213671923720908E-2</v>
      </c>
      <c r="R518">
        <v>0.12504235569230654</v>
      </c>
      <c r="S518">
        <v>1.4660230143182098E-4</v>
      </c>
      <c r="T518">
        <v>0.12504235569230565</v>
      </c>
      <c r="U518">
        <v>0.46069401028378104</v>
      </c>
      <c r="V518">
        <v>0.2705237240013762</v>
      </c>
      <c r="W518">
        <v>1.2134319337105588E-3</v>
      </c>
      <c r="X518">
        <v>0.23883885480701461</v>
      </c>
      <c r="Y518">
        <v>5.5899699623783569E-4</v>
      </c>
      <c r="Z518">
        <v>0.13836719127833313</v>
      </c>
    </row>
    <row r="519" spans="1:26" s="56" customFormat="1" x14ac:dyDescent="0.2">
      <c r="A519" s="156">
        <v>9186</v>
      </c>
      <c r="B519" s="156" t="s">
        <v>87</v>
      </c>
      <c r="C519" s="156" t="s">
        <v>79</v>
      </c>
      <c r="D519" s="160">
        <v>43334</v>
      </c>
      <c r="E519" s="158"/>
      <c r="F519" s="168">
        <v>1.0952999999999999</v>
      </c>
      <c r="G519" s="168">
        <v>10.346170000000001</v>
      </c>
      <c r="H519" t="s">
        <v>468</v>
      </c>
      <c r="I519">
        <v>1.0009866320126048E-2</v>
      </c>
      <c r="J519">
        <v>0.98805254476365745</v>
      </c>
      <c r="K519">
        <v>7.157590159505442E-3</v>
      </c>
      <c r="L519">
        <v>8.0081942281237384E-3</v>
      </c>
      <c r="M519">
        <v>2.699703710464016</v>
      </c>
      <c r="N519">
        <v>1.4666724592670754E-2</v>
      </c>
      <c r="O519">
        <v>2.0341346413460326</v>
      </c>
      <c r="P519">
        <v>0.98160269260641386</v>
      </c>
      <c r="Q519">
        <v>7.5762604151072607E-3</v>
      </c>
      <c r="R519">
        <v>0.1715879033040702</v>
      </c>
      <c r="S519">
        <v>5.4947820331352835E-5</v>
      </c>
      <c r="T519">
        <v>0.17158790330406926</v>
      </c>
      <c r="U519">
        <v>1.3082251949569061</v>
      </c>
      <c r="V519">
        <v>0.32845251091584549</v>
      </c>
      <c r="W519">
        <v>0.18664321574311782</v>
      </c>
      <c r="X519">
        <v>0.59810569070437347</v>
      </c>
      <c r="Y519">
        <v>0.24394926716326065</v>
      </c>
      <c r="Z519">
        <v>0.48761842743707756</v>
      </c>
    </row>
    <row r="520" spans="1:26" s="56" customFormat="1" x14ac:dyDescent="0.2">
      <c r="A520" s="56">
        <v>9583</v>
      </c>
      <c r="B520" s="56" t="s">
        <v>638</v>
      </c>
      <c r="C520" s="56" t="s">
        <v>95</v>
      </c>
      <c r="D520" s="130">
        <v>43334</v>
      </c>
      <c r="E520" s="72">
        <v>2.2999999999999998</v>
      </c>
      <c r="F520" s="56">
        <v>0.21002999999999999</v>
      </c>
      <c r="G520" s="70">
        <v>9.8250000000000171E-2</v>
      </c>
      <c r="H520" t="s">
        <v>644</v>
      </c>
      <c r="I520">
        <v>1.0090380099808454E-2</v>
      </c>
      <c r="J520">
        <v>0.34108368639798048</v>
      </c>
      <c r="K520">
        <v>7.1535064746447554E-3</v>
      </c>
      <c r="L520">
        <v>9.3639126014186686E-3</v>
      </c>
      <c r="M520">
        <v>0.52903717443966058</v>
      </c>
      <c r="N520">
        <v>6.7713553048648276E-3</v>
      </c>
      <c r="O520">
        <v>0.93854045334831648</v>
      </c>
      <c r="P520">
        <v>0.33103384637927075</v>
      </c>
      <c r="Q520">
        <v>1.7885810591262277E-2</v>
      </c>
      <c r="R520">
        <v>0.10993137998615295</v>
      </c>
      <c r="S520">
        <v>1.2971918242007439E-4</v>
      </c>
      <c r="T520">
        <v>0.10993137998615288</v>
      </c>
      <c r="U520">
        <v>0.71295972049249767</v>
      </c>
      <c r="V520">
        <v>0.25285451945463483</v>
      </c>
      <c r="W520">
        <v>5.37833523253421E-2</v>
      </c>
      <c r="X520">
        <v>0.24546868721382065</v>
      </c>
      <c r="Y520">
        <v>3.8319996595550951E-2</v>
      </c>
      <c r="Z520">
        <v>0.19268268635697802</v>
      </c>
    </row>
    <row r="521" spans="1:26" s="56" customFormat="1" x14ac:dyDescent="0.2">
      <c r="A521" s="156">
        <v>9186</v>
      </c>
      <c r="B521" s="156" t="s">
        <v>87</v>
      </c>
      <c r="C521" s="156" t="s">
        <v>79</v>
      </c>
      <c r="D521" s="160">
        <v>43334</v>
      </c>
      <c r="E521" s="158"/>
      <c r="F521" s="168">
        <v>1.0952999999999999</v>
      </c>
      <c r="G521" s="168">
        <v>10.346170000000001</v>
      </c>
      <c r="H521" t="s">
        <v>493</v>
      </c>
      <c r="I521">
        <v>9.97330878716262E-3</v>
      </c>
      <c r="J521">
        <v>0.43907283807083036</v>
      </c>
      <c r="K521">
        <v>7.1528551302449239E-3</v>
      </c>
      <c r="L521">
        <v>3.8760782576374902E-3</v>
      </c>
      <c r="M521">
        <v>2.699264754839922</v>
      </c>
      <c r="N521">
        <v>7.9896382699784531E-3</v>
      </c>
      <c r="O521">
        <v>2.0502439641744798</v>
      </c>
      <c r="P521">
        <v>0.37410773807004011</v>
      </c>
      <c r="Q521">
        <v>7.5652443198575845E-3</v>
      </c>
      <c r="R521">
        <v>7.61688391881295E-2</v>
      </c>
      <c r="S521">
        <v>5.4867924658637406E-5</v>
      </c>
      <c r="T521">
        <v>7.6168839188128723E-2</v>
      </c>
      <c r="U521">
        <v>1.3185965276097338</v>
      </c>
      <c r="V521">
        <v>0.33772186257810405</v>
      </c>
      <c r="W521">
        <v>0.18839120121152697</v>
      </c>
      <c r="X521">
        <v>0.50676990930548826</v>
      </c>
      <c r="Y521">
        <v>0.24846706989406045</v>
      </c>
      <c r="Z521">
        <v>0.24195034204161567</v>
      </c>
    </row>
    <row r="522" spans="1:26" s="56" customFormat="1" x14ac:dyDescent="0.2">
      <c r="A522" s="56">
        <v>9584</v>
      </c>
      <c r="B522" s="56" t="s">
        <v>639</v>
      </c>
      <c r="C522" s="56" t="s">
        <v>95</v>
      </c>
      <c r="D522" s="130">
        <v>43334</v>
      </c>
      <c r="E522" s="72">
        <v>20.8</v>
      </c>
      <c r="F522" s="56">
        <v>0.21981999999999999</v>
      </c>
      <c r="G522" s="70">
        <v>9.8510000000000986E-2</v>
      </c>
      <c r="H522" t="s">
        <v>645</v>
      </c>
      <c r="I522">
        <v>1.0126970634541203E-2</v>
      </c>
      <c r="J522">
        <v>0.29350356056268156</v>
      </c>
      <c r="K522">
        <v>7.152040584810412E-3</v>
      </c>
      <c r="L522">
        <v>9.7448714188823615E-3</v>
      </c>
      <c r="M522">
        <v>0.50709315302585012</v>
      </c>
      <c r="N522">
        <v>8.3856552345162316E-3</v>
      </c>
      <c r="O522">
        <v>0.8843328099202683</v>
      </c>
      <c r="P522">
        <v>0.29471780025629662</v>
      </c>
      <c r="Q522">
        <v>1.7647518280001964E-2</v>
      </c>
      <c r="R522">
        <v>0.10747191264895491</v>
      </c>
      <c r="S522">
        <v>1.2799093624213606E-4</v>
      </c>
      <c r="T522">
        <v>0.10747191264895514</v>
      </c>
      <c r="U522">
        <v>0.67667982847295205</v>
      </c>
      <c r="V522">
        <v>0.30304281386779708</v>
      </c>
      <c r="W522">
        <v>7.5410598485890393E-2</v>
      </c>
      <c r="X522">
        <v>0.27806907782299439</v>
      </c>
      <c r="Y522">
        <v>5.0956677564241999E-2</v>
      </c>
      <c r="Z522">
        <v>0.26810180850517873</v>
      </c>
    </row>
    <row r="523" spans="1:26" s="56" customFormat="1" x14ac:dyDescent="0.2">
      <c r="A523" s="156">
        <v>9186</v>
      </c>
      <c r="B523" s="156" t="s">
        <v>87</v>
      </c>
      <c r="C523" s="156" t="s">
        <v>79</v>
      </c>
      <c r="D523" s="160">
        <v>43334</v>
      </c>
      <c r="E523" s="158"/>
      <c r="F523" s="168">
        <v>1.0952999999999999</v>
      </c>
      <c r="G523" s="168">
        <v>10.346170000000001</v>
      </c>
      <c r="H523" t="s">
        <v>495</v>
      </c>
      <c r="I523">
        <v>1.0007706938681771E-2</v>
      </c>
      <c r="J523">
        <v>1.1104629219677224</v>
      </c>
      <c r="K523">
        <v>7.1474306635410699E-3</v>
      </c>
      <c r="L523">
        <v>7.9065656171021324E-3</v>
      </c>
      <c r="M523">
        <v>2.698655685791731</v>
      </c>
      <c r="N523">
        <v>1.6256576261249017E-2</v>
      </c>
      <c r="O523">
        <v>2.0518513638633284</v>
      </c>
      <c r="P523">
        <v>1.1013773572514054</v>
      </c>
      <c r="Q523">
        <v>7.5976549312412062E-3</v>
      </c>
      <c r="R523">
        <v>0.22919858749302602</v>
      </c>
      <c r="S523">
        <v>5.510298685998221E-5</v>
      </c>
      <c r="T523">
        <v>0.22919858749302596</v>
      </c>
      <c r="U523">
        <v>1.3112957902757152</v>
      </c>
      <c r="V523">
        <v>0.35982557351116018</v>
      </c>
      <c r="W523">
        <v>0.18998045521759843</v>
      </c>
      <c r="X523">
        <v>0.678272986412505</v>
      </c>
      <c r="Y523">
        <v>0.24888434235752027</v>
      </c>
      <c r="Z523">
        <v>0.53181131759618694</v>
      </c>
    </row>
    <row r="524" spans="1:26" s="56" customFormat="1" x14ac:dyDescent="0.2">
      <c r="A524" s="56">
        <v>9585</v>
      </c>
      <c r="B524" s="56" t="s">
        <v>640</v>
      </c>
      <c r="C524" s="56" t="s">
        <v>95</v>
      </c>
      <c r="D524" s="130">
        <v>43334</v>
      </c>
      <c r="E524" s="72">
        <v>40</v>
      </c>
      <c r="F524" s="56">
        <v>0.22228000000000001</v>
      </c>
      <c r="G524" s="70">
        <v>9.8279999999999035E-2</v>
      </c>
      <c r="H524" t="s">
        <v>646</v>
      </c>
      <c r="I524">
        <v>1.0090999725440889E-2</v>
      </c>
      <c r="J524">
        <v>0.35151639701375303</v>
      </c>
      <c r="K524">
        <v>7.1496816182190148E-3</v>
      </c>
      <c r="L524">
        <v>8.9609883809409069E-3</v>
      </c>
      <c r="M524">
        <v>0.65649954043569203</v>
      </c>
      <c r="N524">
        <v>8.6215616037057623E-3</v>
      </c>
      <c r="O524">
        <v>1.0887413803035355</v>
      </c>
      <c r="P524">
        <v>0.36860193435031074</v>
      </c>
      <c r="Q524">
        <v>1.6741197788158295E-2</v>
      </c>
      <c r="R524">
        <v>0.12427047267775239</v>
      </c>
      <c r="S524">
        <v>1.2141772824506856E-4</v>
      </c>
      <c r="T524">
        <v>0.12427047267775096</v>
      </c>
      <c r="U524">
        <v>0.82377397235137151</v>
      </c>
      <c r="V524">
        <v>0.1875105797966366</v>
      </c>
      <c r="W524">
        <v>1.1907005908392734E-2</v>
      </c>
      <c r="X524">
        <v>0.18443531939765331</v>
      </c>
      <c r="Y524">
        <v>9.8046354905965867E-3</v>
      </c>
      <c r="Z524">
        <v>0.16154297103529103</v>
      </c>
    </row>
    <row r="525" spans="1:26" s="56" customFormat="1" x14ac:dyDescent="0.2">
      <c r="A525" s="156">
        <v>9186</v>
      </c>
      <c r="B525" s="156" t="s">
        <v>87</v>
      </c>
      <c r="C525" s="156" t="s">
        <v>79</v>
      </c>
      <c r="D525" s="160">
        <v>43334</v>
      </c>
      <c r="E525" s="158"/>
      <c r="F525" s="168">
        <v>1.0952999999999999</v>
      </c>
      <c r="G525" s="168">
        <v>10.346170000000001</v>
      </c>
      <c r="H525" t="s">
        <v>497</v>
      </c>
      <c r="I525">
        <v>9.9161052487855821E-3</v>
      </c>
      <c r="J525">
        <v>1.219900652282718</v>
      </c>
      <c r="K525">
        <v>7.1455675170201335E-3</v>
      </c>
      <c r="L525">
        <v>7.0005338905380814E-3</v>
      </c>
      <c r="M525">
        <v>2.6993574930611826</v>
      </c>
      <c r="N525">
        <v>1.3347715453904219E-2</v>
      </c>
      <c r="O525">
        <v>2.0693024228234926</v>
      </c>
      <c r="P525">
        <v>1.1406030547174042</v>
      </c>
      <c r="Q525">
        <v>7.5875997287841524E-3</v>
      </c>
      <c r="R525">
        <v>0.28613527777927056</v>
      </c>
      <c r="S525">
        <v>5.5030060188018327E-5</v>
      </c>
      <c r="T525">
        <v>0.28613527777926939</v>
      </c>
      <c r="U525">
        <v>1.3083202691711548</v>
      </c>
      <c r="V525">
        <v>0.41046941358731753</v>
      </c>
      <c r="W525">
        <v>0.19051155818743587</v>
      </c>
      <c r="X525">
        <v>0.78551335911125519</v>
      </c>
      <c r="Y525">
        <v>0.24859480376577275</v>
      </c>
      <c r="Z525">
        <v>0.67084647932803021</v>
      </c>
    </row>
    <row r="526" spans="1:26" s="56" customFormat="1" x14ac:dyDescent="0.2">
      <c r="A526" s="56">
        <v>9590</v>
      </c>
      <c r="B526" s="56" t="s">
        <v>649</v>
      </c>
      <c r="C526" s="56" t="s">
        <v>650</v>
      </c>
      <c r="D526" s="130">
        <v>43334</v>
      </c>
      <c r="E526" s="72"/>
      <c r="F526" s="56">
        <v>0.12992999999999999</v>
      </c>
      <c r="G526" s="70">
        <v>0.10162000000000049</v>
      </c>
      <c r="H526" t="s">
        <v>647</v>
      </c>
      <c r="I526">
        <v>1.0060898898153977E-2</v>
      </c>
      <c r="J526">
        <v>0.31560220981438702</v>
      </c>
      <c r="K526">
        <v>7.1435227259908207E-3</v>
      </c>
      <c r="L526">
        <v>4.103374387453825E-3</v>
      </c>
      <c r="M526">
        <v>4.472072589277575</v>
      </c>
      <c r="N526">
        <v>8.1607535312850261E-3</v>
      </c>
      <c r="O526">
        <v>5.2617268560860966</v>
      </c>
      <c r="P526">
        <v>0.34197273743232476</v>
      </c>
      <c r="Q526">
        <v>1.1834527457828085E-2</v>
      </c>
      <c r="R526">
        <v>4.9420930984437013E-2</v>
      </c>
      <c r="S526">
        <v>8.5831459431162275E-5</v>
      </c>
      <c r="T526">
        <v>4.9420930984438401E-2</v>
      </c>
      <c r="U526">
        <v>4.0510376962973735</v>
      </c>
      <c r="V526">
        <v>0.21715377292741209</v>
      </c>
      <c r="W526">
        <v>1.0279355998622004E-4</v>
      </c>
      <c r="X526">
        <v>0.22650736232216351</v>
      </c>
      <c r="Y526">
        <v>4.1638301654929691E-4</v>
      </c>
      <c r="Z526">
        <v>5.4503865908775116E-2</v>
      </c>
    </row>
    <row r="527" spans="1:26" s="56" customFormat="1" x14ac:dyDescent="0.2">
      <c r="A527" s="156">
        <v>9186</v>
      </c>
      <c r="B527" s="156" t="s">
        <v>87</v>
      </c>
      <c r="C527" s="156" t="s">
        <v>79</v>
      </c>
      <c r="D527" s="160">
        <v>43334</v>
      </c>
      <c r="E527" s="158"/>
      <c r="F527" s="168">
        <v>1.0952999999999999</v>
      </c>
      <c r="G527" s="168">
        <v>10.346170000000001</v>
      </c>
      <c r="H527" t="s">
        <v>648</v>
      </c>
      <c r="I527">
        <v>9.9696053665970941E-3</v>
      </c>
      <c r="J527">
        <v>0.32803093361398517</v>
      </c>
      <c r="K527">
        <v>7.1392947212753641E-3</v>
      </c>
      <c r="L527">
        <v>4.352075706989143E-3</v>
      </c>
      <c r="M527">
        <v>2.6995571615032898</v>
      </c>
      <c r="N527">
        <v>6.7360566818601012E-3</v>
      </c>
      <c r="O527">
        <v>2.0516961279808759</v>
      </c>
      <c r="P527">
        <v>0.33159038902189913</v>
      </c>
      <c r="Q527">
        <v>7.5619650414480658E-3</v>
      </c>
      <c r="R527">
        <v>8.3013684941668817E-2</v>
      </c>
      <c r="S527">
        <v>5.4844141262741534E-5</v>
      </c>
      <c r="T527">
        <v>8.3013684941667831E-2</v>
      </c>
      <c r="U527">
        <v>1.3150801871009579</v>
      </c>
      <c r="V527">
        <v>0.2215370972146283</v>
      </c>
      <c r="W527">
        <v>0.19106580709676863</v>
      </c>
      <c r="X527">
        <v>0.32223565437964591</v>
      </c>
      <c r="Y527">
        <v>0.25163427809813599</v>
      </c>
      <c r="Z527">
        <v>0.23408887681604182</v>
      </c>
    </row>
    <row r="528" spans="1:26" s="56" customFormat="1" x14ac:dyDescent="0.2">
      <c r="D528" s="130"/>
      <c r="E528" s="72"/>
      <c r="G528" s="70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</row>
    <row r="529" spans="1:26" s="56" customFormat="1" x14ac:dyDescent="0.2">
      <c r="A529" s="156">
        <v>9186</v>
      </c>
      <c r="B529" s="156" t="s">
        <v>87</v>
      </c>
      <c r="C529" s="156" t="s">
        <v>79</v>
      </c>
      <c r="D529" s="160">
        <v>43335</v>
      </c>
      <c r="E529" s="158"/>
      <c r="F529" s="168">
        <v>1.0952999999999999</v>
      </c>
      <c r="G529" s="168">
        <v>10.346170000000001</v>
      </c>
      <c r="H529" t="s">
        <v>657</v>
      </c>
      <c r="I529">
        <v>9.964579806717111E-3</v>
      </c>
      <c r="J529">
        <v>0.39651672940838234</v>
      </c>
      <c r="K529">
        <v>7.1352932389250655E-3</v>
      </c>
      <c r="L529">
        <v>1.8461665747149109E-2</v>
      </c>
      <c r="M529">
        <v>2.6995265272826914</v>
      </c>
      <c r="N529">
        <v>5.3964632602318454E-3</v>
      </c>
      <c r="O529">
        <v>2.0473659649981273</v>
      </c>
      <c r="P529">
        <v>0.3833358152926063</v>
      </c>
      <c r="Q529">
        <v>7.5523728091213618E-3</v>
      </c>
      <c r="R529">
        <v>9.4241821284956853E-2</v>
      </c>
      <c r="S529">
        <v>5.4774572342247016E-5</v>
      </c>
      <c r="T529">
        <v>9.4241821284957547E-2</v>
      </c>
      <c r="U529">
        <v>1.3134831259834905</v>
      </c>
      <c r="V529">
        <v>0.27612323333919347</v>
      </c>
      <c r="W529">
        <v>0.193236754178151</v>
      </c>
      <c r="X529">
        <v>0.36210086490484666</v>
      </c>
      <c r="Y529">
        <v>0.25397163601047673</v>
      </c>
      <c r="Z529">
        <v>0.24543424674863001</v>
      </c>
    </row>
    <row r="530" spans="1:26" s="56" customFormat="1" x14ac:dyDescent="0.2">
      <c r="A530" s="56">
        <v>9591</v>
      </c>
      <c r="B530" s="56" t="s">
        <v>651</v>
      </c>
      <c r="C530" s="56" t="s">
        <v>650</v>
      </c>
      <c r="D530" s="130">
        <v>43335</v>
      </c>
      <c r="E530" s="72"/>
      <c r="F530" s="56">
        <v>0.14247000000000001</v>
      </c>
      <c r="G530" s="70">
        <v>0.10131999999999941</v>
      </c>
      <c r="H530" t="s">
        <v>658</v>
      </c>
      <c r="I530">
        <v>1.0127299857779017E-2</v>
      </c>
      <c r="J530">
        <v>0.24157867505318859</v>
      </c>
      <c r="K530">
        <v>7.1518157701610978E-3</v>
      </c>
      <c r="L530">
        <v>8.1671802103142309E-3</v>
      </c>
      <c r="M530">
        <v>5.0296812739993486</v>
      </c>
      <c r="N530">
        <v>4.2526123760743152E-3</v>
      </c>
      <c r="O530">
        <v>6.1854256019416765</v>
      </c>
      <c r="P530">
        <v>0.23053062837761476</v>
      </c>
      <c r="Q530">
        <v>1.2458863906178758E-2</v>
      </c>
      <c r="R530">
        <v>3.769802860925843E-2</v>
      </c>
      <c r="S530">
        <v>9.0359541243382015E-5</v>
      </c>
      <c r="T530">
        <v>3.769802860925809E-2</v>
      </c>
      <c r="U530">
        <v>6.0158878672305676</v>
      </c>
      <c r="V530">
        <v>0.16885578467831358</v>
      </c>
      <c r="W530">
        <v>3.2191534031453035E-5</v>
      </c>
      <c r="X530">
        <v>0.16816155900743832</v>
      </c>
      <c r="Y530">
        <v>1.9365605761901395E-4</v>
      </c>
      <c r="Z530">
        <v>5.2401516888483456E-2</v>
      </c>
    </row>
    <row r="531" spans="1:26" s="56" customFormat="1" x14ac:dyDescent="0.2">
      <c r="A531" s="156">
        <v>9186</v>
      </c>
      <c r="B531" s="156" t="s">
        <v>87</v>
      </c>
      <c r="C531" s="156" t="s">
        <v>79</v>
      </c>
      <c r="D531" s="160">
        <v>43335</v>
      </c>
      <c r="E531" s="158"/>
      <c r="F531" s="168">
        <v>1.0952999999999999</v>
      </c>
      <c r="G531" s="168">
        <v>10.346170000000001</v>
      </c>
      <c r="H531" t="s">
        <v>659</v>
      </c>
      <c r="I531">
        <v>9.9875474183785812E-3</v>
      </c>
      <c r="J531">
        <v>0.24939241075006965</v>
      </c>
      <c r="K531">
        <v>7.1548359252315476E-3</v>
      </c>
      <c r="L531">
        <v>4.7473120742923284E-3</v>
      </c>
      <c r="M531">
        <v>2.6994641738949867</v>
      </c>
      <c r="N531">
        <v>6.3764850713696813E-3</v>
      </c>
      <c r="O531">
        <v>2.0441890963265723</v>
      </c>
      <c r="P531">
        <v>0.24811968973082366</v>
      </c>
      <c r="Q531">
        <v>7.5634898745107733E-3</v>
      </c>
      <c r="R531">
        <v>8.3520477829094844E-2</v>
      </c>
      <c r="S531">
        <v>5.4855200314117028E-5</v>
      </c>
      <c r="T531">
        <v>8.3520477829095163E-2</v>
      </c>
      <c r="U531">
        <v>1.3075165289972812</v>
      </c>
      <c r="V531">
        <v>0.2556297681238362</v>
      </c>
      <c r="W531">
        <v>0.19125941192859319</v>
      </c>
      <c r="X531">
        <v>0.4161694290170645</v>
      </c>
      <c r="Y531">
        <v>0.25022975329301445</v>
      </c>
      <c r="Z531">
        <v>0.24807806075939537</v>
      </c>
    </row>
    <row r="532" spans="1:26" s="56" customFormat="1" x14ac:dyDescent="0.2">
      <c r="A532" s="56">
        <v>9592</v>
      </c>
      <c r="B532" s="56" t="s">
        <v>652</v>
      </c>
      <c r="C532" s="56" t="s">
        <v>650</v>
      </c>
      <c r="D532" s="130">
        <v>43335</v>
      </c>
      <c r="E532" s="72"/>
      <c r="F532" s="56">
        <v>0.11849</v>
      </c>
      <c r="G532" s="70">
        <v>0.10127999999999915</v>
      </c>
      <c r="H532" t="s">
        <v>660</v>
      </c>
      <c r="I532">
        <v>1.0078934658555253E-2</v>
      </c>
      <c r="J532">
        <v>0.32033108978567087</v>
      </c>
      <c r="K532">
        <v>7.1557184253191464E-3</v>
      </c>
      <c r="L532">
        <v>3.3026816618138316E-3</v>
      </c>
      <c r="M532">
        <v>4.8704093761021925</v>
      </c>
      <c r="N532">
        <v>4.8982888198809823E-3</v>
      </c>
      <c r="O532">
        <v>5.9330590040701736</v>
      </c>
      <c r="P532">
        <v>0.33121079951421273</v>
      </c>
      <c r="Q532">
        <v>1.2276586229404777E-2</v>
      </c>
      <c r="R532">
        <v>4.5981107321168606E-2</v>
      </c>
      <c r="S532">
        <v>8.9037548533915306E-5</v>
      </c>
      <c r="T532">
        <v>4.59811073211688E-2</v>
      </c>
      <c r="U532">
        <v>4.3583241626209999</v>
      </c>
      <c r="V532">
        <v>0.23766169307286614</v>
      </c>
      <c r="W532">
        <v>1.0970688371280155E-4</v>
      </c>
      <c r="X532">
        <v>0.22850014773964827</v>
      </c>
      <c r="Y532">
        <v>4.7801467100295206E-4</v>
      </c>
      <c r="Z532">
        <v>4.7752667828178497E-2</v>
      </c>
    </row>
    <row r="533" spans="1:26" s="56" customFormat="1" x14ac:dyDescent="0.2">
      <c r="A533" s="156">
        <v>9186</v>
      </c>
      <c r="B533" s="156" t="s">
        <v>87</v>
      </c>
      <c r="C533" s="156" t="s">
        <v>79</v>
      </c>
      <c r="D533" s="160">
        <v>43335</v>
      </c>
      <c r="E533" s="158"/>
      <c r="F533" s="168">
        <v>1.0952999999999999</v>
      </c>
      <c r="G533" s="168">
        <v>10.346170000000001</v>
      </c>
      <c r="H533" t="s">
        <v>661</v>
      </c>
      <c r="I533">
        <v>9.9776479178334161E-3</v>
      </c>
      <c r="J533">
        <v>0.31660519018818473</v>
      </c>
      <c r="K533">
        <v>7.1551651222111663E-3</v>
      </c>
      <c r="L533">
        <v>5.3926265652254135E-3</v>
      </c>
      <c r="M533">
        <v>2.699222723589731</v>
      </c>
      <c r="N533">
        <v>6.5951370675514896E-3</v>
      </c>
      <c r="O533">
        <v>2.0452250957417206</v>
      </c>
      <c r="P533">
        <v>0.31631124279424222</v>
      </c>
      <c r="Q533">
        <v>7.5641850912546845E-3</v>
      </c>
      <c r="R533">
        <v>9.7792370263545564E-2</v>
      </c>
      <c r="S533">
        <v>5.4860242464550478E-5</v>
      </c>
      <c r="T533">
        <v>9.779237026354573E-2</v>
      </c>
      <c r="U533">
        <v>1.3108933215571006</v>
      </c>
      <c r="V533">
        <v>0.24404702415282103</v>
      </c>
      <c r="W533">
        <v>0.1907605757336277</v>
      </c>
      <c r="X533">
        <v>0.29624031402064449</v>
      </c>
      <c r="Y533">
        <v>0.25015530442818562</v>
      </c>
      <c r="Z533">
        <v>0.24521802217076166</v>
      </c>
    </row>
    <row r="534" spans="1:26" s="56" customFormat="1" x14ac:dyDescent="0.2">
      <c r="A534" s="56">
        <v>9593</v>
      </c>
      <c r="B534" s="56" t="s">
        <v>653</v>
      </c>
      <c r="C534" s="56" t="s">
        <v>650</v>
      </c>
      <c r="D534" s="130">
        <v>43335</v>
      </c>
      <c r="E534" s="72"/>
      <c r="F534" s="56">
        <v>0.11502999999999999</v>
      </c>
      <c r="G534" s="70">
        <v>0.10118000000000116</v>
      </c>
      <c r="H534" t="s">
        <v>662</v>
      </c>
      <c r="I534">
        <v>1.0080347482758496E-2</v>
      </c>
      <c r="J534">
        <v>0.29488545397587751</v>
      </c>
      <c r="K534">
        <v>7.1558006267553025E-3</v>
      </c>
      <c r="L534">
        <v>2.9370671664825528E-3</v>
      </c>
      <c r="M534">
        <v>3.538266290174592</v>
      </c>
      <c r="N534">
        <v>6.3489809544415472E-3</v>
      </c>
      <c r="O534">
        <v>4.4181961730598491</v>
      </c>
      <c r="P534">
        <v>0.30678806960555721</v>
      </c>
      <c r="Q534">
        <v>1.2586645250897817E-2</v>
      </c>
      <c r="R534">
        <v>5.0906198843161388E-2</v>
      </c>
      <c r="S534">
        <v>9.1286292171494348E-5</v>
      </c>
      <c r="T534">
        <v>5.0906198843160937E-2</v>
      </c>
      <c r="U534">
        <v>3.4575715292250799</v>
      </c>
      <c r="V534">
        <v>0.20774539318820615</v>
      </c>
      <c r="W534">
        <v>1.14299481984166E-4</v>
      </c>
      <c r="X534">
        <v>0.20505812249660987</v>
      </c>
      <c r="Y534">
        <v>3.9521052623471038E-4</v>
      </c>
      <c r="Z534">
        <v>5.5737155405775486E-2</v>
      </c>
    </row>
    <row r="535" spans="1:26" s="56" customFormat="1" x14ac:dyDescent="0.2">
      <c r="A535" s="156">
        <v>9186</v>
      </c>
      <c r="B535" s="156" t="s">
        <v>87</v>
      </c>
      <c r="C535" s="156" t="s">
        <v>79</v>
      </c>
      <c r="D535" s="160">
        <v>43335</v>
      </c>
      <c r="E535" s="158"/>
      <c r="F535" s="168">
        <v>1.0952999999999999</v>
      </c>
      <c r="G535" s="168">
        <v>10.346170000000001</v>
      </c>
      <c r="H535" t="s">
        <v>663</v>
      </c>
      <c r="I535">
        <v>9.8375651985598087E-3</v>
      </c>
      <c r="J535">
        <v>0.40107295797266401</v>
      </c>
      <c r="K535">
        <v>7.1548460684739308E-3</v>
      </c>
      <c r="L535">
        <v>4.4905332141086845E-3</v>
      </c>
      <c r="M535">
        <v>2.6994825888432215</v>
      </c>
      <c r="N535">
        <v>7.0797997444599168E-3</v>
      </c>
      <c r="O535">
        <v>2.0763406347208151</v>
      </c>
      <c r="P535">
        <v>0.39894310521440457</v>
      </c>
      <c r="Q535">
        <v>7.5682060292104388E-3</v>
      </c>
      <c r="R535">
        <v>9.7900596573616994E-2</v>
      </c>
      <c r="S535">
        <v>5.4889404843382622E-5</v>
      </c>
      <c r="T535">
        <v>9.7900596573616105E-2</v>
      </c>
      <c r="U535">
        <v>1.310712053659066</v>
      </c>
      <c r="V535">
        <v>0.27551181233330829</v>
      </c>
      <c r="W535">
        <v>0.19025073876900728</v>
      </c>
      <c r="X535">
        <v>0.4214078389260959</v>
      </c>
      <c r="Y535">
        <v>0.24936711297863928</v>
      </c>
      <c r="Z535">
        <v>0.24351356585892137</v>
      </c>
    </row>
    <row r="536" spans="1:26" s="56" customFormat="1" x14ac:dyDescent="0.2">
      <c r="A536" s="56">
        <v>9594</v>
      </c>
      <c r="B536" s="56" t="s">
        <v>654</v>
      </c>
      <c r="C536" s="56" t="s">
        <v>213</v>
      </c>
      <c r="D536" s="130">
        <v>43335</v>
      </c>
      <c r="E536" s="72"/>
      <c r="F536" s="56">
        <v>9.5949999999999994E-2</v>
      </c>
      <c r="G536" s="70">
        <v>0.10152000000000072</v>
      </c>
      <c r="H536" t="s">
        <v>664</v>
      </c>
      <c r="I536">
        <v>1.0112262468222307E-2</v>
      </c>
      <c r="J536">
        <v>0.28799944794723809</v>
      </c>
      <c r="K536">
        <v>7.1547458388747376E-3</v>
      </c>
      <c r="L536">
        <v>4.4062127707741976E-3</v>
      </c>
      <c r="M536">
        <v>1.6049226479662386</v>
      </c>
      <c r="N536">
        <v>6.063828382041855E-3</v>
      </c>
      <c r="O536">
        <v>1.6505540437017221</v>
      </c>
      <c r="P536">
        <v>0.30572291693856629</v>
      </c>
      <c r="Q536">
        <v>1.0399810881285849E-2</v>
      </c>
      <c r="R536">
        <v>6.1613093562972704E-2</v>
      </c>
      <c r="S536">
        <v>7.5425989667074112E-5</v>
      </c>
      <c r="T536">
        <v>6.161309356297192E-2</v>
      </c>
      <c r="U536">
        <v>0.43840655922375871</v>
      </c>
      <c r="V536">
        <v>0.25643861063739204</v>
      </c>
      <c r="W536">
        <v>9.0993088717154772E-5</v>
      </c>
      <c r="X536">
        <v>0.17039978966095432</v>
      </c>
      <c r="Y536">
        <v>3.9909553253370756E-5</v>
      </c>
      <c r="Z536">
        <v>0.18132796432984627</v>
      </c>
    </row>
    <row r="537" spans="1:26" s="56" customFormat="1" x14ac:dyDescent="0.2">
      <c r="A537" s="156">
        <v>9186</v>
      </c>
      <c r="B537" s="156" t="s">
        <v>87</v>
      </c>
      <c r="C537" s="156" t="s">
        <v>79</v>
      </c>
      <c r="D537" s="160">
        <v>43335</v>
      </c>
      <c r="E537" s="158"/>
      <c r="F537" s="168">
        <v>1.0952999999999999</v>
      </c>
      <c r="G537" s="168">
        <v>10.346170000000001</v>
      </c>
      <c r="H537" t="s">
        <v>665</v>
      </c>
      <c r="I537">
        <v>9.9947038472522464E-3</v>
      </c>
      <c r="J537">
        <v>0.35561491677189</v>
      </c>
      <c r="K537">
        <v>7.1511616347943738E-3</v>
      </c>
      <c r="L537">
        <v>5.9387751468309487E-3</v>
      </c>
      <c r="M537">
        <v>2.6994718174487815</v>
      </c>
      <c r="N537">
        <v>5.7814166777478658E-3</v>
      </c>
      <c r="O537">
        <v>2.0439354589799112</v>
      </c>
      <c r="P537">
        <v>0.388163833480694</v>
      </c>
      <c r="Q537">
        <v>7.5698295188298178E-3</v>
      </c>
      <c r="R537">
        <v>7.324180705265311E-2</v>
      </c>
      <c r="S537">
        <v>5.4901179414348722E-5</v>
      </c>
      <c r="T537">
        <v>7.3241807052653207E-2</v>
      </c>
      <c r="U537">
        <v>1.3045698054292252</v>
      </c>
      <c r="V537">
        <v>0.27568853391748271</v>
      </c>
      <c r="W537">
        <v>0.190300403321324</v>
      </c>
      <c r="X537">
        <v>0.3522777540348776</v>
      </c>
      <c r="Y537">
        <v>0.24880747951858975</v>
      </c>
      <c r="Z537">
        <v>0.15230312456425443</v>
      </c>
    </row>
    <row r="538" spans="1:26" s="56" customFormat="1" x14ac:dyDescent="0.2">
      <c r="A538" s="56">
        <v>9595</v>
      </c>
      <c r="B538" s="56" t="s">
        <v>655</v>
      </c>
      <c r="C538" s="56" t="s">
        <v>213</v>
      </c>
      <c r="D538" s="130">
        <v>43335</v>
      </c>
      <c r="E538" s="72"/>
      <c r="F538" s="56">
        <v>0.10291</v>
      </c>
      <c r="G538" s="70">
        <v>0.10077000000000069</v>
      </c>
      <c r="H538" t="s">
        <v>666</v>
      </c>
      <c r="I538">
        <v>1.0180950542571546E-2</v>
      </c>
      <c r="J538">
        <v>0.27859029907490168</v>
      </c>
      <c r="K538">
        <v>7.1530546059944307E-3</v>
      </c>
      <c r="L538">
        <v>2.5552232102391023E-3</v>
      </c>
      <c r="M538">
        <v>5.0339375943270355</v>
      </c>
      <c r="N538">
        <v>4.985127935412244E-3</v>
      </c>
      <c r="O538">
        <v>5.7820397844669884</v>
      </c>
      <c r="P538">
        <v>0.28536912210566379</v>
      </c>
      <c r="Q538">
        <v>1.1691455991437713E-2</v>
      </c>
      <c r="R538">
        <v>4.4406086902637115E-2</v>
      </c>
      <c r="S538">
        <v>8.4793814894276352E-5</v>
      </c>
      <c r="T538">
        <v>4.4406086902637185E-2</v>
      </c>
      <c r="U538">
        <v>9.444849011768372E-2</v>
      </c>
      <c r="V538">
        <v>0.34628746243901565</v>
      </c>
      <c r="W538">
        <v>3.0781854408701778E-5</v>
      </c>
      <c r="X538">
        <v>0.2004075560077978</v>
      </c>
      <c r="Y538">
        <v>2.9064288584238808E-6</v>
      </c>
      <c r="Z538">
        <v>0.3163952349547855</v>
      </c>
    </row>
    <row r="539" spans="1:26" s="56" customFormat="1" x14ac:dyDescent="0.2">
      <c r="A539" s="156">
        <v>9186</v>
      </c>
      <c r="B539" s="156" t="s">
        <v>87</v>
      </c>
      <c r="C539" s="156" t="s">
        <v>79</v>
      </c>
      <c r="D539" s="160">
        <v>43335</v>
      </c>
      <c r="E539" s="158"/>
      <c r="F539" s="168">
        <v>1.0952999999999999</v>
      </c>
      <c r="G539" s="168">
        <v>10.346170000000001</v>
      </c>
      <c r="H539" t="s">
        <v>667</v>
      </c>
      <c r="I539">
        <v>9.9808629761689218E-3</v>
      </c>
      <c r="J539">
        <v>0.43313514663325819</v>
      </c>
      <c r="K539">
        <v>7.1531436404666691E-3</v>
      </c>
      <c r="L539">
        <v>6.12459662874054E-3</v>
      </c>
      <c r="M539">
        <v>2.6991313961053556</v>
      </c>
      <c r="N539">
        <v>7.35575034481182E-3</v>
      </c>
      <c r="O539">
        <v>2.0461200037082277</v>
      </c>
      <c r="P539">
        <v>0.43874756621380256</v>
      </c>
      <c r="Q539">
        <v>7.571399735980657E-3</v>
      </c>
      <c r="R539">
        <v>0.10819529048694139</v>
      </c>
      <c r="S539">
        <v>5.4912567619763833E-5</v>
      </c>
      <c r="T539">
        <v>0.1081952904869415</v>
      </c>
      <c r="U539">
        <v>1.3078680251516062</v>
      </c>
      <c r="V539">
        <v>0.2453755107333869</v>
      </c>
      <c r="W539">
        <v>0.19081296261446726</v>
      </c>
      <c r="X539">
        <v>0.30224562556825441</v>
      </c>
      <c r="Y539">
        <v>0.2492145863157979</v>
      </c>
      <c r="Z539">
        <v>0.28930618271870695</v>
      </c>
    </row>
    <row r="540" spans="1:26" s="56" customFormat="1" x14ac:dyDescent="0.2">
      <c r="A540" s="56">
        <v>9596</v>
      </c>
      <c r="B540" s="56" t="s">
        <v>656</v>
      </c>
      <c r="C540" s="56" t="s">
        <v>213</v>
      </c>
      <c r="D540" s="130">
        <v>43335</v>
      </c>
      <c r="E540" s="72"/>
      <c r="F540" s="56">
        <v>0.10258</v>
      </c>
      <c r="G540" s="70">
        <v>0.10067000000000093</v>
      </c>
      <c r="H540" t="s">
        <v>668</v>
      </c>
      <c r="I540">
        <v>1.0162573263957584E-2</v>
      </c>
      <c r="J540">
        <v>0.20253299737748201</v>
      </c>
      <c r="K540">
        <v>7.149271768655493E-3</v>
      </c>
      <c r="L540">
        <v>4.3185284838562193E-3</v>
      </c>
      <c r="M540">
        <v>2.5961828093947479</v>
      </c>
      <c r="N540">
        <v>4.8844647174593938E-3</v>
      </c>
      <c r="O540">
        <v>2.5663875345284155</v>
      </c>
      <c r="P540">
        <v>0.20801642535557868</v>
      </c>
      <c r="Q540">
        <v>1.0045233433821707E-2</v>
      </c>
      <c r="R540">
        <v>5.0573848496725173E-2</v>
      </c>
      <c r="S540">
        <v>7.2854370318040207E-5</v>
      </c>
      <c r="T540">
        <v>5.0573848496724888E-2</v>
      </c>
      <c r="U540">
        <v>1.1150777643243033</v>
      </c>
      <c r="V540">
        <v>0.16115996976149446</v>
      </c>
      <c r="W540">
        <v>5.4006636873058113E-5</v>
      </c>
      <c r="X540">
        <v>0.16914026656319653</v>
      </c>
      <c r="Y540">
        <v>6.0250566941829841E-5</v>
      </c>
      <c r="Z540">
        <v>7.8351327446171418E-2</v>
      </c>
    </row>
    <row r="541" spans="1:26" s="56" customFormat="1" x14ac:dyDescent="0.2">
      <c r="A541" s="156">
        <v>9186</v>
      </c>
      <c r="B541" s="156" t="s">
        <v>87</v>
      </c>
      <c r="C541" s="156" t="s">
        <v>79</v>
      </c>
      <c r="D541" s="160">
        <v>43335</v>
      </c>
      <c r="E541" s="158"/>
      <c r="F541" s="168">
        <v>1.0952999999999999</v>
      </c>
      <c r="G541" s="168">
        <v>10.346170000000001</v>
      </c>
      <c r="H541" t="s">
        <v>667</v>
      </c>
      <c r="I541">
        <v>9.9808629761689218E-3</v>
      </c>
      <c r="J541">
        <v>0.43313514663325819</v>
      </c>
      <c r="K541">
        <v>7.1531436404666691E-3</v>
      </c>
      <c r="L541">
        <v>6.12459662874054E-3</v>
      </c>
      <c r="M541">
        <v>2.6991313961053556</v>
      </c>
      <c r="N541">
        <v>7.35575034481182E-3</v>
      </c>
      <c r="O541">
        <v>2.0461200037082277</v>
      </c>
      <c r="P541">
        <v>0.43874756621380256</v>
      </c>
      <c r="Q541">
        <v>7.571399735980657E-3</v>
      </c>
      <c r="R541">
        <v>0.10819529048694139</v>
      </c>
      <c r="S541">
        <v>5.4912567619763833E-5</v>
      </c>
      <c r="T541">
        <v>0.1081952904869415</v>
      </c>
      <c r="U541">
        <v>1.3078680251516062</v>
      </c>
      <c r="V541">
        <v>0.2453755107333869</v>
      </c>
      <c r="W541">
        <v>0.19081296261446726</v>
      </c>
      <c r="X541">
        <v>0.30224562556825441</v>
      </c>
      <c r="Y541">
        <v>0.2492145863157979</v>
      </c>
      <c r="Z541">
        <v>0.28930618271870695</v>
      </c>
    </row>
    <row r="542" spans="1:26" s="56" customFormat="1" x14ac:dyDescent="0.2">
      <c r="E542" s="72"/>
      <c r="G542" s="70"/>
      <c r="H542" s="174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</row>
    <row r="543" spans="1:26" s="56" customFormat="1" x14ac:dyDescent="0.2">
      <c r="A543" s="156">
        <v>9186</v>
      </c>
      <c r="B543" s="156" t="s">
        <v>87</v>
      </c>
      <c r="C543" s="156" t="s">
        <v>79</v>
      </c>
      <c r="D543" s="160">
        <v>43336</v>
      </c>
      <c r="E543" s="158"/>
      <c r="F543" s="168">
        <v>1.0952999999999999</v>
      </c>
      <c r="G543" s="168">
        <v>10.346170000000001</v>
      </c>
      <c r="H543" t="s">
        <v>424</v>
      </c>
      <c r="I543">
        <v>9.9035594065506206E-3</v>
      </c>
      <c r="J543">
        <v>0.83364994758692956</v>
      </c>
      <c r="K543">
        <v>7.1490178177102516E-3</v>
      </c>
      <c r="L543">
        <v>6.7773953417666379E-3</v>
      </c>
      <c r="M543">
        <v>2.6998712289303923</v>
      </c>
      <c r="N543">
        <v>1.1684099715557837E-2</v>
      </c>
      <c r="O543">
        <v>2.061152933715801</v>
      </c>
      <c r="P543">
        <v>0.86033089053351897</v>
      </c>
      <c r="Q543">
        <v>7.5593419213721945E-3</v>
      </c>
      <c r="R543">
        <v>0.17229245491137285</v>
      </c>
      <c r="S543">
        <v>5.4825116741046224E-5</v>
      </c>
      <c r="T543">
        <v>0.17229245491137224</v>
      </c>
      <c r="U543">
        <v>1.3097048443820265</v>
      </c>
      <c r="V543">
        <v>0.33496179910444335</v>
      </c>
      <c r="W543">
        <v>0.18890324962674052</v>
      </c>
      <c r="X543">
        <v>0.46472990704372397</v>
      </c>
      <c r="Y543">
        <v>0.24744718871793075</v>
      </c>
      <c r="Z543">
        <v>0.44859239950324992</v>
      </c>
    </row>
    <row r="544" spans="1:26" s="56" customFormat="1" x14ac:dyDescent="0.2">
      <c r="A544" s="56">
        <v>9586</v>
      </c>
      <c r="B544" s="56" t="s">
        <v>678</v>
      </c>
      <c r="C544" s="56" t="s">
        <v>95</v>
      </c>
      <c r="D544" s="130">
        <v>43336</v>
      </c>
      <c r="E544" s="72">
        <v>0.25</v>
      </c>
      <c r="F544" s="56">
        <v>5.3920000000000003E-2</v>
      </c>
      <c r="G544" s="70">
        <v>0.1006600000000013</v>
      </c>
      <c r="H544" t="s">
        <v>669</v>
      </c>
      <c r="I544">
        <v>1.0084313081736122E-2</v>
      </c>
      <c r="J544">
        <v>0.29578537818296474</v>
      </c>
      <c r="K544">
        <v>7.1439716643463824E-3</v>
      </c>
      <c r="L544">
        <v>3.6993517636000728E-2</v>
      </c>
      <c r="M544">
        <v>9.6583822783289364E-2</v>
      </c>
      <c r="N544">
        <v>2.9262639296558236E-2</v>
      </c>
      <c r="O544">
        <v>0.12965632267437613</v>
      </c>
      <c r="P544">
        <v>0.84756439572467501</v>
      </c>
      <c r="Q544">
        <v>1.3501289940144785E-2</v>
      </c>
      <c r="R544">
        <v>0.80374522023708028</v>
      </c>
      <c r="S544">
        <v>9.7919872499798967E-5</v>
      </c>
      <c r="T544">
        <v>0.80374522023707962</v>
      </c>
      <c r="U544">
        <v>9.0454386141286147E-2</v>
      </c>
      <c r="V544">
        <v>0.60298747886311188</v>
      </c>
      <c r="W544">
        <v>2.6427024368335269E-2</v>
      </c>
      <c r="X544">
        <v>0.24446936886422091</v>
      </c>
      <c r="Y544">
        <v>2.3933237144650251E-3</v>
      </c>
      <c r="Z544">
        <v>0.56626141680018627</v>
      </c>
    </row>
    <row r="545" spans="1:26" s="56" customFormat="1" x14ac:dyDescent="0.2">
      <c r="A545" s="156">
        <v>9186</v>
      </c>
      <c r="B545" s="156" t="s">
        <v>87</v>
      </c>
      <c r="C545" s="156" t="s">
        <v>79</v>
      </c>
      <c r="D545" s="160">
        <v>43336</v>
      </c>
      <c r="E545" s="158"/>
      <c r="F545" s="168">
        <v>1.0952999999999999</v>
      </c>
      <c r="G545" s="168">
        <v>10.346170000000001</v>
      </c>
      <c r="H545" t="s">
        <v>426</v>
      </c>
      <c r="I545">
        <v>9.7543706703994322E-3</v>
      </c>
      <c r="J545">
        <v>1.022034078452972</v>
      </c>
      <c r="K545">
        <v>7.1468749515862995E-3</v>
      </c>
      <c r="L545">
        <v>5.480074583178474E-3</v>
      </c>
      <c r="M545">
        <v>2.6991028813647366</v>
      </c>
      <c r="N545">
        <v>1.4124386630084102E-2</v>
      </c>
      <c r="O545">
        <v>2.0977652390492274</v>
      </c>
      <c r="P545">
        <v>1.0962147511185971</v>
      </c>
      <c r="Q545">
        <v>7.5719115218142652E-3</v>
      </c>
      <c r="R545">
        <v>0.19263565394078622</v>
      </c>
      <c r="S545">
        <v>5.4916279413510687E-5</v>
      </c>
      <c r="T545">
        <v>0.19263565394078735</v>
      </c>
      <c r="U545">
        <v>1.3123680619565377</v>
      </c>
      <c r="V545">
        <v>0.33959200840831233</v>
      </c>
      <c r="W545">
        <v>0.18910011844381741</v>
      </c>
      <c r="X545">
        <v>0.53833213490362153</v>
      </c>
      <c r="Y545">
        <v>0.24807727301273905</v>
      </c>
      <c r="Z545">
        <v>0.344096689858923</v>
      </c>
    </row>
    <row r="546" spans="1:26" s="56" customFormat="1" x14ac:dyDescent="0.2">
      <c r="A546" s="56">
        <v>9587</v>
      </c>
      <c r="B546" s="56" t="s">
        <v>679</v>
      </c>
      <c r="C546" s="56" t="s">
        <v>95</v>
      </c>
      <c r="D546" s="130">
        <v>43336</v>
      </c>
      <c r="E546" s="72">
        <v>5.55</v>
      </c>
      <c r="F546" s="56">
        <v>5.2069999999999998E-2</v>
      </c>
      <c r="G546" s="70">
        <v>0.10060999999999964</v>
      </c>
      <c r="H546" t="s">
        <v>670</v>
      </c>
      <c r="I546">
        <v>1.007903950222804E-2</v>
      </c>
      <c r="J546">
        <v>0.30523195284059484</v>
      </c>
      <c r="K546">
        <v>7.1487113263640255E-3</v>
      </c>
      <c r="L546">
        <v>1.8369413129393844E-2</v>
      </c>
      <c r="M546">
        <v>0.18994984049811081</v>
      </c>
      <c r="N546">
        <v>1.518286692670903E-2</v>
      </c>
      <c r="O546">
        <v>0.24362808403412567</v>
      </c>
      <c r="P546">
        <v>0.62993155801328649</v>
      </c>
      <c r="Q546">
        <v>1.2919272369413025E-2</v>
      </c>
      <c r="R546">
        <v>0.48842127733291268</v>
      </c>
      <c r="S546">
        <v>9.3698713886706812E-5</v>
      </c>
      <c r="T546">
        <v>0.48842127733291357</v>
      </c>
      <c r="U546">
        <v>0.17105579864154116</v>
      </c>
      <c r="V546">
        <v>0.40387875630647901</v>
      </c>
      <c r="W546">
        <v>7.4888658161278251E-2</v>
      </c>
      <c r="X546">
        <v>0.33392937094557495</v>
      </c>
      <c r="Y546">
        <v>1.2793558442862047E-2</v>
      </c>
      <c r="Z546">
        <v>0.33415351627435547</v>
      </c>
    </row>
    <row r="547" spans="1:26" s="56" customFormat="1" x14ac:dyDescent="0.2">
      <c r="A547" s="156">
        <v>9186</v>
      </c>
      <c r="B547" s="156" t="s">
        <v>87</v>
      </c>
      <c r="C547" s="156" t="s">
        <v>79</v>
      </c>
      <c r="D547" s="160">
        <v>43336</v>
      </c>
      <c r="E547" s="158"/>
      <c r="F547" s="168">
        <v>1.0952999999999999</v>
      </c>
      <c r="G547" s="168">
        <v>10.346170000000001</v>
      </c>
      <c r="H547" t="s">
        <v>428</v>
      </c>
      <c r="I547">
        <v>1.0000523913701095E-2</v>
      </c>
      <c r="J547">
        <v>1.2063946672664245</v>
      </c>
      <c r="K547">
        <v>7.1449850167128268E-3</v>
      </c>
      <c r="L547">
        <v>7.8209034082775668E-3</v>
      </c>
      <c r="M547">
        <v>2.6994181132524719</v>
      </c>
      <c r="N547">
        <v>1.2515871501460109E-2</v>
      </c>
      <c r="O547">
        <v>2.0372934070477204</v>
      </c>
      <c r="P547">
        <v>1.2661882493927694</v>
      </c>
      <c r="Q547">
        <v>7.5545704290857314E-3</v>
      </c>
      <c r="R547">
        <v>0.15860052867984251</v>
      </c>
      <c r="S547">
        <v>5.4790510868689178E-5</v>
      </c>
      <c r="T547">
        <v>0.15860052867984276</v>
      </c>
      <c r="U547">
        <v>1.314776004050602</v>
      </c>
      <c r="V547">
        <v>0.2587488307033704</v>
      </c>
      <c r="W547">
        <v>0.19104672818033189</v>
      </c>
      <c r="X547">
        <v>0.3782641358996271</v>
      </c>
      <c r="Y547">
        <v>0.25040260771560152</v>
      </c>
      <c r="Z547">
        <v>0.46242178854015348</v>
      </c>
    </row>
    <row r="548" spans="1:26" s="56" customFormat="1" x14ac:dyDescent="0.2">
      <c r="A548" s="56">
        <v>9567</v>
      </c>
      <c r="B548" s="56" t="s">
        <v>680</v>
      </c>
      <c r="C548" s="56" t="s">
        <v>95</v>
      </c>
      <c r="D548" s="130">
        <v>43336</v>
      </c>
      <c r="E548" s="72">
        <v>0.55000000000000004</v>
      </c>
      <c r="F548" s="166">
        <v>5.3220000000000003E-2</v>
      </c>
      <c r="G548" s="166">
        <v>0.10236000000000089</v>
      </c>
      <c r="H548" t="s">
        <v>671</v>
      </c>
      <c r="I548">
        <v>1.0014840068999996E-2</v>
      </c>
      <c r="J548">
        <v>0.25528481729777114</v>
      </c>
      <c r="K548">
        <v>7.1458003530060731E-3</v>
      </c>
      <c r="L548">
        <v>5.7088117664212098E-3</v>
      </c>
      <c r="M548">
        <v>1.0512299413300572</v>
      </c>
      <c r="N548">
        <v>3.8940343182660075E-3</v>
      </c>
      <c r="O548">
        <v>1.0584174364300232</v>
      </c>
      <c r="P548">
        <v>0.26475828533870527</v>
      </c>
      <c r="Q548">
        <v>1.0077566923856042E-2</v>
      </c>
      <c r="R548">
        <v>9.3445699968762175E-2</v>
      </c>
      <c r="S548">
        <v>7.3088873186704775E-5</v>
      </c>
      <c r="T548">
        <v>9.34456999687623E-2</v>
      </c>
      <c r="U548">
        <v>0.57357594046945293</v>
      </c>
      <c r="V548">
        <v>0.2564119025233414</v>
      </c>
      <c r="W548">
        <v>2.6255611873947364E-2</v>
      </c>
      <c r="X548">
        <v>0.1762401014035237</v>
      </c>
      <c r="Y548">
        <v>1.5067220222486627E-2</v>
      </c>
      <c r="Z548">
        <v>0.13084919784609111</v>
      </c>
    </row>
    <row r="549" spans="1:26" s="56" customFormat="1" x14ac:dyDescent="0.2">
      <c r="A549" s="156">
        <v>9186</v>
      </c>
      <c r="B549" s="156" t="s">
        <v>87</v>
      </c>
      <c r="C549" s="156" t="s">
        <v>79</v>
      </c>
      <c r="D549" s="160">
        <v>43336</v>
      </c>
      <c r="E549" s="158"/>
      <c r="F549" s="168">
        <v>1.0952999999999999</v>
      </c>
      <c r="G549" s="168">
        <v>10.346170000000001</v>
      </c>
      <c r="H549" t="s">
        <v>672</v>
      </c>
      <c r="I549">
        <v>9.7609103775936207E-3</v>
      </c>
      <c r="J549">
        <v>0.89250938290460458</v>
      </c>
      <c r="K549">
        <v>7.1432459474068798E-3</v>
      </c>
      <c r="L549">
        <v>7.0395519488670767E-3</v>
      </c>
      <c r="M549">
        <v>2.6996849587598306</v>
      </c>
      <c r="N549">
        <v>1.1973823252481648E-2</v>
      </c>
      <c r="O549">
        <v>2.0898281646351689</v>
      </c>
      <c r="P549">
        <v>0.91264733458817915</v>
      </c>
      <c r="Q549">
        <v>7.559497092970156E-3</v>
      </c>
      <c r="R549">
        <v>0.18320243964703492</v>
      </c>
      <c r="S549">
        <v>5.4826242143371109E-5</v>
      </c>
      <c r="T549">
        <v>0.18320243964703456</v>
      </c>
      <c r="U549">
        <v>1.3132660706553794</v>
      </c>
      <c r="V549">
        <v>0.30101191398326033</v>
      </c>
      <c r="W549">
        <v>0.18915647466707053</v>
      </c>
      <c r="X549">
        <v>0.46120300843562673</v>
      </c>
      <c r="Y549">
        <v>0.24786744287491438</v>
      </c>
      <c r="Z549">
        <v>0.44043132579545646</v>
      </c>
    </row>
    <row r="550" spans="1:26" s="56" customFormat="1" x14ac:dyDescent="0.2">
      <c r="A550" s="56">
        <v>9568</v>
      </c>
      <c r="B550" s="56" t="s">
        <v>681</v>
      </c>
      <c r="C550" s="56" t="s">
        <v>95</v>
      </c>
      <c r="D550" s="130">
        <v>43336</v>
      </c>
      <c r="E550" s="72">
        <v>4.0999999999999996</v>
      </c>
      <c r="F550" s="166">
        <v>5.6610000000000001E-2</v>
      </c>
      <c r="G550" s="166">
        <v>0.10124999999999851</v>
      </c>
      <c r="H550" t="s">
        <v>673</v>
      </c>
      <c r="I550">
        <v>1.0077647372844552E-2</v>
      </c>
      <c r="J550">
        <v>0.27876392179992787</v>
      </c>
      <c r="K550">
        <v>7.1448858217723699E-3</v>
      </c>
      <c r="L550">
        <v>7.7904277868324698E-3</v>
      </c>
      <c r="M550">
        <v>0.68264680863427407</v>
      </c>
      <c r="N550">
        <v>7.0301640685904981E-3</v>
      </c>
      <c r="O550">
        <v>0.71649512687819816</v>
      </c>
      <c r="P550">
        <v>0.29014293407595099</v>
      </c>
      <c r="Q550">
        <v>1.0583579395636632E-2</v>
      </c>
      <c r="R550">
        <v>0.16532021406670924</v>
      </c>
      <c r="S550">
        <v>7.6758794871205111E-5</v>
      </c>
      <c r="T550">
        <v>0.16532021406670896</v>
      </c>
      <c r="U550">
        <v>0.41149221950009146</v>
      </c>
      <c r="V550">
        <v>0.31451622311590216</v>
      </c>
      <c r="W550">
        <v>4.4281936910507004E-2</v>
      </c>
      <c r="X550">
        <v>0.22481963362117544</v>
      </c>
      <c r="Y550">
        <v>1.8207339236442965E-2</v>
      </c>
      <c r="Z550">
        <v>0.20228499290231758</v>
      </c>
    </row>
    <row r="551" spans="1:26" s="56" customFormat="1" x14ac:dyDescent="0.2">
      <c r="A551" s="156">
        <v>9186</v>
      </c>
      <c r="B551" s="156" t="s">
        <v>87</v>
      </c>
      <c r="C551" s="156" t="s">
        <v>79</v>
      </c>
      <c r="D551" s="160">
        <v>43336</v>
      </c>
      <c r="E551" s="158"/>
      <c r="F551" s="168">
        <v>1.0952999999999999</v>
      </c>
      <c r="G551" s="168">
        <v>10.346170000000001</v>
      </c>
      <c r="H551" t="s">
        <v>674</v>
      </c>
      <c r="I551">
        <v>1.0035497376498587E-2</v>
      </c>
      <c r="J551">
        <v>0.85001691804988067</v>
      </c>
      <c r="K551">
        <v>7.1428899997456417E-3</v>
      </c>
      <c r="L551">
        <v>6.4103215606850453E-3</v>
      </c>
      <c r="M551">
        <v>2.6995183413732189</v>
      </c>
      <c r="N551">
        <v>1.2217189280317524E-2</v>
      </c>
      <c r="O551">
        <v>2.0381091474078148</v>
      </c>
      <c r="P551">
        <v>0.92954918587620039</v>
      </c>
      <c r="Q551">
        <v>7.5816965690850575E-3</v>
      </c>
      <c r="R551">
        <v>0.15866705806651446</v>
      </c>
      <c r="S551">
        <v>5.49872467496251E-5</v>
      </c>
      <c r="T551">
        <v>0.15866705806651593</v>
      </c>
      <c r="U551">
        <v>1.3110852673013045</v>
      </c>
      <c r="V551">
        <v>0.32638687173731884</v>
      </c>
      <c r="W551">
        <v>0.19062374510712829</v>
      </c>
      <c r="X551">
        <v>0.48968966633679922</v>
      </c>
      <c r="Y551">
        <v>0.24972041374138337</v>
      </c>
      <c r="Z551">
        <v>0.42135068564206951</v>
      </c>
    </row>
    <row r="552" spans="1:26" s="56" customFormat="1" x14ac:dyDescent="0.2">
      <c r="A552" s="56">
        <v>9569</v>
      </c>
      <c r="B552" s="56" t="s">
        <v>682</v>
      </c>
      <c r="C552" s="56" t="s">
        <v>95</v>
      </c>
      <c r="D552" s="130">
        <v>43336</v>
      </c>
      <c r="E552" s="72">
        <v>4.9000000000000004</v>
      </c>
      <c r="F552" s="56">
        <v>5.7779999999999998E-2</v>
      </c>
      <c r="G552" s="70">
        <v>0.1005199999999995</v>
      </c>
      <c r="H552" t="s">
        <v>675</v>
      </c>
      <c r="I552">
        <v>1.0078424560101442E-2</v>
      </c>
      <c r="J552">
        <v>0.21020139348248562</v>
      </c>
      <c r="K552">
        <v>7.1427293948550311E-3</v>
      </c>
      <c r="L552">
        <v>3.7609385326306108E-3</v>
      </c>
      <c r="M552">
        <v>1.6606490084667611</v>
      </c>
      <c r="N552">
        <v>5.3975181448645757E-3</v>
      </c>
      <c r="O552">
        <v>1.4110286637705567</v>
      </c>
      <c r="P552">
        <v>0.21509256756143302</v>
      </c>
      <c r="Q552">
        <v>8.5622178801799623E-3</v>
      </c>
      <c r="R552">
        <v>5.1578687202173762E-2</v>
      </c>
      <c r="S552">
        <v>6.2098605900595146E-5</v>
      </c>
      <c r="T552">
        <v>5.1578687202173602E-2</v>
      </c>
      <c r="U552">
        <v>0.80567486294958379</v>
      </c>
      <c r="V552">
        <v>0.26527329348278261</v>
      </c>
      <c r="W552">
        <v>0.13625906955956832</v>
      </c>
      <c r="X552">
        <v>0.32185360520068285</v>
      </c>
      <c r="Y552">
        <v>0.10984662729263078</v>
      </c>
      <c r="Z552">
        <v>0.29210035604647344</v>
      </c>
    </row>
    <row r="553" spans="1:26" s="56" customFormat="1" x14ac:dyDescent="0.2">
      <c r="A553" s="156">
        <v>9186</v>
      </c>
      <c r="B553" s="156" t="s">
        <v>87</v>
      </c>
      <c r="C553" s="156" t="s">
        <v>79</v>
      </c>
      <c r="D553" s="160">
        <v>43336</v>
      </c>
      <c r="E553" s="158"/>
      <c r="F553" s="168">
        <v>1.0952999999999999</v>
      </c>
      <c r="G553" s="168">
        <v>10.346170000000001</v>
      </c>
      <c r="H553" t="s">
        <v>676</v>
      </c>
      <c r="I553">
        <v>9.9157799131314225E-3</v>
      </c>
      <c r="J553">
        <v>0.93992152200341861</v>
      </c>
      <c r="K553">
        <v>7.1408121530887672E-3</v>
      </c>
      <c r="L553">
        <v>6.2363918657737747E-3</v>
      </c>
      <c r="M553">
        <v>2.6988992146335242</v>
      </c>
      <c r="N553">
        <v>1.3633924200363683E-2</v>
      </c>
      <c r="O553">
        <v>2.0613228980229983</v>
      </c>
      <c r="P553">
        <v>0.96542221810175732</v>
      </c>
      <c r="Q553">
        <v>7.5806907903111708E-3</v>
      </c>
      <c r="R553">
        <v>0.18725838234637654</v>
      </c>
      <c r="S553">
        <v>5.497995220741922E-5</v>
      </c>
      <c r="T553">
        <v>0.18725838234637554</v>
      </c>
      <c r="U553">
        <v>1.3135443058918443</v>
      </c>
      <c r="V553">
        <v>0.31190994144540057</v>
      </c>
      <c r="W553">
        <v>0.19061868455789943</v>
      </c>
      <c r="X553">
        <v>0.51426801517414389</v>
      </c>
      <c r="Y553">
        <v>0.24966838119133444</v>
      </c>
      <c r="Z553">
        <v>0.41158329511442115</v>
      </c>
    </row>
    <row r="554" spans="1:26" s="56" customFormat="1" x14ac:dyDescent="0.2">
      <c r="A554" s="56">
        <v>9570</v>
      </c>
      <c r="B554" s="56" t="s">
        <v>683</v>
      </c>
      <c r="C554" s="56" t="s">
        <v>95</v>
      </c>
      <c r="D554" s="130">
        <v>43336</v>
      </c>
      <c r="E554" s="72">
        <v>18.100000000000001</v>
      </c>
      <c r="F554" s="56">
        <v>5.5730000000000002E-2</v>
      </c>
      <c r="G554" s="70">
        <v>9.8150000000000404E-2</v>
      </c>
      <c r="H554" t="s">
        <v>677</v>
      </c>
      <c r="I554">
        <v>9.9586839681542229E-3</v>
      </c>
      <c r="J554">
        <v>0.3196528062113479</v>
      </c>
      <c r="K554">
        <v>7.1440045002519013E-3</v>
      </c>
      <c r="L554">
        <v>7.8378908371576766E-3</v>
      </c>
      <c r="M554">
        <v>0.55080525708205696</v>
      </c>
      <c r="N554">
        <v>7.7695694883202285E-3</v>
      </c>
      <c r="O554">
        <v>0.54770194603338562</v>
      </c>
      <c r="P554">
        <v>0.41884113476049079</v>
      </c>
      <c r="Q554">
        <v>9.9067284337744869E-3</v>
      </c>
      <c r="R554">
        <v>0.22187669266078722</v>
      </c>
      <c r="S554">
        <v>7.1849844676021262E-5</v>
      </c>
      <c r="T554">
        <v>0.22187669266078577</v>
      </c>
      <c r="U554">
        <v>0.33101257787656158</v>
      </c>
      <c r="V554">
        <v>0.30934315551731911</v>
      </c>
      <c r="W554">
        <v>2.5474330329392322E-2</v>
      </c>
      <c r="X554">
        <v>0.22763988746373945</v>
      </c>
      <c r="Y554">
        <v>8.4371814532387852E-3</v>
      </c>
      <c r="Z554">
        <v>0.23524812679229604</v>
      </c>
    </row>
    <row r="555" spans="1:26" s="56" customFormat="1" x14ac:dyDescent="0.2">
      <c r="A555" s="156">
        <v>9186</v>
      </c>
      <c r="B555" s="156" t="s">
        <v>87</v>
      </c>
      <c r="C555" s="156" t="s">
        <v>79</v>
      </c>
      <c r="D555" s="160">
        <v>43336</v>
      </c>
      <c r="E555" s="158"/>
      <c r="F555" s="168">
        <v>1.0952999999999999</v>
      </c>
      <c r="G555" s="168">
        <v>10.346170000000001</v>
      </c>
      <c r="H555" t="s">
        <v>676</v>
      </c>
      <c r="I555">
        <v>9.9157799131314225E-3</v>
      </c>
      <c r="J555">
        <v>0.93992152200341861</v>
      </c>
      <c r="K555">
        <v>7.1408121530887672E-3</v>
      </c>
      <c r="L555">
        <v>6.2363918657737747E-3</v>
      </c>
      <c r="M555">
        <v>2.6988992146335242</v>
      </c>
      <c r="N555">
        <v>1.3633924200363683E-2</v>
      </c>
      <c r="O555">
        <v>2.0613228980229983</v>
      </c>
      <c r="P555">
        <v>0.96542221810175732</v>
      </c>
      <c r="Q555">
        <v>7.5806907903111708E-3</v>
      </c>
      <c r="R555">
        <v>0.18725838234637654</v>
      </c>
      <c r="S555">
        <v>5.497995220741922E-5</v>
      </c>
      <c r="T555">
        <v>0.18725838234637554</v>
      </c>
      <c r="U555">
        <v>1.3135443058918443</v>
      </c>
      <c r="V555">
        <v>0.31190994144540057</v>
      </c>
      <c r="W555">
        <v>0.19061868455789943</v>
      </c>
      <c r="X555">
        <v>0.51426801517414389</v>
      </c>
      <c r="Y555">
        <v>0.24966838119133444</v>
      </c>
      <c r="Z555">
        <v>0.41158329511442115</v>
      </c>
    </row>
    <row r="556" spans="1:26" s="56" customFormat="1" x14ac:dyDescent="0.2">
      <c r="D556" s="130"/>
      <c r="E556" s="72"/>
      <c r="G556" s="70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</row>
    <row r="557" spans="1:26" s="56" customFormat="1" x14ac:dyDescent="0.2">
      <c r="A557" s="156">
        <v>9186</v>
      </c>
      <c r="B557" s="156" t="s">
        <v>87</v>
      </c>
      <c r="C557" s="156" t="s">
        <v>79</v>
      </c>
      <c r="D557" s="160">
        <v>43339</v>
      </c>
      <c r="E557" s="158"/>
      <c r="F557" s="168">
        <v>1.0952999999999999</v>
      </c>
      <c r="G557" s="168">
        <v>10.346170000000001</v>
      </c>
      <c r="H557" t="s">
        <v>424</v>
      </c>
      <c r="I557">
        <v>9.9440206639824953E-3</v>
      </c>
      <c r="J557">
        <v>0.81091597063983867</v>
      </c>
      <c r="K557">
        <v>7.1589026771748023E-3</v>
      </c>
      <c r="L557">
        <v>6.4970031627043581E-3</v>
      </c>
      <c r="M557">
        <v>2.6995102471915566</v>
      </c>
      <c r="N557">
        <v>1.3973624536612741E-2</v>
      </c>
      <c r="O557">
        <v>2.0513639366211005</v>
      </c>
      <c r="P557">
        <v>0.7775532090246946</v>
      </c>
      <c r="Q557">
        <v>7.5587704256431867E-3</v>
      </c>
      <c r="R557">
        <v>0.14032502370075492</v>
      </c>
      <c r="S557">
        <v>5.4820971893467459E-5</v>
      </c>
      <c r="T557">
        <v>0.14032502370075595</v>
      </c>
      <c r="U557">
        <v>1.3087948705111341</v>
      </c>
      <c r="V557">
        <v>0.279800568363823</v>
      </c>
      <c r="W557">
        <v>0.1886170325589894</v>
      </c>
      <c r="X557">
        <v>0.49477357416909024</v>
      </c>
      <c r="Y557">
        <v>0.2465700086441196</v>
      </c>
      <c r="Z557">
        <v>0.40941366670799051</v>
      </c>
    </row>
    <row r="558" spans="1:26" s="56" customFormat="1" x14ac:dyDescent="0.2">
      <c r="A558" s="56">
        <v>9571</v>
      </c>
      <c r="B558" s="56" t="s">
        <v>684</v>
      </c>
      <c r="C558" s="56" t="s">
        <v>95</v>
      </c>
      <c r="D558" s="130">
        <v>43339</v>
      </c>
      <c r="E558" s="72">
        <v>18.7</v>
      </c>
      <c r="F558" s="166">
        <v>5.0979999999999998E-2</v>
      </c>
      <c r="G558" s="166">
        <v>0.10161000000000087</v>
      </c>
      <c r="H558" t="s">
        <v>696</v>
      </c>
      <c r="I558">
        <v>1.0045901127930997E-2</v>
      </c>
      <c r="J558">
        <v>0.21220613661301263</v>
      </c>
      <c r="K558">
        <v>7.1586914875089889E-3</v>
      </c>
      <c r="L558">
        <v>6.9614579396828852E-3</v>
      </c>
      <c r="M558">
        <v>0.59687581203353723</v>
      </c>
      <c r="N558">
        <v>6.3003613794271884E-3</v>
      </c>
      <c r="O558">
        <v>0.56556595870648385</v>
      </c>
      <c r="P558">
        <v>0.27725558070935069</v>
      </c>
      <c r="Q558">
        <v>9.5271007954070355E-3</v>
      </c>
      <c r="R558">
        <v>0.13469334414022624</v>
      </c>
      <c r="S558">
        <v>6.9096545538595123E-5</v>
      </c>
      <c r="T558">
        <v>0.13469334414022568</v>
      </c>
      <c r="U558">
        <v>0.34246040881359818</v>
      </c>
      <c r="V558">
        <v>0.24414737333202344</v>
      </c>
      <c r="W558">
        <v>0.16009108530977698</v>
      </c>
      <c r="X558">
        <v>0.25496692874264604</v>
      </c>
      <c r="Y558">
        <v>5.4900615221763954E-2</v>
      </c>
      <c r="Z558">
        <v>0.21786216529494098</v>
      </c>
    </row>
    <row r="559" spans="1:26" s="56" customFormat="1" x14ac:dyDescent="0.2">
      <c r="A559" s="156">
        <v>9186</v>
      </c>
      <c r="B559" s="156" t="s">
        <v>87</v>
      </c>
      <c r="C559" s="156" t="s">
        <v>79</v>
      </c>
      <c r="D559" s="160">
        <v>43339</v>
      </c>
      <c r="E559" s="158"/>
      <c r="F559" s="168">
        <v>1.0952999999999999</v>
      </c>
      <c r="G559" s="168">
        <v>10.346170000000001</v>
      </c>
      <c r="H559" t="s">
        <v>426</v>
      </c>
      <c r="I559">
        <v>1.0039704893486144E-2</v>
      </c>
      <c r="J559">
        <v>0.89243254892367274</v>
      </c>
      <c r="K559">
        <v>7.1586893730819848E-3</v>
      </c>
      <c r="L559">
        <v>8.3735245439496096E-3</v>
      </c>
      <c r="M559">
        <v>2.6997170137857758</v>
      </c>
      <c r="N559">
        <v>1.2231336672749343E-2</v>
      </c>
      <c r="O559">
        <v>2.0291809282188344</v>
      </c>
      <c r="P559">
        <v>0.90379503541751605</v>
      </c>
      <c r="Q559">
        <v>7.5579592851351685E-3</v>
      </c>
      <c r="R559">
        <v>0.18888030747698223</v>
      </c>
      <c r="S559">
        <v>5.4815088990761337E-5</v>
      </c>
      <c r="T559">
        <v>0.18888030747698298</v>
      </c>
      <c r="U559">
        <v>1.3106707814320906</v>
      </c>
      <c r="V559">
        <v>0.29638140335886698</v>
      </c>
      <c r="W559">
        <v>0.1901868610962624</v>
      </c>
      <c r="X559">
        <v>0.59434514690956097</v>
      </c>
      <c r="Y559">
        <v>0.2495534423484792</v>
      </c>
      <c r="Z559">
        <v>0.59537846924464977</v>
      </c>
    </row>
    <row r="560" spans="1:26" s="56" customFormat="1" x14ac:dyDescent="0.2">
      <c r="A560" s="56">
        <v>9572</v>
      </c>
      <c r="B560" s="56" t="s">
        <v>685</v>
      </c>
      <c r="C560" s="56" t="s">
        <v>95</v>
      </c>
      <c r="D560" s="130">
        <v>43339</v>
      </c>
      <c r="E560" s="72">
        <v>25.75</v>
      </c>
      <c r="F560" s="56">
        <v>5.5449999999999999E-2</v>
      </c>
      <c r="G560" s="70">
        <v>9.9949999999999761E-2</v>
      </c>
      <c r="H560" t="s">
        <v>697</v>
      </c>
      <c r="I560">
        <v>1.0075237308343404E-2</v>
      </c>
      <c r="J560">
        <v>0.2200416421600728</v>
      </c>
      <c r="K560">
        <v>7.1583789969084924E-3</v>
      </c>
      <c r="L560">
        <v>8.8670122034237107E-3</v>
      </c>
      <c r="M560">
        <v>0.40241948873721678</v>
      </c>
      <c r="N560">
        <v>7.4934927695393307E-3</v>
      </c>
      <c r="O560">
        <v>0.37337008478927503</v>
      </c>
      <c r="P560">
        <v>0.26457355289018714</v>
      </c>
      <c r="Q560">
        <v>9.3573115745720133E-3</v>
      </c>
      <c r="R560">
        <v>0.15613702811637739</v>
      </c>
      <c r="S560">
        <v>6.7865126990462879E-5</v>
      </c>
      <c r="T560">
        <v>0.15613702811637623</v>
      </c>
      <c r="U560">
        <v>0.23678874100759967</v>
      </c>
      <c r="V560">
        <v>0.26658713315294341</v>
      </c>
      <c r="W560">
        <v>7.4720696371768217E-2</v>
      </c>
      <c r="X560">
        <v>0.24755015895063637</v>
      </c>
      <c r="Y560">
        <v>1.7701699907276342E-2</v>
      </c>
      <c r="Z560">
        <v>0.24710939352439462</v>
      </c>
    </row>
    <row r="561" spans="1:26" s="56" customFormat="1" x14ac:dyDescent="0.2">
      <c r="A561" s="156">
        <v>9186</v>
      </c>
      <c r="B561" s="156" t="s">
        <v>87</v>
      </c>
      <c r="C561" s="156" t="s">
        <v>79</v>
      </c>
      <c r="D561" s="160">
        <v>43339</v>
      </c>
      <c r="E561" s="158"/>
      <c r="F561" s="168">
        <v>1.0952999999999999</v>
      </c>
      <c r="G561" s="168">
        <v>10.346170000000001</v>
      </c>
      <c r="H561" t="s">
        <v>428</v>
      </c>
      <c r="I561">
        <v>9.9879489198488828E-3</v>
      </c>
      <c r="J561">
        <v>0.76677911716172253</v>
      </c>
      <c r="K561">
        <v>7.1582143628912747E-3</v>
      </c>
      <c r="L561">
        <v>9.3757214958450023E-3</v>
      </c>
      <c r="M561">
        <v>2.6997261319354164</v>
      </c>
      <c r="N561">
        <v>1.5300959062377991E-2</v>
      </c>
      <c r="O561">
        <v>2.0480747651153899</v>
      </c>
      <c r="P561">
        <v>0.82493149547419753</v>
      </c>
      <c r="Q561">
        <v>7.5694251194103361E-3</v>
      </c>
      <c r="R561">
        <v>0.14955339337216139</v>
      </c>
      <c r="S561">
        <v>5.4898246454626355E-5</v>
      </c>
      <c r="T561">
        <v>0.149553393372163</v>
      </c>
      <c r="U561">
        <v>1.3119958489074643</v>
      </c>
      <c r="V561">
        <v>0.23318617717640899</v>
      </c>
      <c r="W561">
        <v>0.1878880679042654</v>
      </c>
      <c r="X561">
        <v>0.35509272111312989</v>
      </c>
      <c r="Y561">
        <v>0.24668795278287997</v>
      </c>
      <c r="Z561">
        <v>0.2780496016678522</v>
      </c>
    </row>
    <row r="562" spans="1:26" s="56" customFormat="1" x14ac:dyDescent="0.2">
      <c r="A562" s="56">
        <v>9573</v>
      </c>
      <c r="B562" s="56" t="s">
        <v>686</v>
      </c>
      <c r="C562" s="56" t="s">
        <v>95</v>
      </c>
      <c r="D562" s="130">
        <v>43339</v>
      </c>
      <c r="E562" s="72">
        <v>30.4</v>
      </c>
      <c r="F562" s="56">
        <v>5.4359999999999999E-2</v>
      </c>
      <c r="G562" s="70">
        <v>0.10038000000000125</v>
      </c>
      <c r="H562" t="s">
        <v>698</v>
      </c>
      <c r="I562">
        <v>1.0078132467471116E-2</v>
      </c>
      <c r="J562">
        <v>0.19219172271778368</v>
      </c>
      <c r="K562">
        <v>7.1576901203097348E-3</v>
      </c>
      <c r="L562">
        <v>8.0466566151003067E-3</v>
      </c>
      <c r="M562">
        <v>0.44661516778498261</v>
      </c>
      <c r="N562">
        <v>5.9031704013365605E-3</v>
      </c>
      <c r="O562">
        <v>0.50504728921255992</v>
      </c>
      <c r="P562">
        <v>0.24772671001500973</v>
      </c>
      <c r="Q562">
        <v>1.1387371075701742E-2</v>
      </c>
      <c r="R562">
        <v>0.14484016293870336</v>
      </c>
      <c r="S562">
        <v>8.2588399240662166E-5</v>
      </c>
      <c r="T562">
        <v>0.14484016293870192</v>
      </c>
      <c r="U562">
        <v>0.33784592644260725</v>
      </c>
      <c r="V562">
        <v>0.3080555387621432</v>
      </c>
      <c r="W562">
        <v>7.7935679632430338E-2</v>
      </c>
      <c r="X562">
        <v>0.23155162994726394</v>
      </c>
      <c r="Y562">
        <v>2.6298817824238378E-2</v>
      </c>
      <c r="Z562">
        <v>0.14755572131094019</v>
      </c>
    </row>
    <row r="563" spans="1:26" s="56" customFormat="1" x14ac:dyDescent="0.2">
      <c r="A563" s="156">
        <v>9186</v>
      </c>
      <c r="B563" s="156" t="s">
        <v>87</v>
      </c>
      <c r="C563" s="156" t="s">
        <v>79</v>
      </c>
      <c r="D563" s="160">
        <v>43339</v>
      </c>
      <c r="E563" s="158"/>
      <c r="F563" s="168">
        <v>1.0952999999999999</v>
      </c>
      <c r="G563" s="168">
        <v>10.346170000000001</v>
      </c>
      <c r="H563" t="s">
        <v>672</v>
      </c>
      <c r="I563">
        <v>9.9847229441220389E-3</v>
      </c>
      <c r="J563">
        <v>0.8325505819235357</v>
      </c>
      <c r="K563">
        <v>7.1585570735024241E-3</v>
      </c>
      <c r="L563">
        <v>5.4030684869317913E-3</v>
      </c>
      <c r="M563">
        <v>2.6992043932423218</v>
      </c>
      <c r="N563">
        <v>1.3459222660164544E-2</v>
      </c>
      <c r="O563">
        <v>2.0465514408013732</v>
      </c>
      <c r="P563">
        <v>0.86724901933900311</v>
      </c>
      <c r="Q563">
        <v>7.5623364187010116E-3</v>
      </c>
      <c r="R563">
        <v>0.12693849940711174</v>
      </c>
      <c r="S563">
        <v>5.4846834724878786E-5</v>
      </c>
      <c r="T563">
        <v>0.1269384994071118</v>
      </c>
      <c r="U563">
        <v>1.3123822944136543</v>
      </c>
      <c r="V563">
        <v>0.24941525353254132</v>
      </c>
      <c r="W563">
        <v>0.18901813129586872</v>
      </c>
      <c r="X563">
        <v>0.47353183881684091</v>
      </c>
      <c r="Y563">
        <v>0.24843232750072008</v>
      </c>
      <c r="Z563">
        <v>0.40015483024831799</v>
      </c>
    </row>
    <row r="564" spans="1:26" s="56" customFormat="1" x14ac:dyDescent="0.2">
      <c r="A564" s="56">
        <v>9574</v>
      </c>
      <c r="B564" s="56" t="s">
        <v>687</v>
      </c>
      <c r="C564" s="56" t="s">
        <v>95</v>
      </c>
      <c r="D564" s="130">
        <v>43339</v>
      </c>
      <c r="E564" s="72">
        <v>33.25</v>
      </c>
      <c r="F564" s="166">
        <v>5.8400000000000001E-2</v>
      </c>
      <c r="G564" s="166">
        <v>0.10012000000000043</v>
      </c>
      <c r="H564" t="s">
        <v>699</v>
      </c>
      <c r="I564">
        <v>1.0093480991876159E-2</v>
      </c>
      <c r="J564">
        <v>0.20779667670346788</v>
      </c>
      <c r="K564">
        <v>7.1598593536943665E-3</v>
      </c>
      <c r="L564">
        <v>6.9778946851997772E-3</v>
      </c>
      <c r="M564">
        <v>0.66747752911215508</v>
      </c>
      <c r="N564">
        <v>6.050341849224857E-3</v>
      </c>
      <c r="O564">
        <v>0.6843979434050883</v>
      </c>
      <c r="P564">
        <v>0.24702835214615032</v>
      </c>
      <c r="Q564">
        <v>1.034230623308339E-2</v>
      </c>
      <c r="R564">
        <v>0.11696992512452042</v>
      </c>
      <c r="S564">
        <v>7.5008929679095667E-5</v>
      </c>
      <c r="T564">
        <v>0.11696992512451887</v>
      </c>
      <c r="U564">
        <v>0.44994876977158071</v>
      </c>
      <c r="V564">
        <v>0.23811220994987931</v>
      </c>
      <c r="W564">
        <v>2.6122712326143986E-2</v>
      </c>
      <c r="X564">
        <v>0.19470159752447797</v>
      </c>
      <c r="Y564">
        <v>1.1749596547655439E-2</v>
      </c>
      <c r="Z564">
        <v>0.13068129751009655</v>
      </c>
    </row>
    <row r="565" spans="1:26" s="56" customFormat="1" x14ac:dyDescent="0.2">
      <c r="A565" s="156">
        <v>9186</v>
      </c>
      <c r="B565" s="156" t="s">
        <v>87</v>
      </c>
      <c r="C565" s="156" t="s">
        <v>79</v>
      </c>
      <c r="D565" s="160">
        <v>43339</v>
      </c>
      <c r="E565" s="158"/>
      <c r="F565" s="168">
        <v>1.0952999999999999</v>
      </c>
      <c r="G565" s="168">
        <v>10.346170000000001</v>
      </c>
      <c r="H565" t="s">
        <v>674</v>
      </c>
      <c r="I565">
        <v>9.8749151396548551E-3</v>
      </c>
      <c r="J565">
        <v>0.97397194018240296</v>
      </c>
      <c r="K565">
        <v>7.1561563652205997E-3</v>
      </c>
      <c r="L565">
        <v>7.9836512364188841E-3</v>
      </c>
      <c r="M565">
        <v>2.6996085656910407</v>
      </c>
      <c r="N565">
        <v>1.1879305878475426E-2</v>
      </c>
      <c r="O565">
        <v>2.0682327058979948</v>
      </c>
      <c r="P565">
        <v>0.98268697321468379</v>
      </c>
      <c r="Q565">
        <v>7.5779685827005137E-3</v>
      </c>
      <c r="R565">
        <v>0.17018302481424499</v>
      </c>
      <c r="S565">
        <v>5.4960209040408134E-5</v>
      </c>
      <c r="T565">
        <v>0.17018302481424494</v>
      </c>
      <c r="U565">
        <v>1.3098744802194782</v>
      </c>
      <c r="V565">
        <v>0.33704391409013373</v>
      </c>
      <c r="W565">
        <v>0.18763337827341758</v>
      </c>
      <c r="X565">
        <v>0.56356314451377942</v>
      </c>
      <c r="Y565">
        <v>0.2460694478937932</v>
      </c>
      <c r="Z565">
        <v>0.34637528207705059</v>
      </c>
    </row>
    <row r="566" spans="1:26" s="56" customFormat="1" x14ac:dyDescent="0.2">
      <c r="A566" s="56">
        <v>9575</v>
      </c>
      <c r="B566" s="56" t="s">
        <v>688</v>
      </c>
      <c r="C566" s="56" t="s">
        <v>95</v>
      </c>
      <c r="D566" s="130">
        <v>43339</v>
      </c>
      <c r="E566" s="72">
        <v>33.6</v>
      </c>
      <c r="F566" s="56">
        <v>5.8200000000000002E-2</v>
      </c>
      <c r="G566" s="70">
        <v>0.10039000000000087</v>
      </c>
      <c r="H566" t="s">
        <v>700</v>
      </c>
      <c r="I566">
        <v>1.0047546236150605E-2</v>
      </c>
      <c r="J566">
        <v>0.28576386546697746</v>
      </c>
      <c r="K566">
        <v>7.1570136720536361E-3</v>
      </c>
      <c r="L566">
        <v>9.36313247907513E-3</v>
      </c>
      <c r="M566">
        <v>0.72200339245646472</v>
      </c>
      <c r="N566">
        <v>6.6426230226849323E-3</v>
      </c>
      <c r="O566">
        <v>0.61434641231121834</v>
      </c>
      <c r="P566">
        <v>0.29778374539566782</v>
      </c>
      <c r="Q566">
        <v>8.5425715523818335E-3</v>
      </c>
      <c r="R566">
        <v>0.15815079547615513</v>
      </c>
      <c r="S566">
        <v>6.1956118336694909E-5</v>
      </c>
      <c r="T566">
        <v>0.15815079547615499</v>
      </c>
      <c r="U566">
        <v>0.39056439358474687</v>
      </c>
      <c r="V566">
        <v>0.23742675790347909</v>
      </c>
      <c r="W566">
        <v>4.5663325652744047E-3</v>
      </c>
      <c r="X566">
        <v>0.17211911185079581</v>
      </c>
      <c r="Y566">
        <v>1.784172707677688E-3</v>
      </c>
      <c r="Z566">
        <v>0.17443324487283393</v>
      </c>
    </row>
    <row r="567" spans="1:26" s="56" customFormat="1" x14ac:dyDescent="0.2">
      <c r="A567" s="156">
        <v>9186</v>
      </c>
      <c r="B567" s="156" t="s">
        <v>87</v>
      </c>
      <c r="C567" s="156" t="s">
        <v>79</v>
      </c>
      <c r="D567" s="160">
        <v>43339</v>
      </c>
      <c r="E567" s="158"/>
      <c r="F567" s="168">
        <v>1.0952999999999999</v>
      </c>
      <c r="G567" s="168">
        <v>10.346170000000001</v>
      </c>
      <c r="H567" t="s">
        <v>676</v>
      </c>
      <c r="I567">
        <v>9.97859036830759E-3</v>
      </c>
      <c r="J567">
        <v>0.65934821156932288</v>
      </c>
      <c r="K567">
        <v>7.1560789082526248E-3</v>
      </c>
      <c r="L567">
        <v>8.3070972749108574E-3</v>
      </c>
      <c r="M567">
        <v>2.6998856346016669</v>
      </c>
      <c r="N567">
        <v>1.0888654357757323E-2</v>
      </c>
      <c r="O567">
        <v>2.0539985308931161</v>
      </c>
      <c r="P567">
        <v>0.66939101355799391</v>
      </c>
      <c r="Q567">
        <v>7.5815463498018817E-3</v>
      </c>
      <c r="R567">
        <v>0.23494038455574529</v>
      </c>
      <c r="S567">
        <v>5.4986157264611366E-5</v>
      </c>
      <c r="T567">
        <v>0.23494038455574442</v>
      </c>
      <c r="U567">
        <v>1.3101903490508946</v>
      </c>
      <c r="V567">
        <v>0.30510427659624756</v>
      </c>
      <c r="W567">
        <v>0.18837527346982241</v>
      </c>
      <c r="X567">
        <v>0.55566052254957188</v>
      </c>
      <c r="Y567">
        <v>0.2466400216139796</v>
      </c>
      <c r="Z567">
        <v>0.45426972585186659</v>
      </c>
    </row>
    <row r="568" spans="1:26" s="56" customFormat="1" x14ac:dyDescent="0.2">
      <c r="A568" s="56">
        <v>9576</v>
      </c>
      <c r="B568" s="56" t="s">
        <v>689</v>
      </c>
      <c r="C568" s="56" t="s">
        <v>95</v>
      </c>
      <c r="D568" s="130">
        <v>43339</v>
      </c>
      <c r="E568" s="72">
        <v>37.200000000000003</v>
      </c>
      <c r="F568" s="56">
        <v>5.1819999999999998E-2</v>
      </c>
      <c r="G568" s="70">
        <v>9.9870000000001014E-2</v>
      </c>
      <c r="H568" t="s">
        <v>701</v>
      </c>
      <c r="I568">
        <v>1.0070248966894242E-2</v>
      </c>
      <c r="J568">
        <v>0.15308828674357519</v>
      </c>
      <c r="K568">
        <v>7.154319458704394E-3</v>
      </c>
      <c r="L568">
        <v>1.2929642606245812E-2</v>
      </c>
      <c r="M568">
        <v>0.19104322259356418</v>
      </c>
      <c r="N568">
        <v>1.2290558361866322E-2</v>
      </c>
      <c r="O568">
        <v>0.24769210648071913</v>
      </c>
      <c r="P568">
        <v>0.31071361484741283</v>
      </c>
      <c r="Q568">
        <v>1.3075178366419494E-2</v>
      </c>
      <c r="R568">
        <v>0.31263913548805539</v>
      </c>
      <c r="S568">
        <v>9.4829442536821529E-5</v>
      </c>
      <c r="T568">
        <v>0.31263913548805666</v>
      </c>
      <c r="U568">
        <v>0.17635024710507288</v>
      </c>
      <c r="V568">
        <v>0.2948434644257763</v>
      </c>
      <c r="W568">
        <v>1.9591976674603159E-2</v>
      </c>
      <c r="X568">
        <v>0.20781795047268048</v>
      </c>
      <c r="Y568">
        <v>3.4587453735784048E-3</v>
      </c>
      <c r="Z568">
        <v>0.21988976907014379</v>
      </c>
    </row>
    <row r="569" spans="1:26" s="56" customFormat="1" x14ac:dyDescent="0.2">
      <c r="A569" s="156">
        <v>9186</v>
      </c>
      <c r="B569" s="156" t="s">
        <v>87</v>
      </c>
      <c r="C569" s="156" t="s">
        <v>79</v>
      </c>
      <c r="D569" s="160">
        <v>43339</v>
      </c>
      <c r="E569" s="158"/>
      <c r="F569" s="168">
        <v>1.0952999999999999</v>
      </c>
      <c r="G569" s="168">
        <v>10.346170000000001</v>
      </c>
      <c r="H569" t="s">
        <v>702</v>
      </c>
      <c r="I569">
        <v>1.0002258000759278E-2</v>
      </c>
      <c r="J569">
        <v>0.93396012828774411</v>
      </c>
      <c r="K569">
        <v>7.1538655098536755E-3</v>
      </c>
      <c r="L569">
        <v>6.6101408406539393E-3</v>
      </c>
      <c r="M569">
        <v>2.6993158070173631</v>
      </c>
      <c r="N569">
        <v>1.1735494916805632E-2</v>
      </c>
      <c r="O569">
        <v>2.0468972316160019</v>
      </c>
      <c r="P569">
        <v>0.93616351559863076</v>
      </c>
      <c r="Q569">
        <v>7.5789390572986422E-3</v>
      </c>
      <c r="R569">
        <v>0.20766120969087482</v>
      </c>
      <c r="S569">
        <v>5.4967247534458267E-5</v>
      </c>
      <c r="T569">
        <v>0.20766120969087443</v>
      </c>
      <c r="U569">
        <v>1.3085264007062753</v>
      </c>
      <c r="V569">
        <v>0.24572402218227657</v>
      </c>
      <c r="W569">
        <v>0.18788101283747569</v>
      </c>
      <c r="X569">
        <v>0.4747022176224</v>
      </c>
      <c r="Y569">
        <v>0.24616175487656811</v>
      </c>
      <c r="Z569">
        <v>0.40041375599541451</v>
      </c>
    </row>
    <row r="570" spans="1:26" s="56" customFormat="1" x14ac:dyDescent="0.2">
      <c r="A570" s="56">
        <v>9577</v>
      </c>
      <c r="B570" s="56" t="s">
        <v>690</v>
      </c>
      <c r="C570" s="56" t="s">
        <v>95</v>
      </c>
      <c r="D570" s="130">
        <v>43339</v>
      </c>
      <c r="E570" s="72">
        <v>39.9</v>
      </c>
      <c r="F570" s="56">
        <v>5.2240000000000002E-2</v>
      </c>
      <c r="G570" s="70">
        <v>9.8720000000000141E-2</v>
      </c>
      <c r="H570" t="s">
        <v>703</v>
      </c>
      <c r="I570">
        <v>1.0111792952480554E-2</v>
      </c>
      <c r="J570">
        <v>0.3711263290601497</v>
      </c>
      <c r="K570">
        <v>7.1544235574455949E-3</v>
      </c>
      <c r="L570">
        <v>3.7021946859542361E-2</v>
      </c>
      <c r="M570">
        <v>9.8329087280321484E-2</v>
      </c>
      <c r="N570">
        <v>3.3917326583355056E-2</v>
      </c>
      <c r="O570">
        <v>0.1603258241969121</v>
      </c>
      <c r="P570">
        <v>1.0062355281229916</v>
      </c>
      <c r="Q570">
        <v>1.6552030108973954E-2</v>
      </c>
      <c r="R570">
        <v>1.0402526081482002</v>
      </c>
      <c r="S570">
        <v>1.2004576489127542E-4</v>
      </c>
      <c r="T570">
        <v>1.0402526081482006</v>
      </c>
      <c r="U570">
        <v>0.11888265789228662</v>
      </c>
      <c r="V570">
        <v>0.36559199449718216</v>
      </c>
      <c r="W570">
        <v>5.311137742386036E-3</v>
      </c>
      <c r="X570">
        <v>0.18741411686981868</v>
      </c>
      <c r="Y570">
        <v>6.3129331661960684E-4</v>
      </c>
      <c r="Z570">
        <v>0.35027020379815571</v>
      </c>
    </row>
    <row r="571" spans="1:26" s="56" customFormat="1" x14ac:dyDescent="0.2">
      <c r="A571" s="156">
        <v>9186</v>
      </c>
      <c r="B571" s="156" t="s">
        <v>87</v>
      </c>
      <c r="C571" s="156" t="s">
        <v>79</v>
      </c>
      <c r="D571" s="160">
        <v>43339</v>
      </c>
      <c r="E571" s="158"/>
      <c r="F571" s="168">
        <v>1.0952999999999999</v>
      </c>
      <c r="G571" s="168">
        <v>10.346170000000001</v>
      </c>
      <c r="H571" t="s">
        <v>704</v>
      </c>
      <c r="I571">
        <v>9.8707150702945414E-3</v>
      </c>
      <c r="J571">
        <v>0.69279706847106481</v>
      </c>
      <c r="K571">
        <v>7.1484087830098906E-3</v>
      </c>
      <c r="L571">
        <v>5.802452974356961E-3</v>
      </c>
      <c r="M571">
        <v>2.6996861953865556</v>
      </c>
      <c r="N571">
        <v>1.5475483773428483E-2</v>
      </c>
      <c r="O571">
        <v>2.0728205142326233</v>
      </c>
      <c r="P571">
        <v>0.74699900127331698</v>
      </c>
      <c r="Q571">
        <v>7.5737648572584363E-3</v>
      </c>
      <c r="R571">
        <v>0.17202725725930476</v>
      </c>
      <c r="S571">
        <v>5.4929720971406046E-5</v>
      </c>
      <c r="T571">
        <v>0.17202725725930562</v>
      </c>
      <c r="U571">
        <v>1.3116290123624834</v>
      </c>
      <c r="V571">
        <v>0.40054457702532048</v>
      </c>
      <c r="W571">
        <v>0.19021738147993913</v>
      </c>
      <c r="X571">
        <v>0.51094770895008101</v>
      </c>
      <c r="Y571">
        <v>0.24977407672156288</v>
      </c>
      <c r="Z571">
        <v>0.37942468098213905</v>
      </c>
    </row>
    <row r="572" spans="1:26" s="56" customFormat="1" x14ac:dyDescent="0.2">
      <c r="D572" s="130"/>
      <c r="E572" s="72"/>
      <c r="G572" s="70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</row>
    <row r="573" spans="1:26" s="56" customFormat="1" x14ac:dyDescent="0.2">
      <c r="A573" s="156">
        <v>9186</v>
      </c>
      <c r="B573" s="156" t="s">
        <v>87</v>
      </c>
      <c r="C573" s="156" t="s">
        <v>79</v>
      </c>
      <c r="D573" s="160">
        <v>43340</v>
      </c>
      <c r="E573" s="158"/>
      <c r="F573" s="168">
        <v>1.0952999999999999</v>
      </c>
      <c r="G573" s="168">
        <v>10.346170000000001</v>
      </c>
      <c r="H573" t="s">
        <v>424</v>
      </c>
      <c r="I573">
        <v>9.8501507257864225E-3</v>
      </c>
      <c r="J573">
        <v>0.64524159453698293</v>
      </c>
      <c r="K573">
        <v>7.1375144136465321E-3</v>
      </c>
      <c r="L573">
        <v>2.6062668232542045E-2</v>
      </c>
      <c r="M573">
        <v>2.6993204253483132</v>
      </c>
      <c r="N573">
        <v>1.0879411019132885E-2</v>
      </c>
      <c r="O573">
        <v>2.0750594281941006</v>
      </c>
      <c r="P573">
        <v>0.71025281370976134</v>
      </c>
      <c r="Q573">
        <v>7.5570050525231615E-3</v>
      </c>
      <c r="R573">
        <v>0.13583170215973164</v>
      </c>
      <c r="S573">
        <v>5.4808168293841531E-5</v>
      </c>
      <c r="T573">
        <v>0.13583170215973056</v>
      </c>
      <c r="U573">
        <v>1.3081642514883016</v>
      </c>
      <c r="V573">
        <v>0.35660807530747207</v>
      </c>
      <c r="W573">
        <v>0.18832593206506215</v>
      </c>
      <c r="X573">
        <v>0.70370256378769813</v>
      </c>
      <c r="Y573">
        <v>0.24604519010662418</v>
      </c>
      <c r="Z573">
        <v>0.49353658665145778</v>
      </c>
    </row>
    <row r="574" spans="1:26" s="56" customFormat="1" x14ac:dyDescent="0.2">
      <c r="A574" s="56">
        <v>9578</v>
      </c>
      <c r="B574" s="56" t="s">
        <v>691</v>
      </c>
      <c r="C574" s="56" t="s">
        <v>95</v>
      </c>
      <c r="D574" s="130">
        <v>43340</v>
      </c>
      <c r="E574" s="72">
        <v>0.2</v>
      </c>
      <c r="F574" s="166">
        <v>5.1299999999999998E-2</v>
      </c>
      <c r="G574" s="166">
        <v>0.10036000000000023</v>
      </c>
      <c r="H574" t="s">
        <v>705</v>
      </c>
      <c r="I574">
        <v>1.0016427737847115E-2</v>
      </c>
      <c r="J574">
        <v>0.24866250376177074</v>
      </c>
      <c r="K574">
        <v>7.1386416582417348E-3</v>
      </c>
      <c r="L574">
        <v>3.1218232980781618E-2</v>
      </c>
      <c r="M574">
        <v>0.1020892946976437</v>
      </c>
      <c r="N574">
        <v>2.348628634803614E-2</v>
      </c>
      <c r="O574">
        <v>0.14553385643302236</v>
      </c>
      <c r="P574">
        <v>0.80587272504551233</v>
      </c>
      <c r="Q574">
        <v>1.4322042734908155E-2</v>
      </c>
      <c r="R574">
        <v>0.85791288728318438</v>
      </c>
      <c r="S574">
        <v>1.0387248957367701E-4</v>
      </c>
      <c r="T574">
        <v>0.8579128872831836</v>
      </c>
      <c r="U574">
        <v>8.845489801108064E-2</v>
      </c>
      <c r="V574">
        <v>0.47933241023017442</v>
      </c>
      <c r="W574">
        <v>9.2902782082773683E-3</v>
      </c>
      <c r="X574">
        <v>0.26032476127721527</v>
      </c>
      <c r="Y574">
        <v>8.2165296107513633E-4</v>
      </c>
      <c r="Z574">
        <v>0.33128509672859452</v>
      </c>
    </row>
    <row r="575" spans="1:26" s="56" customFormat="1" x14ac:dyDescent="0.2">
      <c r="A575" s="156">
        <v>9186</v>
      </c>
      <c r="B575" s="156" t="s">
        <v>87</v>
      </c>
      <c r="C575" s="156" t="s">
        <v>79</v>
      </c>
      <c r="D575" s="160">
        <v>43340</v>
      </c>
      <c r="E575" s="158"/>
      <c r="F575" s="168">
        <v>1.0952999999999999</v>
      </c>
      <c r="G575" s="168">
        <v>10.346170000000001</v>
      </c>
      <c r="H575" t="s">
        <v>426</v>
      </c>
      <c r="I575">
        <v>9.7014550003615679E-3</v>
      </c>
      <c r="J575">
        <v>0.98131529698222919</v>
      </c>
      <c r="K575">
        <v>7.145314951767406E-3</v>
      </c>
      <c r="L575">
        <v>9.8648885052168116E-3</v>
      </c>
      <c r="M575">
        <v>2.6993302606013629</v>
      </c>
      <c r="N575">
        <v>1.7073415524052692E-2</v>
      </c>
      <c r="O575">
        <v>2.1026223612496029</v>
      </c>
      <c r="P575">
        <v>1.0972930374392655</v>
      </c>
      <c r="Q575">
        <v>7.5636997621759683E-3</v>
      </c>
      <c r="R575">
        <v>0.25376318270317516</v>
      </c>
      <c r="S575">
        <v>5.4856722551881464E-5</v>
      </c>
      <c r="T575">
        <v>0.25376318270317499</v>
      </c>
      <c r="U575">
        <v>1.3088411835027103</v>
      </c>
      <c r="V575">
        <v>0.36549192181376183</v>
      </c>
      <c r="W575">
        <v>0.18595093218528744</v>
      </c>
      <c r="X575">
        <v>0.6635079100273007</v>
      </c>
      <c r="Y575">
        <v>0.24299735953474566</v>
      </c>
      <c r="Z575">
        <v>0.56012110738571796</v>
      </c>
    </row>
    <row r="576" spans="1:26" s="56" customFormat="1" x14ac:dyDescent="0.2">
      <c r="A576" s="56">
        <v>9579</v>
      </c>
      <c r="B576" s="56" t="s">
        <v>692</v>
      </c>
      <c r="C576" s="56" t="s">
        <v>95</v>
      </c>
      <c r="D576" s="130">
        <v>43340</v>
      </c>
      <c r="E576" s="72">
        <v>11.5</v>
      </c>
      <c r="F576" s="166">
        <v>5.5149999999999998E-2</v>
      </c>
      <c r="G576" s="166">
        <v>0.10030000000000072</v>
      </c>
      <c r="H576" t="s">
        <v>706</v>
      </c>
      <c r="I576">
        <v>1.0030591744495715E-2</v>
      </c>
      <c r="J576">
        <v>0.15504953639363472</v>
      </c>
      <c r="K576">
        <v>7.1436380761293484E-3</v>
      </c>
      <c r="L576">
        <v>1.3168573266886311E-2</v>
      </c>
      <c r="M576">
        <v>0.185680930893657</v>
      </c>
      <c r="N576">
        <v>1.0228497214850439E-2</v>
      </c>
      <c r="O576">
        <v>0.31136350024964754</v>
      </c>
      <c r="P576">
        <v>0.25676312374240962</v>
      </c>
      <c r="Q576">
        <v>1.6815381995042261E-2</v>
      </c>
      <c r="R576">
        <v>0.18476210375448124</v>
      </c>
      <c r="S576">
        <v>1.2195575891560306E-4</v>
      </c>
      <c r="T576">
        <v>0.18476210375448143</v>
      </c>
      <c r="U576">
        <v>0.20724278667696591</v>
      </c>
      <c r="V576">
        <v>0.24414235130139861</v>
      </c>
      <c r="W576">
        <v>7.5411202548013964E-2</v>
      </c>
      <c r="X576">
        <v>0.15104001299476355</v>
      </c>
      <c r="Y576">
        <v>1.5628635067632988E-2</v>
      </c>
      <c r="Z576">
        <v>0.20597242080357031</v>
      </c>
    </row>
    <row r="577" spans="1:27" s="56" customFormat="1" x14ac:dyDescent="0.2">
      <c r="A577" s="156">
        <v>9186</v>
      </c>
      <c r="B577" s="156" t="s">
        <v>87</v>
      </c>
      <c r="C577" s="156" t="s">
        <v>79</v>
      </c>
      <c r="D577" s="160">
        <v>43340</v>
      </c>
      <c r="E577" s="158"/>
      <c r="F577" s="168">
        <v>1.0952999999999999</v>
      </c>
      <c r="G577" s="168">
        <v>10.346170000000001</v>
      </c>
      <c r="H577" t="s">
        <v>428</v>
      </c>
      <c r="I577">
        <v>9.7918172307141955E-3</v>
      </c>
      <c r="J577">
        <v>1.5868102256408205</v>
      </c>
      <c r="K577">
        <v>7.1401356560807224E-3</v>
      </c>
      <c r="L577">
        <v>9.1672525433889249E-3</v>
      </c>
      <c r="M577">
        <v>2.6991973614216969</v>
      </c>
      <c r="N577">
        <v>1.8059242217366836E-2</v>
      </c>
      <c r="O577">
        <v>2.0893657064955948</v>
      </c>
      <c r="P577">
        <v>1.4919886082523475</v>
      </c>
      <c r="Q577">
        <v>7.5948768630610545E-3</v>
      </c>
      <c r="R577">
        <v>0.26458734131978806</v>
      </c>
      <c r="S577">
        <v>5.5082838556879132E-5</v>
      </c>
      <c r="T577">
        <v>0.26458734131978745</v>
      </c>
      <c r="U577">
        <v>1.3081291531285084</v>
      </c>
      <c r="V577">
        <v>0.36697209807697928</v>
      </c>
      <c r="W577">
        <v>0.18649526316452986</v>
      </c>
      <c r="X577">
        <v>0.78591175988417994</v>
      </c>
      <c r="Y577">
        <v>0.24372793639718057</v>
      </c>
      <c r="Z577">
        <v>0.78723719224343747</v>
      </c>
      <c r="AA577" s="175"/>
    </row>
    <row r="578" spans="1:27" s="56" customFormat="1" x14ac:dyDescent="0.2">
      <c r="A578" s="56">
        <v>9580</v>
      </c>
      <c r="B578" s="56" t="s">
        <v>693</v>
      </c>
      <c r="C578" s="56" t="s">
        <v>95</v>
      </c>
      <c r="D578" s="130">
        <v>43340</v>
      </c>
      <c r="E578" s="72">
        <v>31.5</v>
      </c>
      <c r="F578" s="166">
        <v>5.0220000000000001E-2</v>
      </c>
      <c r="G578" s="166">
        <v>0.10043999999999897</v>
      </c>
      <c r="H578" t="s">
        <v>707</v>
      </c>
      <c r="I578">
        <v>1.0041349006249329E-2</v>
      </c>
      <c r="J578">
        <v>0.2202697481402725</v>
      </c>
      <c r="K578">
        <v>7.1450768013367194E-3</v>
      </c>
      <c r="L578">
        <v>1.208713610783938E-2</v>
      </c>
      <c r="M578">
        <v>0.23865696371189093</v>
      </c>
      <c r="N578">
        <v>1.0571190244114586E-2</v>
      </c>
      <c r="O578">
        <v>0.41172604630457987</v>
      </c>
      <c r="P578">
        <v>0.34580282089985453</v>
      </c>
      <c r="Q578">
        <v>1.7308400318951152E-2</v>
      </c>
      <c r="R578">
        <v>0.19821628173023062</v>
      </c>
      <c r="S578">
        <v>1.2553143884183572E-4</v>
      </c>
      <c r="T578">
        <v>0.19821628173022954</v>
      </c>
      <c r="U578">
        <v>0.27814897239352787</v>
      </c>
      <c r="V578">
        <v>0.30733089592012131</v>
      </c>
      <c r="W578">
        <v>0.12624099196598376</v>
      </c>
      <c r="X578">
        <v>0.16021601077726283</v>
      </c>
      <c r="Y578">
        <v>3.5145939047214352E-2</v>
      </c>
      <c r="Z578">
        <v>0.28993938115076023</v>
      </c>
      <c r="AA578" s="175"/>
    </row>
    <row r="579" spans="1:27" s="56" customFormat="1" x14ac:dyDescent="0.2">
      <c r="A579" s="156">
        <v>9186</v>
      </c>
      <c r="B579" s="156" t="s">
        <v>87</v>
      </c>
      <c r="C579" s="156" t="s">
        <v>79</v>
      </c>
      <c r="D579" s="160">
        <v>43340</v>
      </c>
      <c r="E579" s="158"/>
      <c r="F579" s="168">
        <v>1.0952999999999999</v>
      </c>
      <c r="G579" s="168">
        <v>10.346170000000001</v>
      </c>
      <c r="H579" t="s">
        <v>672</v>
      </c>
      <c r="I579">
        <v>9.8593782003527988E-3</v>
      </c>
      <c r="J579">
        <v>1.0914162061446269</v>
      </c>
      <c r="K579">
        <v>7.1453090257487285E-3</v>
      </c>
      <c r="L579">
        <v>9.8659612007517845E-3</v>
      </c>
      <c r="M579">
        <v>2.6983372038835687</v>
      </c>
      <c r="N579">
        <v>1.5209681086777581E-2</v>
      </c>
      <c r="O579">
        <v>2.0791288064532094</v>
      </c>
      <c r="P579">
        <v>1.2262352759653199</v>
      </c>
      <c r="Q579">
        <v>7.5820783925393716E-3</v>
      </c>
      <c r="R579">
        <v>0.28277176645685109</v>
      </c>
      <c r="S579">
        <v>5.4990015974205079E-5</v>
      </c>
      <c r="T579">
        <v>0.28277176645685159</v>
      </c>
      <c r="U579">
        <v>1.3152686904340893</v>
      </c>
      <c r="V579">
        <v>0.31731160134747133</v>
      </c>
      <c r="W579">
        <v>0.18549269518933184</v>
      </c>
      <c r="X579">
        <v>0.5609369202746004</v>
      </c>
      <c r="Y579">
        <v>0.24514501182841322</v>
      </c>
      <c r="Z579">
        <v>0.61642431567669898</v>
      </c>
      <c r="AA579" s="175"/>
    </row>
    <row r="580" spans="1:27" s="56" customFormat="1" x14ac:dyDescent="0.2">
      <c r="A580" s="56">
        <v>9581</v>
      </c>
      <c r="B580" s="56" t="s">
        <v>694</v>
      </c>
      <c r="C580" s="56" t="s">
        <v>95</v>
      </c>
      <c r="D580" s="130">
        <v>43340</v>
      </c>
      <c r="E580" s="72">
        <v>31</v>
      </c>
      <c r="F580" s="166">
        <v>5.0500000000000003E-2</v>
      </c>
      <c r="G580" s="166">
        <v>0.10063000000000066</v>
      </c>
      <c r="H580" t="s">
        <v>708</v>
      </c>
      <c r="I580">
        <v>1.0048213218437626E-2</v>
      </c>
      <c r="J580">
        <v>0.19912248387214462</v>
      </c>
      <c r="K580">
        <v>7.1432001349352311E-3</v>
      </c>
      <c r="L580">
        <v>1.7467189095011489E-2</v>
      </c>
      <c r="M580">
        <v>0.1126844962491258</v>
      </c>
      <c r="N580">
        <v>1.3049619540660589E-2</v>
      </c>
      <c r="O580">
        <v>0.19018507043249777</v>
      </c>
      <c r="P580">
        <v>0.41515006807963339</v>
      </c>
      <c r="Q580">
        <v>1.6955092907206253E-2</v>
      </c>
      <c r="R580">
        <v>0.44434758238899713</v>
      </c>
      <c r="S580">
        <v>1.2296903059309304E-4</v>
      </c>
      <c r="T580">
        <v>0.44434758238899774</v>
      </c>
      <c r="U580">
        <v>0.12837581781932966</v>
      </c>
      <c r="V580">
        <v>0.33587311063370123</v>
      </c>
      <c r="W580">
        <v>1.6497192295965264E-2</v>
      </c>
      <c r="X580">
        <v>0.15438071683714011</v>
      </c>
      <c r="Y580">
        <v>2.120753946086146E-3</v>
      </c>
      <c r="Z580">
        <v>0.32684265584196059</v>
      </c>
      <c r="AA580" s="175"/>
    </row>
    <row r="581" spans="1:27" s="56" customFormat="1" x14ac:dyDescent="0.2">
      <c r="A581" s="156">
        <v>9186</v>
      </c>
      <c r="B581" s="156" t="s">
        <v>87</v>
      </c>
      <c r="C581" s="156" t="s">
        <v>79</v>
      </c>
      <c r="D581" s="160">
        <v>43340</v>
      </c>
      <c r="E581" s="158"/>
      <c r="F581" s="168">
        <v>1.0952999999999999</v>
      </c>
      <c r="G581" s="168">
        <v>10.346170000000001</v>
      </c>
      <c r="H581" t="s">
        <v>674</v>
      </c>
      <c r="I581">
        <v>9.8404561559830555E-3</v>
      </c>
      <c r="J581">
        <v>1.4099846624511507</v>
      </c>
      <c r="K581">
        <v>7.137798530061871E-3</v>
      </c>
      <c r="L581">
        <v>7.6794844523656418E-3</v>
      </c>
      <c r="M581">
        <v>2.6996646181056505</v>
      </c>
      <c r="N581">
        <v>1.8689275017929677E-2</v>
      </c>
      <c r="O581">
        <v>2.0861704853129406</v>
      </c>
      <c r="P581">
        <v>1.5120905683210932</v>
      </c>
      <c r="Q581">
        <v>7.5916983767513454E-3</v>
      </c>
      <c r="R581">
        <v>0.26697385648496563</v>
      </c>
      <c r="S581">
        <v>5.5059786168880026E-5</v>
      </c>
      <c r="T581">
        <v>0.26697385648496436</v>
      </c>
      <c r="U581">
        <v>1.3119328983036382</v>
      </c>
      <c r="V581">
        <v>0.36738894416363482</v>
      </c>
      <c r="W581">
        <v>0.1881722188234122</v>
      </c>
      <c r="X581">
        <v>0.69055189072320156</v>
      </c>
      <c r="Y581">
        <v>0.24645621846927379</v>
      </c>
      <c r="Z581">
        <v>0.71512255480925102</v>
      </c>
      <c r="AA581" s="175"/>
    </row>
    <row r="582" spans="1:27" s="56" customFormat="1" x14ac:dyDescent="0.2">
      <c r="A582" s="56">
        <v>9582</v>
      </c>
      <c r="B582" s="56" t="s">
        <v>695</v>
      </c>
      <c r="C582" s="56" t="s">
        <v>95</v>
      </c>
      <c r="D582" s="130">
        <v>43340</v>
      </c>
      <c r="E582" s="72">
        <v>66.3</v>
      </c>
      <c r="F582" s="166">
        <v>5.0880000000000002E-2</v>
      </c>
      <c r="G582" s="166">
        <v>0.10031000000000034</v>
      </c>
      <c r="H582" t="s">
        <v>709</v>
      </c>
      <c r="I582">
        <v>1.0045433431738766E-2</v>
      </c>
      <c r="J582">
        <v>0.21753486021366045</v>
      </c>
      <c r="K582">
        <v>7.1394869785161999E-3</v>
      </c>
      <c r="L582">
        <v>1.1550686962719695E-2</v>
      </c>
      <c r="M582">
        <v>0.30368447600234089</v>
      </c>
      <c r="N582">
        <v>7.5936973363355314E-3</v>
      </c>
      <c r="O582">
        <v>0.45979734227996277</v>
      </c>
      <c r="P582">
        <v>0.18841550883990757</v>
      </c>
      <c r="Q582">
        <v>1.5223814047483212E-2</v>
      </c>
      <c r="R582">
        <v>0.11969824326763072</v>
      </c>
      <c r="S582">
        <v>1.104127040526484E-4</v>
      </c>
      <c r="T582">
        <v>0.11969824326762994</v>
      </c>
      <c r="U582">
        <v>0.31450346739979418</v>
      </c>
      <c r="V582">
        <v>0.22948973709999956</v>
      </c>
      <c r="W582">
        <v>0.41641958420271119</v>
      </c>
      <c r="X582">
        <v>0.37383226684635473</v>
      </c>
      <c r="Y582">
        <v>0.13078923205157733</v>
      </c>
      <c r="Z582">
        <v>0.26583309444192094</v>
      </c>
      <c r="AA582" s="175"/>
    </row>
    <row r="583" spans="1:27" s="56" customFormat="1" x14ac:dyDescent="0.2">
      <c r="A583" s="156">
        <v>9186</v>
      </c>
      <c r="B583" s="156" t="s">
        <v>87</v>
      </c>
      <c r="C583" s="156" t="s">
        <v>79</v>
      </c>
      <c r="D583" s="160">
        <v>43340</v>
      </c>
      <c r="E583" s="158"/>
      <c r="F583" s="168">
        <v>1.0952999999999999</v>
      </c>
      <c r="G583" s="168">
        <v>10.346170000000001</v>
      </c>
      <c r="H583" t="s">
        <v>676</v>
      </c>
      <c r="I583">
        <v>9.7555079130557665E-3</v>
      </c>
      <c r="J583">
        <v>1.2638394530967534</v>
      </c>
      <c r="K583">
        <v>7.1410044053362874E-3</v>
      </c>
      <c r="L583">
        <v>9.4537898711958158E-3</v>
      </c>
      <c r="M583">
        <v>2.6986817660684395</v>
      </c>
      <c r="N583">
        <v>1.7717729675231685E-2</v>
      </c>
      <c r="O583">
        <v>2.0976335611831907</v>
      </c>
      <c r="P583">
        <v>1.2497399167296699</v>
      </c>
      <c r="Q583">
        <v>7.5644882174325696E-3</v>
      </c>
      <c r="R583">
        <v>0.23255151372722593</v>
      </c>
      <c r="S583">
        <v>5.4862440926832349E-5</v>
      </c>
      <c r="T583">
        <v>0.23255151372722585</v>
      </c>
      <c r="U583">
        <v>1.3119690466664546</v>
      </c>
      <c r="V583">
        <v>0.3083094029428472</v>
      </c>
      <c r="W583">
        <v>0.18578314826303535</v>
      </c>
      <c r="X583">
        <v>0.71139209039269991</v>
      </c>
      <c r="Y583">
        <v>0.24441058161958096</v>
      </c>
      <c r="Z583">
        <v>0.61165396443906417</v>
      </c>
      <c r="AA583" s="175"/>
    </row>
    <row r="584" spans="1:27" s="56" customFormat="1" x14ac:dyDescent="0.2">
      <c r="D584" s="130"/>
      <c r="E584" s="72"/>
      <c r="G584" s="70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</row>
    <row r="585" spans="1:27" s="56" customFormat="1" x14ac:dyDescent="0.2">
      <c r="A585" s="156">
        <v>9186</v>
      </c>
      <c r="B585" s="156" t="s">
        <v>87</v>
      </c>
      <c r="C585" s="156" t="s">
        <v>79</v>
      </c>
      <c r="D585" s="160">
        <v>43341</v>
      </c>
      <c r="E585" s="158"/>
      <c r="F585" s="168">
        <v>1.0952999999999999</v>
      </c>
      <c r="G585" s="168">
        <v>10.346170000000001</v>
      </c>
      <c r="H585" t="s">
        <v>424</v>
      </c>
      <c r="I585">
        <v>9.8457814087275879E-3</v>
      </c>
      <c r="J585">
        <v>0.69462205953289879</v>
      </c>
      <c r="K585">
        <v>7.1571083330172047E-3</v>
      </c>
      <c r="L585">
        <v>9.8672715517646257E-3</v>
      </c>
      <c r="M585">
        <v>2.699693957078225</v>
      </c>
      <c r="N585">
        <v>1.5090224859831825E-2</v>
      </c>
      <c r="O585">
        <v>2.0708180484786123</v>
      </c>
      <c r="P585">
        <v>0.63633522937613185</v>
      </c>
      <c r="Q585">
        <v>7.5555829040289454E-3</v>
      </c>
      <c r="R585">
        <v>0.1393587404919639</v>
      </c>
      <c r="S585">
        <v>5.4797853975739553E-5</v>
      </c>
      <c r="T585">
        <v>0.13935874049196306</v>
      </c>
      <c r="U585">
        <v>1.3116384473168323</v>
      </c>
      <c r="V585">
        <v>0.26333697711029214</v>
      </c>
      <c r="W585">
        <v>0.18872811701431999</v>
      </c>
      <c r="X585">
        <v>0.62156136794528982</v>
      </c>
      <c r="Y585">
        <v>0.24811117923696813</v>
      </c>
      <c r="Z585">
        <v>0.52348506536591977</v>
      </c>
      <c r="AA585" s="175"/>
    </row>
    <row r="586" spans="1:27" s="56" customFormat="1" x14ac:dyDescent="0.2">
      <c r="A586" s="56">
        <v>9597</v>
      </c>
      <c r="B586" s="56" t="s">
        <v>715</v>
      </c>
      <c r="C586" s="56" t="s">
        <v>95</v>
      </c>
      <c r="D586" s="130">
        <v>43341</v>
      </c>
      <c r="E586" s="72">
        <v>40</v>
      </c>
      <c r="F586" s="56">
        <v>0.25924000000000003</v>
      </c>
      <c r="G586" s="70">
        <v>0.10111000000000026</v>
      </c>
      <c r="H586" t="s">
        <v>710</v>
      </c>
      <c r="I586">
        <v>1.0077617087118972E-2</v>
      </c>
      <c r="J586">
        <v>0.24717327947293352</v>
      </c>
      <c r="K586">
        <v>7.1577611324146482E-3</v>
      </c>
      <c r="L586">
        <v>1.231016564453931E-2</v>
      </c>
      <c r="M586">
        <v>0.3467403584215949</v>
      </c>
      <c r="N586">
        <v>8.8543436658395994E-3</v>
      </c>
      <c r="O586">
        <v>0.73121624883785707</v>
      </c>
      <c r="P586">
        <v>0.26117209427959198</v>
      </c>
      <c r="Q586">
        <v>2.1248018375867043E-2</v>
      </c>
      <c r="R586">
        <v>0.11850796388540782</v>
      </c>
      <c r="S586">
        <v>1.5410403446353775E-4</v>
      </c>
      <c r="T586">
        <v>0.11850796388540735</v>
      </c>
      <c r="U586">
        <v>0.44695201595493139</v>
      </c>
      <c r="V586">
        <v>0.26964513173017501</v>
      </c>
      <c r="W586">
        <v>2.7146846579486628E-2</v>
      </c>
      <c r="X586">
        <v>0.30048049405466176</v>
      </c>
      <c r="Y586">
        <v>1.2111761050002272E-2</v>
      </c>
      <c r="Z586">
        <v>0.23852723830513142</v>
      </c>
    </row>
    <row r="587" spans="1:27" s="56" customFormat="1" x14ac:dyDescent="0.2">
      <c r="A587" s="156">
        <v>9186</v>
      </c>
      <c r="B587" s="156" t="s">
        <v>87</v>
      </c>
      <c r="C587" s="156" t="s">
        <v>79</v>
      </c>
      <c r="D587" s="160">
        <v>43341</v>
      </c>
      <c r="E587" s="158"/>
      <c r="F587" s="168">
        <v>1.0952999999999999</v>
      </c>
      <c r="G587" s="168">
        <v>10.346170000000001</v>
      </c>
      <c r="H587" t="s">
        <v>426</v>
      </c>
      <c r="I587">
        <v>1.001253376562385E-2</v>
      </c>
      <c r="J587">
        <v>1.2186709914488285</v>
      </c>
      <c r="K587">
        <v>7.1571195630222564E-3</v>
      </c>
      <c r="L587">
        <v>1.0152816935964492E-2</v>
      </c>
      <c r="M587">
        <v>2.6990072932104479</v>
      </c>
      <c r="N587">
        <v>1.6122669779228462E-2</v>
      </c>
      <c r="O587">
        <v>2.0528975452207283</v>
      </c>
      <c r="P587">
        <v>1.2939234388615419</v>
      </c>
      <c r="Q587">
        <v>7.5842125233366144E-3</v>
      </c>
      <c r="R587">
        <v>0.30162434102019264</v>
      </c>
      <c r="S587">
        <v>5.5005494037152448E-5</v>
      </c>
      <c r="T587">
        <v>0.30162434102019231</v>
      </c>
      <c r="U587">
        <v>1.307130701909077</v>
      </c>
      <c r="V587">
        <v>0.35130459092706562</v>
      </c>
      <c r="W587">
        <v>0.19028597485518209</v>
      </c>
      <c r="X587">
        <v>0.66291683327986661</v>
      </c>
      <c r="Y587">
        <v>0.24846417918087857</v>
      </c>
      <c r="Z587">
        <v>0.55907551320635807</v>
      </c>
    </row>
    <row r="588" spans="1:27" s="56" customFormat="1" x14ac:dyDescent="0.2">
      <c r="A588" s="56">
        <v>9598</v>
      </c>
      <c r="B588" s="56" t="s">
        <v>716</v>
      </c>
      <c r="C588" s="56" t="s">
        <v>95</v>
      </c>
      <c r="D588" s="130">
        <v>43341</v>
      </c>
      <c r="E588" s="72">
        <v>45</v>
      </c>
      <c r="F588" s="56">
        <v>0.23960999999999999</v>
      </c>
      <c r="G588" s="70">
        <v>0.10097000000000023</v>
      </c>
      <c r="H588" t="s">
        <v>711</v>
      </c>
      <c r="I588">
        <v>1.011064470057213E-2</v>
      </c>
      <c r="J588">
        <v>0.27328977383969982</v>
      </c>
      <c r="K588">
        <v>7.1581372252485249E-3</v>
      </c>
      <c r="L588">
        <v>1.0919414857673169E-2</v>
      </c>
      <c r="M588">
        <v>0.3337259286710203</v>
      </c>
      <c r="N588">
        <v>8.240633402935996E-3</v>
      </c>
      <c r="O588">
        <v>0.68040035492291429</v>
      </c>
      <c r="P588">
        <v>0.32418601160023991</v>
      </c>
      <c r="Q588">
        <v>2.0619232939353624E-2</v>
      </c>
      <c r="R588">
        <v>0.15073905879404442</v>
      </c>
      <c r="S588">
        <v>1.4954368578233131E-4</v>
      </c>
      <c r="T588">
        <v>0.15073905879404378</v>
      </c>
      <c r="U588">
        <v>0.445842970278572</v>
      </c>
      <c r="V588">
        <v>0.29206555548361901</v>
      </c>
      <c r="W588">
        <v>1.7238678749912702E-2</v>
      </c>
      <c r="X588">
        <v>0.21758526575579323</v>
      </c>
      <c r="Y588">
        <v>7.6836272813745176E-3</v>
      </c>
      <c r="Z588">
        <v>0.19510160203008117</v>
      </c>
    </row>
    <row r="589" spans="1:27" s="56" customFormat="1" x14ac:dyDescent="0.2">
      <c r="A589" s="156">
        <v>9186</v>
      </c>
      <c r="B589" s="156" t="s">
        <v>87</v>
      </c>
      <c r="C589" s="156" t="s">
        <v>79</v>
      </c>
      <c r="D589" s="160">
        <v>43341</v>
      </c>
      <c r="E589" s="158"/>
      <c r="F589" s="168">
        <v>1.0952999999999999</v>
      </c>
      <c r="G589" s="168">
        <v>10.346170000000001</v>
      </c>
      <c r="H589" t="s">
        <v>428</v>
      </c>
      <c r="I589">
        <v>1.0134615722419858E-2</v>
      </c>
      <c r="J589">
        <v>1.5773461857810498</v>
      </c>
      <c r="K589">
        <v>7.1579078591420316E-3</v>
      </c>
      <c r="L589">
        <v>7.5115923473810312E-3</v>
      </c>
      <c r="M589">
        <v>2.6998702110462398</v>
      </c>
      <c r="N589">
        <v>1.921252357356356E-2</v>
      </c>
      <c r="O589">
        <v>2.0265654092194931</v>
      </c>
      <c r="P589">
        <v>1.6402755616098879</v>
      </c>
      <c r="Q589">
        <v>7.593976759030654E-3</v>
      </c>
      <c r="R589">
        <v>0.29843088003738305</v>
      </c>
      <c r="S589">
        <v>5.5076310434582384E-5</v>
      </c>
      <c r="T589">
        <v>0.29843088003738322</v>
      </c>
      <c r="U589">
        <v>1.3115073251816667</v>
      </c>
      <c r="V589">
        <v>0.2568641025600864</v>
      </c>
      <c r="W589">
        <v>0.18938571392234224</v>
      </c>
      <c r="X589">
        <v>0.61191621161651566</v>
      </c>
      <c r="Y589">
        <v>0.24861806742911938</v>
      </c>
      <c r="Z589">
        <v>0.56478025218686789</v>
      </c>
    </row>
    <row r="590" spans="1:27" s="56" customFormat="1" x14ac:dyDescent="0.2">
      <c r="A590" s="56">
        <v>9599</v>
      </c>
      <c r="B590" s="56" t="s">
        <v>717</v>
      </c>
      <c r="C590" s="56" t="s">
        <v>95</v>
      </c>
      <c r="D590" s="130">
        <v>43341</v>
      </c>
      <c r="E590" s="72">
        <v>56</v>
      </c>
      <c r="F590" s="56">
        <v>0.19409999999999999</v>
      </c>
      <c r="G590" s="70">
        <v>0.10335000000000072</v>
      </c>
      <c r="H590" t="s">
        <v>712</v>
      </c>
      <c r="I590">
        <v>9.9523027684092821E-3</v>
      </c>
      <c r="J590">
        <v>0.29638875075265808</v>
      </c>
      <c r="K590">
        <v>7.1576761418889225E-3</v>
      </c>
      <c r="L590">
        <v>9.2635650770233457E-3</v>
      </c>
      <c r="M590">
        <v>0.58272359378811467</v>
      </c>
      <c r="N590">
        <v>7.8844912183472487E-3</v>
      </c>
      <c r="O590">
        <v>1.7729364968078547</v>
      </c>
      <c r="P590">
        <v>0.28758823223147906</v>
      </c>
      <c r="Q590">
        <v>3.0289375640070292E-2</v>
      </c>
      <c r="R590">
        <v>7.4528397210174457E-2</v>
      </c>
      <c r="S590">
        <v>2.196776614622051E-4</v>
      </c>
      <c r="T590">
        <v>7.4528397210174069E-2</v>
      </c>
      <c r="U590">
        <v>0.60887340563581049</v>
      </c>
      <c r="V590">
        <v>0.3135370985145835</v>
      </c>
      <c r="W590">
        <v>0.12664217766701127</v>
      </c>
      <c r="X590">
        <v>0.46396403922140106</v>
      </c>
      <c r="Y590">
        <v>7.7218205959289632E-2</v>
      </c>
      <c r="Z590">
        <v>0.40793370889713215</v>
      </c>
    </row>
    <row r="591" spans="1:27" s="56" customFormat="1" x14ac:dyDescent="0.2">
      <c r="A591" s="156">
        <v>9186</v>
      </c>
      <c r="B591" s="156" t="s">
        <v>87</v>
      </c>
      <c r="C591" s="156" t="s">
        <v>79</v>
      </c>
      <c r="D591" s="160">
        <v>43341</v>
      </c>
      <c r="E591" s="158"/>
      <c r="F591" s="168">
        <v>1.0952999999999999</v>
      </c>
      <c r="G591" s="168">
        <v>10.346170000000001</v>
      </c>
      <c r="H591" t="s">
        <v>672</v>
      </c>
      <c r="I591">
        <v>9.8390490968252083E-3</v>
      </c>
      <c r="J591">
        <v>1.2902033760674219</v>
      </c>
      <c r="K591">
        <v>7.1555673139585526E-3</v>
      </c>
      <c r="L591">
        <v>8.7488768369886685E-3</v>
      </c>
      <c r="M591">
        <v>2.6996019729444165</v>
      </c>
      <c r="N591">
        <v>1.8451577914065279E-2</v>
      </c>
      <c r="O591">
        <v>2.0833177911849434</v>
      </c>
      <c r="P591">
        <v>1.4310180447229426</v>
      </c>
      <c r="Q591">
        <v>7.5665562388541555E-3</v>
      </c>
      <c r="R591">
        <v>0.23886630697584754</v>
      </c>
      <c r="S591">
        <v>5.4877439522879562E-5</v>
      </c>
      <c r="T591">
        <v>0.23886630697584729</v>
      </c>
      <c r="U591">
        <v>1.3087437689199402</v>
      </c>
      <c r="V591">
        <v>0.30364905144168086</v>
      </c>
      <c r="W591">
        <v>0.18966155619428118</v>
      </c>
      <c r="X591">
        <v>0.64073421997575242</v>
      </c>
      <c r="Y591">
        <v>0.24814807529808913</v>
      </c>
      <c r="Z591">
        <v>0.57753331980087241</v>
      </c>
    </row>
    <row r="592" spans="1:27" s="56" customFormat="1" x14ac:dyDescent="0.2">
      <c r="A592" s="56">
        <v>9600</v>
      </c>
      <c r="B592" s="56" t="s">
        <v>718</v>
      </c>
      <c r="C592" s="56" t="s">
        <v>95</v>
      </c>
      <c r="D592" s="130">
        <v>43341</v>
      </c>
      <c r="E592" s="72">
        <v>62.5</v>
      </c>
      <c r="F592" s="56">
        <v>0.19392999999999999</v>
      </c>
      <c r="G592" s="70">
        <v>0.10105000000000075</v>
      </c>
      <c r="H592" t="s">
        <v>713</v>
      </c>
      <c r="I592">
        <v>1.0064461000639102E-2</v>
      </c>
      <c r="J592">
        <v>0.16694803949766179</v>
      </c>
      <c r="K592">
        <v>7.1566699046191236E-3</v>
      </c>
      <c r="L592">
        <v>8.645289206107222E-3</v>
      </c>
      <c r="M592">
        <v>0.47353119274484928</v>
      </c>
      <c r="N592">
        <v>7.7554461113128756E-3</v>
      </c>
      <c r="O592">
        <v>1.3702421070949908</v>
      </c>
      <c r="P592">
        <v>0.19688857930177267</v>
      </c>
      <c r="Q592">
        <v>2.9124341686889051E-2</v>
      </c>
      <c r="R592">
        <v>7.1596776588018857E-2</v>
      </c>
      <c r="S592">
        <v>2.112281002233016E-4</v>
      </c>
      <c r="T592">
        <v>7.1596776588019051E-2</v>
      </c>
      <c r="U592">
        <v>0.5230165464152754</v>
      </c>
      <c r="V592">
        <v>0.29347143036369833</v>
      </c>
      <c r="W592">
        <v>1.9696300340113843E-2</v>
      </c>
      <c r="X592">
        <v>0.24407563068183252</v>
      </c>
      <c r="Y592">
        <v>1.0319090998247207E-2</v>
      </c>
      <c r="Z592">
        <v>0.16625001911514606</v>
      </c>
    </row>
    <row r="593" spans="1:26" s="56" customFormat="1" x14ac:dyDescent="0.2">
      <c r="A593" s="156">
        <v>9186</v>
      </c>
      <c r="B593" s="156" t="s">
        <v>87</v>
      </c>
      <c r="C593" s="156" t="s">
        <v>79</v>
      </c>
      <c r="D593" s="160">
        <v>43341</v>
      </c>
      <c r="E593" s="158"/>
      <c r="F593" s="168">
        <v>1.0952999999999999</v>
      </c>
      <c r="G593" s="168">
        <v>10.346170000000001</v>
      </c>
      <c r="H593" t="s">
        <v>674</v>
      </c>
      <c r="I593">
        <v>9.8503265746788093E-3</v>
      </c>
      <c r="J593">
        <v>1.1768012157907319</v>
      </c>
      <c r="K593">
        <v>7.1559324232148593E-3</v>
      </c>
      <c r="L593">
        <v>7.5700542243617251E-3</v>
      </c>
      <c r="M593">
        <v>2.6989101223251937</v>
      </c>
      <c r="N593">
        <v>1.4685890385135231E-2</v>
      </c>
      <c r="O593">
        <v>2.0864714559905537</v>
      </c>
      <c r="P593">
        <v>1.1727667136481235</v>
      </c>
      <c r="Q593">
        <v>7.6060083332405923E-3</v>
      </c>
      <c r="R593">
        <v>0.25236634295101978</v>
      </c>
      <c r="S593">
        <v>5.5163571001375048E-5</v>
      </c>
      <c r="T593">
        <v>0.25236634295101912</v>
      </c>
      <c r="U593">
        <v>1.3075335628818141</v>
      </c>
      <c r="V593">
        <v>0.38916942343966021</v>
      </c>
      <c r="W593">
        <v>0.18951231773403918</v>
      </c>
      <c r="X593">
        <v>0.61412729380472508</v>
      </c>
      <c r="Y593">
        <v>0.24800369554850321</v>
      </c>
      <c r="Z593">
        <v>0.45718612893173938</v>
      </c>
    </row>
    <row r="594" spans="1:26" s="56" customFormat="1" x14ac:dyDescent="0.2">
      <c r="A594" s="56">
        <v>9601</v>
      </c>
      <c r="B594" s="56" t="s">
        <v>719</v>
      </c>
      <c r="C594" s="56" t="s">
        <v>95</v>
      </c>
      <c r="D594" s="130">
        <v>43341</v>
      </c>
      <c r="E594" s="72">
        <v>96.5</v>
      </c>
      <c r="F594" s="56">
        <v>0.17315</v>
      </c>
      <c r="G594" s="70">
        <v>0.10566999999999993</v>
      </c>
      <c r="H594" t="s">
        <v>714</v>
      </c>
      <c r="I594">
        <v>9.9870450512252341E-3</v>
      </c>
      <c r="J594">
        <v>0.1703474875968618</v>
      </c>
      <c r="K594">
        <v>7.156683439707115E-3</v>
      </c>
      <c r="L594">
        <v>9.7578948908536162E-3</v>
      </c>
      <c r="M594">
        <v>0.40365266347978124</v>
      </c>
      <c r="N594">
        <v>6.3289408959715061E-3</v>
      </c>
      <c r="O594">
        <v>1.1102198485026946</v>
      </c>
      <c r="P594">
        <v>0.18299456275447012</v>
      </c>
      <c r="Q594">
        <v>2.7490934092860422E-2</v>
      </c>
      <c r="R594">
        <v>8.4458776081326237E-2</v>
      </c>
      <c r="S594">
        <v>1.993815978478574E-4</v>
      </c>
      <c r="T594">
        <v>8.4458776081326264E-2</v>
      </c>
      <c r="U594">
        <v>0.49436979428442956</v>
      </c>
      <c r="V594">
        <v>0.32230548307455975</v>
      </c>
      <c r="W594">
        <v>1.3963246624073935E-2</v>
      </c>
      <c r="X594">
        <v>0.23185599460317508</v>
      </c>
      <c r="Y594">
        <v>6.9050814702691357E-3</v>
      </c>
      <c r="Z594">
        <v>0.20968982277999948</v>
      </c>
    </row>
    <row r="595" spans="1:26" s="56" customFormat="1" x14ac:dyDescent="0.2">
      <c r="A595" s="156">
        <v>9186</v>
      </c>
      <c r="B595" s="156" t="s">
        <v>87</v>
      </c>
      <c r="C595" s="156" t="s">
        <v>79</v>
      </c>
      <c r="D595" s="160">
        <v>43341</v>
      </c>
      <c r="E595" s="158"/>
      <c r="F595" s="168">
        <v>1.0952999999999999</v>
      </c>
      <c r="G595" s="168">
        <v>10.346170000000001</v>
      </c>
      <c r="H595" t="s">
        <v>676</v>
      </c>
      <c r="I595">
        <v>9.8040018049796469E-3</v>
      </c>
      <c r="J595">
        <v>1.2972670660741794</v>
      </c>
      <c r="K595">
        <v>7.1539715500275212E-3</v>
      </c>
      <c r="L595">
        <v>9.9730105433203705E-3</v>
      </c>
      <c r="M595">
        <v>2.6991945117446514</v>
      </c>
      <c r="N595">
        <v>1.5803588226541581E-2</v>
      </c>
      <c r="O595">
        <v>2.0862920474242364</v>
      </c>
      <c r="P595">
        <v>1.3495752410485828</v>
      </c>
      <c r="Q595">
        <v>7.5845401816634524E-3</v>
      </c>
      <c r="R595">
        <v>0.30187520123591199</v>
      </c>
      <c r="S595">
        <v>5.5007870422055637E-5</v>
      </c>
      <c r="T595">
        <v>0.30187520123591183</v>
      </c>
      <c r="U595">
        <v>1.3075868782086779</v>
      </c>
      <c r="V595">
        <v>0.20721313020982332</v>
      </c>
      <c r="W595">
        <v>0.19038996086551951</v>
      </c>
      <c r="X595">
        <v>0.60472313671842182</v>
      </c>
      <c r="Y595">
        <v>0.24869008626700562</v>
      </c>
      <c r="Z595">
        <v>0.61857351586574894</v>
      </c>
    </row>
    <row r="596" spans="1:26" s="56" customFormat="1" x14ac:dyDescent="0.2">
      <c r="D596" s="130"/>
      <c r="E596" s="72"/>
      <c r="G596" s="70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</row>
    <row r="597" spans="1:26" s="56" customFormat="1" x14ac:dyDescent="0.2">
      <c r="A597" s="156">
        <v>9186</v>
      </c>
      <c r="B597" s="156" t="s">
        <v>87</v>
      </c>
      <c r="C597" s="156" t="s">
        <v>79</v>
      </c>
      <c r="D597" s="160">
        <v>43342</v>
      </c>
      <c r="E597" s="158"/>
      <c r="F597" s="168">
        <v>1.0952999999999999</v>
      </c>
      <c r="G597" s="168">
        <v>10.346170000000001</v>
      </c>
      <c r="H597" t="s">
        <v>430</v>
      </c>
      <c r="I597">
        <v>9.8174791449803962E-3</v>
      </c>
      <c r="J597">
        <v>0.98666027485596031</v>
      </c>
      <c r="K597">
        <v>7.1445099606721185E-3</v>
      </c>
      <c r="L597">
        <v>8.4478029141749327E-3</v>
      </c>
      <c r="M597">
        <v>2.7001218875695248</v>
      </c>
      <c r="N597">
        <v>9.793000624534004E-3</v>
      </c>
      <c r="O597">
        <v>2.0748024448123732</v>
      </c>
      <c r="P597">
        <v>0.87922983090002149</v>
      </c>
      <c r="Q597">
        <v>7.5614926295237365E-3</v>
      </c>
      <c r="R597">
        <v>0.22080437032801109</v>
      </c>
      <c r="S597">
        <v>5.4840715033425451E-5</v>
      </c>
      <c r="T597">
        <v>0.22080437032801076</v>
      </c>
      <c r="U597">
        <v>1.3060900020987174</v>
      </c>
      <c r="V597">
        <v>0.32124530627159598</v>
      </c>
      <c r="W597">
        <v>0.18836793511901026</v>
      </c>
      <c r="X597">
        <v>0.54099123682979489</v>
      </c>
      <c r="Y597">
        <v>0.2460893498696477</v>
      </c>
      <c r="Z597">
        <v>0.51242899891989735</v>
      </c>
    </row>
    <row r="598" spans="1:26" s="56" customFormat="1" x14ac:dyDescent="0.2">
      <c r="A598" s="56">
        <v>9550</v>
      </c>
      <c r="B598" s="56" t="s">
        <v>726</v>
      </c>
      <c r="C598" s="56" t="s">
        <v>95</v>
      </c>
      <c r="D598" s="130">
        <v>43342</v>
      </c>
      <c r="E598" s="72">
        <v>6</v>
      </c>
      <c r="F598" s="56">
        <v>9.2670000000000002E-2</v>
      </c>
      <c r="G598" s="70">
        <v>0.10376999999999903</v>
      </c>
      <c r="H598" t="s">
        <v>720</v>
      </c>
      <c r="I598">
        <v>1.0009919020910316E-2</v>
      </c>
      <c r="J598">
        <v>0.24923625116031392</v>
      </c>
      <c r="K598">
        <v>7.1432490741318248E-3</v>
      </c>
      <c r="L598">
        <v>1.0307987133975306E-2</v>
      </c>
      <c r="M598">
        <v>1.8939554650807711</v>
      </c>
      <c r="N598">
        <v>5.898060835071807E-3</v>
      </c>
      <c r="O598">
        <v>1.4429726439581207</v>
      </c>
      <c r="P598">
        <v>0.27402573714830109</v>
      </c>
      <c r="Q598">
        <v>7.6166337949829513E-3</v>
      </c>
      <c r="R598">
        <v>8.5526755176197011E-2</v>
      </c>
      <c r="S598">
        <v>5.5240633553447917E-5</v>
      </c>
      <c r="T598">
        <v>8.5526755176196886E-2</v>
      </c>
      <c r="U598">
        <v>1.0021655168804103E-2</v>
      </c>
      <c r="V598">
        <v>1.5411937907099551</v>
      </c>
      <c r="W598">
        <v>1.0030189567086865E-2</v>
      </c>
      <c r="X598">
        <v>0.22771535242234925</v>
      </c>
      <c r="Y598">
        <v>1.0039408618447385E-4</v>
      </c>
      <c r="Z598">
        <v>1.5065647129021456</v>
      </c>
    </row>
    <row r="599" spans="1:26" s="56" customFormat="1" x14ac:dyDescent="0.2">
      <c r="A599" s="156">
        <v>9186</v>
      </c>
      <c r="B599" s="156" t="s">
        <v>87</v>
      </c>
      <c r="C599" s="156" t="s">
        <v>79</v>
      </c>
      <c r="D599" s="160">
        <v>43342</v>
      </c>
      <c r="E599" s="158"/>
      <c r="F599" s="168">
        <v>1.0952999999999999</v>
      </c>
      <c r="G599" s="168">
        <v>10.346170000000001</v>
      </c>
      <c r="H599" t="s">
        <v>432</v>
      </c>
      <c r="I599">
        <v>9.8410327973804581E-3</v>
      </c>
      <c r="J599">
        <v>0.89146588683965744</v>
      </c>
      <c r="K599">
        <v>7.1553617553269657E-3</v>
      </c>
      <c r="L599">
        <v>7.3399034857382379E-3</v>
      </c>
      <c r="M599">
        <v>2.699848258881024</v>
      </c>
      <c r="N599">
        <v>1.1502938283971625E-2</v>
      </c>
      <c r="O599">
        <v>2.0705324454263643</v>
      </c>
      <c r="P599">
        <v>0.83959829076456005</v>
      </c>
      <c r="Q599">
        <v>7.5528943191560264E-3</v>
      </c>
      <c r="R599">
        <v>0.10182454099447026</v>
      </c>
      <c r="S599">
        <v>5.4778354662034851E-5</v>
      </c>
      <c r="T599">
        <v>0.10182454099447122</v>
      </c>
      <c r="U599">
        <v>1.3112404770859121</v>
      </c>
      <c r="V599">
        <v>0.45596006967641589</v>
      </c>
      <c r="W599">
        <v>0.19005971117813306</v>
      </c>
      <c r="X599">
        <v>0.62416334446211907</v>
      </c>
      <c r="Y599">
        <v>0.24909697839827971</v>
      </c>
      <c r="Z599">
        <v>0.46236458228425131</v>
      </c>
    </row>
    <row r="600" spans="1:26" s="56" customFormat="1" x14ac:dyDescent="0.2">
      <c r="A600" s="56">
        <v>9551</v>
      </c>
      <c r="B600" s="56" t="s">
        <v>727</v>
      </c>
      <c r="C600" s="56" t="s">
        <v>95</v>
      </c>
      <c r="D600" s="130">
        <v>43342</v>
      </c>
      <c r="E600" s="72">
        <v>49.5</v>
      </c>
      <c r="F600" s="56">
        <v>0.10803</v>
      </c>
      <c r="G600" s="70">
        <v>9.4260000000000232E-2</v>
      </c>
      <c r="H600" t="s">
        <v>721</v>
      </c>
      <c r="I600">
        <v>1.0008008420795649E-2</v>
      </c>
      <c r="J600">
        <v>0.46900211295254968</v>
      </c>
      <c r="K600">
        <v>7.1533598906801605E-3</v>
      </c>
      <c r="L600">
        <v>7.6801156543010781E-3</v>
      </c>
      <c r="M600">
        <v>1.4312674008952844</v>
      </c>
      <c r="N600">
        <v>8.0408039797974108E-3</v>
      </c>
      <c r="O600">
        <v>1.0896827298503782</v>
      </c>
      <c r="P600">
        <v>0.45683641205888742</v>
      </c>
      <c r="Q600">
        <v>7.6320381113338968E-3</v>
      </c>
      <c r="R600">
        <v>0.14487436807974888</v>
      </c>
      <c r="S600">
        <v>5.5352355374082722E-5</v>
      </c>
      <c r="T600">
        <v>0.14487436807974888</v>
      </c>
      <c r="U600">
        <v>9.8093166947845704E-3</v>
      </c>
      <c r="V600">
        <v>1.9288483845486017</v>
      </c>
      <c r="W600">
        <v>0.19787305433228869</v>
      </c>
      <c r="X600">
        <v>0.62107789873207186</v>
      </c>
      <c r="Y600">
        <v>1.9132232683769638E-3</v>
      </c>
      <c r="Z600">
        <v>1.8413339240765432</v>
      </c>
    </row>
    <row r="601" spans="1:26" s="56" customFormat="1" x14ac:dyDescent="0.2">
      <c r="A601" s="156">
        <v>9186</v>
      </c>
      <c r="B601" s="156" t="s">
        <v>87</v>
      </c>
      <c r="C601" s="156" t="s">
        <v>79</v>
      </c>
      <c r="D601" s="160">
        <v>43342</v>
      </c>
      <c r="E601" s="158"/>
      <c r="F601" s="168">
        <v>1.0952999999999999</v>
      </c>
      <c r="G601" s="168">
        <v>10.346170000000001</v>
      </c>
      <c r="H601" t="s">
        <v>434</v>
      </c>
      <c r="I601">
        <v>9.9021407877713935E-3</v>
      </c>
      <c r="J601">
        <v>0.98805622077655586</v>
      </c>
      <c r="K601">
        <v>7.1554742044769443E-3</v>
      </c>
      <c r="L601">
        <v>8.6608957279973742E-3</v>
      </c>
      <c r="M601">
        <v>2.6991958161602607</v>
      </c>
      <c r="N601">
        <v>1.2412109419207088E-2</v>
      </c>
      <c r="O601">
        <v>2.0651005903635262</v>
      </c>
      <c r="P601">
        <v>1.0245539009996534</v>
      </c>
      <c r="Q601">
        <v>7.5640405839933773E-3</v>
      </c>
      <c r="R601">
        <v>0.18395925238311059</v>
      </c>
      <c r="S601">
        <v>5.4859194406723017E-5</v>
      </c>
      <c r="T601">
        <v>0.18395925238311042</v>
      </c>
      <c r="U601">
        <v>1.3095675528836972</v>
      </c>
      <c r="V601">
        <v>0.33155292201701003</v>
      </c>
      <c r="W601">
        <v>0.18898399500774676</v>
      </c>
      <c r="X601">
        <v>0.43259212856864432</v>
      </c>
      <c r="Y601">
        <v>0.24719357364977998</v>
      </c>
      <c r="Z601">
        <v>0.50332019314750487</v>
      </c>
    </row>
    <row r="602" spans="1:26" s="56" customFormat="1" x14ac:dyDescent="0.2">
      <c r="A602" s="56">
        <v>9552</v>
      </c>
      <c r="B602" s="56" t="s">
        <v>728</v>
      </c>
      <c r="C602" s="56" t="s">
        <v>95</v>
      </c>
      <c r="D602" s="130">
        <v>43342</v>
      </c>
      <c r="E602" s="72">
        <v>212</v>
      </c>
      <c r="F602" s="56">
        <v>6.6739999999999994E-2</v>
      </c>
      <c r="G602" s="70">
        <v>9.9729999999999208E-2</v>
      </c>
      <c r="H602" t="s">
        <v>722</v>
      </c>
      <c r="I602">
        <v>1.0002891402251315E-2</v>
      </c>
      <c r="J602">
        <v>0.35676859704510583</v>
      </c>
      <c r="K602">
        <v>7.1520331266352426E-3</v>
      </c>
      <c r="L602">
        <v>1.009238875625384E-2</v>
      </c>
      <c r="M602">
        <v>0.68425156391009156</v>
      </c>
      <c r="N602">
        <v>8.2039393140909394E-3</v>
      </c>
      <c r="O602">
        <v>0.52663111621125192</v>
      </c>
      <c r="P602">
        <v>0.47709320631353547</v>
      </c>
      <c r="Q602">
        <v>7.6967072970681285E-3</v>
      </c>
      <c r="R602">
        <v>0.29148881475693911</v>
      </c>
      <c r="S602">
        <v>5.5821377108289968E-5</v>
      </c>
      <c r="T602">
        <v>0.291488814756938</v>
      </c>
      <c r="U602">
        <v>9.603723710419107E-3</v>
      </c>
      <c r="V602">
        <v>1.5791255233214081</v>
      </c>
      <c r="W602">
        <v>0.14421014713920211</v>
      </c>
      <c r="X602">
        <v>0.50953853154104101</v>
      </c>
      <c r="Y602">
        <v>1.3827482772099558E-3</v>
      </c>
      <c r="Z602">
        <v>1.6039460554208593</v>
      </c>
    </row>
    <row r="603" spans="1:26" s="56" customFormat="1" x14ac:dyDescent="0.2">
      <c r="A603" s="156">
        <v>9186</v>
      </c>
      <c r="B603" s="156" t="s">
        <v>87</v>
      </c>
      <c r="C603" s="156" t="s">
        <v>79</v>
      </c>
      <c r="D603" s="160">
        <v>43342</v>
      </c>
      <c r="E603" s="158"/>
      <c r="F603" s="168">
        <v>1.0952999999999999</v>
      </c>
      <c r="G603" s="168">
        <v>10.346170000000001</v>
      </c>
      <c r="H603" t="s">
        <v>436</v>
      </c>
      <c r="I603">
        <v>9.8388782746698846E-3</v>
      </c>
      <c r="J603">
        <v>0.77645938713317797</v>
      </c>
      <c r="K603">
        <v>7.1571594239033644E-3</v>
      </c>
      <c r="L603">
        <v>5.827235057741572E-3</v>
      </c>
      <c r="M603">
        <v>2.6990447140004066</v>
      </c>
      <c r="N603">
        <v>1.2918175618898409E-2</v>
      </c>
      <c r="O603">
        <v>2.0794996946663593</v>
      </c>
      <c r="P603">
        <v>0.78574963368309492</v>
      </c>
      <c r="Q603">
        <v>7.5660676648640441E-3</v>
      </c>
      <c r="R603">
        <v>0.18060625987321893</v>
      </c>
      <c r="S603">
        <v>5.4873896076065895E-5</v>
      </c>
      <c r="T603">
        <v>0.18060625987321832</v>
      </c>
      <c r="U603">
        <v>1.3108304595278075</v>
      </c>
      <c r="V603">
        <v>0.33857765502470938</v>
      </c>
      <c r="W603">
        <v>0.18888127508015207</v>
      </c>
      <c r="X603">
        <v>0.49365255451748713</v>
      </c>
      <c r="Y603">
        <v>0.24795549014243329</v>
      </c>
      <c r="Z603">
        <v>0.44119133119296372</v>
      </c>
    </row>
    <row r="604" spans="1:26" s="56" customFormat="1" x14ac:dyDescent="0.2">
      <c r="A604" s="56">
        <v>9553</v>
      </c>
      <c r="B604" s="56" t="s">
        <v>729</v>
      </c>
      <c r="C604" s="56" t="s">
        <v>95</v>
      </c>
      <c r="D604" s="130">
        <v>43342</v>
      </c>
      <c r="E604" s="72">
        <v>5</v>
      </c>
      <c r="F604" s="56">
        <v>9.1380000000000003E-2</v>
      </c>
      <c r="G604" s="70">
        <v>9.8699999999999122E-2</v>
      </c>
      <c r="H604" t="s">
        <v>723</v>
      </c>
      <c r="I604">
        <v>1.0020465392077739E-2</v>
      </c>
      <c r="J604">
        <v>0.45062242042489248</v>
      </c>
      <c r="K604">
        <v>7.1534712760184397E-3</v>
      </c>
      <c r="L604">
        <v>8.1442974183306132E-3</v>
      </c>
      <c r="M604">
        <v>0.81974772192497103</v>
      </c>
      <c r="N604">
        <v>9.4847645956730956E-3</v>
      </c>
      <c r="O604">
        <v>0.63567184205177751</v>
      </c>
      <c r="P604">
        <v>0.53479944045139172</v>
      </c>
      <c r="Q604">
        <v>7.7313301109572449E-3</v>
      </c>
      <c r="R604">
        <v>0.22682136028225702</v>
      </c>
      <c r="S604">
        <v>5.6072483597865137E-5</v>
      </c>
      <c r="T604">
        <v>0.22682136028225633</v>
      </c>
      <c r="U604">
        <v>6.6392512541134686E-3</v>
      </c>
      <c r="V604">
        <v>2.380882417592129</v>
      </c>
      <c r="W604">
        <v>0.6866597457935899</v>
      </c>
      <c r="X604">
        <v>2.1955874396997692</v>
      </c>
      <c r="Y604">
        <v>4.5049672583318597E-3</v>
      </c>
      <c r="Z604">
        <v>3.3079660213533728</v>
      </c>
    </row>
    <row r="605" spans="1:26" s="56" customFormat="1" x14ac:dyDescent="0.2">
      <c r="A605" s="156">
        <v>9186</v>
      </c>
      <c r="B605" s="156" t="s">
        <v>87</v>
      </c>
      <c r="C605" s="156" t="s">
        <v>79</v>
      </c>
      <c r="D605" s="160">
        <v>43342</v>
      </c>
      <c r="E605" s="158"/>
      <c r="F605" s="168">
        <v>1.0952999999999999</v>
      </c>
      <c r="G605" s="168">
        <v>10.346170000000001</v>
      </c>
      <c r="H605" t="s">
        <v>438</v>
      </c>
      <c r="I605">
        <v>9.8830815428543346E-3</v>
      </c>
      <c r="J605">
        <v>1.0954725522275235</v>
      </c>
      <c r="K605">
        <v>7.1519796517736404E-3</v>
      </c>
      <c r="L605">
        <v>6.2282509942880714E-3</v>
      </c>
      <c r="M605">
        <v>2.6996355309980706</v>
      </c>
      <c r="N605">
        <v>1.0077512307509199E-2</v>
      </c>
      <c r="O605">
        <v>2.0734385648967217</v>
      </c>
      <c r="P605">
        <v>1.1255450578309592</v>
      </c>
      <c r="Q605">
        <v>7.5826776131899393E-3</v>
      </c>
      <c r="R605">
        <v>0.17462333326171581</v>
      </c>
      <c r="S605">
        <v>5.4994361900406428E-5</v>
      </c>
      <c r="T605">
        <v>0.17462333326171578</v>
      </c>
      <c r="U605">
        <v>1.3084617514496348</v>
      </c>
      <c r="V605">
        <v>0.2454309553865768</v>
      </c>
      <c r="W605">
        <v>0.18793801126432896</v>
      </c>
      <c r="X605">
        <v>0.54583416215726099</v>
      </c>
      <c r="Y605">
        <v>0.24552437325988741</v>
      </c>
      <c r="Z605">
        <v>0.43522126300879266</v>
      </c>
    </row>
    <row r="606" spans="1:26" s="56" customFormat="1" x14ac:dyDescent="0.2">
      <c r="A606" s="56">
        <v>9554</v>
      </c>
      <c r="B606" s="56" t="s">
        <v>730</v>
      </c>
      <c r="C606" s="56" t="s">
        <v>95</v>
      </c>
      <c r="D606" s="130">
        <v>43342</v>
      </c>
      <c r="E606" s="72">
        <v>200</v>
      </c>
      <c r="F606" s="56">
        <v>9.3210000000000001E-2</v>
      </c>
      <c r="G606" s="70">
        <v>9.8050000000000637E-2</v>
      </c>
      <c r="H606" t="s">
        <v>724</v>
      </c>
      <c r="I606">
        <v>1.0031761357883431E-2</v>
      </c>
      <c r="J606">
        <v>0.34159207324630902</v>
      </c>
      <c r="K606">
        <v>7.1516498873739369E-3</v>
      </c>
      <c r="L606">
        <v>6.1694074858643488E-3</v>
      </c>
      <c r="M606">
        <v>0.96335647928517598</v>
      </c>
      <c r="N606">
        <v>8.1887658254985556E-3</v>
      </c>
      <c r="O606">
        <v>0.73976865883142673</v>
      </c>
      <c r="P606">
        <v>0.34179151712589739</v>
      </c>
      <c r="Q606">
        <v>7.7127760170739692E-3</v>
      </c>
      <c r="R606">
        <v>0.18800585353343396</v>
      </c>
      <c r="S606">
        <v>5.5937917603396922E-5</v>
      </c>
      <c r="T606">
        <v>0.18800585353343541</v>
      </c>
      <c r="U606">
        <v>7.9226832907643308E-3</v>
      </c>
      <c r="V606">
        <v>1.6882433421837331</v>
      </c>
      <c r="W606">
        <v>0.14045059546107105</v>
      </c>
      <c r="X606">
        <v>0.48687928551433696</v>
      </c>
      <c r="Y606">
        <v>1.117051672572698E-3</v>
      </c>
      <c r="Z606">
        <v>1.6165198829855103</v>
      </c>
    </row>
    <row r="607" spans="1:26" s="56" customFormat="1" x14ac:dyDescent="0.2">
      <c r="A607" s="156">
        <v>9186</v>
      </c>
      <c r="B607" s="156" t="s">
        <v>87</v>
      </c>
      <c r="C607" s="156" t="s">
        <v>79</v>
      </c>
      <c r="D607" s="160">
        <v>43342</v>
      </c>
      <c r="E607" s="158"/>
      <c r="F607" s="168">
        <v>1.0952999999999999</v>
      </c>
      <c r="G607" s="168">
        <v>10.346170000000001</v>
      </c>
      <c r="H607" t="s">
        <v>440</v>
      </c>
      <c r="I607">
        <v>9.9285162502190175E-3</v>
      </c>
      <c r="J607">
        <v>0.82756840188132841</v>
      </c>
      <c r="K607">
        <v>7.1524040899086164E-3</v>
      </c>
      <c r="L607">
        <v>8.1401242164795152E-3</v>
      </c>
      <c r="M607">
        <v>2.6991874019125834</v>
      </c>
      <c r="N607">
        <v>1.27114421381416E-2</v>
      </c>
      <c r="O607">
        <v>2.0586654081772249</v>
      </c>
      <c r="P607">
        <v>0.88474100902752295</v>
      </c>
      <c r="Q607">
        <v>7.5755713507437775E-3</v>
      </c>
      <c r="R607">
        <v>0.12914111901870959</v>
      </c>
      <c r="S607">
        <v>5.4942822801863755E-5</v>
      </c>
      <c r="T607">
        <v>0.12914111901871</v>
      </c>
      <c r="U607">
        <v>1.3079132956345108</v>
      </c>
      <c r="V607">
        <v>0.33943860744441001</v>
      </c>
      <c r="W607">
        <v>0.18899635448999572</v>
      </c>
      <c r="X607">
        <v>0.59477933915757375</v>
      </c>
      <c r="Y607">
        <v>0.24688901569306912</v>
      </c>
      <c r="Z607">
        <v>0.3326834301781747</v>
      </c>
    </row>
    <row r="608" spans="1:26" s="56" customFormat="1" x14ac:dyDescent="0.2">
      <c r="A608" s="56">
        <v>9555</v>
      </c>
      <c r="B608" s="56" t="s">
        <v>731</v>
      </c>
      <c r="C608" s="56" t="s">
        <v>95</v>
      </c>
      <c r="D608" s="130">
        <v>43342</v>
      </c>
      <c r="E608" s="72">
        <v>7</v>
      </c>
      <c r="F608" s="56">
        <v>0.11907</v>
      </c>
      <c r="G608" s="70">
        <v>9.2790000000000816E-2</v>
      </c>
      <c r="H608" t="s">
        <v>725</v>
      </c>
      <c r="I608">
        <v>9.9770264913981443E-3</v>
      </c>
      <c r="J608">
        <v>0.38149286812183386</v>
      </c>
      <c r="K608">
        <v>7.1493865667070448E-3</v>
      </c>
      <c r="L608">
        <v>5.2968316624869421E-3</v>
      </c>
      <c r="M608">
        <v>1.8362352172865619</v>
      </c>
      <c r="N608">
        <v>6.0526204017347252E-3</v>
      </c>
      <c r="O608">
        <v>1.4124290465741247</v>
      </c>
      <c r="P608">
        <v>0.44703827985090194</v>
      </c>
      <c r="Q608">
        <v>7.677883543862867E-3</v>
      </c>
      <c r="R608">
        <v>0.11835940527153764</v>
      </c>
      <c r="S608">
        <v>5.568485537429281E-5</v>
      </c>
      <c r="T608">
        <v>0.11835940527153714</v>
      </c>
      <c r="U608">
        <v>3.8447286225651973E-3</v>
      </c>
      <c r="V608">
        <v>2.3916935955266188</v>
      </c>
      <c r="W608">
        <v>0.19408846460211249</v>
      </c>
      <c r="X608">
        <v>0.39117674461028029</v>
      </c>
      <c r="Y608">
        <v>7.481092910392494E-4</v>
      </c>
      <c r="Z608">
        <v>2.4656024597698409</v>
      </c>
    </row>
    <row r="609" spans="1:26" s="56" customFormat="1" x14ac:dyDescent="0.2">
      <c r="A609" s="156">
        <v>9186</v>
      </c>
      <c r="B609" s="156" t="s">
        <v>87</v>
      </c>
      <c r="C609" s="156" t="s">
        <v>79</v>
      </c>
      <c r="D609" s="160">
        <v>43342</v>
      </c>
      <c r="E609" s="158"/>
      <c r="F609" s="168">
        <v>1.0952999999999999</v>
      </c>
      <c r="G609" s="168">
        <v>10.346170000000001</v>
      </c>
      <c r="H609" t="s">
        <v>442</v>
      </c>
      <c r="I609">
        <v>9.8180326220540619E-3</v>
      </c>
      <c r="J609">
        <v>0.80846144713226553</v>
      </c>
      <c r="K609">
        <v>7.1499481276326177E-3</v>
      </c>
      <c r="L609">
        <v>6.1587994138243224E-3</v>
      </c>
      <c r="M609">
        <v>2.6989805738315678</v>
      </c>
      <c r="N609">
        <v>1.1444248740671951E-2</v>
      </c>
      <c r="O609">
        <v>2.0844735380267707</v>
      </c>
      <c r="P609">
        <v>0.84761260111073722</v>
      </c>
      <c r="Q609">
        <v>7.5719450289506935E-3</v>
      </c>
      <c r="R609">
        <v>0.12721981525856957</v>
      </c>
      <c r="S609">
        <v>5.4916522428403442E-5</v>
      </c>
      <c r="T609">
        <v>0.1272198152585706</v>
      </c>
      <c r="U609">
        <v>1.310338717391156</v>
      </c>
      <c r="V609">
        <v>0.26498047666119473</v>
      </c>
      <c r="W609">
        <v>0.18801316047702485</v>
      </c>
      <c r="X609">
        <v>0.49188047655967254</v>
      </c>
      <c r="Y609">
        <v>0.24626090715246907</v>
      </c>
      <c r="Z609">
        <v>0.4115415525549852</v>
      </c>
    </row>
    <row r="610" spans="1:26" s="56" customFormat="1" x14ac:dyDescent="0.2">
      <c r="D610" s="130"/>
      <c r="E610" s="72"/>
      <c r="G610" s="70"/>
      <c r="H610" s="174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</row>
    <row r="611" spans="1:26" s="56" customFormat="1" x14ac:dyDescent="0.2">
      <c r="A611" s="156">
        <v>9186</v>
      </c>
      <c r="B611" s="156" t="s">
        <v>87</v>
      </c>
      <c r="C611" s="156" t="s">
        <v>79</v>
      </c>
      <c r="D611" s="160">
        <v>43343</v>
      </c>
      <c r="E611" s="158"/>
      <c r="F611" s="168">
        <v>1.0952999999999999</v>
      </c>
      <c r="G611" s="168">
        <v>10.346170000000001</v>
      </c>
      <c r="H611" t="s">
        <v>430</v>
      </c>
      <c r="I611">
        <v>9.815737967140822E-3</v>
      </c>
      <c r="J611">
        <v>0.88239320015233691</v>
      </c>
      <c r="K611">
        <v>7.1300113049969751E-3</v>
      </c>
      <c r="L611">
        <v>1.1138414197029253E-2</v>
      </c>
      <c r="M611">
        <v>2.700287258305111</v>
      </c>
      <c r="N611">
        <v>1.411003202842042E-2</v>
      </c>
      <c r="O611">
        <v>2.0799982849494398</v>
      </c>
      <c r="P611">
        <v>0.88822101534522802</v>
      </c>
      <c r="Q611">
        <v>7.548098499610671E-3</v>
      </c>
      <c r="R611">
        <v>0.17319794496963326</v>
      </c>
      <c r="S611">
        <v>5.4743572353048434E-5</v>
      </c>
      <c r="T611">
        <v>0.173197944969634</v>
      </c>
      <c r="U611">
        <v>1.3086013246542356</v>
      </c>
      <c r="V611">
        <v>0.33212993294511911</v>
      </c>
      <c r="W611">
        <v>0.19048531840696131</v>
      </c>
      <c r="X611">
        <v>0.62052370431462123</v>
      </c>
      <c r="Y611">
        <v>0.24905145247747729</v>
      </c>
      <c r="Z611">
        <v>0.59474366065865325</v>
      </c>
    </row>
    <row r="612" spans="1:26" s="56" customFormat="1" x14ac:dyDescent="0.2">
      <c r="A612" s="56">
        <v>9602</v>
      </c>
      <c r="B612" s="56" t="s">
        <v>738</v>
      </c>
      <c r="C612" s="56" t="s">
        <v>95</v>
      </c>
      <c r="D612" s="130">
        <v>43343</v>
      </c>
      <c r="E612" s="72">
        <v>49</v>
      </c>
      <c r="F612" s="56">
        <v>9.8250000000000004E-2</v>
      </c>
      <c r="G612" s="70">
        <v>0.10299999999999976</v>
      </c>
      <c r="H612" t="s">
        <v>732</v>
      </c>
      <c r="I612">
        <v>1.0038058562339426E-2</v>
      </c>
      <c r="J612">
        <v>0.35415277636961912</v>
      </c>
      <c r="K612">
        <v>7.1419225040673601E-3</v>
      </c>
      <c r="L612">
        <v>6.4313936771098973E-3</v>
      </c>
      <c r="M612">
        <v>1.1447274438131128</v>
      </c>
      <c r="N612">
        <v>5.5107873807568744E-3</v>
      </c>
      <c r="O612">
        <v>0.89615944123920843</v>
      </c>
      <c r="P612">
        <v>0.40967277698585619</v>
      </c>
      <c r="Q612">
        <v>7.8541748878190824E-3</v>
      </c>
      <c r="R612">
        <v>0.13973008254199107</v>
      </c>
      <c r="S612">
        <v>5.6963431421436454E-5</v>
      </c>
      <c r="T612">
        <v>0.13973008254199107</v>
      </c>
      <c r="U612">
        <v>1.1536859394007797E-2</v>
      </c>
      <c r="V612">
        <v>1.4906648934062972</v>
      </c>
      <c r="W612">
        <v>0.38629544509487451</v>
      </c>
      <c r="X612">
        <v>0.88555867854756154</v>
      </c>
      <c r="Y612">
        <v>4.4464858653653367E-3</v>
      </c>
      <c r="Z612">
        <v>1.5393955796068441</v>
      </c>
    </row>
    <row r="613" spans="1:26" s="56" customFormat="1" x14ac:dyDescent="0.2">
      <c r="A613" s="156">
        <v>9186</v>
      </c>
      <c r="B613" s="156" t="s">
        <v>87</v>
      </c>
      <c r="C613" s="156" t="s">
        <v>79</v>
      </c>
      <c r="D613" s="160">
        <v>43343</v>
      </c>
      <c r="E613" s="158"/>
      <c r="F613" s="168">
        <v>1.0952999999999999</v>
      </c>
      <c r="G613" s="168">
        <v>10.346170000000001</v>
      </c>
      <c r="H613" t="s">
        <v>588</v>
      </c>
      <c r="I613">
        <v>9.763283231676129E-3</v>
      </c>
      <c r="J613">
        <v>0.89470092546527435</v>
      </c>
      <c r="K613">
        <v>7.1520979011497595E-3</v>
      </c>
      <c r="L613">
        <v>6.9054128455245658E-3</v>
      </c>
      <c r="M613">
        <v>2.7000981818173675</v>
      </c>
      <c r="N613">
        <v>1.4958783696695715E-2</v>
      </c>
      <c r="O613">
        <v>2.0964401328594597</v>
      </c>
      <c r="P613">
        <v>1.0340130019970855</v>
      </c>
      <c r="Q613">
        <v>7.5760847904154096E-3</v>
      </c>
      <c r="R613">
        <v>0.17719452254003171</v>
      </c>
      <c r="S613">
        <v>5.4946546590287339E-5</v>
      </c>
      <c r="T613">
        <v>0.1771945225400316</v>
      </c>
      <c r="U613">
        <v>1.3101453302938673</v>
      </c>
      <c r="V613">
        <v>0.29611428705214832</v>
      </c>
      <c r="W613">
        <v>0.18656893401746527</v>
      </c>
      <c r="X613">
        <v>0.46313066409502562</v>
      </c>
      <c r="Y613">
        <v>0.24456141292403144</v>
      </c>
      <c r="Z613">
        <v>0.41853535182860191</v>
      </c>
    </row>
    <row r="614" spans="1:26" s="56" customFormat="1" x14ac:dyDescent="0.2">
      <c r="A614" s="56">
        <v>9603</v>
      </c>
      <c r="B614" s="56" t="s">
        <v>739</v>
      </c>
      <c r="C614" s="56" t="s">
        <v>95</v>
      </c>
      <c r="D614" s="130">
        <v>43343</v>
      </c>
      <c r="E614" s="72">
        <v>8</v>
      </c>
      <c r="F614" s="56">
        <v>8.5419999999999996E-2</v>
      </c>
      <c r="G614" s="70">
        <v>9.4079999999999941E-2</v>
      </c>
      <c r="H614" t="s">
        <v>733</v>
      </c>
      <c r="I614">
        <v>1.0024012950520396E-2</v>
      </c>
      <c r="J614">
        <v>0.29328778266525951</v>
      </c>
      <c r="K614">
        <v>7.1496602375507989E-3</v>
      </c>
      <c r="L614">
        <v>4.7707760050403831E-3</v>
      </c>
      <c r="M614">
        <v>0.89556357759552674</v>
      </c>
      <c r="N614">
        <v>6.5250885032082399E-3</v>
      </c>
      <c r="O614">
        <v>0.70263871308935433</v>
      </c>
      <c r="P614">
        <v>0.3619700231537023</v>
      </c>
      <c r="Q614">
        <v>7.8604250478887163E-3</v>
      </c>
      <c r="R614">
        <v>0.15873997112074806</v>
      </c>
      <c r="S614">
        <v>5.7008761525436535E-5</v>
      </c>
      <c r="T614">
        <v>0.1587399711207497</v>
      </c>
      <c r="U614">
        <v>7.7898702287860179E-3</v>
      </c>
      <c r="V614">
        <v>1.9522813219457091</v>
      </c>
      <c r="W614">
        <v>0.18620425883910843</v>
      </c>
      <c r="X614">
        <v>0.5741860154123033</v>
      </c>
      <c r="Y614">
        <v>1.4562558456908388E-3</v>
      </c>
      <c r="Z614">
        <v>2.2090640074221866</v>
      </c>
    </row>
    <row r="615" spans="1:26" s="56" customFormat="1" x14ac:dyDescent="0.2">
      <c r="A615" s="156">
        <v>9186</v>
      </c>
      <c r="B615" s="156" t="s">
        <v>87</v>
      </c>
      <c r="C615" s="156" t="s">
        <v>79</v>
      </c>
      <c r="D615" s="160">
        <v>43343</v>
      </c>
      <c r="E615" s="158"/>
      <c r="F615" s="168">
        <v>1.0952999999999999</v>
      </c>
      <c r="G615" s="168">
        <v>10.346170000000001</v>
      </c>
      <c r="H615" t="s">
        <v>590</v>
      </c>
      <c r="I615">
        <v>9.9074130746578774E-3</v>
      </c>
      <c r="J615">
        <v>1.0225122900942578</v>
      </c>
      <c r="K615">
        <v>7.1519142862228368E-3</v>
      </c>
      <c r="L615">
        <v>7.2306954649925172E-3</v>
      </c>
      <c r="M615">
        <v>2.6997707277765342</v>
      </c>
      <c r="N615">
        <v>1.2080223387136612E-2</v>
      </c>
      <c r="O615">
        <v>2.0640378968423434</v>
      </c>
      <c r="P615">
        <v>0.93329853832519494</v>
      </c>
      <c r="Q615">
        <v>7.5771682829363493E-3</v>
      </c>
      <c r="R615">
        <v>0.17410618030694613</v>
      </c>
      <c r="S615">
        <v>5.4954404761615788E-5</v>
      </c>
      <c r="T615">
        <v>0.17410618030694683</v>
      </c>
      <c r="U615">
        <v>1.3156025561439875</v>
      </c>
      <c r="V615">
        <v>0.25239379087631808</v>
      </c>
      <c r="W615">
        <v>0.18713141638360206</v>
      </c>
      <c r="X615">
        <v>0.64970076800497667</v>
      </c>
      <c r="Y615">
        <v>0.24636976423659865</v>
      </c>
      <c r="Z615">
        <v>0.58253238434454391</v>
      </c>
    </row>
    <row r="616" spans="1:26" s="56" customFormat="1" x14ac:dyDescent="0.2">
      <c r="A616" s="56">
        <v>9548</v>
      </c>
      <c r="B616" s="56" t="s">
        <v>740</v>
      </c>
      <c r="C616" s="56" t="s">
        <v>95</v>
      </c>
      <c r="D616" s="130">
        <v>43343</v>
      </c>
      <c r="E616" s="72">
        <v>5.5</v>
      </c>
      <c r="F616" s="56">
        <v>0.139487</v>
      </c>
      <c r="G616" s="70">
        <v>0.10405000000000086</v>
      </c>
      <c r="H616" t="s">
        <v>734</v>
      </c>
      <c r="I616">
        <v>1.0055304053326854E-2</v>
      </c>
      <c r="J616">
        <v>0.35537623104827776</v>
      </c>
      <c r="K616">
        <v>7.1498206133391307E-3</v>
      </c>
      <c r="L616">
        <v>4.1432642295559817E-3</v>
      </c>
      <c r="M616">
        <v>1.857682453899604</v>
      </c>
      <c r="N616">
        <v>5.9312811150518414E-3</v>
      </c>
      <c r="O616">
        <v>1.4263666650728668</v>
      </c>
      <c r="P616">
        <v>0.3449688104601672</v>
      </c>
      <c r="Q616">
        <v>7.7179039077151746E-3</v>
      </c>
      <c r="R616">
        <v>9.0533400772551606E-2</v>
      </c>
      <c r="S616">
        <v>5.5975108301471326E-5</v>
      </c>
      <c r="T616">
        <v>9.0533400772551759E-2</v>
      </c>
      <c r="U616">
        <v>7.9251269625663978E-2</v>
      </c>
      <c r="V616">
        <v>0.53845694710429692</v>
      </c>
      <c r="W616">
        <v>0.16654087925045441</v>
      </c>
      <c r="X616">
        <v>0.33066620078224418</v>
      </c>
      <c r="Y616">
        <v>1.3179419930531681E-2</v>
      </c>
      <c r="Z616">
        <v>0.36328467542277526</v>
      </c>
    </row>
    <row r="617" spans="1:26" s="56" customFormat="1" x14ac:dyDescent="0.2">
      <c r="A617" s="156">
        <v>9186</v>
      </c>
      <c r="B617" s="156" t="s">
        <v>87</v>
      </c>
      <c r="C617" s="156" t="s">
        <v>79</v>
      </c>
      <c r="D617" s="160">
        <v>43343</v>
      </c>
      <c r="E617" s="158"/>
      <c r="F617" s="168">
        <v>1.0952999999999999</v>
      </c>
      <c r="G617" s="168">
        <v>10.346170000000001</v>
      </c>
      <c r="H617" t="s">
        <v>735</v>
      </c>
      <c r="I617">
        <v>9.8241874023423485E-3</v>
      </c>
      <c r="J617">
        <v>1.0044940702723211</v>
      </c>
      <c r="K617">
        <v>7.1518728606462393E-3</v>
      </c>
      <c r="L617">
        <v>8.8674553898598352E-3</v>
      </c>
      <c r="M617">
        <v>2.6989832785137797</v>
      </c>
      <c r="N617">
        <v>1.2090932728267239E-2</v>
      </c>
      <c r="O617">
        <v>2.0731947643528024</v>
      </c>
      <c r="P617">
        <v>1.0702015593331209</v>
      </c>
      <c r="Q617">
        <v>7.5620068392942231E-3</v>
      </c>
      <c r="R617">
        <v>0.20200181111077942</v>
      </c>
      <c r="S617">
        <v>5.4844444407091807E-5</v>
      </c>
      <c r="T617">
        <v>0.20200181111077903</v>
      </c>
      <c r="U617">
        <v>1.3110818068222352</v>
      </c>
      <c r="V617">
        <v>0.3225373598081468</v>
      </c>
      <c r="W617">
        <v>0.1874772862281511</v>
      </c>
      <c r="X617">
        <v>0.57756911271108613</v>
      </c>
      <c r="Y617">
        <v>0.24632423804896764</v>
      </c>
      <c r="Z617">
        <v>0.42247425367062341</v>
      </c>
    </row>
    <row r="618" spans="1:26" s="56" customFormat="1" x14ac:dyDescent="0.2">
      <c r="A618" s="56">
        <v>9549</v>
      </c>
      <c r="B618" s="56" t="s">
        <v>741</v>
      </c>
      <c r="C618" s="56" t="s">
        <v>95</v>
      </c>
      <c r="D618" s="130">
        <v>43343</v>
      </c>
      <c r="E618" s="72">
        <v>98.5</v>
      </c>
      <c r="F618" s="56">
        <v>0.10738</v>
      </c>
      <c r="G618" s="70">
        <v>9.4329999999999359E-2</v>
      </c>
      <c r="H618" t="s">
        <v>736</v>
      </c>
      <c r="I618">
        <v>1.0033616918537897E-2</v>
      </c>
      <c r="J618">
        <v>0.34512752469734648</v>
      </c>
      <c r="K618">
        <v>7.1500488040329262E-3</v>
      </c>
      <c r="L618">
        <v>3.5198269577574777E-3</v>
      </c>
      <c r="M618">
        <v>2.9308187239719619</v>
      </c>
      <c r="N618">
        <v>7.5527793245341902E-3</v>
      </c>
      <c r="O618">
        <v>2.2518606928567282</v>
      </c>
      <c r="P618">
        <v>0.35056465519244767</v>
      </c>
      <c r="Q618">
        <v>7.7075368438790041E-3</v>
      </c>
      <c r="R618">
        <v>6.4497897657475933E-2</v>
      </c>
      <c r="S618">
        <v>5.5899919814035324E-5</v>
      </c>
      <c r="T618">
        <v>6.4497897657475559E-2</v>
      </c>
      <c r="U618">
        <v>0.14698743428418404</v>
      </c>
      <c r="V618">
        <v>0.41288436238406895</v>
      </c>
      <c r="W618">
        <v>0.17754251238008531</v>
      </c>
      <c r="X618">
        <v>0.41445474397314302</v>
      </c>
      <c r="Y618">
        <v>2.6082740901367325E-2</v>
      </c>
      <c r="Z618">
        <v>0.45255128014336649</v>
      </c>
    </row>
    <row r="619" spans="1:26" s="56" customFormat="1" x14ac:dyDescent="0.2">
      <c r="A619" s="156">
        <v>9186</v>
      </c>
      <c r="B619" s="156" t="s">
        <v>87</v>
      </c>
      <c r="C619" s="156" t="s">
        <v>79</v>
      </c>
      <c r="D619" s="160">
        <v>43343</v>
      </c>
      <c r="E619" s="158"/>
      <c r="F619" s="168">
        <v>1.0952999999999999</v>
      </c>
      <c r="G619" s="168">
        <v>10.346170000000001</v>
      </c>
      <c r="H619" t="s">
        <v>737</v>
      </c>
      <c r="I619">
        <v>9.9808085045159194E-3</v>
      </c>
      <c r="J619">
        <v>0.77700748936544894</v>
      </c>
      <c r="K619">
        <v>7.1513269330900492E-3</v>
      </c>
      <c r="L619">
        <v>7.044026666356471E-3</v>
      </c>
      <c r="M619">
        <v>2.6994698450303267</v>
      </c>
      <c r="N619">
        <v>1.4013951303947392E-2</v>
      </c>
      <c r="O619">
        <v>2.0551799218561575</v>
      </c>
      <c r="P619">
        <v>0.89057220009293225</v>
      </c>
      <c r="Q619">
        <v>7.5757744502509073E-3</v>
      </c>
      <c r="R619">
        <v>0.18244580901580007</v>
      </c>
      <c r="S619">
        <v>5.4944295807623297E-5</v>
      </c>
      <c r="T619">
        <v>0.18244580901579957</v>
      </c>
      <c r="U619">
        <v>1.3108205477845183</v>
      </c>
      <c r="V619">
        <v>0.33902366842832476</v>
      </c>
      <c r="W619">
        <v>0.18705760307191818</v>
      </c>
      <c r="X619">
        <v>0.45652739803889703</v>
      </c>
      <c r="Y619">
        <v>0.24463436271944192</v>
      </c>
      <c r="Z619">
        <v>0.46480366881414981</v>
      </c>
    </row>
    <row r="620" spans="1:26" s="56" customFormat="1" x14ac:dyDescent="0.2">
      <c r="D620" s="130"/>
      <c r="E620" s="72"/>
      <c r="G620" s="70"/>
      <c r="H620" s="174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</row>
    <row r="621" spans="1:26" s="56" customFormat="1" x14ac:dyDescent="0.2">
      <c r="A621" s="156">
        <v>9186</v>
      </c>
      <c r="B621" s="156" t="s">
        <v>87</v>
      </c>
      <c r="C621" s="156" t="s">
        <v>79</v>
      </c>
      <c r="D621" s="160">
        <v>43354</v>
      </c>
      <c r="E621" s="158"/>
      <c r="F621" s="168">
        <v>1.0952999999999999</v>
      </c>
      <c r="G621" s="168">
        <v>10.346170000000001</v>
      </c>
      <c r="H621" t="s">
        <v>742</v>
      </c>
      <c r="I621">
        <v>9.9733610229491669E-3</v>
      </c>
      <c r="J621">
        <v>1.9604856566160263</v>
      </c>
      <c r="K621">
        <v>7.152690099003078E-3</v>
      </c>
      <c r="L621">
        <v>1.527686164911541E-2</v>
      </c>
      <c r="M621">
        <v>2.699734364941941</v>
      </c>
      <c r="N621">
        <v>2.8070903245352989E-2</v>
      </c>
      <c r="O621">
        <v>2.0524023681368702</v>
      </c>
      <c r="P621">
        <v>1.9630732706251171</v>
      </c>
      <c r="Q621">
        <v>7.5903654927563435E-3</v>
      </c>
      <c r="R621">
        <v>0.5782163777578383</v>
      </c>
      <c r="S621">
        <v>5.5050119253242613E-5</v>
      </c>
      <c r="T621">
        <v>0.57821637775783685</v>
      </c>
      <c r="U621">
        <v>1.3090718175004068</v>
      </c>
      <c r="V621">
        <v>0.38917356878124487</v>
      </c>
      <c r="W621">
        <v>0.1860400417735171</v>
      </c>
      <c r="X621">
        <v>1.1227125541884322</v>
      </c>
      <c r="Y621">
        <v>0.24381004701563005</v>
      </c>
      <c r="Z621">
        <v>1.2397216133850963</v>
      </c>
    </row>
    <row r="622" spans="1:26" s="56" customFormat="1" x14ac:dyDescent="0.2">
      <c r="A622" s="56">
        <v>9638</v>
      </c>
      <c r="B622" s="56" t="s">
        <v>764</v>
      </c>
      <c r="C622" s="56" t="s">
        <v>95</v>
      </c>
      <c r="D622" s="130">
        <v>43354</v>
      </c>
      <c r="E622" s="72">
        <v>2.2000000000000002</v>
      </c>
      <c r="F622" s="56">
        <v>0.20566000000000001</v>
      </c>
      <c r="G622" s="70">
        <v>0.10385999999999918</v>
      </c>
      <c r="H622" t="s">
        <v>743</v>
      </c>
      <c r="I622">
        <v>1.0093242838388363E-2</v>
      </c>
      <c r="J622">
        <v>0.15385699026513297</v>
      </c>
      <c r="K622">
        <v>7.1464914872111426E-3</v>
      </c>
      <c r="L622">
        <v>8.645771853565843E-3</v>
      </c>
      <c r="M622">
        <v>0.20666974923444095</v>
      </c>
      <c r="N622">
        <v>6.6065006721519109E-3</v>
      </c>
      <c r="O622">
        <v>0.20419126616111591</v>
      </c>
      <c r="P622">
        <v>0.24940832868156088</v>
      </c>
      <c r="Q622">
        <v>9.9709336398544329E-3</v>
      </c>
      <c r="R622">
        <v>0.20420228912376928</v>
      </c>
      <c r="S622">
        <v>7.2315501337054635E-5</v>
      </c>
      <c r="T622">
        <v>0.20420228912376998</v>
      </c>
      <c r="U622">
        <v>3.9644713419685739E-3</v>
      </c>
      <c r="V622">
        <v>1.4565734481921613</v>
      </c>
      <c r="W622">
        <v>8.7507410988862961E-3</v>
      </c>
      <c r="X622">
        <v>0.20275999219254398</v>
      </c>
      <c r="Y622">
        <v>3.4735265512526758E-5</v>
      </c>
      <c r="Z622">
        <v>1.4390040108764446</v>
      </c>
    </row>
    <row r="623" spans="1:26" s="56" customFormat="1" x14ac:dyDescent="0.2">
      <c r="A623" s="156">
        <v>9186</v>
      </c>
      <c r="B623" s="156" t="s">
        <v>87</v>
      </c>
      <c r="C623" s="156" t="s">
        <v>79</v>
      </c>
      <c r="D623" s="160">
        <v>43354</v>
      </c>
      <c r="E623" s="158"/>
      <c r="F623" s="168">
        <v>1.0952999999999999</v>
      </c>
      <c r="G623" s="168">
        <v>10.346170000000001</v>
      </c>
      <c r="H623" t="s">
        <v>744</v>
      </c>
      <c r="I623">
        <v>9.8451858270606572E-3</v>
      </c>
      <c r="J623">
        <v>2.7362636860113621</v>
      </c>
      <c r="K623">
        <v>7.1518565557757039E-3</v>
      </c>
      <c r="L623">
        <v>1.1707809061357093E-2</v>
      </c>
      <c r="M623">
        <v>2.7002660099513158</v>
      </c>
      <c r="N623">
        <v>3.6999265010126792E-2</v>
      </c>
      <c r="O623">
        <v>2.0654487888812443</v>
      </c>
      <c r="P623">
        <v>2.5774382656964976</v>
      </c>
      <c r="Q623">
        <v>7.5731490705841136E-3</v>
      </c>
      <c r="R623">
        <v>0.5466759216620154</v>
      </c>
      <c r="S623">
        <v>5.4925254897949041E-5</v>
      </c>
      <c r="T623">
        <v>0.54667592166201673</v>
      </c>
      <c r="U623">
        <v>1.3111555675253703</v>
      </c>
      <c r="V623">
        <v>0.49607702803368697</v>
      </c>
      <c r="W623">
        <v>0.18280514836169673</v>
      </c>
      <c r="X623">
        <v>1.6384700309618059</v>
      </c>
      <c r="Y623">
        <v>0.23982924044381662</v>
      </c>
      <c r="Z623">
        <v>1.4860983534236647</v>
      </c>
    </row>
    <row r="624" spans="1:26" s="56" customFormat="1" x14ac:dyDescent="0.2">
      <c r="A624" s="56">
        <v>9639</v>
      </c>
      <c r="B624" s="56" t="s">
        <v>765</v>
      </c>
      <c r="C624" s="56" t="s">
        <v>95</v>
      </c>
      <c r="D624" s="130">
        <v>43354</v>
      </c>
      <c r="E624" s="72">
        <v>3.8</v>
      </c>
      <c r="F624" s="56">
        <v>0.28567999999999999</v>
      </c>
      <c r="G624" s="70">
        <v>0.10117999999999938</v>
      </c>
      <c r="H624" t="s">
        <v>745</v>
      </c>
      <c r="I624">
        <v>1.0096646741637091E-2</v>
      </c>
      <c r="J624">
        <v>0.18144204274557349</v>
      </c>
      <c r="K624">
        <v>7.1441825564598016E-3</v>
      </c>
      <c r="L624">
        <v>9.2440716096573467E-3</v>
      </c>
      <c r="M624">
        <v>0.233636199952475</v>
      </c>
      <c r="N624">
        <v>7.3480614310203491E-3</v>
      </c>
      <c r="O624">
        <v>0.23188207042121897</v>
      </c>
      <c r="P624">
        <v>0.35645300103922034</v>
      </c>
      <c r="Q624">
        <v>1.0001713498974017E-2</v>
      </c>
      <c r="R624">
        <v>0.25925778895962315</v>
      </c>
      <c r="S624">
        <v>7.2538736294152346E-5</v>
      </c>
      <c r="T624">
        <v>0.25925778895962315</v>
      </c>
      <c r="U624">
        <v>5.0511461807580191E-3</v>
      </c>
      <c r="V624">
        <v>1.0437698390707679</v>
      </c>
      <c r="W624">
        <v>5.2779653260980391E-3</v>
      </c>
      <c r="X624">
        <v>0.22296745499176357</v>
      </c>
      <c r="Y624">
        <v>2.6603527700881557E-5</v>
      </c>
      <c r="Z624">
        <v>1.0774531080107528</v>
      </c>
    </row>
    <row r="625" spans="1:26" s="56" customFormat="1" x14ac:dyDescent="0.2">
      <c r="A625" s="156">
        <v>9186</v>
      </c>
      <c r="B625" s="156" t="s">
        <v>87</v>
      </c>
      <c r="C625" s="156" t="s">
        <v>79</v>
      </c>
      <c r="D625" s="160">
        <v>43354</v>
      </c>
      <c r="E625" s="158"/>
      <c r="F625" s="168">
        <v>1.0952999999999999</v>
      </c>
      <c r="G625" s="168">
        <v>10.346170000000001</v>
      </c>
      <c r="H625" t="s">
        <v>746</v>
      </c>
      <c r="I625">
        <v>9.6109051612777927E-3</v>
      </c>
      <c r="J625">
        <v>2.2168847136397236</v>
      </c>
      <c r="K625">
        <v>7.1525338801681762E-3</v>
      </c>
      <c r="L625">
        <v>1.3006589595358407E-2</v>
      </c>
      <c r="M625">
        <v>2.7001537894505399</v>
      </c>
      <c r="N625">
        <v>2.6309485497458096E-2</v>
      </c>
      <c r="O625">
        <v>2.1104438481235106</v>
      </c>
      <c r="P625">
        <v>2.2316349243399132</v>
      </c>
      <c r="Q625">
        <v>7.5503881768043471E-3</v>
      </c>
      <c r="R625">
        <v>0.3859713111004322</v>
      </c>
      <c r="S625">
        <v>5.4760178536595668E-5</v>
      </c>
      <c r="T625">
        <v>0.38597131110042959</v>
      </c>
      <c r="U625">
        <v>1.3079186030855328</v>
      </c>
      <c r="V625">
        <v>0.43138332868121992</v>
      </c>
      <c r="W625">
        <v>0.18496513505028234</v>
      </c>
      <c r="X625">
        <v>0.98584760509892488</v>
      </c>
      <c r="Y625">
        <v>0.24152130229559257</v>
      </c>
      <c r="Z625">
        <v>1.0692505772153738</v>
      </c>
    </row>
    <row r="626" spans="1:26" s="56" customFormat="1" x14ac:dyDescent="0.2">
      <c r="A626" s="56">
        <v>9640</v>
      </c>
      <c r="B626" s="56" t="s">
        <v>766</v>
      </c>
      <c r="C626" s="56" t="s">
        <v>95</v>
      </c>
      <c r="D626" s="130">
        <v>43354</v>
      </c>
      <c r="E626" s="72">
        <v>1</v>
      </c>
      <c r="F626" s="56">
        <v>0.29228999999999999</v>
      </c>
      <c r="G626" s="70">
        <v>0.10178999999999938</v>
      </c>
      <c r="H626" t="s">
        <v>747</v>
      </c>
      <c r="I626">
        <v>1.0063154935611499E-2</v>
      </c>
      <c r="J626">
        <v>0.23360658657177744</v>
      </c>
      <c r="K626">
        <v>7.1463700467418404E-3</v>
      </c>
      <c r="L626">
        <v>4.422376063309327E-3</v>
      </c>
      <c r="M626">
        <v>1.1998351492843162</v>
      </c>
      <c r="N626">
        <v>5.1024276252832276E-3</v>
      </c>
      <c r="O626">
        <v>0.94397988959314394</v>
      </c>
      <c r="P626">
        <v>0.24227115761135512</v>
      </c>
      <c r="Q626">
        <v>7.9201329928065035E-3</v>
      </c>
      <c r="R626">
        <v>7.7831491815883669E-2</v>
      </c>
      <c r="S626">
        <v>5.7441801211236504E-5</v>
      </c>
      <c r="T626">
        <v>7.7831491815882198E-2</v>
      </c>
      <c r="U626">
        <v>1.6052262734509125E-2</v>
      </c>
      <c r="V626">
        <v>0.77938046978751974</v>
      </c>
      <c r="W626">
        <v>1.8331804532433355E-3</v>
      </c>
      <c r="X626">
        <v>0.16275800116923186</v>
      </c>
      <c r="Y626">
        <v>2.943784674350831E-5</v>
      </c>
      <c r="Z626">
        <v>0.67694386676955576</v>
      </c>
    </row>
    <row r="627" spans="1:26" s="56" customFormat="1" x14ac:dyDescent="0.2">
      <c r="A627" s="156">
        <v>9186</v>
      </c>
      <c r="B627" s="156" t="s">
        <v>87</v>
      </c>
      <c r="C627" s="156" t="s">
        <v>79</v>
      </c>
      <c r="D627" s="160">
        <v>43354</v>
      </c>
      <c r="E627" s="158"/>
      <c r="F627" s="168">
        <v>1.0952999999999999</v>
      </c>
      <c r="G627" s="168">
        <v>10.346170000000001</v>
      </c>
      <c r="H627" t="s">
        <v>748</v>
      </c>
      <c r="I627">
        <v>1.0302630926084799E-2</v>
      </c>
      <c r="J627">
        <v>2.0195903740303471</v>
      </c>
      <c r="K627">
        <v>7.1528537581628596E-3</v>
      </c>
      <c r="L627">
        <v>8.0369807259039871E-3</v>
      </c>
      <c r="M627">
        <v>2.6998864344129503</v>
      </c>
      <c r="N627">
        <v>3.080605639451622E-2</v>
      </c>
      <c r="O627">
        <v>1.9855958735755506</v>
      </c>
      <c r="P627">
        <v>1.8680418181844474</v>
      </c>
      <c r="Q627">
        <v>7.5468778407502754E-3</v>
      </c>
      <c r="R627">
        <v>0.35684530523391828</v>
      </c>
      <c r="S627">
        <v>5.473471936488911E-5</v>
      </c>
      <c r="T627">
        <v>0.35684530523391611</v>
      </c>
      <c r="U627">
        <v>1.3113885428905474</v>
      </c>
      <c r="V627">
        <v>0.51284000403397223</v>
      </c>
      <c r="W627">
        <v>0.18631793053812509</v>
      </c>
      <c r="X627">
        <v>1.2050768173169364</v>
      </c>
      <c r="Y627">
        <v>0.24264263975796346</v>
      </c>
      <c r="Z627">
        <v>1.061236647046863</v>
      </c>
    </row>
    <row r="628" spans="1:26" s="56" customFormat="1" x14ac:dyDescent="0.2">
      <c r="A628" s="56">
        <v>9608</v>
      </c>
      <c r="B628" s="56" t="s">
        <v>763</v>
      </c>
      <c r="C628" s="56" t="s">
        <v>95</v>
      </c>
      <c r="D628" s="130">
        <v>43354</v>
      </c>
      <c r="E628" s="72">
        <v>33.1</v>
      </c>
      <c r="F628" s="166">
        <v>0.25018000000000001</v>
      </c>
      <c r="G628" s="166">
        <v>0.10426999999999964</v>
      </c>
      <c r="H628" t="s">
        <v>749</v>
      </c>
      <c r="I628">
        <v>1.0109756391846199E-2</v>
      </c>
      <c r="J628">
        <v>0.21742101763227176</v>
      </c>
      <c r="K628">
        <v>7.139706947220212E-3</v>
      </c>
      <c r="L628">
        <v>1.3784613926369588E-2</v>
      </c>
      <c r="M628">
        <v>0.21653563352151692</v>
      </c>
      <c r="N628">
        <v>1.0260346009081973E-2</v>
      </c>
      <c r="O628">
        <v>0.23356822572475991</v>
      </c>
      <c r="P628">
        <v>0.35463314682775632</v>
      </c>
      <c r="Q628">
        <v>1.0904496863889385E-2</v>
      </c>
      <c r="R628">
        <v>0.30674986347154742</v>
      </c>
      <c r="S628">
        <v>7.9086290815191273E-5</v>
      </c>
      <c r="T628">
        <v>0.3067498634715462</v>
      </c>
      <c r="U628">
        <v>3.7780700519380052E-3</v>
      </c>
      <c r="V628">
        <v>1.6858241331320325</v>
      </c>
      <c r="W628">
        <v>0.20389568539665467</v>
      </c>
      <c r="X628">
        <v>0.36198818456172904</v>
      </c>
      <c r="Y628">
        <v>7.7083922293820321E-4</v>
      </c>
      <c r="Z628">
        <v>1.6340064250318433</v>
      </c>
    </row>
    <row r="629" spans="1:26" s="56" customFormat="1" x14ac:dyDescent="0.2">
      <c r="A629" s="156">
        <v>9186</v>
      </c>
      <c r="B629" s="156" t="s">
        <v>87</v>
      </c>
      <c r="C629" s="156" t="s">
        <v>79</v>
      </c>
      <c r="D629" s="160">
        <v>43354</v>
      </c>
      <c r="E629" s="158"/>
      <c r="F629" s="168">
        <v>1.0952999999999999</v>
      </c>
      <c r="G629" s="168">
        <v>10.346170000000001</v>
      </c>
      <c r="H629" t="s">
        <v>750</v>
      </c>
      <c r="I629">
        <v>1.0221153429206016E-2</v>
      </c>
      <c r="J629">
        <v>2.4642006941792154</v>
      </c>
      <c r="K629">
        <v>7.1500549589286703E-3</v>
      </c>
      <c r="L629">
        <v>1.1213603127511768E-2</v>
      </c>
      <c r="M629">
        <v>2.6995502680447583</v>
      </c>
      <c r="N629">
        <v>3.0442354061638002E-2</v>
      </c>
      <c r="O629">
        <v>2.0095825007654491</v>
      </c>
      <c r="P629">
        <v>2.4770767858790248</v>
      </c>
      <c r="Q629">
        <v>7.5616503148873849E-3</v>
      </c>
      <c r="R629">
        <v>0.51608770700068729</v>
      </c>
      <c r="S629">
        <v>5.484185866716506E-5</v>
      </c>
      <c r="T629">
        <v>0.51608770700068796</v>
      </c>
      <c r="U629">
        <v>1.3082114582578908</v>
      </c>
      <c r="V629">
        <v>0.58689793542076985</v>
      </c>
      <c r="W629">
        <v>0.18456496952576076</v>
      </c>
      <c r="X629">
        <v>1.2031781513801987</v>
      </c>
      <c r="Y629">
        <v>0.24083926619517051</v>
      </c>
      <c r="Z629">
        <v>1.0972298156705775</v>
      </c>
    </row>
    <row r="630" spans="1:26" s="56" customFormat="1" x14ac:dyDescent="0.2">
      <c r="A630" s="56">
        <v>9607</v>
      </c>
      <c r="B630" s="56" t="s">
        <v>762</v>
      </c>
      <c r="C630" s="56" t="s">
        <v>95</v>
      </c>
      <c r="D630" s="130">
        <v>43354</v>
      </c>
      <c r="E630" s="72">
        <v>27</v>
      </c>
      <c r="F630" s="166">
        <v>0.25746000000000002</v>
      </c>
      <c r="G630" s="166">
        <v>0.1024200000000004</v>
      </c>
      <c r="H630" t="s">
        <v>751</v>
      </c>
      <c r="I630">
        <v>1.0104118608627961E-2</v>
      </c>
      <c r="J630">
        <v>0.20554084396742778</v>
      </c>
      <c r="K630">
        <v>7.1385352637210256E-3</v>
      </c>
      <c r="L630">
        <v>1.4161021946809182E-2</v>
      </c>
      <c r="M630">
        <v>0.21788182420068769</v>
      </c>
      <c r="N630">
        <v>1.12204761951652E-2</v>
      </c>
      <c r="O630">
        <v>0.23285407595047669</v>
      </c>
      <c r="P630">
        <v>0.35199446112310695</v>
      </c>
      <c r="Q630">
        <v>1.0793899895220036E-2</v>
      </c>
      <c r="R630">
        <v>0.28167557700616336</v>
      </c>
      <c r="S630">
        <v>7.8284171823674292E-5</v>
      </c>
      <c r="T630">
        <v>0.28167557700616352</v>
      </c>
      <c r="U630">
        <v>3.0893116017819762E-3</v>
      </c>
      <c r="V630">
        <v>2.0084940047224378</v>
      </c>
      <c r="W630">
        <v>0.17516571395981761</v>
      </c>
      <c r="X630">
        <v>0.2251597627691157</v>
      </c>
      <c r="Y630">
        <v>5.390468982934128E-4</v>
      </c>
      <c r="Z630">
        <v>1.8929325278894058</v>
      </c>
    </row>
    <row r="631" spans="1:26" s="56" customFormat="1" x14ac:dyDescent="0.2">
      <c r="A631" s="156">
        <v>9186</v>
      </c>
      <c r="B631" s="156" t="s">
        <v>87</v>
      </c>
      <c r="C631" s="156" t="s">
        <v>79</v>
      </c>
      <c r="D631" s="160">
        <v>43354</v>
      </c>
      <c r="E631" s="158"/>
      <c r="F631" s="168">
        <v>1.0952999999999999</v>
      </c>
      <c r="G631" s="168">
        <v>10.346170000000001</v>
      </c>
      <c r="H631" t="s">
        <v>752</v>
      </c>
      <c r="I631">
        <v>1.0085928238024355E-2</v>
      </c>
      <c r="J631">
        <v>2.2411099775675147</v>
      </c>
      <c r="K631">
        <v>7.1475652977956586E-3</v>
      </c>
      <c r="L631">
        <v>1.3390566445589121E-2</v>
      </c>
      <c r="M631">
        <v>2.6989276508866755</v>
      </c>
      <c r="N631">
        <v>3.2484734411715836E-2</v>
      </c>
      <c r="O631">
        <v>2.0294873051335731</v>
      </c>
      <c r="P631">
        <v>2.2177838409559065</v>
      </c>
      <c r="Q631">
        <v>7.5401863829672126E-3</v>
      </c>
      <c r="R631">
        <v>0.41666764195781414</v>
      </c>
      <c r="S631">
        <v>5.4686188691460119E-5</v>
      </c>
      <c r="T631">
        <v>0.41666764195781442</v>
      </c>
      <c r="U631">
        <v>1.309024052495404</v>
      </c>
      <c r="V631">
        <v>0.41766712108244591</v>
      </c>
      <c r="W631">
        <v>0.18345792603133945</v>
      </c>
      <c r="X631">
        <v>1.2018191746859874</v>
      </c>
      <c r="Y631">
        <v>0.2394029724055608</v>
      </c>
      <c r="Z631">
        <v>1.003923985153319</v>
      </c>
    </row>
    <row r="632" spans="1:26" s="56" customFormat="1" x14ac:dyDescent="0.2">
      <c r="A632" s="56">
        <v>9606</v>
      </c>
      <c r="B632" s="56" t="s">
        <v>761</v>
      </c>
      <c r="C632" s="56" t="s">
        <v>95</v>
      </c>
      <c r="D632" s="130">
        <v>43354</v>
      </c>
      <c r="E632" s="72">
        <v>15</v>
      </c>
      <c r="F632" s="166">
        <v>0.26726</v>
      </c>
      <c r="G632" s="166">
        <v>0.10106999999999999</v>
      </c>
      <c r="H632" t="s">
        <v>753</v>
      </c>
      <c r="I632">
        <v>1.0106809054091179E-2</v>
      </c>
      <c r="J632">
        <v>0.21632851777279827</v>
      </c>
      <c r="K632">
        <v>7.1365055710055332E-3</v>
      </c>
      <c r="L632">
        <v>1.0003991520241052E-2</v>
      </c>
      <c r="M632">
        <v>0.25132407000613682</v>
      </c>
      <c r="N632">
        <v>7.9310234671620457E-3</v>
      </c>
      <c r="O632">
        <v>0.26919466236493012</v>
      </c>
      <c r="P632">
        <v>0.36777319115572571</v>
      </c>
      <c r="Q632">
        <v>1.0829803162094946E-2</v>
      </c>
      <c r="R632">
        <v>0.2934210126021663</v>
      </c>
      <c r="S632">
        <v>7.8544564966129813E-5</v>
      </c>
      <c r="T632">
        <v>0.29342101260216641</v>
      </c>
      <c r="U632">
        <v>2.169410590432842E-3</v>
      </c>
      <c r="V632">
        <v>3.3837232997257201</v>
      </c>
      <c r="W632">
        <v>0.1241465599883352</v>
      </c>
      <c r="X632">
        <v>0.32313389400997117</v>
      </c>
      <c r="Y632">
        <v>2.694070885645056E-4</v>
      </c>
      <c r="Z632">
        <v>3.3367140603251766</v>
      </c>
    </row>
    <row r="633" spans="1:26" s="56" customFormat="1" x14ac:dyDescent="0.2">
      <c r="A633" s="156">
        <v>9186</v>
      </c>
      <c r="B633" s="156" t="s">
        <v>87</v>
      </c>
      <c r="C633" s="156" t="s">
        <v>79</v>
      </c>
      <c r="D633" s="160">
        <v>43354</v>
      </c>
      <c r="E633" s="158"/>
      <c r="F633" s="168">
        <v>1.0952999999999999</v>
      </c>
      <c r="G633" s="168">
        <v>10.346170000000001</v>
      </c>
      <c r="H633" t="s">
        <v>754</v>
      </c>
      <c r="I633">
        <v>9.9811504317688596E-3</v>
      </c>
      <c r="J633">
        <v>1.9246726411478499</v>
      </c>
      <c r="K633">
        <v>7.142999935058068E-3</v>
      </c>
      <c r="L633">
        <v>1.116235990317194E-2</v>
      </c>
      <c r="M633">
        <v>2.6992954414231951</v>
      </c>
      <c r="N633">
        <v>2.2854137616285585E-2</v>
      </c>
      <c r="O633">
        <v>2.0352691296622933</v>
      </c>
      <c r="P633">
        <v>2.2811658273886963</v>
      </c>
      <c r="Q633">
        <v>7.5433342961313508E-3</v>
      </c>
      <c r="R633">
        <v>0.50704476131617293</v>
      </c>
      <c r="S633">
        <v>5.4709019343719227E-5</v>
      </c>
      <c r="T633">
        <v>0.50704476131617238</v>
      </c>
      <c r="U633">
        <v>1.3065860619408274</v>
      </c>
      <c r="V633">
        <v>0.55939757555614567</v>
      </c>
      <c r="W633">
        <v>0.18590592352668953</v>
      </c>
      <c r="X633">
        <v>1.6266328031740926</v>
      </c>
      <c r="Y633">
        <v>0.2425487062042469</v>
      </c>
      <c r="Z633">
        <v>1.6014248842782284</v>
      </c>
    </row>
    <row r="634" spans="1:26" s="56" customFormat="1" x14ac:dyDescent="0.2">
      <c r="A634" s="56">
        <v>9605</v>
      </c>
      <c r="B634" s="56" t="s">
        <v>760</v>
      </c>
      <c r="C634" s="56" t="s">
        <v>95</v>
      </c>
      <c r="D634" s="130">
        <v>43354</v>
      </c>
      <c r="E634" s="72">
        <v>8.1999999999999993</v>
      </c>
      <c r="F634" s="166">
        <v>0.28420000000000001</v>
      </c>
      <c r="G634" s="166">
        <v>0.10134000000000043</v>
      </c>
      <c r="H634" t="s">
        <v>755</v>
      </c>
      <c r="I634">
        <v>1.0042532252657339E-2</v>
      </c>
      <c r="J634">
        <v>0.24562195211300566</v>
      </c>
      <c r="K634">
        <v>7.1298874703227553E-3</v>
      </c>
      <c r="L634">
        <v>1.3176673209238345E-2</v>
      </c>
      <c r="M634">
        <v>0.25861720074507627</v>
      </c>
      <c r="N634">
        <v>1.0598790204557661E-2</v>
      </c>
      <c r="O634">
        <v>0.28173097997090002</v>
      </c>
      <c r="P634">
        <v>0.31018345264351571</v>
      </c>
      <c r="Q634">
        <v>1.0938247617125642E-2</v>
      </c>
      <c r="R634">
        <v>0.29677011848451273</v>
      </c>
      <c r="S634">
        <v>7.9331072570735923E-5</v>
      </c>
      <c r="T634">
        <v>0.2967701184845124</v>
      </c>
      <c r="U634">
        <v>1.1421191625071972E-3</v>
      </c>
      <c r="V634">
        <v>4.7081008662461796</v>
      </c>
      <c r="W634">
        <v>6.7624921463411911E-2</v>
      </c>
      <c r="X634">
        <v>0.23642830776135973</v>
      </c>
      <c r="Y634">
        <v>7.7229834221227106E-5</v>
      </c>
      <c r="Z634">
        <v>4.6377985110999518</v>
      </c>
    </row>
    <row r="635" spans="1:26" s="56" customFormat="1" x14ac:dyDescent="0.2">
      <c r="A635" s="156">
        <v>9186</v>
      </c>
      <c r="B635" s="156" t="s">
        <v>87</v>
      </c>
      <c r="C635" s="156" t="s">
        <v>79</v>
      </c>
      <c r="D635" s="160">
        <v>43354</v>
      </c>
      <c r="E635" s="158"/>
      <c r="F635" s="168">
        <v>1.0952999999999999</v>
      </c>
      <c r="G635" s="168">
        <v>10.346170000000001</v>
      </c>
      <c r="H635" t="s">
        <v>756</v>
      </c>
      <c r="I635">
        <v>9.8396505462376334E-3</v>
      </c>
      <c r="J635">
        <v>2.8438929397148702</v>
      </c>
      <c r="K635">
        <v>7.1419294747976985E-3</v>
      </c>
      <c r="L635">
        <v>1.2714512814102281E-2</v>
      </c>
      <c r="M635">
        <v>2.6999141825878814</v>
      </c>
      <c r="N635">
        <v>1.8618092967625323E-2</v>
      </c>
      <c r="O635">
        <v>2.0738615313834261</v>
      </c>
      <c r="P635">
        <v>2.7399011305170395</v>
      </c>
      <c r="Q635">
        <v>7.5622668925370423E-3</v>
      </c>
      <c r="R635">
        <v>0.33554289467165915</v>
      </c>
      <c r="S635">
        <v>5.4846330477274184E-5</v>
      </c>
      <c r="T635">
        <v>0.33554289467165965</v>
      </c>
      <c r="U635">
        <v>1.3064364878721937</v>
      </c>
      <c r="V635">
        <v>0.46172163806692723</v>
      </c>
      <c r="W635">
        <v>0.18643909235118608</v>
      </c>
      <c r="X635">
        <v>1.0321125784019769</v>
      </c>
      <c r="Y635">
        <v>0.24411759725962148</v>
      </c>
      <c r="Z635">
        <v>0.96749539510173588</v>
      </c>
    </row>
    <row r="636" spans="1:26" s="56" customFormat="1" x14ac:dyDescent="0.2">
      <c r="A636" s="56">
        <v>9604</v>
      </c>
      <c r="B636" s="56" t="s">
        <v>759</v>
      </c>
      <c r="C636" s="56" t="s">
        <v>95</v>
      </c>
      <c r="D636" s="130">
        <v>43354</v>
      </c>
      <c r="E636" s="72">
        <v>3.7</v>
      </c>
      <c r="F636" s="166">
        <v>0.29116999999999998</v>
      </c>
      <c r="G636" s="166">
        <v>0.10075999999999929</v>
      </c>
      <c r="H636" t="s">
        <v>757</v>
      </c>
      <c r="I636">
        <v>1.003473814674118E-2</v>
      </c>
      <c r="J636">
        <v>0.27056204679576379</v>
      </c>
      <c r="K636">
        <v>7.1315620918387095E-3</v>
      </c>
      <c r="L636">
        <v>1.5405314676890346E-2</v>
      </c>
      <c r="M636">
        <v>0.24309813909158098</v>
      </c>
      <c r="N636">
        <v>1.1410066145266384E-2</v>
      </c>
      <c r="O636">
        <v>0.26504340229360074</v>
      </c>
      <c r="P636">
        <v>0.48100545269612083</v>
      </c>
      <c r="Q636">
        <v>1.0939425732822338E-2</v>
      </c>
      <c r="R636">
        <v>0.34447142530350183</v>
      </c>
      <c r="S636">
        <v>7.9339617009031982E-5</v>
      </c>
      <c r="T636">
        <v>0.34447142530350061</v>
      </c>
      <c r="U636">
        <v>7.1564813908870934E-4</v>
      </c>
      <c r="V636">
        <v>5.4594386977584275</v>
      </c>
      <c r="W636">
        <v>0.1440456998434467</v>
      </c>
      <c r="X636">
        <v>0.45670904760130815</v>
      </c>
      <c r="Y636">
        <v>1.0324866464492678E-4</v>
      </c>
      <c r="Z636">
        <v>5.5222203113491348</v>
      </c>
    </row>
    <row r="637" spans="1:26" s="56" customFormat="1" x14ac:dyDescent="0.2">
      <c r="A637" s="156">
        <v>9186</v>
      </c>
      <c r="B637" s="156" t="s">
        <v>87</v>
      </c>
      <c r="C637" s="156" t="s">
        <v>79</v>
      </c>
      <c r="D637" s="160">
        <v>43354</v>
      </c>
      <c r="E637" s="158"/>
      <c r="F637" s="168">
        <v>1.0952999999999999</v>
      </c>
      <c r="G637" s="168">
        <v>10.346170000000001</v>
      </c>
      <c r="H637" t="s">
        <v>758</v>
      </c>
      <c r="I637">
        <v>1.0013264182511087E-2</v>
      </c>
      <c r="J637">
        <v>2.7254937148174823</v>
      </c>
      <c r="K637">
        <v>7.1373210774152611E-3</v>
      </c>
      <c r="L637">
        <v>8.4645742811214862E-3</v>
      </c>
      <c r="M637">
        <v>2.6991799460642087</v>
      </c>
      <c r="N637">
        <v>3.4278290718742201E-2</v>
      </c>
      <c r="O637">
        <v>2.02759871663191</v>
      </c>
      <c r="P637">
        <v>2.7299927468763854</v>
      </c>
      <c r="Q637">
        <v>7.5608327519760257E-3</v>
      </c>
      <c r="R637">
        <v>0.37011957406143847</v>
      </c>
      <c r="S637">
        <v>5.4835929185138093E-5</v>
      </c>
      <c r="T637">
        <v>0.37011957406143869</v>
      </c>
      <c r="U637">
        <v>1.3114736287602731</v>
      </c>
      <c r="V637">
        <v>0.44436276518478163</v>
      </c>
      <c r="W637">
        <v>0.18594838953165446</v>
      </c>
      <c r="X637">
        <v>1.4063066857409274</v>
      </c>
      <c r="Y637">
        <v>0.24389900928336877</v>
      </c>
      <c r="Z637">
        <v>1.3621300813468287</v>
      </c>
    </row>
    <row r="638" spans="1:26" s="56" customFormat="1" x14ac:dyDescent="0.2">
      <c r="D638" s="130"/>
      <c r="E638" s="72"/>
      <c r="G638" s="70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</row>
    <row r="639" spans="1:26" s="56" customFormat="1" x14ac:dyDescent="0.2">
      <c r="A639" s="156">
        <v>9186</v>
      </c>
      <c r="B639" s="156" t="s">
        <v>87</v>
      </c>
      <c r="C639" s="156" t="s">
        <v>79</v>
      </c>
      <c r="D639" s="160">
        <v>43417</v>
      </c>
      <c r="E639" s="158"/>
      <c r="F639" s="168">
        <v>1.0952999999999999</v>
      </c>
      <c r="G639" s="168">
        <v>10.346170000000001</v>
      </c>
      <c r="H639" s="175" t="s">
        <v>775</v>
      </c>
      <c r="I639" s="175">
        <v>9.8886849999999995E-3</v>
      </c>
      <c r="J639" s="175">
        <v>0.75397951500000004</v>
      </c>
      <c r="K639" s="175">
        <v>7.1614180000000001E-3</v>
      </c>
      <c r="L639" s="175">
        <v>4.5012200000000002E-3</v>
      </c>
      <c r="M639" s="175">
        <v>2.6999260070000002</v>
      </c>
      <c r="N639" s="175">
        <v>1.0886214E-2</v>
      </c>
      <c r="O639" s="175">
        <v>2.0651935639999999</v>
      </c>
      <c r="P639" s="175">
        <v>0.71717832400000003</v>
      </c>
      <c r="Q639" s="175">
        <v>7.5678359999999997E-3</v>
      </c>
      <c r="R639" s="175">
        <v>0.15035765200000001</v>
      </c>
      <c r="S639" s="174">
        <v>5.4886699999999997E-5</v>
      </c>
      <c r="T639" s="175">
        <v>0.15035765200000001</v>
      </c>
      <c r="U639" s="175">
        <v>1.306181434</v>
      </c>
      <c r="V639" s="175">
        <v>0.18543264300000001</v>
      </c>
      <c r="W639" s="175">
        <v>0.18721230699999999</v>
      </c>
      <c r="X639" s="175">
        <v>0.56524894800000003</v>
      </c>
      <c r="Y639" s="175">
        <v>0.24503514100000001</v>
      </c>
      <c r="Z639" s="175">
        <v>0.499973363</v>
      </c>
    </row>
    <row r="640" spans="1:26" s="56" customFormat="1" x14ac:dyDescent="0.2">
      <c r="A640" s="56">
        <v>9737</v>
      </c>
      <c r="B640" s="56" t="s">
        <v>779</v>
      </c>
      <c r="C640" s="56" t="s">
        <v>97</v>
      </c>
      <c r="D640" s="130">
        <v>43417</v>
      </c>
      <c r="E640" s="72"/>
      <c r="F640" s="56">
        <v>3.2329999999999998E-2</v>
      </c>
      <c r="G640" s="70">
        <v>0.10455999999999932</v>
      </c>
      <c r="H640" s="175" t="s">
        <v>776</v>
      </c>
      <c r="I640" s="175">
        <v>1.0074273E-2</v>
      </c>
      <c r="J640" s="175">
        <v>0.183589165</v>
      </c>
      <c r="K640" s="175">
        <v>7.1580589999999996E-3</v>
      </c>
      <c r="L640" s="175">
        <v>9.6540830000000008E-3</v>
      </c>
      <c r="M640" s="175">
        <v>0.28828207900000002</v>
      </c>
      <c r="N640" s="175">
        <v>1.1609394E-2</v>
      </c>
      <c r="O640" s="175">
        <v>0.54700919800000003</v>
      </c>
      <c r="P640" s="175">
        <v>0.24091343500000001</v>
      </c>
      <c r="Q640" s="175">
        <v>1.9107543000000001E-2</v>
      </c>
      <c r="R640" s="175">
        <v>0.13328652199999999</v>
      </c>
      <c r="S640" s="175">
        <v>1.3857999999999999E-4</v>
      </c>
      <c r="T640" s="175">
        <v>0.13328652199999999</v>
      </c>
      <c r="U640" s="175">
        <v>0.12799414100000001</v>
      </c>
      <c r="V640" s="175">
        <v>0.26995658300000003</v>
      </c>
      <c r="W640" s="175">
        <v>1.370369E-3</v>
      </c>
      <c r="X640" s="175">
        <v>0.16895582100000001</v>
      </c>
      <c r="Y640" s="175">
        <v>1.75496E-4</v>
      </c>
      <c r="Z640" s="175">
        <v>0.24379762999999999</v>
      </c>
    </row>
    <row r="641" spans="1:26" s="56" customFormat="1" x14ac:dyDescent="0.2">
      <c r="A641" s="156">
        <v>9186</v>
      </c>
      <c r="B641" s="156" t="s">
        <v>87</v>
      </c>
      <c r="C641" s="156" t="s">
        <v>79</v>
      </c>
      <c r="D641" s="160">
        <v>43417</v>
      </c>
      <c r="E641" s="158"/>
      <c r="F641" s="168">
        <v>1.0952999999999999</v>
      </c>
      <c r="G641" s="168">
        <v>10.346170000000001</v>
      </c>
      <c r="H641" s="175" t="s">
        <v>777</v>
      </c>
      <c r="I641" s="175">
        <v>9.9443870000000007E-3</v>
      </c>
      <c r="J641" s="175">
        <v>0.70120297300000001</v>
      </c>
      <c r="K641" s="175">
        <v>7.1608319999999998E-3</v>
      </c>
      <c r="L641" s="175">
        <v>6.6239130000000004E-3</v>
      </c>
      <c r="M641" s="175">
        <v>2.699085299</v>
      </c>
      <c r="N641" s="175">
        <v>1.0117848E-2</v>
      </c>
      <c r="O641" s="175">
        <v>2.0555215590000002</v>
      </c>
      <c r="P641" s="175">
        <v>0.69536391500000005</v>
      </c>
      <c r="Q641" s="175">
        <v>7.5652389999999996E-3</v>
      </c>
      <c r="R641" s="175">
        <v>0.16389382199999999</v>
      </c>
      <c r="S641" s="174">
        <v>5.4867899999999997E-5</v>
      </c>
      <c r="T641" s="175">
        <v>0.16389382199999999</v>
      </c>
      <c r="U641" s="175">
        <v>1.310240852</v>
      </c>
      <c r="V641" s="175">
        <v>0.239800507</v>
      </c>
      <c r="W641" s="175">
        <v>0.186698117</v>
      </c>
      <c r="X641" s="175">
        <v>0.55586146999999997</v>
      </c>
      <c r="Y641" s="175">
        <v>0.244578294</v>
      </c>
      <c r="Z641" s="175">
        <v>0.57477953199999998</v>
      </c>
    </row>
    <row r="642" spans="1:26" s="56" customFormat="1" x14ac:dyDescent="0.2">
      <c r="A642" s="56">
        <v>9729</v>
      </c>
      <c r="B642" s="56" t="s">
        <v>780</v>
      </c>
      <c r="C642" s="56" t="s">
        <v>97</v>
      </c>
      <c r="D642" s="130">
        <v>43417</v>
      </c>
      <c r="E642" s="72" t="s">
        <v>781</v>
      </c>
      <c r="F642" s="56">
        <v>1.7350000000000001E-2</v>
      </c>
      <c r="G642" s="70">
        <v>0.20037999999999911</v>
      </c>
      <c r="H642" s="182" t="s">
        <v>778</v>
      </c>
      <c r="I642" s="182">
        <v>1.0074283E-2</v>
      </c>
      <c r="J642" s="183">
        <v>9.5984833000000006E-2</v>
      </c>
      <c r="K642" s="182">
        <v>7.1597409999999998E-3</v>
      </c>
      <c r="L642" s="184">
        <v>9.8015389999999997E-3</v>
      </c>
      <c r="M642" s="184">
        <v>0.154687725</v>
      </c>
      <c r="N642" s="184">
        <v>1.8145806E-2</v>
      </c>
      <c r="O642" s="182">
        <v>0.17872376000000001</v>
      </c>
      <c r="P642" s="183">
        <v>0.21981601100000001</v>
      </c>
      <c r="Q642" s="185">
        <v>1.1638378E-2</v>
      </c>
      <c r="R642" s="186">
        <v>0.19064212899999999</v>
      </c>
      <c r="S642" s="187">
        <v>8.4408900000000004E-5</v>
      </c>
      <c r="T642" s="188">
        <v>0.19064212899999999</v>
      </c>
      <c r="U642" s="182">
        <v>4.1988908999999998E-2</v>
      </c>
      <c r="V642" s="183">
        <v>0.36712791900000002</v>
      </c>
      <c r="W642" s="182">
        <v>9.7434040000000006E-3</v>
      </c>
      <c r="X642" s="183">
        <v>0.14505670000000001</v>
      </c>
      <c r="Y642" s="185">
        <v>4.0989800000000001E-4</v>
      </c>
      <c r="Z642" s="183">
        <v>0.33298999699999998</v>
      </c>
    </row>
    <row r="643" spans="1:26" s="56" customFormat="1" x14ac:dyDescent="0.2">
      <c r="A643" s="156">
        <v>9186</v>
      </c>
      <c r="B643" s="156" t="s">
        <v>87</v>
      </c>
      <c r="C643" s="156" t="s">
        <v>79</v>
      </c>
      <c r="D643" s="160">
        <v>43417</v>
      </c>
      <c r="E643" s="158"/>
      <c r="F643" s="168">
        <v>1.0952999999999999</v>
      </c>
      <c r="G643" s="168">
        <v>10.346170000000001</v>
      </c>
      <c r="H643" s="175" t="s">
        <v>777</v>
      </c>
      <c r="I643" s="175">
        <v>9.9443870000000007E-3</v>
      </c>
      <c r="J643" s="175">
        <v>0.70120297300000001</v>
      </c>
      <c r="K643" s="175">
        <v>7.1608319999999998E-3</v>
      </c>
      <c r="L643" s="175">
        <v>6.6239130000000004E-3</v>
      </c>
      <c r="M643" s="175">
        <v>2.699085299</v>
      </c>
      <c r="N643" s="175">
        <v>1.0117848E-2</v>
      </c>
      <c r="O643" s="175">
        <v>2.0555215590000002</v>
      </c>
      <c r="P643" s="175">
        <v>0.69536391500000005</v>
      </c>
      <c r="Q643" s="175">
        <v>7.5652389999999996E-3</v>
      </c>
      <c r="R643" s="175">
        <v>0.16389382199999999</v>
      </c>
      <c r="S643" s="174">
        <v>5.4867899999999997E-5</v>
      </c>
      <c r="T643" s="175">
        <v>0.16389382199999999</v>
      </c>
      <c r="U643" s="175">
        <v>1.310240852</v>
      </c>
      <c r="V643" s="175">
        <v>0.239800507</v>
      </c>
      <c r="W643" s="175">
        <v>0.186698117</v>
      </c>
      <c r="X643" s="175">
        <v>0.55586146999999997</v>
      </c>
      <c r="Y643" s="175">
        <v>0.244578294</v>
      </c>
      <c r="Z643" s="175">
        <v>0.57477953199999998</v>
      </c>
    </row>
    <row r="644" spans="1:26" s="56" customFormat="1" x14ac:dyDescent="0.2">
      <c r="D644" s="130"/>
      <c r="E644" s="72"/>
      <c r="G644" s="70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</row>
    <row r="645" spans="1:26" s="56" customFormat="1" x14ac:dyDescent="0.2">
      <c r="A645" s="156">
        <v>9186</v>
      </c>
      <c r="B645" s="156" t="s">
        <v>87</v>
      </c>
      <c r="C645" s="156" t="s">
        <v>79</v>
      </c>
      <c r="D645" s="160">
        <v>43418</v>
      </c>
      <c r="E645" s="158"/>
      <c r="F645" s="168">
        <v>1.0952999999999999</v>
      </c>
      <c r="G645" s="168">
        <v>10.346170000000001</v>
      </c>
      <c r="H645" t="s">
        <v>775</v>
      </c>
      <c r="I645">
        <v>9.8568463019282227E-3</v>
      </c>
      <c r="J645">
        <v>0.87563609365665929</v>
      </c>
      <c r="K645">
        <v>7.1657080231865037E-3</v>
      </c>
      <c r="L645">
        <v>7.0852676837361989E-3</v>
      </c>
      <c r="M645">
        <v>2.6998468967158935</v>
      </c>
      <c r="N645">
        <v>1.1592612101080452E-2</v>
      </c>
      <c r="O645">
        <v>2.0727847768029242</v>
      </c>
      <c r="P645">
        <v>0.8756930120702805</v>
      </c>
      <c r="Q645">
        <v>7.55886801665385E-3</v>
      </c>
      <c r="R645">
        <v>0.13420693440831161</v>
      </c>
      <c r="S645">
        <v>5.4821679685046177E-5</v>
      </c>
      <c r="T645">
        <v>0.13420693440831108</v>
      </c>
      <c r="U645">
        <v>1.3127260343269238</v>
      </c>
      <c r="V645">
        <v>0.23876958313457389</v>
      </c>
      <c r="W645">
        <v>0.18848009691248988</v>
      </c>
      <c r="X645">
        <v>0.62238036660987728</v>
      </c>
      <c r="Y645">
        <v>0.2472691241127791</v>
      </c>
      <c r="Z645">
        <v>0.49209172343328278</v>
      </c>
    </row>
    <row r="646" spans="1:26" s="56" customFormat="1" x14ac:dyDescent="0.2">
      <c r="A646" s="1">
        <v>9731</v>
      </c>
      <c r="B646" s="1" t="s">
        <v>800</v>
      </c>
      <c r="C646" s="1" t="s">
        <v>97</v>
      </c>
      <c r="D646" s="1"/>
      <c r="E646" s="8" t="s">
        <v>781</v>
      </c>
      <c r="F646" s="1">
        <v>1.4590000000000001E-2</v>
      </c>
      <c r="G646" s="5">
        <v>0.2004999999999999</v>
      </c>
      <c r="H646" t="s">
        <v>783</v>
      </c>
      <c r="I646">
        <v>1.0063355362009922E-2</v>
      </c>
      <c r="J646">
        <v>8.5830935276017012E-2</v>
      </c>
      <c r="K646">
        <v>7.1605591351853216E-3</v>
      </c>
      <c r="L646">
        <v>6.8062243392857623E-3</v>
      </c>
      <c r="M646">
        <v>0.22031665109556478</v>
      </c>
      <c r="N646">
        <v>6.8197420884581299E-3</v>
      </c>
      <c r="O646">
        <v>0.24788653593925247</v>
      </c>
      <c r="P646">
        <v>0.18939596458941793</v>
      </c>
      <c r="Q646">
        <v>1.1311635630981079E-2</v>
      </c>
      <c r="R646">
        <v>0.16128979171351263</v>
      </c>
      <c r="S646">
        <v>8.2039118014672638E-5</v>
      </c>
      <c r="T646">
        <v>0.16128979171351232</v>
      </c>
      <c r="U646">
        <v>4.7350527593768801E-2</v>
      </c>
      <c r="V646">
        <v>0.33728308365594178</v>
      </c>
      <c r="W646">
        <v>1.0541758916508699E-2</v>
      </c>
      <c r="X646">
        <v>0.16708311360198913</v>
      </c>
      <c r="Y646">
        <v>4.9959409733813518E-4</v>
      </c>
      <c r="Z646">
        <v>0.26488765026185301</v>
      </c>
    </row>
    <row r="647" spans="1:26" s="56" customFormat="1" x14ac:dyDescent="0.2">
      <c r="A647" s="156">
        <v>9186</v>
      </c>
      <c r="B647" s="156" t="s">
        <v>87</v>
      </c>
      <c r="C647" s="156" t="s">
        <v>79</v>
      </c>
      <c r="D647" s="160">
        <v>43418</v>
      </c>
      <c r="E647" s="158"/>
      <c r="F647" s="168">
        <v>1.0952999999999999</v>
      </c>
      <c r="G647" s="168">
        <v>10.346170000000001</v>
      </c>
      <c r="H647" t="s">
        <v>777</v>
      </c>
      <c r="I647">
        <v>9.8064701839022887E-3</v>
      </c>
      <c r="J647">
        <v>0.90373305964884743</v>
      </c>
      <c r="K647">
        <v>7.1615062384840318E-3</v>
      </c>
      <c r="L647">
        <v>1.0030668645028822E-2</v>
      </c>
      <c r="M647">
        <v>2.6995759193619802</v>
      </c>
      <c r="N647">
        <v>1.4892350273976878E-2</v>
      </c>
      <c r="O647">
        <v>2.0801252781380013</v>
      </c>
      <c r="P647">
        <v>1.0010975826648914</v>
      </c>
      <c r="Q647">
        <v>7.5611895934044934E-3</v>
      </c>
      <c r="R647">
        <v>0.18620754800339304</v>
      </c>
      <c r="S647">
        <v>5.4838517224305702E-5</v>
      </c>
      <c r="T647">
        <v>0.18620754800339273</v>
      </c>
      <c r="U647">
        <v>1.3152213184328234</v>
      </c>
      <c r="V647">
        <v>0.42754675419215016</v>
      </c>
      <c r="W647">
        <v>0.18720571820838386</v>
      </c>
      <c r="X647">
        <v>0.80135689251922737</v>
      </c>
      <c r="Y647">
        <v>0.24610733310533311</v>
      </c>
      <c r="Z647">
        <v>0.66132360628208542</v>
      </c>
    </row>
    <row r="648" spans="1:26" s="56" customFormat="1" x14ac:dyDescent="0.2">
      <c r="A648" s="56">
        <v>9726</v>
      </c>
      <c r="B648" s="56" t="s">
        <v>796</v>
      </c>
      <c r="C648" s="56" t="s">
        <v>97</v>
      </c>
      <c r="D648" s="130"/>
      <c r="E648" s="72" t="s">
        <v>781</v>
      </c>
      <c r="F648" s="166">
        <v>1.537E-2</v>
      </c>
      <c r="G648" s="166">
        <v>0.2084899999999994</v>
      </c>
      <c r="H648" t="s">
        <v>784</v>
      </c>
      <c r="I648">
        <v>1.0060006468545511E-2</v>
      </c>
      <c r="J648">
        <v>8.9133415765396753E-2</v>
      </c>
      <c r="K648">
        <v>7.1566243844189657E-3</v>
      </c>
      <c r="L648">
        <v>6.6004105992107289E-3</v>
      </c>
      <c r="M648">
        <v>0.30481557110017343</v>
      </c>
      <c r="N648">
        <v>6.4945567074150608E-3</v>
      </c>
      <c r="O648">
        <v>0.35204198327830821</v>
      </c>
      <c r="P648">
        <v>0.13908982352569843</v>
      </c>
      <c r="Q648">
        <v>1.1612992532950839E-2</v>
      </c>
      <c r="R648">
        <v>7.555770711745928E-2</v>
      </c>
      <c r="S648">
        <v>8.4224748391372622E-5</v>
      </c>
      <c r="T648">
        <v>7.5557707117459225E-2</v>
      </c>
      <c r="U648">
        <v>6.0122617047555373E-2</v>
      </c>
      <c r="V648">
        <v>0.25318955214928046</v>
      </c>
      <c r="W648">
        <v>1.2262218328406172E-2</v>
      </c>
      <c r="X648">
        <v>0.14159397583919817</v>
      </c>
      <c r="Y648">
        <v>7.3774759711081204E-4</v>
      </c>
      <c r="Z648">
        <v>0.18941541805592282</v>
      </c>
    </row>
    <row r="649" spans="1:26" s="56" customFormat="1" x14ac:dyDescent="0.2">
      <c r="A649" s="156">
        <v>9186</v>
      </c>
      <c r="B649" s="156" t="s">
        <v>87</v>
      </c>
      <c r="C649" s="156" t="s">
        <v>79</v>
      </c>
      <c r="D649" s="160">
        <v>43418</v>
      </c>
      <c r="E649" s="158"/>
      <c r="F649" s="168">
        <v>1.0952999999999999</v>
      </c>
      <c r="G649" s="168">
        <v>10.346170000000001</v>
      </c>
      <c r="H649" t="s">
        <v>785</v>
      </c>
      <c r="I649">
        <v>9.7403416077702833E-3</v>
      </c>
      <c r="J649">
        <v>1.0721359759678122</v>
      </c>
      <c r="K649">
        <v>7.1614410042831565E-3</v>
      </c>
      <c r="L649">
        <v>6.8375857053600015E-3</v>
      </c>
      <c r="M649">
        <v>2.6992851944691645</v>
      </c>
      <c r="N649">
        <v>1.6784182327682463E-2</v>
      </c>
      <c r="O649">
        <v>2.1019600484147118</v>
      </c>
      <c r="P649">
        <v>1.1123315877908446</v>
      </c>
      <c r="Q649">
        <v>7.5694519945352732E-3</v>
      </c>
      <c r="R649">
        <v>0.17441394416808073</v>
      </c>
      <c r="S649">
        <v>5.4898441369987706E-5</v>
      </c>
      <c r="T649">
        <v>0.17441394416808004</v>
      </c>
      <c r="U649">
        <v>1.3111204608510985</v>
      </c>
      <c r="V649">
        <v>0.3286406384159859</v>
      </c>
      <c r="W649">
        <v>0.18543337102532448</v>
      </c>
      <c r="X649">
        <v>0.9779828661566603</v>
      </c>
      <c r="Y649">
        <v>0.24299288446280382</v>
      </c>
      <c r="Z649">
        <v>0.9087928942130532</v>
      </c>
    </row>
    <row r="650" spans="1:26" s="56" customFormat="1" x14ac:dyDescent="0.2">
      <c r="A650" s="1">
        <v>9728</v>
      </c>
      <c r="B650" s="1" t="s">
        <v>798</v>
      </c>
      <c r="C650" s="1" t="s">
        <v>97</v>
      </c>
      <c r="D650" s="1"/>
      <c r="E650" s="8" t="s">
        <v>781</v>
      </c>
      <c r="F650" s="1">
        <v>1.3469999999999999E-2</v>
      </c>
      <c r="G650" s="5">
        <v>0.20182000000000144</v>
      </c>
      <c r="H650" t="s">
        <v>786</v>
      </c>
      <c r="I650">
        <v>1.0066321587367517E-2</v>
      </c>
      <c r="J650">
        <v>7.930043993635312E-2</v>
      </c>
      <c r="K650">
        <v>7.1576857311584337E-3</v>
      </c>
      <c r="L650">
        <v>5.1620702475654399E-3</v>
      </c>
      <c r="M650">
        <v>0.31263291665688597</v>
      </c>
      <c r="N650">
        <v>4.7951520063416238E-3</v>
      </c>
      <c r="O650">
        <v>0.36643220331547233</v>
      </c>
      <c r="P650">
        <v>0.1167732227250204</v>
      </c>
      <c r="Q650">
        <v>1.1802671184190448E-2</v>
      </c>
      <c r="R650">
        <v>8.480555127412924E-2</v>
      </c>
      <c r="S650">
        <v>8.5600417636878497E-5</v>
      </c>
      <c r="T650">
        <v>8.4805551274129948E-2</v>
      </c>
      <c r="U650">
        <v>6.2087955450826557E-2</v>
      </c>
      <c r="V650">
        <v>0.286855708656021</v>
      </c>
      <c r="W650">
        <v>1.7058465580652122E-2</v>
      </c>
      <c r="X650">
        <v>0.15085634409274523</v>
      </c>
      <c r="Y650">
        <v>1.0585270105509918E-3</v>
      </c>
      <c r="Z650">
        <v>0.2299794121156841</v>
      </c>
    </row>
    <row r="651" spans="1:26" s="56" customFormat="1" x14ac:dyDescent="0.2">
      <c r="A651" s="156">
        <v>9186</v>
      </c>
      <c r="B651" s="156" t="s">
        <v>87</v>
      </c>
      <c r="C651" s="156" t="s">
        <v>79</v>
      </c>
      <c r="D651" s="160">
        <v>43418</v>
      </c>
      <c r="E651" s="158"/>
      <c r="F651" s="168">
        <v>1.0952999999999999</v>
      </c>
      <c r="G651" s="168">
        <v>10.346170000000001</v>
      </c>
      <c r="H651" t="s">
        <v>787</v>
      </c>
      <c r="I651">
        <v>9.8674313448757853E-3</v>
      </c>
      <c r="J651">
        <v>0.60561969125075465</v>
      </c>
      <c r="K651">
        <v>7.158594126917636E-3</v>
      </c>
      <c r="L651">
        <v>3.8243175363798297E-3</v>
      </c>
      <c r="M651">
        <v>2.6992533059861081</v>
      </c>
      <c r="N651">
        <v>6.299199991534889E-3</v>
      </c>
      <c r="O651">
        <v>2.0728445904216848</v>
      </c>
      <c r="P651">
        <v>0.61598092341022714</v>
      </c>
      <c r="Q651">
        <v>7.5761367506654324E-3</v>
      </c>
      <c r="R651">
        <v>0.14020872206655224</v>
      </c>
      <c r="S651">
        <v>5.494692343880179E-5</v>
      </c>
      <c r="T651">
        <v>0.14020872206655277</v>
      </c>
      <c r="U651">
        <v>1.3134874972743535</v>
      </c>
      <c r="V651">
        <v>0.31212546794698043</v>
      </c>
      <c r="W651">
        <v>0.19178481869680161</v>
      </c>
      <c r="X651">
        <v>0.4216823281525035</v>
      </c>
      <c r="Y651">
        <v>0.251550815578645</v>
      </c>
      <c r="Z651">
        <v>0.34801231746007</v>
      </c>
    </row>
    <row r="652" spans="1:26" s="56" customFormat="1" x14ac:dyDescent="0.2">
      <c r="A652" s="1">
        <v>9730</v>
      </c>
      <c r="B652" s="1" t="s">
        <v>799</v>
      </c>
      <c r="C652" s="1" t="s">
        <v>97</v>
      </c>
      <c r="D652" s="1"/>
      <c r="E652" s="8" t="s">
        <v>781</v>
      </c>
      <c r="F652" s="1">
        <v>2.2620000000000001E-2</v>
      </c>
      <c r="G652" s="5">
        <v>0.20092999999999961</v>
      </c>
      <c r="H652" t="s">
        <v>788</v>
      </c>
      <c r="I652">
        <v>1.0072633952778482E-2</v>
      </c>
      <c r="J652">
        <v>9.2847127480767316E-2</v>
      </c>
      <c r="K652">
        <v>7.1557233891982822E-3</v>
      </c>
      <c r="L652">
        <v>5.5372075885190873E-3</v>
      </c>
      <c r="M652">
        <v>0.35271196490170093</v>
      </c>
      <c r="N652">
        <v>5.471135180538076E-3</v>
      </c>
      <c r="O652">
        <v>0.41009167075677599</v>
      </c>
      <c r="P652">
        <v>0.12232836988178254</v>
      </c>
      <c r="Q652">
        <v>1.1714348658333814E-2</v>
      </c>
      <c r="R652">
        <v>9.2624095235530987E-2</v>
      </c>
      <c r="S652">
        <v>8.4959846957403948E-5</v>
      </c>
      <c r="T652">
        <v>9.2624095235530515E-2</v>
      </c>
      <c r="U652">
        <v>9.1164736183824938E-2</v>
      </c>
      <c r="V652">
        <v>0.25442274292609279</v>
      </c>
      <c r="W652">
        <v>3.1293290397531059E-3</v>
      </c>
      <c r="X652">
        <v>0.15326827341716878</v>
      </c>
      <c r="Y652">
        <v>2.8532866423357158E-4</v>
      </c>
      <c r="Z652">
        <v>0.18934278663985224</v>
      </c>
    </row>
    <row r="653" spans="1:26" s="56" customFormat="1" x14ac:dyDescent="0.2">
      <c r="A653" s="156">
        <v>9186</v>
      </c>
      <c r="B653" s="156" t="s">
        <v>87</v>
      </c>
      <c r="C653" s="156" t="s">
        <v>79</v>
      </c>
      <c r="D653" s="160">
        <v>43418</v>
      </c>
      <c r="E653" s="158"/>
      <c r="F653" s="168">
        <v>1.0952999999999999</v>
      </c>
      <c r="G653" s="168">
        <v>10.346170000000001</v>
      </c>
      <c r="H653" t="s">
        <v>789</v>
      </c>
      <c r="I653">
        <v>9.8991172440802064E-3</v>
      </c>
      <c r="J653">
        <v>0.6187885830232539</v>
      </c>
      <c r="K653">
        <v>7.1570895876574446E-3</v>
      </c>
      <c r="L653">
        <v>5.5739995902437459E-3</v>
      </c>
      <c r="M653">
        <v>2.6992627634589139</v>
      </c>
      <c r="N653">
        <v>8.0973207717203472E-3</v>
      </c>
      <c r="O653">
        <v>2.0665168231658519</v>
      </c>
      <c r="P653">
        <v>0.65710579953767989</v>
      </c>
      <c r="Q653">
        <v>7.5727413031531849E-3</v>
      </c>
      <c r="R653">
        <v>0.14348784217268509</v>
      </c>
      <c r="S653">
        <v>5.4922297511282802E-5</v>
      </c>
      <c r="T653">
        <v>0.14348784217268507</v>
      </c>
      <c r="U653">
        <v>1.3162192627407479</v>
      </c>
      <c r="V653">
        <v>0.26570856816761584</v>
      </c>
      <c r="W653">
        <v>0.18999541138042653</v>
      </c>
      <c r="X653">
        <v>0.48686500538768407</v>
      </c>
      <c r="Y653">
        <v>0.25022302150889308</v>
      </c>
      <c r="Z653">
        <v>0.3640353748660719</v>
      </c>
    </row>
    <row r="654" spans="1:26" s="56" customFormat="1" x14ac:dyDescent="0.2">
      <c r="A654" s="56">
        <v>9727</v>
      </c>
      <c r="B654" s="56" t="s">
        <v>797</v>
      </c>
      <c r="C654" s="56" t="s">
        <v>97</v>
      </c>
      <c r="D654" s="130"/>
      <c r="E654" s="72" t="s">
        <v>781</v>
      </c>
      <c r="F654" s="166">
        <v>2.6620000000000001E-2</v>
      </c>
      <c r="G654" s="166">
        <v>0.2019599999999997</v>
      </c>
      <c r="H654" t="s">
        <v>790</v>
      </c>
      <c r="I654">
        <v>1.0067391253102475E-2</v>
      </c>
      <c r="J654">
        <v>9.1909381549342972E-2</v>
      </c>
      <c r="K654">
        <v>7.1551369083331286E-3</v>
      </c>
      <c r="L654">
        <v>3.8843853791309287E-3</v>
      </c>
      <c r="M654">
        <v>0.4941149895612752</v>
      </c>
      <c r="N654">
        <v>4.4492296044610878E-3</v>
      </c>
      <c r="O654">
        <v>0.5784303810021415</v>
      </c>
      <c r="P654">
        <v>9.2355843598771276E-2</v>
      </c>
      <c r="Q654">
        <v>1.1785448779262951E-2</v>
      </c>
      <c r="R654">
        <v>5.2062585017970099E-2</v>
      </c>
      <c r="S654">
        <v>8.5475509890869277E-5</v>
      </c>
      <c r="T654">
        <v>5.2062585017969308E-2</v>
      </c>
      <c r="U654">
        <v>0.10162324554101536</v>
      </c>
      <c r="V654">
        <v>0.21045534844423594</v>
      </c>
      <c r="W654">
        <v>1.1972591283256945E-2</v>
      </c>
      <c r="X654">
        <v>0.14376598442972366</v>
      </c>
      <c r="Y654">
        <v>1.2172828597418225E-3</v>
      </c>
      <c r="Z654">
        <v>0.15690384076967853</v>
      </c>
    </row>
    <row r="655" spans="1:26" s="56" customFormat="1" x14ac:dyDescent="0.2">
      <c r="A655" s="156">
        <v>9186</v>
      </c>
      <c r="B655" s="156" t="s">
        <v>87</v>
      </c>
      <c r="C655" s="156" t="s">
        <v>79</v>
      </c>
      <c r="D655" s="160">
        <v>43418</v>
      </c>
      <c r="E655" s="158"/>
      <c r="F655" s="168">
        <v>1.0952999999999999</v>
      </c>
      <c r="G655" s="168">
        <v>10.346170000000001</v>
      </c>
      <c r="H655" t="s">
        <v>791</v>
      </c>
      <c r="I655">
        <v>9.9590395712625367E-3</v>
      </c>
      <c r="J655">
        <v>0.65676712290972727</v>
      </c>
      <c r="K655">
        <v>7.156933394882296E-3</v>
      </c>
      <c r="L655">
        <v>5.3866451538739056E-3</v>
      </c>
      <c r="M655">
        <v>2.6986970783664295</v>
      </c>
      <c r="N655">
        <v>8.9038222951952784E-3</v>
      </c>
      <c r="O655">
        <v>2.0553935534795498</v>
      </c>
      <c r="P655">
        <v>0.63944944162144446</v>
      </c>
      <c r="Q655">
        <v>7.5739232973240879E-3</v>
      </c>
      <c r="R655">
        <v>0.11505402192409418</v>
      </c>
      <c r="S655">
        <v>5.4930870078720678E-5</v>
      </c>
      <c r="T655">
        <v>0.11505402192409472</v>
      </c>
      <c r="U655">
        <v>1.3132467822158742</v>
      </c>
      <c r="V655">
        <v>0.30532669934674844</v>
      </c>
      <c r="W655">
        <v>0.18997965424938537</v>
      </c>
      <c r="X655">
        <v>0.38339354055239278</v>
      </c>
      <c r="Y655">
        <v>0.24911011132815908</v>
      </c>
      <c r="Z655">
        <v>0.35178090105670257</v>
      </c>
    </row>
    <row r="656" spans="1:26" s="56" customFormat="1" x14ac:dyDescent="0.2">
      <c r="A656" s="1">
        <v>9733</v>
      </c>
      <c r="B656" s="1" t="s">
        <v>803</v>
      </c>
      <c r="C656" s="1" t="s">
        <v>97</v>
      </c>
      <c r="D656" s="1"/>
      <c r="E656" s="8" t="s">
        <v>802</v>
      </c>
      <c r="F656" s="1">
        <v>1.2239999999999999E-2</v>
      </c>
      <c r="G656" s="5">
        <v>0.20035999999999987</v>
      </c>
      <c r="H656" t="s">
        <v>792</v>
      </c>
      <c r="I656">
        <v>1.0064211380673564E-2</v>
      </c>
      <c r="J656">
        <v>8.4058415078650348E-2</v>
      </c>
      <c r="K656">
        <v>7.1561939352882071E-3</v>
      </c>
      <c r="L656">
        <v>2.5441832112355861E-3</v>
      </c>
      <c r="M656">
        <v>1.3144659884574175</v>
      </c>
      <c r="N656">
        <v>3.4105378954381385E-3</v>
      </c>
      <c r="O656">
        <v>1.5174897505170386</v>
      </c>
      <c r="P656">
        <v>0.10767911910562258</v>
      </c>
      <c r="Q656">
        <v>1.1618521261224585E-2</v>
      </c>
      <c r="R656">
        <v>3.4959073782663233E-2</v>
      </c>
      <c r="S656">
        <v>8.4264846216843388E-5</v>
      </c>
      <c r="T656">
        <v>3.4959073782663122E-2</v>
      </c>
      <c r="U656">
        <v>0.20682510788383376</v>
      </c>
      <c r="V656">
        <v>0.22108431318212762</v>
      </c>
      <c r="W656">
        <v>5.2925914620347986E-3</v>
      </c>
      <c r="X656">
        <v>0.16008496516751203</v>
      </c>
      <c r="Y656">
        <v>1.0950674017254189E-3</v>
      </c>
      <c r="Z656">
        <v>0.11899114940366644</v>
      </c>
    </row>
    <row r="657" spans="1:26" s="56" customFormat="1" x14ac:dyDescent="0.2">
      <c r="A657" s="156">
        <v>9186</v>
      </c>
      <c r="B657" s="156" t="s">
        <v>87</v>
      </c>
      <c r="C657" s="156" t="s">
        <v>79</v>
      </c>
      <c r="D657" s="160">
        <v>43418</v>
      </c>
      <c r="E657" s="158"/>
      <c r="F657" s="168">
        <v>1.0952999999999999</v>
      </c>
      <c r="G657" s="168">
        <v>10.346170000000001</v>
      </c>
      <c r="H657" t="s">
        <v>793</v>
      </c>
      <c r="I657">
        <v>9.9070704300400683E-3</v>
      </c>
      <c r="J657">
        <v>0.4179594637170333</v>
      </c>
      <c r="K657">
        <v>7.1571062446263295E-3</v>
      </c>
      <c r="L657">
        <v>5.0472567094722084E-3</v>
      </c>
      <c r="M657">
        <v>2.6989286599419886</v>
      </c>
      <c r="N657">
        <v>7.6970527617848351E-3</v>
      </c>
      <c r="O657">
        <v>2.0644585661784989</v>
      </c>
      <c r="P657">
        <v>0.43088570318902131</v>
      </c>
      <c r="Q657">
        <v>7.5749971301373592E-3</v>
      </c>
      <c r="R657">
        <v>9.3354007134394013E-2</v>
      </c>
      <c r="S657">
        <v>5.4938658191754912E-5</v>
      </c>
      <c r="T657">
        <v>9.3354007134394984E-2</v>
      </c>
      <c r="U657">
        <v>1.3133078984478568</v>
      </c>
      <c r="V657">
        <v>0.28404850912957652</v>
      </c>
      <c r="W657">
        <v>0.19107797779555719</v>
      </c>
      <c r="X657">
        <v>0.42002002705385727</v>
      </c>
      <c r="Y657">
        <v>0.25088506627136165</v>
      </c>
      <c r="Z657">
        <v>0.31870545666602856</v>
      </c>
    </row>
    <row r="658" spans="1:26" s="56" customFormat="1" x14ac:dyDescent="0.2">
      <c r="A658" s="1">
        <v>9734</v>
      </c>
      <c r="B658" s="1" t="s">
        <v>804</v>
      </c>
      <c r="C658" s="1" t="s">
        <v>97</v>
      </c>
      <c r="D658" s="1"/>
      <c r="E658" s="8" t="s">
        <v>802</v>
      </c>
      <c r="F658" s="1">
        <v>1.553E-2</v>
      </c>
      <c r="G658" s="5">
        <v>0.20021000000000022</v>
      </c>
      <c r="H658" t="s">
        <v>794</v>
      </c>
      <c r="I658">
        <v>1.0070867258306042E-2</v>
      </c>
      <c r="J658">
        <v>0.10775438249145521</v>
      </c>
      <c r="K658">
        <v>7.1557099279637212E-3</v>
      </c>
      <c r="L658">
        <v>2.4535333765114829E-3</v>
      </c>
      <c r="M658">
        <v>1.4867530977554271</v>
      </c>
      <c r="N658">
        <v>2.8551482909242054E-3</v>
      </c>
      <c r="O658">
        <v>1.7117816754742976</v>
      </c>
      <c r="P658">
        <v>0.12269554167502078</v>
      </c>
      <c r="Q658">
        <v>1.1595332135769866E-2</v>
      </c>
      <c r="R658">
        <v>3.7038678073030996E-2</v>
      </c>
      <c r="S658">
        <v>8.4096664049215412E-5</v>
      </c>
      <c r="T658">
        <v>3.7038678073030802E-2</v>
      </c>
      <c r="U658">
        <v>0.23483210858899259</v>
      </c>
      <c r="V658">
        <v>0.17344489302765304</v>
      </c>
      <c r="W658">
        <v>6.9541031295344063E-3</v>
      </c>
      <c r="X658">
        <v>0.14662420778519941</v>
      </c>
      <c r="Y658">
        <v>1.6333132401110807E-3</v>
      </c>
      <c r="Z658">
        <v>0.1097180561148436</v>
      </c>
    </row>
    <row r="659" spans="1:26" s="56" customFormat="1" x14ac:dyDescent="0.2">
      <c r="A659" s="156">
        <v>9186</v>
      </c>
      <c r="B659" s="156" t="s">
        <v>87</v>
      </c>
      <c r="C659" s="156" t="s">
        <v>79</v>
      </c>
      <c r="D659" s="160">
        <v>43418</v>
      </c>
      <c r="E659" s="158"/>
      <c r="F659" s="168">
        <v>1.0952999999999999</v>
      </c>
      <c r="G659" s="168">
        <v>10.346170000000001</v>
      </c>
      <c r="H659" t="s">
        <v>795</v>
      </c>
      <c r="I659">
        <v>9.9348440701071405E-3</v>
      </c>
      <c r="J659">
        <v>0.28716394448558846</v>
      </c>
      <c r="K659">
        <v>7.1565572151387176E-3</v>
      </c>
      <c r="L659">
        <v>3.5479403538944206E-3</v>
      </c>
      <c r="M659">
        <v>2.6991382820793128</v>
      </c>
      <c r="N659">
        <v>5.4880143853449585E-3</v>
      </c>
      <c r="O659">
        <v>2.0612650008015767</v>
      </c>
      <c r="P659">
        <v>0.29902234827352414</v>
      </c>
      <c r="Q659">
        <v>7.5812334029784507E-3</v>
      </c>
      <c r="R659">
        <v>8.055657427816873E-2</v>
      </c>
      <c r="S659">
        <v>5.4983887576812244E-5</v>
      </c>
      <c r="T659">
        <v>8.0556574278167564E-2</v>
      </c>
      <c r="U659">
        <v>1.3107108160758598</v>
      </c>
      <c r="V659">
        <v>0.27335460709940568</v>
      </c>
      <c r="W659">
        <v>0.19172254222509674</v>
      </c>
      <c r="X659">
        <v>0.33253452575904058</v>
      </c>
      <c r="Y659">
        <v>0.25141756418207367</v>
      </c>
      <c r="Z659">
        <v>0.18732690666255516</v>
      </c>
    </row>
    <row r="660" spans="1:26" s="56" customFormat="1" x14ac:dyDescent="0.2">
      <c r="D660" s="130"/>
      <c r="E660" s="72"/>
      <c r="G660" s="70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</row>
    <row r="661" spans="1:26" s="56" customFormat="1" x14ac:dyDescent="0.2">
      <c r="A661" s="156">
        <v>9186</v>
      </c>
      <c r="B661" s="156" t="s">
        <v>87</v>
      </c>
      <c r="C661" s="156" t="s">
        <v>79</v>
      </c>
      <c r="D661" s="160">
        <v>43419</v>
      </c>
      <c r="E661" s="158"/>
      <c r="F661" s="168">
        <v>1.0952999999999999</v>
      </c>
      <c r="G661" s="168">
        <v>10.346170000000001</v>
      </c>
      <c r="H661" t="s">
        <v>775</v>
      </c>
      <c r="I661">
        <v>9.921846951068191E-3</v>
      </c>
      <c r="J661">
        <v>0.25332760693882206</v>
      </c>
      <c r="K661">
        <v>7.1610142852781434E-3</v>
      </c>
      <c r="L661">
        <v>5.4188577667031428E-3</v>
      </c>
      <c r="M661">
        <v>2.6993119348273509</v>
      </c>
      <c r="N661">
        <v>7.4945510376776443E-3</v>
      </c>
      <c r="O661">
        <v>2.0578935889310919</v>
      </c>
      <c r="P661">
        <v>0.2567579856167051</v>
      </c>
      <c r="Q661">
        <v>7.5576995740839481E-3</v>
      </c>
      <c r="R661">
        <v>6.7777935340874687E-2</v>
      </c>
      <c r="S661">
        <v>5.4813205402368337E-5</v>
      </c>
      <c r="T661">
        <v>6.7777935340874784E-2</v>
      </c>
      <c r="U661">
        <v>1.3091650931598249</v>
      </c>
      <c r="V661">
        <v>0.26490297440217375</v>
      </c>
      <c r="W661">
        <v>0.19261597937240538</v>
      </c>
      <c r="X661">
        <v>0.33350203929805322</v>
      </c>
      <c r="Y661">
        <v>0.25258061764466871</v>
      </c>
      <c r="Z661">
        <v>0.17321696470051223</v>
      </c>
    </row>
    <row r="662" spans="1:26" s="56" customFormat="1" x14ac:dyDescent="0.2">
      <c r="A662" s="1">
        <v>9735</v>
      </c>
      <c r="B662" s="1" t="s">
        <v>805</v>
      </c>
      <c r="C662" s="1" t="s">
        <v>97</v>
      </c>
      <c r="D662" s="189">
        <v>43419</v>
      </c>
      <c r="E662" s="8" t="s">
        <v>802</v>
      </c>
      <c r="F662" s="1">
        <v>2.3040000000000001E-2</v>
      </c>
      <c r="G662" s="5">
        <v>0.20089000000000112</v>
      </c>
      <c r="H662" t="s">
        <v>807</v>
      </c>
      <c r="I662">
        <v>1.0056192720952392E-2</v>
      </c>
      <c r="J662">
        <v>0.11134473887256299</v>
      </c>
      <c r="K662">
        <v>7.1713758086706962E-3</v>
      </c>
      <c r="L662">
        <v>4.3081855267267143E-3</v>
      </c>
      <c r="M662">
        <v>1.9782084607372186</v>
      </c>
      <c r="N662">
        <v>3.0695118031929037E-3</v>
      </c>
      <c r="O662">
        <v>2.2378482502350123</v>
      </c>
      <c r="P662">
        <v>0.13711787445561771</v>
      </c>
      <c r="Q662">
        <v>1.1376611077062429E-2</v>
      </c>
      <c r="R662">
        <v>4.0666035520675145E-2</v>
      </c>
      <c r="S662">
        <v>8.2510360942134384E-5</v>
      </c>
      <c r="T662">
        <v>4.0666035520675374E-2</v>
      </c>
      <c r="U662">
        <v>0.29521490689276703</v>
      </c>
      <c r="V662">
        <v>0.23592503622327635</v>
      </c>
      <c r="W662">
        <v>1.3195375711035323E-2</v>
      </c>
      <c r="X662">
        <v>0.21910643898518412</v>
      </c>
      <c r="Y662">
        <v>3.8951182090317007E-3</v>
      </c>
      <c r="Z662">
        <v>0.13491780067096715</v>
      </c>
    </row>
    <row r="663" spans="1:26" s="56" customFormat="1" x14ac:dyDescent="0.2">
      <c r="A663" s="156">
        <v>9186</v>
      </c>
      <c r="B663" s="156" t="s">
        <v>87</v>
      </c>
      <c r="C663" s="156" t="s">
        <v>79</v>
      </c>
      <c r="D663" s="160">
        <v>43419</v>
      </c>
      <c r="E663" s="158"/>
      <c r="F663" s="168">
        <v>1.0952999999999999</v>
      </c>
      <c r="G663" s="168">
        <v>10.346170000000001</v>
      </c>
      <c r="H663" t="s">
        <v>777</v>
      </c>
      <c r="I663">
        <v>9.9678884304575319E-3</v>
      </c>
      <c r="J663">
        <v>0.29274781753602624</v>
      </c>
      <c r="K663">
        <v>7.1796377519543183E-3</v>
      </c>
      <c r="L663">
        <v>5.9362953133730006E-3</v>
      </c>
      <c r="M663">
        <v>2.6990147419960064</v>
      </c>
      <c r="N663">
        <v>5.9913026775046318E-3</v>
      </c>
      <c r="O663">
        <v>2.046515209133037</v>
      </c>
      <c r="P663">
        <v>0.305291005281496</v>
      </c>
      <c r="Q663">
        <v>7.5624310057390478E-3</v>
      </c>
      <c r="R663">
        <v>6.9745182700908875E-2</v>
      </c>
      <c r="S663">
        <v>5.4847520729752787E-5</v>
      </c>
      <c r="T663">
        <v>6.9745182700908667E-2</v>
      </c>
      <c r="U663">
        <v>1.3182043269076738</v>
      </c>
      <c r="V663">
        <v>0.27653902838426137</v>
      </c>
      <c r="W663">
        <v>0.18939074751816698</v>
      </c>
      <c r="X663">
        <v>0.40168005555957265</v>
      </c>
      <c r="Y663">
        <v>0.24979985914651323</v>
      </c>
      <c r="Z663">
        <v>0.22500114684469824</v>
      </c>
    </row>
    <row r="664" spans="1:26" s="56" customFormat="1" x14ac:dyDescent="0.2">
      <c r="A664" s="1">
        <v>9736</v>
      </c>
      <c r="B664" s="1" t="s">
        <v>806</v>
      </c>
      <c r="C664" s="1" t="s">
        <v>97</v>
      </c>
      <c r="D664" s="189">
        <v>43419</v>
      </c>
      <c r="E664" s="8" t="s">
        <v>802</v>
      </c>
      <c r="F664" s="1">
        <v>2.445E-2</v>
      </c>
      <c r="G664" s="5">
        <v>0.20060999999999929</v>
      </c>
      <c r="H664" t="s">
        <v>808</v>
      </c>
      <c r="I664">
        <v>1.0071341102223049E-2</v>
      </c>
      <c r="J664">
        <v>0.15879529530442715</v>
      </c>
      <c r="K664">
        <v>7.1873095825342364E-3</v>
      </c>
      <c r="L664">
        <v>5.9383186762091856E-3</v>
      </c>
      <c r="M664">
        <v>2.0640231278257675</v>
      </c>
      <c r="N664">
        <v>3.4850139283878079E-3</v>
      </c>
      <c r="O664">
        <v>2.3261689014407709</v>
      </c>
      <c r="P664">
        <v>0.15719171876912685</v>
      </c>
      <c r="Q664">
        <v>1.1356965713781598E-2</v>
      </c>
      <c r="R664">
        <v>5.4527548459250078E-2</v>
      </c>
      <c r="S664">
        <v>8.2367880373522082E-5</v>
      </c>
      <c r="T664">
        <v>5.4527548459250001E-2</v>
      </c>
      <c r="U664">
        <v>0.31188308293266115</v>
      </c>
      <c r="V664">
        <v>0.27174942015298947</v>
      </c>
      <c r="W664">
        <v>6.0651392935620685E-3</v>
      </c>
      <c r="X664">
        <v>0.27301781926983276</v>
      </c>
      <c r="Y664">
        <v>1.8898746438876775E-3</v>
      </c>
      <c r="Z664">
        <v>0.12000974699590047</v>
      </c>
    </row>
    <row r="665" spans="1:26" s="56" customFormat="1" x14ac:dyDescent="0.2">
      <c r="A665" s="156">
        <v>9186</v>
      </c>
      <c r="B665" s="156" t="s">
        <v>87</v>
      </c>
      <c r="C665" s="156" t="s">
        <v>79</v>
      </c>
      <c r="D665" s="160">
        <v>43419</v>
      </c>
      <c r="E665" s="158"/>
      <c r="F665" s="168">
        <v>1.0952999999999999</v>
      </c>
      <c r="G665" s="168">
        <v>10.346170000000001</v>
      </c>
      <c r="H665" t="s">
        <v>785</v>
      </c>
      <c r="I665">
        <v>9.924326982105507E-3</v>
      </c>
      <c r="J665">
        <v>0.25381618485017837</v>
      </c>
      <c r="K665">
        <v>7.1842016425086377E-3</v>
      </c>
      <c r="L665">
        <v>8.4235348882642971E-3</v>
      </c>
      <c r="M665">
        <v>2.6990953646831524</v>
      </c>
      <c r="N665">
        <v>6.8521839575980204E-3</v>
      </c>
      <c r="O665">
        <v>2.0581747588354768</v>
      </c>
      <c r="P665">
        <v>0.32370430666734995</v>
      </c>
      <c r="Q665">
        <v>7.5758744104023994E-3</v>
      </c>
      <c r="R665">
        <v>0.1089280802722557</v>
      </c>
      <c r="S665">
        <v>5.4945020781705956E-5</v>
      </c>
      <c r="T665">
        <v>0.10892808027225488</v>
      </c>
      <c r="U665">
        <v>1.315968451923164</v>
      </c>
      <c r="V665">
        <v>0.40367074570892481</v>
      </c>
      <c r="W665">
        <v>0.18860769652949641</v>
      </c>
      <c r="X665">
        <v>0.4632644807359857</v>
      </c>
      <c r="Y665">
        <v>0.24818967271036263</v>
      </c>
      <c r="Z665">
        <v>0.2445479160500264</v>
      </c>
    </row>
    <row r="666" spans="1:26" x14ac:dyDescent="0.2">
      <c r="A666" s="1">
        <v>9732</v>
      </c>
      <c r="B666" s="1" t="s">
        <v>801</v>
      </c>
      <c r="C666" s="1" t="s">
        <v>97</v>
      </c>
      <c r="D666" s="189">
        <v>43419</v>
      </c>
      <c r="E666" s="8" t="s">
        <v>802</v>
      </c>
      <c r="F666" s="1">
        <v>1.711E-2</v>
      </c>
      <c r="G666" s="5">
        <v>0.20058000000000042</v>
      </c>
      <c r="H666" t="s">
        <v>809</v>
      </c>
      <c r="I666">
        <v>1.0073085111198555E-2</v>
      </c>
      <c r="J666">
        <v>0.10703667713964546</v>
      </c>
      <c r="K666">
        <v>7.1848282841917464E-3</v>
      </c>
      <c r="L666">
        <v>4.6559171080258165E-3</v>
      </c>
      <c r="M666">
        <v>1.8834847942044055</v>
      </c>
      <c r="N666">
        <v>3.2607635020003522E-3</v>
      </c>
      <c r="O666">
        <v>2.1714408298260901</v>
      </c>
      <c r="P666">
        <v>0.11684510587999083</v>
      </c>
      <c r="Q666">
        <v>1.1610894398039404E-2</v>
      </c>
      <c r="R666">
        <v>4.119730217249671E-2</v>
      </c>
      <c r="S666">
        <v>8.4209531393298606E-5</v>
      </c>
      <c r="T666">
        <v>4.1197302172496855E-2</v>
      </c>
      <c r="U666">
        <v>0.3014278694351224</v>
      </c>
      <c r="V666">
        <v>0.25632045145397475</v>
      </c>
      <c r="W666">
        <v>6.3816141289908064E-4</v>
      </c>
      <c r="X666">
        <v>0.23625453639322122</v>
      </c>
      <c r="Y666">
        <v>1.9239804096412341E-4</v>
      </c>
      <c r="Z666">
        <v>0.10051838621843341</v>
      </c>
    </row>
    <row r="667" spans="1:26" x14ac:dyDescent="0.2">
      <c r="A667" s="156">
        <v>9186</v>
      </c>
      <c r="B667" s="156" t="s">
        <v>87</v>
      </c>
      <c r="C667" s="156" t="s">
        <v>79</v>
      </c>
      <c r="D667" s="160">
        <v>43419</v>
      </c>
      <c r="E667" s="158"/>
      <c r="F667" s="168">
        <v>1.0952999999999999</v>
      </c>
      <c r="G667" s="168">
        <v>10.346170000000001</v>
      </c>
      <c r="H667" t="s">
        <v>787</v>
      </c>
      <c r="I667">
        <v>9.9903991801024526E-3</v>
      </c>
      <c r="J667">
        <v>0.24530104250131715</v>
      </c>
      <c r="K667">
        <v>7.1827861879074223E-3</v>
      </c>
      <c r="L667">
        <v>7.8598598733276188E-3</v>
      </c>
      <c r="M667">
        <v>2.6987917470631295</v>
      </c>
      <c r="N667">
        <v>7.069096730498446E-3</v>
      </c>
      <c r="O667">
        <v>2.0501394012454517</v>
      </c>
      <c r="P667">
        <v>0.26731658297615635</v>
      </c>
      <c r="Q667">
        <v>7.5807072929610642E-3</v>
      </c>
      <c r="R667">
        <v>9.1988969584210364E-2</v>
      </c>
      <c r="S667">
        <v>5.4980071895047667E-5</v>
      </c>
      <c r="T667">
        <v>9.1988969584210711E-2</v>
      </c>
      <c r="U667">
        <v>1.3169993361347807</v>
      </c>
      <c r="V667">
        <v>0.45287771373508934</v>
      </c>
      <c r="W667">
        <v>0.1887542427758675</v>
      </c>
      <c r="X667">
        <v>0.45386074212365884</v>
      </c>
      <c r="Y667">
        <v>0.24874372301641579</v>
      </c>
      <c r="Z667">
        <v>0.27214311188304824</v>
      </c>
    </row>
    <row r="669" spans="1:26" x14ac:dyDescent="0.2">
      <c r="A669" s="156">
        <v>9186</v>
      </c>
      <c r="B669" s="156" t="s">
        <v>87</v>
      </c>
      <c r="C669" s="156" t="s">
        <v>79</v>
      </c>
      <c r="D669" s="160">
        <v>43433</v>
      </c>
      <c r="E669" s="158"/>
      <c r="F669" s="168">
        <v>1.0952999999999999</v>
      </c>
      <c r="G669" s="168">
        <v>10.346170000000001</v>
      </c>
      <c r="H669" s="5" t="s">
        <v>815</v>
      </c>
      <c r="I669" s="5">
        <v>9.9241580000000006E-3</v>
      </c>
      <c r="J669" s="8">
        <v>0.40901173099999999</v>
      </c>
      <c r="K669" s="5">
        <v>7.1620950000000003E-3</v>
      </c>
      <c r="L669" s="99">
        <v>5.2455569999999997E-3</v>
      </c>
      <c r="M669" s="99">
        <v>2.698761164</v>
      </c>
      <c r="N669" s="99">
        <v>7.3483630000000001E-3</v>
      </c>
      <c r="O669" s="5">
        <v>2.0610706919999999</v>
      </c>
      <c r="P669" s="8">
        <v>0.43038507199999998</v>
      </c>
      <c r="Q669" s="7">
        <v>7.5732519999999999E-3</v>
      </c>
      <c r="R669" s="109">
        <v>0.11558142</v>
      </c>
      <c r="S669" s="162">
        <v>5.4926000000000002E-5</v>
      </c>
      <c r="T669" s="1">
        <v>0.11558142</v>
      </c>
      <c r="U669" s="5">
        <v>1.3062456039999999</v>
      </c>
      <c r="V669" s="8">
        <v>0.41488074200000002</v>
      </c>
      <c r="W669" s="5">
        <v>0.190785547</v>
      </c>
      <c r="X669" s="8">
        <v>0.47368387200000001</v>
      </c>
      <c r="Y669" s="7">
        <v>0.249485176</v>
      </c>
      <c r="Z669" s="8">
        <v>0.20205889099999999</v>
      </c>
    </row>
    <row r="670" spans="1:26" x14ac:dyDescent="0.2">
      <c r="A670" s="1">
        <v>9760</v>
      </c>
      <c r="B670" s="1" t="s">
        <v>810</v>
      </c>
      <c r="C670" s="1" t="s">
        <v>95</v>
      </c>
      <c r="D670" s="189">
        <v>43433</v>
      </c>
      <c r="F670" s="1">
        <v>0.32833000000000001</v>
      </c>
      <c r="G670" s="5">
        <v>0.10144999999999982</v>
      </c>
      <c r="H670" t="s">
        <v>816</v>
      </c>
      <c r="I670">
        <v>1.0064592127003707E-2</v>
      </c>
      <c r="J670">
        <v>0.20516510447901878</v>
      </c>
      <c r="K670">
        <v>7.157549387583742E-3</v>
      </c>
      <c r="L670">
        <v>7.1559052402408868E-3</v>
      </c>
      <c r="M670">
        <v>0.65360875939281227</v>
      </c>
      <c r="N670">
        <v>5.9729389957097253E-3</v>
      </c>
      <c r="O670">
        <v>0.59769809849021982</v>
      </c>
      <c r="P670">
        <v>0.28439890282989527</v>
      </c>
      <c r="Q670">
        <v>9.1973727258020631E-3</v>
      </c>
      <c r="R670">
        <v>0.16890232066011082</v>
      </c>
      <c r="S670">
        <v>6.6705149555065983E-5</v>
      </c>
      <c r="T670">
        <v>0.16890232066011118</v>
      </c>
      <c r="U670">
        <v>2.4532653726596229E-2</v>
      </c>
      <c r="V670">
        <v>0.76797337406836363</v>
      </c>
      <c r="W670">
        <v>5.0477916903854609E-4</v>
      </c>
      <c r="X670">
        <v>0.40384059600182293</v>
      </c>
      <c r="Y670">
        <v>1.2321252288678683E-5</v>
      </c>
      <c r="Z670">
        <v>0.59686922117093566</v>
      </c>
    </row>
    <row r="671" spans="1:26" x14ac:dyDescent="0.2">
      <c r="A671" s="156">
        <v>9186</v>
      </c>
      <c r="B671" s="156" t="s">
        <v>87</v>
      </c>
      <c r="C671" s="156" t="s">
        <v>79</v>
      </c>
      <c r="D671" s="160">
        <v>43433</v>
      </c>
      <c r="E671" s="158"/>
      <c r="F671" s="168">
        <v>1.0952999999999999</v>
      </c>
      <c r="G671" s="168">
        <v>10.346170000000001</v>
      </c>
      <c r="H671" t="s">
        <v>507</v>
      </c>
      <c r="I671">
        <v>9.8487072535258981E-3</v>
      </c>
      <c r="J671">
        <v>1.4835627120618855</v>
      </c>
      <c r="K671">
        <v>7.1603502794502193E-3</v>
      </c>
      <c r="L671">
        <v>1.2776823916059887E-2</v>
      </c>
      <c r="M671">
        <v>2.6986852587851438</v>
      </c>
      <c r="N671">
        <v>2.6635539768666866E-2</v>
      </c>
      <c r="O671">
        <v>2.0786545441705622</v>
      </c>
      <c r="P671">
        <v>1.5880436362992096</v>
      </c>
      <c r="Q671">
        <v>7.5730394959978835E-3</v>
      </c>
      <c r="R671">
        <v>0.42381549497607396</v>
      </c>
      <c r="S671">
        <v>5.4924460193920011E-5</v>
      </c>
      <c r="T671">
        <v>0.42381549497607413</v>
      </c>
      <c r="U671">
        <v>1.3118494322277749</v>
      </c>
      <c r="V671">
        <v>1.0158183846814577</v>
      </c>
      <c r="W671">
        <v>0.19013454631404728</v>
      </c>
      <c r="X671">
        <v>1.4163804458306328</v>
      </c>
      <c r="Y671">
        <v>0.24983520008024912</v>
      </c>
      <c r="Z671">
        <v>0.72674015023814953</v>
      </c>
    </row>
    <row r="672" spans="1:26" x14ac:dyDescent="0.2">
      <c r="A672" s="1">
        <v>9761</v>
      </c>
      <c r="B672" s="1" t="s">
        <v>811</v>
      </c>
      <c r="C672" s="1" t="s">
        <v>95</v>
      </c>
      <c r="D672" s="189">
        <v>43433</v>
      </c>
      <c r="F672" s="1">
        <v>0.34760000000000002</v>
      </c>
      <c r="G672" s="5">
        <v>9.5700000000000784E-2</v>
      </c>
      <c r="H672" t="s">
        <v>817</v>
      </c>
      <c r="I672">
        <v>1.0073594444739249E-2</v>
      </c>
      <c r="J672">
        <v>0.20894218025170738</v>
      </c>
      <c r="K672">
        <v>7.1528943661301244E-3</v>
      </c>
      <c r="L672">
        <v>1.4587350495913386E-2</v>
      </c>
      <c r="M672">
        <v>0.15817202141413922</v>
      </c>
      <c r="N672">
        <v>1.3083065269128089E-2</v>
      </c>
      <c r="O672">
        <v>0.14818918626074748</v>
      </c>
      <c r="P672">
        <v>0.50503203182477996</v>
      </c>
      <c r="Q672">
        <v>9.4098981529583993E-3</v>
      </c>
      <c r="R672">
        <v>0.43417498036545865</v>
      </c>
      <c r="S672">
        <v>6.8246518033364954E-5</v>
      </c>
      <c r="T672">
        <v>0.43417498036545915</v>
      </c>
      <c r="U672">
        <v>4.0337779487986478E-3</v>
      </c>
      <c r="V672">
        <v>1.3648906254882052</v>
      </c>
      <c r="W672">
        <v>6.7019399811238641E-3</v>
      </c>
      <c r="X672">
        <v>0.38998925656544842</v>
      </c>
      <c r="Y672">
        <v>2.6971029360204429E-5</v>
      </c>
      <c r="Z672">
        <v>1.2907760617453283</v>
      </c>
    </row>
    <row r="673" spans="1:26" x14ac:dyDescent="0.2">
      <c r="A673" s="156">
        <v>9186</v>
      </c>
      <c r="B673" s="156" t="s">
        <v>87</v>
      </c>
      <c r="C673" s="156" t="s">
        <v>79</v>
      </c>
      <c r="D673" s="160">
        <v>43433</v>
      </c>
      <c r="E673" s="158"/>
      <c r="F673" s="168">
        <v>1.0952999999999999</v>
      </c>
      <c r="G673" s="168">
        <v>10.346170000000001</v>
      </c>
      <c r="H673" t="s">
        <v>509</v>
      </c>
      <c r="I673">
        <v>1.0073760251302927E-2</v>
      </c>
      <c r="J673">
        <v>1.67474042471275</v>
      </c>
      <c r="K673">
        <v>7.1569704687753843E-3</v>
      </c>
      <c r="L673">
        <v>1.096418524274714E-2</v>
      </c>
      <c r="M673">
        <v>2.698863078842558</v>
      </c>
      <c r="N673">
        <v>1.8810672484560684E-2</v>
      </c>
      <c r="O673">
        <v>2.0363393326090047</v>
      </c>
      <c r="P673">
        <v>1.7077325800681535</v>
      </c>
      <c r="Q673">
        <v>7.5896027169967632E-3</v>
      </c>
      <c r="R673">
        <v>0.37633729811561389</v>
      </c>
      <c r="S673">
        <v>5.5044587122205112E-5</v>
      </c>
      <c r="T673">
        <v>0.37633729811561234</v>
      </c>
      <c r="U673">
        <v>1.3089620306624112</v>
      </c>
      <c r="V673">
        <v>0.69058322141020656</v>
      </c>
      <c r="W673">
        <v>0.19349352001444231</v>
      </c>
      <c r="X673">
        <v>0.99782365775443527</v>
      </c>
      <c r="Y673">
        <v>0.25271258909333655</v>
      </c>
      <c r="Z673">
        <v>0.98243561152788339</v>
      </c>
    </row>
    <row r="674" spans="1:26" x14ac:dyDescent="0.2">
      <c r="A674" s="1">
        <v>9762</v>
      </c>
      <c r="B674" s="1" t="s">
        <v>812</v>
      </c>
      <c r="C674" s="1" t="s">
        <v>95</v>
      </c>
      <c r="D674" s="189">
        <v>43433</v>
      </c>
      <c r="F674" s="1">
        <v>0.28134999999999999</v>
      </c>
      <c r="G674" s="5">
        <v>0.10240000000000116</v>
      </c>
      <c r="H674" t="s">
        <v>818</v>
      </c>
      <c r="I674">
        <v>1.0062497190079303E-2</v>
      </c>
      <c r="J674">
        <v>0.20334288284483146</v>
      </c>
      <c r="K674">
        <v>7.1555200111377681E-3</v>
      </c>
      <c r="L674">
        <v>1.5111414177838936E-2</v>
      </c>
      <c r="M674">
        <v>0.12547894663732836</v>
      </c>
      <c r="N674">
        <v>1.2563025536130635E-2</v>
      </c>
      <c r="O674">
        <v>0.11803087283925924</v>
      </c>
      <c r="P674">
        <v>0.50457978262484493</v>
      </c>
      <c r="Q674">
        <v>9.477186502376788E-3</v>
      </c>
      <c r="R674">
        <v>0.4921886771274131</v>
      </c>
      <c r="S674">
        <v>6.8734535595018771E-5</v>
      </c>
      <c r="T674">
        <v>0.49218867712741377</v>
      </c>
      <c r="U674">
        <v>5.4069999743817801E-3</v>
      </c>
      <c r="V674">
        <v>1.3797336333610695</v>
      </c>
      <c r="W674">
        <v>5.9914517375648573E-3</v>
      </c>
      <c r="X674">
        <v>0.43021345383606407</v>
      </c>
      <c r="Y674">
        <v>3.2349131207975106E-5</v>
      </c>
      <c r="Z674">
        <v>1.3154364812667017</v>
      </c>
    </row>
    <row r="675" spans="1:26" x14ac:dyDescent="0.2">
      <c r="A675" s="156">
        <v>9186</v>
      </c>
      <c r="B675" s="156" t="s">
        <v>87</v>
      </c>
      <c r="C675" s="156" t="s">
        <v>79</v>
      </c>
      <c r="D675" s="160">
        <v>43433</v>
      </c>
      <c r="E675" s="158"/>
      <c r="F675" s="168">
        <v>1.0952999999999999</v>
      </c>
      <c r="G675" s="168">
        <v>10.346170000000001</v>
      </c>
      <c r="H675" t="s">
        <v>511</v>
      </c>
      <c r="I675">
        <v>9.9181934102654454E-3</v>
      </c>
      <c r="J675">
        <v>1.4224460105991013</v>
      </c>
      <c r="K675">
        <v>7.1568142799943663E-3</v>
      </c>
      <c r="L675">
        <v>1.0016600117807029E-2</v>
      </c>
      <c r="M675">
        <v>2.6981461768661883</v>
      </c>
      <c r="N675">
        <v>2.0345511924179095E-2</v>
      </c>
      <c r="O675">
        <v>2.0633067949140247</v>
      </c>
      <c r="P675">
        <v>1.3926268806520279</v>
      </c>
      <c r="Q675">
        <v>7.5717890054080965E-3</v>
      </c>
      <c r="R675">
        <v>0.25235442240881073</v>
      </c>
      <c r="S675">
        <v>5.4915390847238531E-5</v>
      </c>
      <c r="T675">
        <v>0.25235442240881045</v>
      </c>
      <c r="U675">
        <v>1.3105272414641445</v>
      </c>
      <c r="V675">
        <v>0.66422957753890777</v>
      </c>
      <c r="W675">
        <v>0.19083757024334783</v>
      </c>
      <c r="X675">
        <v>1.1581917045542225</v>
      </c>
      <c r="Y675">
        <v>0.25019372765737363</v>
      </c>
      <c r="Z675">
        <v>0.78368653130574795</v>
      </c>
    </row>
    <row r="676" spans="1:26" x14ac:dyDescent="0.2">
      <c r="A676" s="1">
        <v>9763</v>
      </c>
      <c r="B676" s="1" t="s">
        <v>813</v>
      </c>
      <c r="C676" s="1" t="s">
        <v>95</v>
      </c>
      <c r="D676" s="189">
        <v>43433</v>
      </c>
      <c r="E676" s="8">
        <v>2.6</v>
      </c>
      <c r="F676" s="1">
        <v>0.1893</v>
      </c>
      <c r="G676" s="5">
        <v>0.10233999999999988</v>
      </c>
      <c r="H676" t="s">
        <v>819</v>
      </c>
      <c r="I676">
        <v>1.0081644824305624E-2</v>
      </c>
      <c r="J676">
        <v>0.19429382963794184</v>
      </c>
      <c r="K676">
        <v>7.1532385257226478E-3</v>
      </c>
      <c r="L676">
        <v>6.7968621133185575E-3</v>
      </c>
      <c r="M676">
        <v>0.55107220441333016</v>
      </c>
      <c r="N676">
        <v>5.8143081221293481E-3</v>
      </c>
      <c r="O676">
        <v>0.42941083734816338</v>
      </c>
      <c r="P676">
        <v>0.23640359414428394</v>
      </c>
      <c r="Q676">
        <v>7.8548312559878399E-3</v>
      </c>
      <c r="R676">
        <v>0.15017073993104491</v>
      </c>
      <c r="S676">
        <v>5.6968191817493659E-5</v>
      </c>
      <c r="T676">
        <v>0.1501707399310451</v>
      </c>
      <c r="U676">
        <v>1.048958148767107E-2</v>
      </c>
      <c r="V676">
        <v>1.0149667730841538</v>
      </c>
      <c r="W676">
        <v>8.6474089230737083E-3</v>
      </c>
      <c r="X676">
        <v>0.35325239633070282</v>
      </c>
      <c r="Y676">
        <v>9.0627944216578959E-5</v>
      </c>
      <c r="Z676">
        <v>1.0252574180451173</v>
      </c>
    </row>
    <row r="677" spans="1:26" x14ac:dyDescent="0.2">
      <c r="A677" s="156">
        <v>9186</v>
      </c>
      <c r="B677" s="156" t="s">
        <v>87</v>
      </c>
      <c r="C677" s="156" t="s">
        <v>79</v>
      </c>
      <c r="D677" s="160">
        <v>43433</v>
      </c>
      <c r="E677" s="158"/>
      <c r="F677" s="168">
        <v>1.0952999999999999</v>
      </c>
      <c r="G677" s="168">
        <v>10.346170000000001</v>
      </c>
      <c r="H677" t="s">
        <v>513</v>
      </c>
      <c r="I677">
        <v>9.6564699973404212E-3</v>
      </c>
      <c r="J677">
        <v>1.750498069422237</v>
      </c>
      <c r="K677">
        <v>7.1574432618550276E-3</v>
      </c>
      <c r="L677">
        <v>9.8727566468014612E-3</v>
      </c>
      <c r="M677">
        <v>2.699302881411223</v>
      </c>
      <c r="N677">
        <v>2.503286179370871E-2</v>
      </c>
      <c r="O677">
        <v>2.1189450691212945</v>
      </c>
      <c r="P677">
        <v>1.8241173507384152</v>
      </c>
      <c r="Q677">
        <v>7.5621746958639971E-3</v>
      </c>
      <c r="R677">
        <v>0.35684350385886138</v>
      </c>
      <c r="S677">
        <v>5.4845661808835118E-5</v>
      </c>
      <c r="T677">
        <v>0.35684350385886082</v>
      </c>
      <c r="U677">
        <v>1.3129460828428174</v>
      </c>
      <c r="V677">
        <v>0.59413822632629976</v>
      </c>
      <c r="W677">
        <v>0.18744036925607852</v>
      </c>
      <c r="X677">
        <v>0.94836662016413742</v>
      </c>
      <c r="Y677">
        <v>0.24644309082494342</v>
      </c>
      <c r="Z677">
        <v>0.82447880546535868</v>
      </c>
    </row>
    <row r="678" spans="1:26" x14ac:dyDescent="0.2">
      <c r="A678" s="1">
        <v>9764</v>
      </c>
      <c r="B678" s="1" t="s">
        <v>814</v>
      </c>
      <c r="C678" s="1" t="s">
        <v>95</v>
      </c>
      <c r="D678" s="189">
        <v>43433</v>
      </c>
      <c r="E678" s="8">
        <v>3.3</v>
      </c>
      <c r="F678" s="1">
        <v>0.20116999999999999</v>
      </c>
      <c r="G678" s="5">
        <v>0.10138000000000069</v>
      </c>
      <c r="H678" t="s">
        <v>820</v>
      </c>
      <c r="I678">
        <v>1.0014481071997774E-2</v>
      </c>
      <c r="J678">
        <v>0.20141351880839037</v>
      </c>
      <c r="K678">
        <v>7.1524686170877337E-3</v>
      </c>
      <c r="L678">
        <v>7.0591316627550329E-3</v>
      </c>
      <c r="M678">
        <v>0.67744356295056141</v>
      </c>
      <c r="N678">
        <v>6.0164879772155629E-3</v>
      </c>
      <c r="O678">
        <v>0.53449778765231803</v>
      </c>
      <c r="P678">
        <v>0.24156849537241828</v>
      </c>
      <c r="Q678">
        <v>7.9077974669173358E-3</v>
      </c>
      <c r="R678">
        <v>0.15889038517886719</v>
      </c>
      <c r="S678">
        <v>5.7352336195105449E-5</v>
      </c>
      <c r="T678">
        <v>0.15889038517886708</v>
      </c>
      <c r="U678">
        <v>1.4000279484096392E-2</v>
      </c>
      <c r="V678">
        <v>1.1435812330989796</v>
      </c>
      <c r="W678">
        <v>1.2506478888598779E-2</v>
      </c>
      <c r="X678">
        <v>0.54381164119540204</v>
      </c>
      <c r="Y678">
        <v>1.7459695344347611E-4</v>
      </c>
      <c r="Z678">
        <v>0.96556195152520519</v>
      </c>
    </row>
    <row r="679" spans="1:26" x14ac:dyDescent="0.2">
      <c r="A679" s="156">
        <v>9186</v>
      </c>
      <c r="B679" s="156" t="s">
        <v>87</v>
      </c>
      <c r="C679" s="156" t="s">
        <v>79</v>
      </c>
      <c r="D679" s="160">
        <v>43433</v>
      </c>
      <c r="E679" s="158"/>
      <c r="F679" s="168">
        <v>1.0952999999999999</v>
      </c>
      <c r="G679" s="168">
        <v>10.346170000000001</v>
      </c>
      <c r="H679" t="s">
        <v>513</v>
      </c>
      <c r="I679">
        <v>9.6564699973404212E-3</v>
      </c>
      <c r="J679">
        <v>1.750498069422237</v>
      </c>
      <c r="K679">
        <v>7.1574432618550276E-3</v>
      </c>
      <c r="L679">
        <v>9.8727566468014612E-3</v>
      </c>
      <c r="M679">
        <v>2.699302881411223</v>
      </c>
      <c r="N679">
        <v>2.503286179370871E-2</v>
      </c>
      <c r="O679">
        <v>2.1189450691212945</v>
      </c>
      <c r="P679">
        <v>1.8241173507384152</v>
      </c>
      <c r="Q679">
        <v>7.5621746958639971E-3</v>
      </c>
      <c r="R679">
        <v>0.35684350385886138</v>
      </c>
      <c r="S679">
        <v>5.4845661808835118E-5</v>
      </c>
      <c r="T679">
        <v>0.35684350385886082</v>
      </c>
      <c r="U679">
        <v>1.3129460828428174</v>
      </c>
      <c r="V679">
        <v>0.59413822632629976</v>
      </c>
      <c r="W679">
        <v>0.18744036925607852</v>
      </c>
      <c r="X679">
        <v>0.94836662016413742</v>
      </c>
      <c r="Y679">
        <v>0.24644309082494342</v>
      </c>
      <c r="Z679">
        <v>0.82447880546535868</v>
      </c>
    </row>
    <row r="681" spans="1:26" x14ac:dyDescent="0.2">
      <c r="A681" s="156">
        <v>9186</v>
      </c>
      <c r="B681" s="156" t="s">
        <v>87</v>
      </c>
      <c r="C681" s="156" t="s">
        <v>79</v>
      </c>
      <c r="D681" s="160">
        <v>43434</v>
      </c>
      <c r="E681" s="158"/>
      <c r="F681" s="168">
        <v>1.0952999999999999</v>
      </c>
      <c r="G681" s="168">
        <v>10.346170000000001</v>
      </c>
      <c r="H681" t="s">
        <v>430</v>
      </c>
      <c r="I681">
        <v>9.9359900833810334E-3</v>
      </c>
      <c r="J681">
        <v>0.76737290647641976</v>
      </c>
      <c r="K681">
        <v>7.1586240217218324E-3</v>
      </c>
      <c r="L681">
        <v>1.0158559575309494E-2</v>
      </c>
      <c r="M681">
        <v>2.6997327439382253</v>
      </c>
      <c r="N681">
        <v>1.1119903812305924E-2</v>
      </c>
      <c r="O681">
        <v>2.0566937470934978</v>
      </c>
      <c r="P681">
        <v>0.81448381192878416</v>
      </c>
      <c r="Q681">
        <v>7.5887331822270402E-3</v>
      </c>
      <c r="R681">
        <v>0.25494047822270655</v>
      </c>
      <c r="S681">
        <v>5.5038280707472699E-5</v>
      </c>
      <c r="T681">
        <v>0.25494047822270571</v>
      </c>
      <c r="U681">
        <v>1.3118372705499588</v>
      </c>
      <c r="V681">
        <v>1.8273569559823264</v>
      </c>
      <c r="W681">
        <v>0.19018229600642708</v>
      </c>
      <c r="X681">
        <v>2.2120029978250435</v>
      </c>
      <c r="Y681">
        <v>0.2506110141423406</v>
      </c>
      <c r="Z681">
        <v>0.59912448563249099</v>
      </c>
    </row>
    <row r="682" spans="1:26" x14ac:dyDescent="0.2">
      <c r="A682" s="1">
        <v>9769</v>
      </c>
      <c r="B682" s="1" t="s">
        <v>827</v>
      </c>
      <c r="C682" s="1" t="s">
        <v>828</v>
      </c>
      <c r="D682" s="189">
        <v>43434</v>
      </c>
      <c r="E682" s="8">
        <v>5.5</v>
      </c>
      <c r="F682" s="1">
        <v>8.269E-2</v>
      </c>
      <c r="G682" s="5">
        <v>9.6560000000000201E-2</v>
      </c>
      <c r="H682" t="s">
        <v>821</v>
      </c>
      <c r="I682">
        <v>1.0119635242241335E-2</v>
      </c>
      <c r="J682">
        <v>0.43727309764148664</v>
      </c>
      <c r="K682">
        <v>7.1569399557630141E-3</v>
      </c>
      <c r="L682">
        <v>1.9424873945302484E-2</v>
      </c>
      <c r="M682">
        <v>0.23090350549114727</v>
      </c>
      <c r="N682">
        <v>1.6806736766139415E-2</v>
      </c>
      <c r="O682">
        <v>0.17908982601352674</v>
      </c>
      <c r="P682">
        <v>0.86419869709645458</v>
      </c>
      <c r="Q682">
        <v>7.8238845133555453E-3</v>
      </c>
      <c r="R682">
        <v>0.77653023652027786</v>
      </c>
      <c r="S682">
        <v>5.6743746515876326E-5</v>
      </c>
      <c r="T682">
        <v>0.77653023652027819</v>
      </c>
      <c r="U682">
        <v>1.078115947688392E-2</v>
      </c>
      <c r="V682">
        <v>1.7252789758627793</v>
      </c>
      <c r="W682">
        <v>3.4359648932659061E-2</v>
      </c>
      <c r="X682">
        <v>0.9025414556130209</v>
      </c>
      <c r="Y682">
        <v>3.7089668591299091E-4</v>
      </c>
      <c r="Z682">
        <v>1.3192661837386721</v>
      </c>
    </row>
    <row r="683" spans="1:26" x14ac:dyDescent="0.2">
      <c r="A683" s="156">
        <v>9186</v>
      </c>
      <c r="B683" s="156" t="s">
        <v>87</v>
      </c>
      <c r="C683" s="156" t="s">
        <v>79</v>
      </c>
      <c r="D683" s="160">
        <v>43434</v>
      </c>
      <c r="E683" s="158"/>
      <c r="F683" s="168">
        <v>1.0952999999999999</v>
      </c>
      <c r="G683" s="168">
        <v>10.346170000000001</v>
      </c>
      <c r="H683" t="s">
        <v>432</v>
      </c>
      <c r="I683">
        <v>1.0030548215481284E-2</v>
      </c>
      <c r="J683">
        <v>3.2144632325336211</v>
      </c>
      <c r="K683">
        <v>7.1578168247289683E-3</v>
      </c>
      <c r="L683">
        <v>3.7892992975288732E-2</v>
      </c>
      <c r="M683">
        <v>2.7001943764441996</v>
      </c>
      <c r="N683">
        <v>4.9138603183713395E-2</v>
      </c>
      <c r="O683">
        <v>2.0477411592517667</v>
      </c>
      <c r="P683">
        <v>2.881959233369944</v>
      </c>
      <c r="Q683">
        <v>7.5857088469750717E-3</v>
      </c>
      <c r="R683">
        <v>0.64438895671329854</v>
      </c>
      <c r="S683">
        <v>5.5016346320196916E-5</v>
      </c>
      <c r="T683">
        <v>0.64438895671329788</v>
      </c>
      <c r="U683">
        <v>1.3190125683842442</v>
      </c>
      <c r="V683">
        <v>1.4815542803136528</v>
      </c>
      <c r="W683">
        <v>0.17940325403813112</v>
      </c>
      <c r="X683">
        <v>2.4656629860809511</v>
      </c>
      <c r="Y683">
        <v>0.23639886856565592</v>
      </c>
      <c r="Z683">
        <v>1.5236320901085454</v>
      </c>
    </row>
    <row r="684" spans="1:26" x14ac:dyDescent="0.2">
      <c r="A684" s="1">
        <v>9770</v>
      </c>
      <c r="B684" s="1" t="s">
        <v>829</v>
      </c>
      <c r="C684" s="1" t="s">
        <v>828</v>
      </c>
      <c r="D684" s="189">
        <v>43434</v>
      </c>
      <c r="E684" s="8">
        <v>3.5</v>
      </c>
      <c r="F684" s="1">
        <v>9.0969999999999995E-2</v>
      </c>
      <c r="G684" s="5">
        <v>9.5670000000000144E-2</v>
      </c>
      <c r="H684" t="s">
        <v>822</v>
      </c>
      <c r="I684">
        <v>1.0071714788657505E-2</v>
      </c>
      <c r="J684">
        <v>0.41874940758107199</v>
      </c>
      <c r="K684">
        <v>7.153437241127129E-3</v>
      </c>
      <c r="L684">
        <v>3.0242588949973077E-2</v>
      </c>
      <c r="M684">
        <v>0.24726073979140453</v>
      </c>
      <c r="N684">
        <v>5.3218492354013242E-2</v>
      </c>
      <c r="O684">
        <v>0.19267027940021822</v>
      </c>
      <c r="P684">
        <v>0.79786221794296042</v>
      </c>
      <c r="Q684">
        <v>7.8389831550429896E-3</v>
      </c>
      <c r="R684">
        <v>0.68857835094574871</v>
      </c>
      <c r="S684">
        <v>5.685325139100377E-5</v>
      </c>
      <c r="T684">
        <v>0.68857835094574837</v>
      </c>
      <c r="U684">
        <v>1.18436510577544E-2</v>
      </c>
      <c r="V684">
        <v>1.5451234965316367</v>
      </c>
      <c r="W684">
        <v>2.0998637363089306E-2</v>
      </c>
      <c r="X684">
        <v>0.55602598427145833</v>
      </c>
      <c r="Y684">
        <v>2.4914345324297159E-4</v>
      </c>
      <c r="Z684">
        <v>1.3651477998806689</v>
      </c>
    </row>
    <row r="685" spans="1:26" x14ac:dyDescent="0.2">
      <c r="A685" s="156">
        <v>9186</v>
      </c>
      <c r="B685" s="156" t="s">
        <v>87</v>
      </c>
      <c r="C685" s="156" t="s">
        <v>79</v>
      </c>
      <c r="D685" s="160">
        <v>43434</v>
      </c>
      <c r="E685" s="158"/>
      <c r="F685" s="168">
        <v>1.0952999999999999</v>
      </c>
      <c r="G685" s="168">
        <v>10.346170000000001</v>
      </c>
      <c r="H685" t="s">
        <v>434</v>
      </c>
      <c r="I685">
        <v>1.0384672938889398E-2</v>
      </c>
      <c r="J685">
        <v>2.7570645007691774</v>
      </c>
      <c r="K685">
        <v>7.1568808488736467E-3</v>
      </c>
      <c r="L685">
        <v>2.8589471354154752E-2</v>
      </c>
      <c r="M685">
        <v>2.7001965874109319</v>
      </c>
      <c r="N685">
        <v>5.4008359299504968E-2</v>
      </c>
      <c r="O685">
        <v>1.9683351252594095</v>
      </c>
      <c r="P685">
        <v>3.1532506409565104</v>
      </c>
      <c r="Q685">
        <v>7.5534306059247408E-3</v>
      </c>
      <c r="R685">
        <v>0.50560908683133388</v>
      </c>
      <c r="S685">
        <v>5.4782244152020526E-5</v>
      </c>
      <c r="T685">
        <v>0.50560908683133421</v>
      </c>
      <c r="U685">
        <v>1.3275205901208316</v>
      </c>
      <c r="V685">
        <v>1.029861075522345</v>
      </c>
      <c r="W685">
        <v>0.18910126814111336</v>
      </c>
      <c r="X685">
        <v>2.0348485718035687</v>
      </c>
      <c r="Y685">
        <v>0.25176325804220623</v>
      </c>
      <c r="Z685">
        <v>1.6475571080019975</v>
      </c>
    </row>
    <row r="686" spans="1:26" x14ac:dyDescent="0.2">
      <c r="A686" s="1">
        <v>9771</v>
      </c>
      <c r="B686" s="1" t="s">
        <v>830</v>
      </c>
      <c r="C686" s="1" t="s">
        <v>828</v>
      </c>
      <c r="D686" s="189">
        <v>43434</v>
      </c>
      <c r="E686" s="8">
        <v>4.5</v>
      </c>
      <c r="F686" s="1">
        <v>5.8999999999999997E-2</v>
      </c>
      <c r="G686" s="5">
        <v>9.6449999999999037E-2</v>
      </c>
      <c r="H686" t="s">
        <v>823</v>
      </c>
      <c r="I686">
        <v>1.002392727434809E-2</v>
      </c>
      <c r="J686">
        <v>0.41417035911251837</v>
      </c>
      <c r="K686">
        <v>7.1564582641559489E-3</v>
      </c>
      <c r="L686">
        <v>3.5910256042021416E-2</v>
      </c>
      <c r="M686">
        <v>0.17872483467220554</v>
      </c>
      <c r="N686">
        <v>5.8709502842349853E-2</v>
      </c>
      <c r="O686">
        <v>0.1416466554044401</v>
      </c>
      <c r="P686">
        <v>1.141543189400883</v>
      </c>
      <c r="Q686">
        <v>7.9623678607183279E-3</v>
      </c>
      <c r="R686">
        <v>1.0351843879069083</v>
      </c>
      <c r="S686">
        <v>5.7748115118967273E-5</v>
      </c>
      <c r="T686">
        <v>1.0351843879069078</v>
      </c>
      <c r="U686">
        <v>8.818517718753827E-3</v>
      </c>
      <c r="V686">
        <v>1.6348760819190553</v>
      </c>
      <c r="W686">
        <v>2.1311865488863293E-2</v>
      </c>
      <c r="X686">
        <v>0.6421336532888331</v>
      </c>
      <c r="Y686">
        <v>1.8792383855120061E-4</v>
      </c>
      <c r="Z686">
        <v>1.4679923749887978</v>
      </c>
    </row>
    <row r="687" spans="1:26" x14ac:dyDescent="0.2">
      <c r="A687" s="156">
        <v>9186</v>
      </c>
      <c r="B687" s="156" t="s">
        <v>87</v>
      </c>
      <c r="C687" s="156" t="s">
        <v>79</v>
      </c>
      <c r="D687" s="160">
        <v>43434</v>
      </c>
      <c r="E687" s="158"/>
      <c r="F687" s="168">
        <v>1.0952999999999999</v>
      </c>
      <c r="G687" s="168">
        <v>10.346170000000001</v>
      </c>
      <c r="H687" t="s">
        <v>436</v>
      </c>
      <c r="I687">
        <v>9.6037962408550195E-3</v>
      </c>
      <c r="J687">
        <v>3.7967942706130104</v>
      </c>
      <c r="K687">
        <v>7.1592798024374326E-3</v>
      </c>
      <c r="L687">
        <v>4.8487634306035296E-2</v>
      </c>
      <c r="M687">
        <v>2.6990784237227241</v>
      </c>
      <c r="N687">
        <v>5.3408029236710952E-2</v>
      </c>
      <c r="O687">
        <v>2.1290940805574237</v>
      </c>
      <c r="P687">
        <v>3.7880958366726611</v>
      </c>
      <c r="Q687">
        <v>7.5844596042508152E-3</v>
      </c>
      <c r="R687">
        <v>0.62760043253077813</v>
      </c>
      <c r="S687">
        <v>5.5007286023823533E-5</v>
      </c>
      <c r="T687">
        <v>0.6276004325307788</v>
      </c>
      <c r="U687">
        <v>1.3286318947173308</v>
      </c>
      <c r="V687">
        <v>1.3349111783397907</v>
      </c>
      <c r="W687">
        <v>0.192893223885513</v>
      </c>
      <c r="X687">
        <v>2.4186081453017056</v>
      </c>
      <c r="Y687">
        <v>0.25473095199925505</v>
      </c>
      <c r="Z687">
        <v>1.6360428709517119</v>
      </c>
    </row>
    <row r="688" spans="1:26" x14ac:dyDescent="0.2">
      <c r="A688" s="1">
        <v>9750</v>
      </c>
      <c r="B688" s="1" t="s">
        <v>831</v>
      </c>
      <c r="C688" s="1" t="s">
        <v>95</v>
      </c>
      <c r="D688" s="189">
        <v>43434</v>
      </c>
      <c r="E688" s="8">
        <v>220</v>
      </c>
      <c r="F688" s="1">
        <v>9.0829999999999994E-2</v>
      </c>
      <c r="G688" s="5">
        <v>9.7120000000000317E-2</v>
      </c>
      <c r="H688" t="s">
        <v>824</v>
      </c>
      <c r="I688">
        <v>1.0082983948862131E-2</v>
      </c>
      <c r="J688">
        <v>0.62582075207844756</v>
      </c>
      <c r="K688">
        <v>7.1558870758129658E-3</v>
      </c>
      <c r="L688">
        <v>2.2113936830842208E-2</v>
      </c>
      <c r="M688">
        <v>0.55672687544194432</v>
      </c>
      <c r="N688">
        <v>1.9588814391512607E-2</v>
      </c>
      <c r="O688">
        <v>0.42692451074275944</v>
      </c>
      <c r="P688">
        <v>0.85293078821846069</v>
      </c>
      <c r="Q688">
        <v>7.7474000148162097E-3</v>
      </c>
      <c r="R688">
        <v>0.62892532451534056</v>
      </c>
      <c r="S688">
        <v>5.6189032679021815E-5</v>
      </c>
      <c r="T688">
        <v>0.62892532451534067</v>
      </c>
      <c r="U688">
        <v>0.26917369647771472</v>
      </c>
      <c r="V688">
        <v>0.85479413328904807</v>
      </c>
      <c r="W688">
        <v>0.29864456890643054</v>
      </c>
      <c r="X688">
        <v>2.2497018324355738</v>
      </c>
      <c r="Y688">
        <v>8.0274253315796296E-2</v>
      </c>
      <c r="Z688">
        <v>2.0553136542173278</v>
      </c>
    </row>
    <row r="689" spans="1:26" x14ac:dyDescent="0.2">
      <c r="A689" s="156">
        <v>9186</v>
      </c>
      <c r="B689" s="156" t="s">
        <v>87</v>
      </c>
      <c r="C689" s="156" t="s">
        <v>79</v>
      </c>
      <c r="D689" s="160">
        <v>43434</v>
      </c>
      <c r="E689" s="158"/>
      <c r="F689" s="168">
        <v>1.0952999999999999</v>
      </c>
      <c r="G689" s="168">
        <v>10.346170000000001</v>
      </c>
      <c r="H689" t="s">
        <v>438</v>
      </c>
      <c r="I689">
        <v>1.0094250005875424E-2</v>
      </c>
      <c r="J689">
        <v>3.0640402564462383</v>
      </c>
      <c r="K689">
        <v>7.1567081409963122E-3</v>
      </c>
      <c r="L689">
        <v>5.1310051992642762E-2</v>
      </c>
      <c r="M689">
        <v>2.698642039853393</v>
      </c>
      <c r="N689">
        <v>4.9339273385647031E-2</v>
      </c>
      <c r="O689">
        <v>2.0390167655778049</v>
      </c>
      <c r="P689">
        <v>3.185752777343652</v>
      </c>
      <c r="Q689">
        <v>7.5349519204473414E-3</v>
      </c>
      <c r="R689">
        <v>0.60486061395851021</v>
      </c>
      <c r="S689">
        <v>5.4648225066886253E-5</v>
      </c>
      <c r="T689">
        <v>0.60486061395850899</v>
      </c>
      <c r="U689">
        <v>1.3163710137231883</v>
      </c>
      <c r="V689">
        <v>1.3663870040912303</v>
      </c>
      <c r="W689">
        <v>0.18053300324614868</v>
      </c>
      <c r="X689">
        <v>2.0159417972750768</v>
      </c>
      <c r="Y689">
        <v>0.23779307965523452</v>
      </c>
      <c r="Z689">
        <v>1.3825080781836858</v>
      </c>
    </row>
    <row r="690" spans="1:26" x14ac:dyDescent="0.2">
      <c r="A690" s="1">
        <v>9751</v>
      </c>
      <c r="B690" s="1" t="s">
        <v>832</v>
      </c>
      <c r="C690" s="1" t="s">
        <v>95</v>
      </c>
      <c r="D690" s="189">
        <v>43434</v>
      </c>
      <c r="E690" s="8">
        <v>31.5</v>
      </c>
      <c r="F690" s="1">
        <v>9.8199999999999996E-2</v>
      </c>
      <c r="G690" s="5">
        <v>9.8900000000000432E-2</v>
      </c>
      <c r="H690" t="s">
        <v>825</v>
      </c>
      <c r="I690">
        <v>9.9828953843947316E-3</v>
      </c>
      <c r="J690">
        <v>1.3609226564429466</v>
      </c>
      <c r="K690">
        <v>7.15360060885647E-3</v>
      </c>
      <c r="L690">
        <v>8.294989798932742E-2</v>
      </c>
      <c r="M690">
        <v>0.19591664724665661</v>
      </c>
      <c r="N690">
        <v>6.7267110085581089E-2</v>
      </c>
      <c r="O690">
        <v>0.15704214458351537</v>
      </c>
      <c r="P690">
        <v>3.4333138990199457</v>
      </c>
      <c r="Q690">
        <v>8.1561892095053275E-3</v>
      </c>
      <c r="R690">
        <v>3.0279509849490607</v>
      </c>
      <c r="S690">
        <v>5.9153829820681077E-5</v>
      </c>
      <c r="T690">
        <v>3.0279509849490616</v>
      </c>
      <c r="U690">
        <v>9.3695724280183801E-2</v>
      </c>
      <c r="V690">
        <v>1.3295974500433267</v>
      </c>
      <c r="W690">
        <v>-0.68106078734046271</v>
      </c>
      <c r="X690">
        <v>-233.6169492011781</v>
      </c>
      <c r="Y690">
        <v>-5.8262904033392092E-2</v>
      </c>
      <c r="Z690">
        <v>-261.84751585395946</v>
      </c>
    </row>
    <row r="691" spans="1:26" x14ac:dyDescent="0.2">
      <c r="A691" s="156">
        <v>9186</v>
      </c>
      <c r="B691" s="156" t="s">
        <v>87</v>
      </c>
      <c r="C691" s="156" t="s">
        <v>79</v>
      </c>
      <c r="D691" s="160">
        <v>43434</v>
      </c>
      <c r="E691" s="158"/>
      <c r="F691" s="168">
        <v>1.0952999999999999</v>
      </c>
      <c r="G691" s="168">
        <v>10.346170000000001</v>
      </c>
      <c r="H691" t="s">
        <v>440</v>
      </c>
      <c r="I691">
        <v>9.7385918578424841E-3</v>
      </c>
      <c r="J691">
        <v>3.8439034889376313</v>
      </c>
      <c r="K691">
        <v>7.1576224651126582E-3</v>
      </c>
      <c r="L691">
        <v>2.4362353148786341E-2</v>
      </c>
      <c r="M691">
        <v>2.7005017368501254</v>
      </c>
      <c r="N691">
        <v>5.2372757002366703E-2</v>
      </c>
      <c r="O691">
        <v>2.0961356309161676</v>
      </c>
      <c r="P691">
        <v>3.9131782205825609</v>
      </c>
      <c r="Q691">
        <v>7.5515870252657645E-3</v>
      </c>
      <c r="R691">
        <v>0.73113576179966655</v>
      </c>
      <c r="S691">
        <v>5.476887334198162E-5</v>
      </c>
      <c r="T691">
        <v>0.73113576179966622</v>
      </c>
      <c r="U691">
        <v>1.3158688829642136</v>
      </c>
      <c r="V691">
        <v>0.95697263060680737</v>
      </c>
      <c r="W691">
        <v>0.19810049575062968</v>
      </c>
      <c r="X691">
        <v>2.5462778539867434</v>
      </c>
      <c r="Y691">
        <v>0.25774350289010572</v>
      </c>
      <c r="Z691">
        <v>1.9939802370663611</v>
      </c>
    </row>
    <row r="692" spans="1:26" x14ac:dyDescent="0.2">
      <c r="A692" s="1">
        <v>9752</v>
      </c>
      <c r="B692" s="1" t="s">
        <v>833</v>
      </c>
      <c r="C692" s="1" t="s">
        <v>95</v>
      </c>
      <c r="D692" s="189">
        <v>43434</v>
      </c>
      <c r="E692" s="8">
        <v>7.5</v>
      </c>
      <c r="F692" s="1">
        <v>8.48E-2</v>
      </c>
      <c r="G692" s="5">
        <v>9.8440000000000083E-2</v>
      </c>
      <c r="H692" t="s">
        <v>826</v>
      </c>
      <c r="I692">
        <v>1.0105125972014614E-2</v>
      </c>
      <c r="J692">
        <v>0.7318518909876961</v>
      </c>
      <c r="K692">
        <v>7.1593910143022315E-3</v>
      </c>
      <c r="L692">
        <v>7.7316760568142059E-2</v>
      </c>
      <c r="M692">
        <v>1.4054903800498229</v>
      </c>
      <c r="N692">
        <v>4.4842167937928029E-2</v>
      </c>
      <c r="O692">
        <v>1.0505503586722662</v>
      </c>
      <c r="P692">
        <v>0.70711084154480153</v>
      </c>
      <c r="Q692">
        <v>7.5769568677605172E-3</v>
      </c>
      <c r="R692">
        <v>0.27304663377863092</v>
      </c>
      <c r="S692">
        <v>5.4952871445380584E-5</v>
      </c>
      <c r="T692">
        <v>0.27304663377863153</v>
      </c>
      <c r="U692">
        <v>0.62287519156363513</v>
      </c>
      <c r="V692">
        <v>0.36559125273189563</v>
      </c>
      <c r="W692">
        <v>0.74328529477186844</v>
      </c>
      <c r="X692">
        <v>3.063452665288104</v>
      </c>
      <c r="Y692">
        <v>0.46347631900001063</v>
      </c>
      <c r="Z692">
        <v>3.0182358726154495</v>
      </c>
    </row>
    <row r="693" spans="1:26" x14ac:dyDescent="0.2">
      <c r="A693" s="156">
        <v>9186</v>
      </c>
      <c r="B693" s="156" t="s">
        <v>87</v>
      </c>
      <c r="C693" s="156" t="s">
        <v>79</v>
      </c>
      <c r="D693" s="160">
        <v>43434</v>
      </c>
      <c r="E693" s="158"/>
      <c r="F693" s="168">
        <v>1.0952999999999999</v>
      </c>
      <c r="G693" s="168">
        <v>10.346170000000001</v>
      </c>
      <c r="H693" t="s">
        <v>442</v>
      </c>
      <c r="I693">
        <v>9.6813620236729722E-3</v>
      </c>
      <c r="J693">
        <v>3.9770992367598721</v>
      </c>
      <c r="K693">
        <v>7.1608522941124927E-3</v>
      </c>
      <c r="L693">
        <v>2.6073071562887004E-2</v>
      </c>
      <c r="M693">
        <v>2.6999921642465665</v>
      </c>
      <c r="N693">
        <v>5.8967133694674587E-2</v>
      </c>
      <c r="O693">
        <v>2.1115065600056031</v>
      </c>
      <c r="P693">
        <v>3.9527662792637348</v>
      </c>
      <c r="Q693">
        <v>7.5723599452768315E-3</v>
      </c>
      <c r="R693">
        <v>0.67693902184834265</v>
      </c>
      <c r="S693">
        <v>5.4919531663367927E-5</v>
      </c>
      <c r="T693">
        <v>0.6769390218483422</v>
      </c>
      <c r="U693">
        <v>1.3113045749131285</v>
      </c>
      <c r="V693">
        <v>0.64646684884065342</v>
      </c>
      <c r="W693">
        <v>0.18022190964095469</v>
      </c>
      <c r="X693">
        <v>1.5023492039694655</v>
      </c>
      <c r="Y693">
        <v>0.23616905130123406</v>
      </c>
      <c r="Z693">
        <v>1.4406334961630913</v>
      </c>
    </row>
    <row r="694" spans="1:26" x14ac:dyDescent="0.2">
      <c r="A694" s="1" t="s">
        <v>836</v>
      </c>
    </row>
    <row r="695" spans="1:26" x14ac:dyDescent="0.2">
      <c r="A695" s="156">
        <v>9186</v>
      </c>
      <c r="B695" s="156" t="s">
        <v>87</v>
      </c>
      <c r="C695" s="156" t="s">
        <v>79</v>
      </c>
      <c r="D695" s="160">
        <v>43439</v>
      </c>
      <c r="E695" s="158"/>
      <c r="F695" s="168">
        <v>1.0952999999999999</v>
      </c>
      <c r="G695" s="168">
        <v>10.346170000000001</v>
      </c>
      <c r="H695" t="s">
        <v>430</v>
      </c>
      <c r="I695">
        <v>1.0255575667592085E-2</v>
      </c>
      <c r="J695">
        <v>4.5735193116970985</v>
      </c>
      <c r="K695">
        <v>7.1486981358132601E-3</v>
      </c>
      <c r="L695">
        <v>2.2768796195548592E-2</v>
      </c>
      <c r="M695">
        <v>2.6978275638711682</v>
      </c>
      <c r="N695">
        <v>5.0710235859669668E-2</v>
      </c>
      <c r="O695">
        <v>2.0239624132741905</v>
      </c>
      <c r="P695">
        <v>4.8095501582073448</v>
      </c>
      <c r="Q695">
        <v>7.5802175687653258E-3</v>
      </c>
      <c r="R695">
        <v>0.23941883304118367</v>
      </c>
      <c r="S695">
        <v>5.4976520106217152E-5</v>
      </c>
      <c r="T695">
        <v>0.23941883304118305</v>
      </c>
      <c r="U695">
        <v>1.308448056984133</v>
      </c>
      <c r="V695">
        <v>0.56713150128289647</v>
      </c>
      <c r="W695">
        <v>0.19646342609680037</v>
      </c>
      <c r="X695">
        <v>1.7458168107729872</v>
      </c>
      <c r="Y695">
        <v>0.25624234483908548</v>
      </c>
      <c r="Z695">
        <v>1.7208938984163571</v>
      </c>
    </row>
    <row r="696" spans="1:26" x14ac:dyDescent="0.2">
      <c r="A696" s="1">
        <v>9769</v>
      </c>
      <c r="B696" s="1" t="s">
        <v>827</v>
      </c>
      <c r="C696" s="1" t="s">
        <v>828</v>
      </c>
      <c r="D696" s="189">
        <v>43439</v>
      </c>
      <c r="E696" s="8">
        <v>5.5</v>
      </c>
      <c r="F696" s="1">
        <v>8.269E-2</v>
      </c>
      <c r="G696" s="5">
        <v>9.6560000000000201E-2</v>
      </c>
      <c r="H696" t="s">
        <v>821</v>
      </c>
      <c r="I696">
        <v>1.0094575446101501E-2</v>
      </c>
      <c r="J696">
        <v>0.59302781166589025</v>
      </c>
      <c r="K696">
        <v>7.1436393741948915E-3</v>
      </c>
      <c r="L696">
        <v>2.6625723216448613E-2</v>
      </c>
      <c r="M696">
        <v>0.23096893864549178</v>
      </c>
      <c r="N696">
        <v>3.9295181260139207E-2</v>
      </c>
      <c r="O696">
        <v>0.17999285036725532</v>
      </c>
      <c r="P696">
        <v>0.58645463458356861</v>
      </c>
      <c r="Q696">
        <v>7.8574227283840468E-3</v>
      </c>
      <c r="R696">
        <v>0.22008098134441201</v>
      </c>
      <c r="S696">
        <v>5.6986986810249759E-5</v>
      </c>
      <c r="T696">
        <v>0.22008098134441387</v>
      </c>
      <c r="U696">
        <v>1.0689886286000594E-2</v>
      </c>
      <c r="V696">
        <v>2.3371241616090761</v>
      </c>
      <c r="W696">
        <v>3.5979743354523835E-2</v>
      </c>
      <c r="X696">
        <v>0.50350310845031931</v>
      </c>
      <c r="Y696">
        <v>3.8458802888589134E-4</v>
      </c>
      <c r="Z696">
        <v>2.1976103221453909</v>
      </c>
    </row>
    <row r="697" spans="1:26" x14ac:dyDescent="0.2">
      <c r="A697" s="156">
        <v>9186</v>
      </c>
      <c r="B697" s="156" t="s">
        <v>87</v>
      </c>
      <c r="C697" s="156" t="s">
        <v>79</v>
      </c>
      <c r="D697" s="160">
        <v>43439</v>
      </c>
      <c r="E697" s="158"/>
      <c r="F697" s="168">
        <v>1.0952999999999999</v>
      </c>
      <c r="G697" s="168">
        <v>10.346170000000001</v>
      </c>
      <c r="H697" t="s">
        <v>432</v>
      </c>
      <c r="I697">
        <v>1.0151721451135446E-2</v>
      </c>
      <c r="J697">
        <v>4.4815038422896682</v>
      </c>
      <c r="K697">
        <v>7.1503695274525445E-3</v>
      </c>
      <c r="L697">
        <v>2.6529285615384094E-2</v>
      </c>
      <c r="M697">
        <v>2.698777285626619</v>
      </c>
      <c r="N697">
        <v>5.6160701624203009E-2</v>
      </c>
      <c r="O697">
        <v>2.0464732178638503</v>
      </c>
      <c r="P697">
        <v>4.7120749598878024</v>
      </c>
      <c r="Q697">
        <v>7.5864845707892311E-3</v>
      </c>
      <c r="R697">
        <v>0.25140828567943857</v>
      </c>
      <c r="S697">
        <v>5.5021972358695047E-5</v>
      </c>
      <c r="T697">
        <v>0.25140828567943746</v>
      </c>
      <c r="U697">
        <v>1.3166406218566098</v>
      </c>
      <c r="V697">
        <v>0.67219642764690213</v>
      </c>
      <c r="W697">
        <v>0.18933870921008633</v>
      </c>
      <c r="X697">
        <v>2.160629845090019</v>
      </c>
      <c r="Y697">
        <v>0.24970519283441017</v>
      </c>
      <c r="Z697">
        <v>2.2623137509438265</v>
      </c>
    </row>
    <row r="698" spans="1:26" x14ac:dyDescent="0.2">
      <c r="A698" s="1">
        <v>9770</v>
      </c>
      <c r="B698" s="1" t="s">
        <v>829</v>
      </c>
      <c r="C698" s="1" t="s">
        <v>828</v>
      </c>
      <c r="D698" s="189">
        <v>43439</v>
      </c>
      <c r="E698" s="8">
        <v>3.5</v>
      </c>
      <c r="F698" s="1">
        <v>9.0969999999999995E-2</v>
      </c>
      <c r="G698" s="5">
        <v>9.5670000000000144E-2</v>
      </c>
      <c r="H698" t="s">
        <v>822</v>
      </c>
      <c r="I698">
        <v>1.0075780307643979E-2</v>
      </c>
      <c r="J698">
        <v>0.4667498056712705</v>
      </c>
      <c r="K698">
        <v>7.1460309185465316E-3</v>
      </c>
      <c r="L698">
        <v>2.0518006847446552E-2</v>
      </c>
      <c r="M698">
        <v>0.24737886150137753</v>
      </c>
      <c r="N698">
        <v>2.8911915752858952E-2</v>
      </c>
      <c r="O698">
        <v>0.19271688340452772</v>
      </c>
      <c r="P698">
        <v>0.50797516995638869</v>
      </c>
      <c r="Q698">
        <v>7.8474917436959189E-3</v>
      </c>
      <c r="R698">
        <v>0.23903902766756463</v>
      </c>
      <c r="S698">
        <v>5.6914961043914077E-5</v>
      </c>
      <c r="T698">
        <v>0.23903902766756474</v>
      </c>
      <c r="U698">
        <v>1.1786019355493388E-2</v>
      </c>
      <c r="V698">
        <v>1.3513017643410068</v>
      </c>
      <c r="W698">
        <v>2.1790992504241446E-2</v>
      </c>
      <c r="X698">
        <v>0.30776297474011582</v>
      </c>
      <c r="Y698">
        <v>2.5689059778108122E-4</v>
      </c>
      <c r="Z698">
        <v>1.3834519885860355</v>
      </c>
    </row>
    <row r="699" spans="1:26" x14ac:dyDescent="0.2">
      <c r="A699" s="156">
        <v>9186</v>
      </c>
      <c r="B699" s="156" t="s">
        <v>87</v>
      </c>
      <c r="C699" s="156" t="s">
        <v>79</v>
      </c>
      <c r="D699" s="160">
        <v>43439</v>
      </c>
      <c r="E699" s="158"/>
      <c r="F699" s="168">
        <v>1.0952999999999999</v>
      </c>
      <c r="G699" s="168">
        <v>10.346170000000001</v>
      </c>
      <c r="H699" t="s">
        <v>434</v>
      </c>
      <c r="I699">
        <v>8.686207058201726E-3</v>
      </c>
      <c r="J699">
        <v>4.5689045254799581</v>
      </c>
      <c r="K699">
        <v>7.1518637045184233E-3</v>
      </c>
      <c r="L699">
        <v>3.1543695987332629E-2</v>
      </c>
      <c r="M699">
        <v>2.6987274678515361</v>
      </c>
      <c r="N699">
        <v>5.8370123388003202E-2</v>
      </c>
      <c r="O699">
        <v>2.3177899750467073</v>
      </c>
      <c r="P699">
        <v>4.848786949494257</v>
      </c>
      <c r="Q699">
        <v>7.5744123303764857E-3</v>
      </c>
      <c r="R699">
        <v>0.27227168035535249</v>
      </c>
      <c r="S699">
        <v>5.493441685494365E-5</v>
      </c>
      <c r="T699">
        <v>0.27227168035535126</v>
      </c>
      <c r="U699">
        <v>1.3202609482147507</v>
      </c>
      <c r="V699">
        <v>0.59966740064892443</v>
      </c>
      <c r="W699">
        <v>0.19713801737815353</v>
      </c>
      <c r="X699">
        <v>3.2172352299526983</v>
      </c>
      <c r="Y699">
        <v>0.25620436254289919</v>
      </c>
      <c r="Z699">
        <v>3.2818601829745102</v>
      </c>
    </row>
    <row r="700" spans="1:26" x14ac:dyDescent="0.2">
      <c r="A700" s="1">
        <v>9771</v>
      </c>
      <c r="B700" s="1" t="s">
        <v>830</v>
      </c>
      <c r="C700" s="1" t="s">
        <v>828</v>
      </c>
      <c r="D700" s="189">
        <v>43439</v>
      </c>
      <c r="E700" s="8">
        <v>4.5</v>
      </c>
      <c r="F700" s="1">
        <v>5.8999999999999997E-2</v>
      </c>
      <c r="G700" s="5">
        <v>9.6449999999999037E-2</v>
      </c>
      <c r="H700" t="s">
        <v>823</v>
      </c>
      <c r="I700">
        <v>1.0072512855919308E-2</v>
      </c>
      <c r="J700">
        <v>0.5461012518647117</v>
      </c>
      <c r="K700">
        <v>7.1411897515883732E-3</v>
      </c>
      <c r="L700">
        <v>4.0067540145441255E-2</v>
      </c>
      <c r="M700">
        <v>0.17867983666965695</v>
      </c>
      <c r="N700">
        <v>7.3177921020972619E-2</v>
      </c>
      <c r="O700">
        <v>0.13943191729192028</v>
      </c>
      <c r="P700">
        <v>0.66125559753679342</v>
      </c>
      <c r="Q700">
        <v>7.8458911745934723E-3</v>
      </c>
      <c r="R700">
        <v>0.23815936135778173</v>
      </c>
      <c r="S700">
        <v>5.6903352706997114E-5</v>
      </c>
      <c r="T700">
        <v>0.23815936135778218</v>
      </c>
      <c r="U700">
        <v>8.8543226522144521E-3</v>
      </c>
      <c r="V700">
        <v>1.545470497416273</v>
      </c>
      <c r="W700">
        <v>2.1995010075972949E-2</v>
      </c>
      <c r="X700">
        <v>0.32772151581193371</v>
      </c>
      <c r="Y700">
        <v>1.9494857079392641E-4</v>
      </c>
      <c r="Z700">
        <v>1.5944465949120474</v>
      </c>
    </row>
    <row r="701" spans="1:26" x14ac:dyDescent="0.2">
      <c r="A701" s="156">
        <v>9186</v>
      </c>
      <c r="B701" s="156" t="s">
        <v>87</v>
      </c>
      <c r="C701" s="156" t="s">
        <v>79</v>
      </c>
      <c r="D701" s="160">
        <v>43439</v>
      </c>
      <c r="E701" s="158"/>
      <c r="F701" s="168">
        <v>1.0952999999999999</v>
      </c>
      <c r="G701" s="168">
        <v>10.346170000000001</v>
      </c>
      <c r="H701" t="s">
        <v>436</v>
      </c>
      <c r="I701">
        <v>1.0252980655801453E-2</v>
      </c>
      <c r="J701">
        <v>4.8727804300249549</v>
      </c>
      <c r="K701">
        <v>7.1507078731774141E-3</v>
      </c>
      <c r="L701">
        <v>4.6152702409815685E-2</v>
      </c>
      <c r="M701">
        <v>2.6970012052904844</v>
      </c>
      <c r="N701">
        <v>6.3766350678505779E-2</v>
      </c>
      <c r="O701">
        <v>2.0213301200195906</v>
      </c>
      <c r="P701">
        <v>4.760249350606701</v>
      </c>
      <c r="Q701">
        <v>7.5609112333182606E-3</v>
      </c>
      <c r="R701">
        <v>0.31006612676144368</v>
      </c>
      <c r="S701">
        <v>5.4836498381345201E-5</v>
      </c>
      <c r="T701">
        <v>0.31006612676144246</v>
      </c>
      <c r="U701">
        <v>1.3137170404059377</v>
      </c>
      <c r="V701">
        <v>0.7599762794557966</v>
      </c>
      <c r="W701">
        <v>0.19110831757149996</v>
      </c>
      <c r="X701">
        <v>3.1390717392466039</v>
      </c>
      <c r="Y701">
        <v>0.25070715902433832</v>
      </c>
      <c r="Z701">
        <v>3.02179426448604</v>
      </c>
    </row>
    <row r="702" spans="1:26" x14ac:dyDescent="0.2">
      <c r="A702" s="1">
        <v>9750</v>
      </c>
      <c r="B702" s="1" t="s">
        <v>831</v>
      </c>
      <c r="C702" s="1" t="s">
        <v>95</v>
      </c>
      <c r="D702" s="189">
        <v>43439</v>
      </c>
      <c r="E702" s="8">
        <v>220</v>
      </c>
      <c r="F702" s="1">
        <v>9.0829999999999994E-2</v>
      </c>
      <c r="G702" s="5">
        <v>9.7120000000000317E-2</v>
      </c>
      <c r="H702" t="s">
        <v>824</v>
      </c>
      <c r="I702">
        <v>9.8457302364955961E-3</v>
      </c>
      <c r="J702">
        <v>0.90092834029098268</v>
      </c>
      <c r="K702">
        <v>7.146054934256893E-3</v>
      </c>
      <c r="L702">
        <v>2.5986571615997763E-2</v>
      </c>
      <c r="M702">
        <v>0.55686223910843891</v>
      </c>
      <c r="N702">
        <v>3.0605432164172209E-2</v>
      </c>
      <c r="O702">
        <v>0.43292307011816322</v>
      </c>
      <c r="P702">
        <v>0.97319617012504667</v>
      </c>
      <c r="Q702">
        <v>7.6625972802446402E-3</v>
      </c>
      <c r="R702">
        <v>0.22148955229052836</v>
      </c>
      <c r="S702">
        <v>5.5573989746554203E-5</v>
      </c>
      <c r="T702">
        <v>0.22148955229052869</v>
      </c>
      <c r="U702">
        <v>0.26544532716796149</v>
      </c>
      <c r="V702">
        <v>0.52819016921953921</v>
      </c>
      <c r="W702">
        <v>0.32737156242052845</v>
      </c>
      <c r="X702">
        <v>2.3453185876232978</v>
      </c>
      <c r="Y702">
        <v>8.7021410730659846E-2</v>
      </c>
      <c r="Z702">
        <v>2.2296845838008164</v>
      </c>
    </row>
    <row r="703" spans="1:26" x14ac:dyDescent="0.2">
      <c r="A703" s="156">
        <v>9186</v>
      </c>
      <c r="B703" s="156" t="s">
        <v>87</v>
      </c>
      <c r="C703" s="156" t="s">
        <v>79</v>
      </c>
      <c r="D703" s="160">
        <v>43439</v>
      </c>
      <c r="E703" s="158"/>
      <c r="F703" s="168">
        <v>1.0952999999999999</v>
      </c>
      <c r="G703" s="168">
        <v>10.346170000000001</v>
      </c>
      <c r="H703" t="s">
        <v>438</v>
      </c>
      <c r="I703">
        <v>9.9780617520308125E-3</v>
      </c>
      <c r="J703">
        <v>5.5650309276329653</v>
      </c>
      <c r="K703">
        <v>7.1518612036704813E-3</v>
      </c>
      <c r="L703">
        <v>3.4477902484954387E-2</v>
      </c>
      <c r="M703">
        <v>2.696628012251534</v>
      </c>
      <c r="N703">
        <v>5.289571567671595E-2</v>
      </c>
      <c r="O703">
        <v>2.0854130080622153</v>
      </c>
      <c r="P703">
        <v>5.5318153760936566</v>
      </c>
      <c r="Q703">
        <v>7.5509422223450588E-3</v>
      </c>
      <c r="R703">
        <v>0.24258879783006357</v>
      </c>
      <c r="S703">
        <v>5.4764196824399714E-5</v>
      </c>
      <c r="T703">
        <v>0.2425887978300644</v>
      </c>
      <c r="U703">
        <v>1.3127862409609421</v>
      </c>
      <c r="V703">
        <v>0.72301924028794051</v>
      </c>
      <c r="W703">
        <v>0.18799231296013985</v>
      </c>
      <c r="X703">
        <v>2.846491310816921</v>
      </c>
      <c r="Y703">
        <v>0.24827884887320728</v>
      </c>
      <c r="Z703">
        <v>2.5406068416251908</v>
      </c>
    </row>
    <row r="704" spans="1:26" x14ac:dyDescent="0.2">
      <c r="A704" s="1">
        <v>9751</v>
      </c>
      <c r="B704" s="1" t="s">
        <v>832</v>
      </c>
      <c r="C704" s="1" t="s">
        <v>95</v>
      </c>
      <c r="D704" s="189">
        <v>43439</v>
      </c>
      <c r="E704" s="8">
        <v>31.5</v>
      </c>
      <c r="F704" s="1">
        <v>9.8199999999999996E-2</v>
      </c>
      <c r="G704" s="5">
        <v>9.8900000000000432E-2</v>
      </c>
      <c r="H704" t="s">
        <v>825</v>
      </c>
      <c r="I704">
        <v>9.8780919049138282E-3</v>
      </c>
      <c r="J704">
        <v>1.6583291772978899</v>
      </c>
      <c r="K704">
        <v>7.153352607400661E-3</v>
      </c>
      <c r="L704">
        <v>8.2830571013465165E-2</v>
      </c>
      <c r="M704">
        <v>0.19570938512253797</v>
      </c>
      <c r="N704">
        <v>7.9271333759187337E-2</v>
      </c>
      <c r="O704">
        <v>0.15255752767507455</v>
      </c>
      <c r="P704">
        <v>1.6492177787517648</v>
      </c>
      <c r="Q704">
        <v>7.6920278413276253E-3</v>
      </c>
      <c r="R704">
        <v>0.26563892084402047</v>
      </c>
      <c r="S704">
        <v>5.5787438743029307E-5</v>
      </c>
      <c r="T704">
        <v>0.26563892084402013</v>
      </c>
      <c r="U704">
        <v>9.4088884500663397E-2</v>
      </c>
      <c r="V704">
        <v>1.6823507680561269</v>
      </c>
      <c r="W704">
        <v>0.72897616247675157</v>
      </c>
      <c r="X704">
        <v>15.315721315311817</v>
      </c>
      <c r="Y704">
        <v>6.849800266419416E-2</v>
      </c>
      <c r="Z704">
        <v>15.21453057734356</v>
      </c>
    </row>
    <row r="705" spans="1:26" x14ac:dyDescent="0.2">
      <c r="A705" s="156">
        <v>9186</v>
      </c>
      <c r="B705" s="156" t="s">
        <v>87</v>
      </c>
      <c r="C705" s="156" t="s">
        <v>79</v>
      </c>
      <c r="D705" s="160">
        <v>43439</v>
      </c>
      <c r="E705" s="158"/>
      <c r="F705" s="168">
        <v>1.0952999999999999</v>
      </c>
      <c r="G705" s="168">
        <v>10.346170000000001</v>
      </c>
      <c r="H705" t="s">
        <v>440</v>
      </c>
      <c r="I705">
        <v>1.0532055324252611E-2</v>
      </c>
      <c r="J705">
        <v>5.527819440224456</v>
      </c>
      <c r="K705">
        <v>7.1468193902695385E-3</v>
      </c>
      <c r="L705">
        <v>2.2639449798257407E-2</v>
      </c>
      <c r="M705">
        <v>2.7013277487095961</v>
      </c>
      <c r="N705">
        <v>4.6275554882281869E-2</v>
      </c>
      <c r="O705">
        <v>1.9539451867199831</v>
      </c>
      <c r="P705">
        <v>5.1727598053173907</v>
      </c>
      <c r="Q705">
        <v>7.5737955074801017E-3</v>
      </c>
      <c r="R705">
        <v>0.28204450851617424</v>
      </c>
      <c r="S705">
        <v>5.492994326615052E-5</v>
      </c>
      <c r="T705">
        <v>0.28204450851617463</v>
      </c>
      <c r="U705">
        <v>1.3023207067575533</v>
      </c>
      <c r="V705">
        <v>0.70163902686370749</v>
      </c>
      <c r="W705">
        <v>0.19655593962491666</v>
      </c>
      <c r="X705">
        <v>2.7779611702983256</v>
      </c>
      <c r="Y705">
        <v>0.25445121062742621</v>
      </c>
      <c r="Z705">
        <v>2.4567563557866072</v>
      </c>
    </row>
    <row r="707" spans="1:26" x14ac:dyDescent="0.2">
      <c r="A707" s="156">
        <v>9186</v>
      </c>
      <c r="B707" s="156" t="s">
        <v>87</v>
      </c>
      <c r="C707" s="156" t="s">
        <v>79</v>
      </c>
      <c r="D707" s="160">
        <v>43434</v>
      </c>
      <c r="E707" s="158"/>
      <c r="F707" s="168">
        <v>1.0952999999999999</v>
      </c>
      <c r="G707" s="168">
        <v>10.346170000000001</v>
      </c>
      <c r="H707" t="s">
        <v>438</v>
      </c>
      <c r="I707">
        <v>1.0094250005875424E-2</v>
      </c>
      <c r="J707">
        <v>3.0640402564462383</v>
      </c>
      <c r="K707">
        <v>7.1567081409963122E-3</v>
      </c>
      <c r="L707">
        <v>5.1310051992642762E-2</v>
      </c>
      <c r="M707">
        <v>2.698642039853393</v>
      </c>
      <c r="N707">
        <v>4.9339273385647031E-2</v>
      </c>
      <c r="O707">
        <v>2.0854130080622153</v>
      </c>
      <c r="P707">
        <v>5.5318153760936566</v>
      </c>
      <c r="Q707">
        <v>7.5509422223450588E-3</v>
      </c>
      <c r="R707">
        <v>0.24258879783006357</v>
      </c>
      <c r="S707">
        <v>5.4764196824399714E-5</v>
      </c>
      <c r="T707">
        <v>0.2425887978300644</v>
      </c>
      <c r="U707">
        <v>1.3163710137231883</v>
      </c>
      <c r="V707">
        <v>1.3663870040912303</v>
      </c>
      <c r="W707">
        <v>0.18053300324614868</v>
      </c>
      <c r="X707">
        <v>2.0159417972750768</v>
      </c>
      <c r="Y707">
        <v>0.23779307965523452</v>
      </c>
      <c r="Z707">
        <v>1.3825080781836858</v>
      </c>
    </row>
    <row r="708" spans="1:26" x14ac:dyDescent="0.2">
      <c r="A708" s="1">
        <v>9751</v>
      </c>
      <c r="B708" s="1" t="s">
        <v>832</v>
      </c>
      <c r="C708" s="1" t="s">
        <v>95</v>
      </c>
      <c r="D708" s="189">
        <v>43434</v>
      </c>
      <c r="E708" s="8">
        <v>31.5</v>
      </c>
      <c r="F708" s="1">
        <v>9.8199999999999996E-2</v>
      </c>
      <c r="G708" s="5">
        <v>9.8900000000000432E-2</v>
      </c>
      <c r="H708" t="s">
        <v>825</v>
      </c>
      <c r="I708">
        <v>9.9828953843947316E-3</v>
      </c>
      <c r="J708">
        <v>1.3609226564429466</v>
      </c>
      <c r="K708">
        <v>7.15360060885647E-3</v>
      </c>
      <c r="L708">
        <v>8.294989798932742E-2</v>
      </c>
      <c r="M708">
        <v>0.19591664724665661</v>
      </c>
      <c r="N708">
        <v>6.7267110085581089E-2</v>
      </c>
      <c r="O708">
        <v>0.15255752767507455</v>
      </c>
      <c r="P708">
        <v>1.6492177787517648</v>
      </c>
      <c r="Q708">
        <v>7.6920278413276253E-3</v>
      </c>
      <c r="R708">
        <v>0.26563892084402047</v>
      </c>
      <c r="S708">
        <v>5.5787438743029307E-5</v>
      </c>
      <c r="T708">
        <v>0.26563892084402013</v>
      </c>
      <c r="U708">
        <v>9.3695724280183801E-2</v>
      </c>
      <c r="V708">
        <v>1.3295974500433267</v>
      </c>
      <c r="W708">
        <v>-0.68106078734046271</v>
      </c>
      <c r="X708">
        <v>-233.6169492011781</v>
      </c>
      <c r="Y708">
        <v>-5.8262904033392092E-2</v>
      </c>
      <c r="Z708">
        <v>-261.84751585395946</v>
      </c>
    </row>
    <row r="709" spans="1:26" x14ac:dyDescent="0.2">
      <c r="A709" s="156">
        <v>9186</v>
      </c>
      <c r="B709" s="156" t="s">
        <v>87</v>
      </c>
      <c r="C709" s="156" t="s">
        <v>79</v>
      </c>
      <c r="D709" s="160">
        <v>43434</v>
      </c>
      <c r="E709" s="158"/>
      <c r="F709" s="168">
        <v>1.0952999999999999</v>
      </c>
      <c r="G709" s="168">
        <v>10.346170000000001</v>
      </c>
      <c r="H709" t="s">
        <v>440</v>
      </c>
      <c r="I709">
        <v>9.7385918578424841E-3</v>
      </c>
      <c r="J709">
        <v>3.8439034889376313</v>
      </c>
      <c r="K709">
        <v>7.1576224651126582E-3</v>
      </c>
      <c r="L709">
        <v>2.4362353148786341E-2</v>
      </c>
      <c r="M709">
        <v>2.7005017368501254</v>
      </c>
      <c r="N709">
        <v>5.2372757002366703E-2</v>
      </c>
      <c r="O709">
        <v>1.9539451867199831</v>
      </c>
      <c r="P709">
        <v>5.1727598053173907</v>
      </c>
      <c r="Q709">
        <v>7.5737955074801017E-3</v>
      </c>
      <c r="R709">
        <v>0.28204450851617424</v>
      </c>
      <c r="S709">
        <v>5.492994326615052E-5</v>
      </c>
      <c r="T709">
        <v>0.28204450851617463</v>
      </c>
      <c r="U709">
        <v>1.3158688829642136</v>
      </c>
      <c r="V709">
        <v>0.95697263060680737</v>
      </c>
      <c r="W709">
        <v>0.19810049575062968</v>
      </c>
      <c r="X709">
        <v>2.5462778539867434</v>
      </c>
      <c r="Y709">
        <v>0.25774350289010572</v>
      </c>
      <c r="Z709">
        <v>1.9939802370663611</v>
      </c>
    </row>
    <row r="711" spans="1:26" x14ac:dyDescent="0.2">
      <c r="A711" s="156">
        <v>9186</v>
      </c>
      <c r="B711" s="156" t="s">
        <v>87</v>
      </c>
      <c r="C711" s="156" t="s">
        <v>79</v>
      </c>
      <c r="D711" s="160">
        <v>43434</v>
      </c>
      <c r="E711" s="158"/>
      <c r="F711" s="168">
        <v>1.0952999999999999</v>
      </c>
      <c r="G711" s="168">
        <v>10.346170000000001</v>
      </c>
      <c r="H711" t="s">
        <v>430</v>
      </c>
      <c r="I711">
        <v>9.9359900833810334E-3</v>
      </c>
      <c r="J711">
        <v>0.76737290647641976</v>
      </c>
      <c r="K711">
        <v>7.1586240217218324E-3</v>
      </c>
      <c r="L711">
        <v>1.0158559575309494E-2</v>
      </c>
      <c r="M711">
        <v>2.6997327439382253</v>
      </c>
      <c r="N711">
        <v>1.1119903812305924E-2</v>
      </c>
      <c r="O711">
        <v>2.0239624132741905</v>
      </c>
      <c r="P711">
        <v>4.8095501582073448</v>
      </c>
      <c r="Q711">
        <v>7.5802175687653258E-3</v>
      </c>
      <c r="R711">
        <v>0.23941883304118367</v>
      </c>
      <c r="S711">
        <v>5.4976520106217152E-5</v>
      </c>
      <c r="T711">
        <v>0.23941883304118305</v>
      </c>
      <c r="U711">
        <v>1.3118372705499588</v>
      </c>
      <c r="V711">
        <v>1.8273569559823264</v>
      </c>
      <c r="W711">
        <v>0.19018229600642708</v>
      </c>
      <c r="X711">
        <v>2.2120029978250435</v>
      </c>
      <c r="Y711">
        <v>0.2506110141423406</v>
      </c>
      <c r="Z711">
        <v>0.59912448563249099</v>
      </c>
    </row>
    <row r="712" spans="1:26" x14ac:dyDescent="0.2">
      <c r="A712" s="1">
        <v>9769</v>
      </c>
      <c r="B712" s="1" t="s">
        <v>827</v>
      </c>
      <c r="C712" s="1" t="s">
        <v>828</v>
      </c>
      <c r="D712" s="189">
        <v>43434</v>
      </c>
      <c r="E712" s="8">
        <v>5.5</v>
      </c>
      <c r="F712" s="1">
        <v>8.269E-2</v>
      </c>
      <c r="G712" s="5">
        <v>9.6560000000000201E-2</v>
      </c>
      <c r="H712" t="s">
        <v>821</v>
      </c>
      <c r="I712">
        <v>1.0119635242241335E-2</v>
      </c>
      <c r="J712">
        <v>0.43727309764148664</v>
      </c>
      <c r="K712">
        <v>7.1569399557630141E-3</v>
      </c>
      <c r="L712">
        <v>1.9424873945302484E-2</v>
      </c>
      <c r="M712">
        <v>0.23090350549114727</v>
      </c>
      <c r="N712">
        <v>1.6806736766139415E-2</v>
      </c>
      <c r="O712">
        <v>0.17999285036725532</v>
      </c>
      <c r="P712">
        <v>0.58645463458356861</v>
      </c>
      <c r="Q712">
        <v>7.8574227283840468E-3</v>
      </c>
      <c r="R712">
        <v>0.22008098134441201</v>
      </c>
      <c r="S712">
        <v>5.6986986810249759E-5</v>
      </c>
      <c r="T712">
        <v>0.22008098134441387</v>
      </c>
      <c r="U712">
        <v>1.078115947688392E-2</v>
      </c>
      <c r="V712">
        <v>1.7252789758627793</v>
      </c>
      <c r="W712">
        <v>3.4359648932659061E-2</v>
      </c>
      <c r="X712">
        <v>0.9025414556130209</v>
      </c>
      <c r="Y712">
        <v>3.7089668591299091E-4</v>
      </c>
      <c r="Z712">
        <v>1.3192661837386721</v>
      </c>
    </row>
    <row r="713" spans="1:26" x14ac:dyDescent="0.2">
      <c r="A713" s="156">
        <v>9186</v>
      </c>
      <c r="B713" s="156" t="s">
        <v>87</v>
      </c>
      <c r="C713" s="156" t="s">
        <v>79</v>
      </c>
      <c r="D713" s="160">
        <v>43434</v>
      </c>
      <c r="E713" s="158"/>
      <c r="F713" s="168">
        <v>1.0952999999999999</v>
      </c>
      <c r="G713" s="168">
        <v>10.346170000000001</v>
      </c>
      <c r="H713" t="s">
        <v>432</v>
      </c>
      <c r="I713">
        <v>1.0030548215481284E-2</v>
      </c>
      <c r="J713">
        <v>3.2144632325336211</v>
      </c>
      <c r="K713">
        <v>7.1578168247289683E-3</v>
      </c>
      <c r="L713">
        <v>3.7892992975288732E-2</v>
      </c>
      <c r="M713">
        <v>2.7001943764441996</v>
      </c>
      <c r="N713">
        <v>4.9138603183713395E-2</v>
      </c>
      <c r="O713">
        <v>2.0464732178638503</v>
      </c>
      <c r="P713">
        <v>4.7120749598878024</v>
      </c>
      <c r="Q713">
        <v>7.5864845707892311E-3</v>
      </c>
      <c r="R713">
        <v>0.25140828567943857</v>
      </c>
      <c r="S713">
        <v>5.5021972358695047E-5</v>
      </c>
      <c r="T713">
        <v>0.25140828567943746</v>
      </c>
      <c r="U713">
        <v>1.3190125683842442</v>
      </c>
      <c r="V713">
        <v>1.4815542803136528</v>
      </c>
      <c r="W713">
        <v>0.17940325403813112</v>
      </c>
      <c r="X713">
        <v>2.4656629860809511</v>
      </c>
      <c r="Y713">
        <v>0.23639886856565592</v>
      </c>
      <c r="Z713">
        <v>1.5236320901085454</v>
      </c>
    </row>
    <row r="715" spans="1:26" x14ac:dyDescent="0.2">
      <c r="A715" s="156">
        <v>9186</v>
      </c>
      <c r="B715" s="156" t="s">
        <v>87</v>
      </c>
      <c r="C715" s="156" t="s">
        <v>79</v>
      </c>
      <c r="D715" s="160">
        <v>43439</v>
      </c>
      <c r="E715" s="158"/>
      <c r="F715" s="168">
        <v>1.0952999999999999</v>
      </c>
      <c r="G715" s="168">
        <v>10.346170000000001</v>
      </c>
      <c r="H715" t="s">
        <v>588</v>
      </c>
      <c r="I715">
        <v>1.0008764779111529E-2</v>
      </c>
      <c r="J715">
        <v>1.2312778983196477</v>
      </c>
      <c r="K715">
        <v>7.1498617817111372E-3</v>
      </c>
      <c r="L715">
        <v>1.5198620049655755E-2</v>
      </c>
      <c r="M715">
        <v>2.6990269882126263</v>
      </c>
      <c r="N715">
        <v>1.9857642138914684E-2</v>
      </c>
      <c r="O715">
        <v>2.0340171943087091</v>
      </c>
      <c r="P715">
        <v>1.2435771521978192</v>
      </c>
      <c r="Q715">
        <v>7.5771575779737645E-3</v>
      </c>
      <c r="R715">
        <v>0.24240567200597571</v>
      </c>
      <c r="S715">
        <v>5.495432712247348E-5</v>
      </c>
      <c r="T715">
        <v>0.24240567200597524</v>
      </c>
      <c r="U715">
        <v>1.3168312475572508</v>
      </c>
      <c r="V715">
        <v>0.45205711525431647</v>
      </c>
      <c r="W715">
        <v>0.19428714328034979</v>
      </c>
      <c r="X715">
        <v>0.83963043705492857</v>
      </c>
      <c r="Y715">
        <v>0.2563485386776338</v>
      </c>
      <c r="Z715">
        <v>0.67669279595672283</v>
      </c>
    </row>
    <row r="716" spans="1:26" x14ac:dyDescent="0.2">
      <c r="A716" s="1">
        <v>9753</v>
      </c>
      <c r="B716" s="1" t="s">
        <v>837</v>
      </c>
      <c r="C716" s="1" t="s">
        <v>95</v>
      </c>
      <c r="D716" s="189">
        <v>43439</v>
      </c>
      <c r="E716" s="8">
        <v>108</v>
      </c>
      <c r="F716" s="1">
        <v>8.5739999999999997E-2</v>
      </c>
      <c r="G716" s="5">
        <v>9.8760000000000403E-2</v>
      </c>
      <c r="H716" t="s">
        <v>834</v>
      </c>
      <c r="I716">
        <v>1.005760042714195E-2</v>
      </c>
      <c r="J716">
        <v>0.38289426107773555</v>
      </c>
      <c r="K716">
        <v>7.1477306936159595E-3</v>
      </c>
      <c r="L716">
        <v>7.1910268446903954E-3</v>
      </c>
      <c r="M716">
        <v>2.0229410883514047</v>
      </c>
      <c r="N716">
        <v>8.0705981177146262E-3</v>
      </c>
      <c r="O716">
        <v>1.6329345668735864</v>
      </c>
      <c r="P716">
        <v>0.39674606549592822</v>
      </c>
      <c r="Q716">
        <v>8.1109356479076508E-3</v>
      </c>
      <c r="R716">
        <v>0.12799047445490483</v>
      </c>
      <c r="S716">
        <v>5.8825622441871259E-5</v>
      </c>
      <c r="T716">
        <v>0.12799047445490416</v>
      </c>
      <c r="U716">
        <v>1.9484353146503836E-2</v>
      </c>
      <c r="V716">
        <v>0.85163293593158418</v>
      </c>
      <c r="W716">
        <v>0.70737218827981063</v>
      </c>
      <c r="X716">
        <v>1.3560906089203077</v>
      </c>
      <c r="Y716">
        <v>1.3712258848742259E-2</v>
      </c>
      <c r="Z716">
        <v>1.5068779907241543</v>
      </c>
    </row>
    <row r="717" spans="1:26" x14ac:dyDescent="0.2">
      <c r="A717" s="156">
        <v>9186</v>
      </c>
      <c r="B717" s="156" t="s">
        <v>87</v>
      </c>
      <c r="C717" s="156" t="s">
        <v>79</v>
      </c>
      <c r="D717" s="160">
        <v>43439</v>
      </c>
      <c r="E717" s="158"/>
      <c r="F717" s="168">
        <v>1.0952999999999999</v>
      </c>
      <c r="G717" s="168">
        <v>10.346170000000001</v>
      </c>
      <c r="H717" t="s">
        <v>588</v>
      </c>
      <c r="I717">
        <v>1.0008764779111529E-2</v>
      </c>
      <c r="J717">
        <v>1.2312778983196477</v>
      </c>
      <c r="K717">
        <v>7.1498617817111372E-3</v>
      </c>
      <c r="L717">
        <v>1.5198620049655755E-2</v>
      </c>
      <c r="M717">
        <v>2.6990269882126263</v>
      </c>
      <c r="N717">
        <v>1.9857642138914684E-2</v>
      </c>
      <c r="O717">
        <v>2.0340171943087091</v>
      </c>
      <c r="P717">
        <v>1.2435771521978192</v>
      </c>
      <c r="Q717">
        <v>7.5771575779737645E-3</v>
      </c>
      <c r="R717">
        <v>0.24240567200597571</v>
      </c>
      <c r="S717">
        <v>5.495432712247348E-5</v>
      </c>
      <c r="T717">
        <v>0.24240567200597524</v>
      </c>
      <c r="U717">
        <v>1.3168312475572508</v>
      </c>
      <c r="V717">
        <v>0.45205711525431647</v>
      </c>
      <c r="W717">
        <v>0.19428714328034979</v>
      </c>
      <c r="X717">
        <v>0.83963043705492857</v>
      </c>
      <c r="Y717">
        <v>0.2563485386776338</v>
      </c>
      <c r="Z717">
        <v>0.67669279595672283</v>
      </c>
    </row>
    <row r="718" spans="1:26" x14ac:dyDescent="0.2">
      <c r="A718" s="1">
        <v>9754</v>
      </c>
      <c r="B718" s="1" t="s">
        <v>838</v>
      </c>
      <c r="C718" s="1" t="s">
        <v>95</v>
      </c>
      <c r="D718" s="189">
        <v>43439</v>
      </c>
      <c r="E718" s="8">
        <v>21.5</v>
      </c>
      <c r="F718" s="1">
        <v>0.10241</v>
      </c>
      <c r="G718" s="5">
        <v>9.8220000000001306E-2</v>
      </c>
      <c r="H718" t="s">
        <v>835</v>
      </c>
      <c r="I718">
        <v>9.9743419011559548E-3</v>
      </c>
      <c r="J718">
        <v>0.68996136084157822</v>
      </c>
      <c r="K718">
        <v>7.1471332799027312E-3</v>
      </c>
      <c r="L718">
        <v>6.6716865141248794E-3</v>
      </c>
      <c r="M718">
        <v>1.7210121609949498</v>
      </c>
      <c r="N718">
        <v>1.0211012759110455E-2</v>
      </c>
      <c r="O718">
        <v>1.3590271113144621</v>
      </c>
      <c r="P718">
        <v>0.72989961856763597</v>
      </c>
      <c r="Q718">
        <v>7.864755803518449E-3</v>
      </c>
      <c r="R718">
        <v>0.17402034619792067</v>
      </c>
      <c r="S718">
        <v>5.7040170897501848E-5</v>
      </c>
      <c r="T718">
        <v>0.17402034619792056</v>
      </c>
      <c r="U718">
        <v>1.0371223705193326E-2</v>
      </c>
      <c r="V718">
        <v>1.6115170958664757</v>
      </c>
      <c r="W718">
        <v>0.16635088808345494</v>
      </c>
      <c r="X718">
        <v>0.94812810515389734</v>
      </c>
      <c r="Y718">
        <v>1.7234792420984715E-3</v>
      </c>
      <c r="Z718">
        <v>1.829390539486438</v>
      </c>
    </row>
    <row r="719" spans="1:26" x14ac:dyDescent="0.2">
      <c r="A719" s="156">
        <v>9186</v>
      </c>
      <c r="B719" s="156" t="s">
        <v>87</v>
      </c>
      <c r="C719" s="156" t="s">
        <v>79</v>
      </c>
      <c r="D719" s="160">
        <v>43439</v>
      </c>
      <c r="E719" s="158"/>
      <c r="F719" s="168">
        <v>1.0952999999999999</v>
      </c>
      <c r="G719" s="168">
        <v>10.346170000000001</v>
      </c>
      <c r="H719" t="s">
        <v>588</v>
      </c>
      <c r="I719">
        <v>1.0008764779111529E-2</v>
      </c>
      <c r="J719">
        <v>1.2312778983196477</v>
      </c>
      <c r="K719">
        <v>7.1498617817111372E-3</v>
      </c>
      <c r="L719">
        <v>1.5198620049655755E-2</v>
      </c>
      <c r="M719">
        <v>2.6990269882126263</v>
      </c>
      <c r="N719">
        <v>1.9857642138914684E-2</v>
      </c>
      <c r="O719">
        <v>2.0340171943087091</v>
      </c>
      <c r="P719">
        <v>1.2435771521978192</v>
      </c>
      <c r="Q719">
        <v>7.5771575779737645E-3</v>
      </c>
      <c r="R719">
        <v>0.24240567200597571</v>
      </c>
      <c r="S719">
        <v>5.495432712247348E-5</v>
      </c>
      <c r="T719">
        <v>0.24240567200597524</v>
      </c>
      <c r="U719">
        <v>1.3168312475572508</v>
      </c>
      <c r="V719">
        <v>0.45205711525431647</v>
      </c>
      <c r="W719">
        <v>0.19428714328034979</v>
      </c>
      <c r="X719">
        <v>0.83963043705492857</v>
      </c>
      <c r="Y719">
        <v>0.2563485386776338</v>
      </c>
      <c r="Z719">
        <v>0.67669279595672283</v>
      </c>
    </row>
    <row r="721" spans="1:26" x14ac:dyDescent="0.2">
      <c r="A721" s="156">
        <v>9186</v>
      </c>
      <c r="B721" s="156" t="s">
        <v>87</v>
      </c>
      <c r="C721" s="156" t="s">
        <v>79</v>
      </c>
      <c r="D721" s="160">
        <v>43439</v>
      </c>
      <c r="E721" s="158"/>
      <c r="F721" s="168">
        <v>1.0952999999999999</v>
      </c>
      <c r="G721" s="168">
        <v>10.346170000000001</v>
      </c>
      <c r="H721" t="s">
        <v>430</v>
      </c>
      <c r="I721">
        <v>9.9332603417423074E-3</v>
      </c>
      <c r="J721">
        <v>1.116538107731756</v>
      </c>
      <c r="K721">
        <v>7.1475384116290973E-3</v>
      </c>
      <c r="L721">
        <v>1.5004285666969656E-2</v>
      </c>
      <c r="M721">
        <v>2.6984588158393237</v>
      </c>
      <c r="N721">
        <v>1.6555142874825249E-2</v>
      </c>
      <c r="O721">
        <v>2.0515157306019054</v>
      </c>
      <c r="P721">
        <v>1.1794692182412674</v>
      </c>
      <c r="Q721">
        <v>7.5432122902603441E-3</v>
      </c>
      <c r="R721">
        <v>0.21447927524786228</v>
      </c>
      <c r="S721">
        <v>5.4856772614861958E-5</v>
      </c>
      <c r="T721">
        <v>0.21447534039889296</v>
      </c>
      <c r="U721">
        <v>1.310461425079569</v>
      </c>
      <c r="V721">
        <v>0.39421782166835212</v>
      </c>
      <c r="W721">
        <v>0.19828618786272692</v>
      </c>
      <c r="X721">
        <v>0.73361610748659267</v>
      </c>
      <c r="Y721">
        <v>0.25942761994949154</v>
      </c>
      <c r="Z721">
        <v>0.74179737506854893</v>
      </c>
    </row>
    <row r="722" spans="1:26" x14ac:dyDescent="0.2">
      <c r="A722" s="1">
        <v>9755</v>
      </c>
      <c r="B722" s="1" t="s">
        <v>844</v>
      </c>
      <c r="C722" s="1" t="s">
        <v>95</v>
      </c>
      <c r="D722" s="189">
        <v>43439</v>
      </c>
      <c r="E722" s="8">
        <v>152</v>
      </c>
      <c r="F722" s="1">
        <v>7.349E-2</v>
      </c>
      <c r="G722" s="5">
        <v>9.7690000000000055E-2</v>
      </c>
      <c r="H722" t="s">
        <v>839</v>
      </c>
      <c r="I722">
        <v>1.0019565802069936E-2</v>
      </c>
      <c r="J722">
        <v>0.35287146740478664</v>
      </c>
      <c r="K722">
        <v>7.1466528247475557E-3</v>
      </c>
      <c r="L722">
        <v>9.8291654655361434E-3</v>
      </c>
      <c r="M722">
        <v>0.91709649815051397</v>
      </c>
      <c r="N722">
        <v>9.3744297809934662E-3</v>
      </c>
      <c r="O722">
        <v>0.70271738546636797</v>
      </c>
      <c r="P722">
        <v>0.33313574520344119</v>
      </c>
      <c r="Q722">
        <v>7.6707910548829087E-3</v>
      </c>
      <c r="R722">
        <v>0.19257099620880275</v>
      </c>
      <c r="S722">
        <v>5.5784893280537911E-5</v>
      </c>
      <c r="T722">
        <v>0.19256704153486648</v>
      </c>
      <c r="U722">
        <v>9.6083274505912256E-3</v>
      </c>
      <c r="V722">
        <v>1.5319882557687754</v>
      </c>
      <c r="W722">
        <v>7.5580628436689307E-2</v>
      </c>
      <c r="X722">
        <v>0.28277150293714121</v>
      </c>
      <c r="Y722">
        <v>7.2544081363904421E-4</v>
      </c>
      <c r="Z722">
        <v>1.5781039316577743</v>
      </c>
    </row>
    <row r="723" spans="1:26" x14ac:dyDescent="0.2">
      <c r="A723" s="156">
        <v>9186</v>
      </c>
      <c r="B723" s="156" t="s">
        <v>87</v>
      </c>
      <c r="C723" s="156" t="s">
        <v>79</v>
      </c>
      <c r="D723" s="160">
        <v>43439</v>
      </c>
      <c r="E723" s="158"/>
      <c r="F723" s="168">
        <v>1.0952999999999999</v>
      </c>
      <c r="G723" s="168">
        <v>10.346170000000001</v>
      </c>
      <c r="H723" t="s">
        <v>432</v>
      </c>
      <c r="I723">
        <v>9.9117311227024107E-3</v>
      </c>
      <c r="J723">
        <v>1.4856679787042626</v>
      </c>
      <c r="K723">
        <v>7.1485869538109566E-3</v>
      </c>
      <c r="L723">
        <v>1.3650535487003537E-2</v>
      </c>
      <c r="M723">
        <v>2.6986036681495404</v>
      </c>
      <c r="N723">
        <v>1.7618761006062727E-2</v>
      </c>
      <c r="O723">
        <v>2.0541214447482128</v>
      </c>
      <c r="P723">
        <v>1.4247031714577472</v>
      </c>
      <c r="Q723">
        <v>7.5615941140100926E-3</v>
      </c>
      <c r="R723">
        <v>0.19500230157675311</v>
      </c>
      <c r="S723">
        <v>5.4990457728303611E-5</v>
      </c>
      <c r="T723">
        <v>0.19499888970284832</v>
      </c>
      <c r="U723">
        <v>1.3114389610774972</v>
      </c>
      <c r="V723">
        <v>0.37020647640816934</v>
      </c>
      <c r="W723">
        <v>0.19587548958646817</v>
      </c>
      <c r="X723">
        <v>1.3031800891290588</v>
      </c>
      <c r="Y723">
        <v>0.2566137040077926</v>
      </c>
      <c r="Z723">
        <v>1.2572297186977526</v>
      </c>
    </row>
    <row r="724" spans="1:26" x14ac:dyDescent="0.2">
      <c r="A724" s="1">
        <v>9756</v>
      </c>
      <c r="B724" s="1" t="s">
        <v>845</v>
      </c>
      <c r="C724" s="1" t="s">
        <v>95</v>
      </c>
      <c r="D724" s="189">
        <v>43439</v>
      </c>
      <c r="E724" s="8">
        <v>59</v>
      </c>
      <c r="F724" s="1">
        <v>9.7350000000000006E-2</v>
      </c>
      <c r="G724" s="5">
        <v>9.8309999999999675E-2</v>
      </c>
      <c r="H724" t="s">
        <v>840</v>
      </c>
      <c r="I724">
        <v>1.0066328060136166E-2</v>
      </c>
      <c r="J724">
        <v>0.34897786829841709</v>
      </c>
      <c r="K724">
        <v>7.1464736862417834E-3</v>
      </c>
      <c r="L724">
        <v>9.942812533901951E-3</v>
      </c>
      <c r="M724">
        <v>0.88286003806683833</v>
      </c>
      <c r="N724">
        <v>8.105364509957148E-3</v>
      </c>
      <c r="O724">
        <v>0.67480802416481733</v>
      </c>
      <c r="P724">
        <v>0.37384404379712943</v>
      </c>
      <c r="Q724">
        <v>7.6853853523062869E-3</v>
      </c>
      <c r="R724">
        <v>0.19066109323191607</v>
      </c>
      <c r="S724">
        <v>5.5891036901139551E-5</v>
      </c>
      <c r="T724">
        <v>0.19065626123006993</v>
      </c>
      <c r="U724">
        <v>7.7689531308247914E-3</v>
      </c>
      <c r="V724">
        <v>1.7571546299619396</v>
      </c>
      <c r="W724">
        <v>0.42389602318434799</v>
      </c>
      <c r="X724">
        <v>1.3295746008673237</v>
      </c>
      <c r="Y724">
        <v>3.2945309195569644E-3</v>
      </c>
      <c r="Z724">
        <v>2.0535946870346589</v>
      </c>
    </row>
    <row r="725" spans="1:26" x14ac:dyDescent="0.2">
      <c r="A725" s="156">
        <v>9186</v>
      </c>
      <c r="B725" s="156" t="s">
        <v>87</v>
      </c>
      <c r="C725" s="156" t="s">
        <v>79</v>
      </c>
      <c r="D725" s="160">
        <v>43439</v>
      </c>
      <c r="E725" s="158"/>
      <c r="F725" s="168">
        <v>1.0952999999999999</v>
      </c>
      <c r="G725" s="168">
        <v>10.346170000000001</v>
      </c>
      <c r="H725" t="s">
        <v>434</v>
      </c>
      <c r="I725">
        <v>9.8439125537716065E-3</v>
      </c>
      <c r="J725">
        <v>1.4790407489464661</v>
      </c>
      <c r="K725">
        <v>7.1464398227823345E-3</v>
      </c>
      <c r="L725">
        <v>1.034140123155111E-2</v>
      </c>
      <c r="M725">
        <v>2.6986766965626088</v>
      </c>
      <c r="N725">
        <v>2.0156289225302566E-2</v>
      </c>
      <c r="O725">
        <v>2.0722548446042333</v>
      </c>
      <c r="P725">
        <v>1.4539798265201078</v>
      </c>
      <c r="Q725">
        <v>7.5385305771626171E-3</v>
      </c>
      <c r="R725">
        <v>0.21135315290704862</v>
      </c>
      <c r="S725">
        <v>5.4822731164741902E-5</v>
      </c>
      <c r="T725">
        <v>0.21135002720025819</v>
      </c>
      <c r="U725">
        <v>1.3160678729872237</v>
      </c>
      <c r="V725">
        <v>0.3701708676734789</v>
      </c>
      <c r="W725">
        <v>0.195232556752298</v>
      </c>
      <c r="X725">
        <v>1.4157849016367363</v>
      </c>
      <c r="Y725">
        <v>0.25707626911253451</v>
      </c>
      <c r="Z725">
        <v>1.2286808478071782</v>
      </c>
    </row>
    <row r="726" spans="1:26" x14ac:dyDescent="0.2">
      <c r="A726" s="1">
        <v>9757</v>
      </c>
      <c r="B726" s="1" t="s">
        <v>846</v>
      </c>
      <c r="C726" s="1" t="s">
        <v>95</v>
      </c>
      <c r="D726" s="189">
        <v>43439</v>
      </c>
      <c r="E726" s="8">
        <v>120</v>
      </c>
      <c r="F726" s="1">
        <v>0.10075000000000001</v>
      </c>
      <c r="G726" s="5">
        <v>9.8119999999999763E-2</v>
      </c>
      <c r="H726" t="s">
        <v>841</v>
      </c>
      <c r="I726">
        <v>1.0107325711591229E-2</v>
      </c>
      <c r="J726">
        <v>0.30442059617331713</v>
      </c>
      <c r="K726">
        <v>7.1461851551418414E-3</v>
      </c>
      <c r="L726">
        <v>9.4397187039624506E-3</v>
      </c>
      <c r="M726">
        <v>0.78365702185608344</v>
      </c>
      <c r="N726">
        <v>8.7260922783092588E-3</v>
      </c>
      <c r="O726">
        <v>0.59505816067540029</v>
      </c>
      <c r="P726">
        <v>0.33657136946798111</v>
      </c>
      <c r="Q726">
        <v>7.6672570008814757E-3</v>
      </c>
      <c r="R726">
        <v>0.21739911185966401</v>
      </c>
      <c r="S726">
        <v>5.5759285618667537E-5</v>
      </c>
      <c r="T726">
        <v>0.21739439874987754</v>
      </c>
      <c r="U726">
        <v>4.9220055623136168E-3</v>
      </c>
      <c r="V726">
        <v>2.7005246400865426</v>
      </c>
      <c r="W726">
        <v>0.37176687473508968</v>
      </c>
      <c r="X726">
        <v>0.92027308016820952</v>
      </c>
      <c r="Y726">
        <v>1.8185253695467639E-3</v>
      </c>
      <c r="Z726">
        <v>2.9126877837915526</v>
      </c>
    </row>
    <row r="727" spans="1:26" x14ac:dyDescent="0.2">
      <c r="A727" s="156">
        <v>9186</v>
      </c>
      <c r="B727" s="156" t="s">
        <v>87</v>
      </c>
      <c r="C727" s="156" t="s">
        <v>79</v>
      </c>
      <c r="D727" s="160">
        <v>43439</v>
      </c>
      <c r="E727" s="158"/>
      <c r="F727" s="168">
        <v>1.0952999999999999</v>
      </c>
      <c r="G727" s="168">
        <v>10.346170000000001</v>
      </c>
      <c r="H727" t="s">
        <v>436</v>
      </c>
      <c r="I727">
        <v>9.7315003561417781E-3</v>
      </c>
      <c r="J727">
        <v>1.4811534833030688</v>
      </c>
      <c r="K727">
        <v>7.1467943519695253E-3</v>
      </c>
      <c r="L727">
        <v>1.0180435243545959E-2</v>
      </c>
      <c r="M727">
        <v>2.6981934369351244</v>
      </c>
      <c r="N727">
        <v>2.012546809180989E-2</v>
      </c>
      <c r="O727">
        <v>2.0962759054500899</v>
      </c>
      <c r="P727">
        <v>1.5678939849550151</v>
      </c>
      <c r="Q727">
        <v>7.5721098869500694E-3</v>
      </c>
      <c r="R727">
        <v>0.23332593366344034</v>
      </c>
      <c r="S727">
        <v>5.5066932920644021E-5</v>
      </c>
      <c r="T727">
        <v>0.23332261541021865</v>
      </c>
      <c r="U727">
        <v>1.3084158855448149</v>
      </c>
      <c r="V727">
        <v>0.37528577371857924</v>
      </c>
      <c r="W727">
        <v>0.19541721754958119</v>
      </c>
      <c r="X727">
        <v>1.1465043983930452</v>
      </c>
      <c r="Y727">
        <v>0.2559250171408759</v>
      </c>
      <c r="Z727">
        <v>1.1345632139101967</v>
      </c>
    </row>
    <row r="728" spans="1:26" x14ac:dyDescent="0.2">
      <c r="A728" s="1">
        <v>9758</v>
      </c>
      <c r="B728" s="1" t="s">
        <v>847</v>
      </c>
      <c r="C728" s="1" t="s">
        <v>95</v>
      </c>
      <c r="D728" s="189">
        <v>43439</v>
      </c>
      <c r="E728" s="8">
        <v>45</v>
      </c>
      <c r="F728" s="1">
        <v>0.11551</v>
      </c>
      <c r="G728" s="5">
        <v>9.7730000000000317E-2</v>
      </c>
      <c r="H728" t="s">
        <v>842</v>
      </c>
      <c r="I728">
        <v>1.0032929734626444E-2</v>
      </c>
      <c r="J728">
        <v>0.37499791792233678</v>
      </c>
      <c r="K728">
        <v>7.1465671761940727E-3</v>
      </c>
      <c r="L728">
        <v>6.4318908604810605E-3</v>
      </c>
      <c r="M728">
        <v>1.8542730095588249</v>
      </c>
      <c r="N728">
        <v>6.5617513770517173E-3</v>
      </c>
      <c r="O728">
        <v>1.4093668667552004</v>
      </c>
      <c r="P728">
        <v>0.39399106755813934</v>
      </c>
      <c r="Q728">
        <v>7.6308250022365329E-3</v>
      </c>
      <c r="R728">
        <v>0.10417796087523129</v>
      </c>
      <c r="S728">
        <v>5.5493985927801347E-5</v>
      </c>
      <c r="T728">
        <v>0.10417571986215614</v>
      </c>
      <c r="U728">
        <v>7.0096937764542793E-3</v>
      </c>
      <c r="V728">
        <v>1.6090155112508597</v>
      </c>
      <c r="W728">
        <v>0.15072130429110758</v>
      </c>
      <c r="X728">
        <v>0.5529931490301121</v>
      </c>
      <c r="Y728">
        <v>1.0581905526627906E-3</v>
      </c>
      <c r="Z728">
        <v>1.6883189333671504</v>
      </c>
    </row>
    <row r="729" spans="1:26" x14ac:dyDescent="0.2">
      <c r="A729" s="156">
        <v>9186</v>
      </c>
      <c r="B729" s="156" t="s">
        <v>87</v>
      </c>
      <c r="C729" s="156" t="s">
        <v>79</v>
      </c>
      <c r="D729" s="160">
        <v>43439</v>
      </c>
      <c r="E729" s="158"/>
      <c r="F729" s="168">
        <v>1.0952999999999999</v>
      </c>
      <c r="G729" s="168">
        <v>10.346170000000001</v>
      </c>
      <c r="H729" t="s">
        <v>438</v>
      </c>
      <c r="I729">
        <v>9.9392841540819898E-3</v>
      </c>
      <c r="J729">
        <v>1.2629048278092945</v>
      </c>
      <c r="K729">
        <v>7.1487338608569127E-3</v>
      </c>
      <c r="L729">
        <v>1.0419622596150754E-2</v>
      </c>
      <c r="M729">
        <v>2.6993204255234442</v>
      </c>
      <c r="N729">
        <v>1.7478746001881745E-2</v>
      </c>
      <c r="O729">
        <v>2.051213330169916</v>
      </c>
      <c r="P729">
        <v>1.2719813172965071</v>
      </c>
      <c r="Q729">
        <v>7.5332150815371314E-3</v>
      </c>
      <c r="R729">
        <v>0.16556665107880383</v>
      </c>
      <c r="S729">
        <v>5.4784114916567164E-5</v>
      </c>
      <c r="T729">
        <v>0.16556384142733091</v>
      </c>
      <c r="U729">
        <v>1.3121308933227966</v>
      </c>
      <c r="V729">
        <v>0.49765579143742444</v>
      </c>
      <c r="W729">
        <v>0.19255700339909568</v>
      </c>
      <c r="X729">
        <v>0.87055972874686416</v>
      </c>
      <c r="Y729">
        <v>0.25268145062825015</v>
      </c>
      <c r="Z729">
        <v>0.84034107844420014</v>
      </c>
    </row>
    <row r="730" spans="1:26" x14ac:dyDescent="0.2">
      <c r="A730" s="1">
        <v>9759</v>
      </c>
      <c r="B730" s="1" t="s">
        <v>848</v>
      </c>
      <c r="C730" s="1" t="s">
        <v>95</v>
      </c>
      <c r="D730" s="189">
        <v>43439</v>
      </c>
      <c r="E730" s="8">
        <v>37.5</v>
      </c>
      <c r="F730" s="1">
        <v>9.4259999999999997E-2</v>
      </c>
      <c r="G730" s="5">
        <v>9.86899999999995E-2</v>
      </c>
      <c r="H730" t="s">
        <v>843</v>
      </c>
      <c r="I730">
        <v>9.9891551756940717E-3</v>
      </c>
      <c r="J730">
        <v>0.54820936669669895</v>
      </c>
      <c r="K730">
        <v>7.1474683754836656E-3</v>
      </c>
      <c r="L730">
        <v>5.4230167574883647E-3</v>
      </c>
      <c r="M730">
        <v>1.9640542127418699</v>
      </c>
      <c r="N730">
        <v>6.5997235339686202E-3</v>
      </c>
      <c r="O730">
        <v>1.5011998117863108</v>
      </c>
      <c r="P730">
        <v>0.53366251539000875</v>
      </c>
      <c r="Q730">
        <v>7.6298355829235512E-3</v>
      </c>
      <c r="R730">
        <v>0.11239013683155719</v>
      </c>
      <c r="S730">
        <v>5.5486788934735321E-5</v>
      </c>
      <c r="T730">
        <v>0.11238856907468331</v>
      </c>
      <c r="U730">
        <v>5.8375292537960468E-3</v>
      </c>
      <c r="V730">
        <v>2.3598100023112383</v>
      </c>
      <c r="W730">
        <v>0.78000411243993473</v>
      </c>
      <c r="X730">
        <v>2.1267396091939443</v>
      </c>
      <c r="Y730">
        <v>4.480058291515019E-3</v>
      </c>
      <c r="Z730">
        <v>2.7212120176137926</v>
      </c>
    </row>
    <row r="731" spans="1:26" x14ac:dyDescent="0.2">
      <c r="A731" s="156">
        <v>9186</v>
      </c>
      <c r="B731" s="156" t="s">
        <v>87</v>
      </c>
      <c r="C731" s="156" t="s">
        <v>79</v>
      </c>
      <c r="D731" s="160">
        <v>43439</v>
      </c>
      <c r="E731" s="158"/>
      <c r="F731" s="168">
        <v>1.0952999999999999</v>
      </c>
      <c r="G731" s="168">
        <v>10.346170000000001</v>
      </c>
      <c r="H731" t="s">
        <v>438</v>
      </c>
      <c r="I731">
        <v>9.9392841540819898E-3</v>
      </c>
      <c r="J731">
        <v>1.2629048278092945</v>
      </c>
      <c r="K731">
        <v>7.1487338608569127E-3</v>
      </c>
      <c r="L731">
        <v>1.0419622596150754E-2</v>
      </c>
      <c r="M731">
        <v>2.6993204255234442</v>
      </c>
      <c r="N731">
        <v>1.7478746001881745E-2</v>
      </c>
      <c r="O731">
        <v>2.051213330169916</v>
      </c>
      <c r="P731">
        <v>1.2719813172965071</v>
      </c>
      <c r="Q731">
        <v>7.5332150815371314E-3</v>
      </c>
      <c r="R731">
        <v>0.16556665107880383</v>
      </c>
      <c r="S731">
        <v>5.4784114916567164E-5</v>
      </c>
      <c r="T731">
        <v>0.16556384142733091</v>
      </c>
      <c r="U731">
        <v>1.3121308933227966</v>
      </c>
      <c r="V731">
        <v>0.49765579143742444</v>
      </c>
      <c r="W731">
        <v>0.19255700339909568</v>
      </c>
      <c r="X731">
        <v>0.87055972874686416</v>
      </c>
      <c r="Y731">
        <v>0.25268145062825015</v>
      </c>
      <c r="Z731">
        <v>0.84034107844420014</v>
      </c>
    </row>
    <row r="733" spans="1:26" x14ac:dyDescent="0.2">
      <c r="A733" s="156">
        <v>9186</v>
      </c>
      <c r="B733" s="156" t="s">
        <v>87</v>
      </c>
      <c r="C733" s="156" t="s">
        <v>79</v>
      </c>
      <c r="D733" s="160">
        <v>43452</v>
      </c>
      <c r="E733" s="158"/>
      <c r="F733" s="168">
        <v>1.0952999999999999</v>
      </c>
      <c r="G733" s="168">
        <v>10.346170000000001</v>
      </c>
      <c r="H733" t="s">
        <v>855</v>
      </c>
      <c r="I733">
        <v>9.9824585484542972E-3</v>
      </c>
      <c r="J733">
        <v>0.24148675722507162</v>
      </c>
      <c r="K733">
        <v>7.1595107290286135E-3</v>
      </c>
      <c r="L733">
        <v>4.1472413041130042E-3</v>
      </c>
      <c r="M733">
        <v>2.6993751259649619</v>
      </c>
      <c r="N733">
        <v>6.6918789711820159E-3</v>
      </c>
      <c r="O733">
        <v>2.0460992317302447</v>
      </c>
      <c r="P733">
        <v>0.25510252495565433</v>
      </c>
      <c r="Q733">
        <v>7.5666695152004273E-3</v>
      </c>
      <c r="R733">
        <v>6.7942114424035929E-2</v>
      </c>
      <c r="S733">
        <v>5.4878261074407853E-5</v>
      </c>
      <c r="T733">
        <v>6.7942114424036026E-2</v>
      </c>
      <c r="U733">
        <v>1.3043115613033056</v>
      </c>
      <c r="V733">
        <v>0.17927652783868236</v>
      </c>
      <c r="W733">
        <v>0.19571920197692938</v>
      </c>
      <c r="X733">
        <v>0.2295009406967907</v>
      </c>
      <c r="Y733">
        <v>0.25539632179016758</v>
      </c>
      <c r="Z733">
        <v>0.19687332538490387</v>
      </c>
    </row>
    <row r="734" spans="1:26" x14ac:dyDescent="0.2">
      <c r="A734" s="1">
        <v>9772</v>
      </c>
      <c r="B734" s="1" t="s">
        <v>849</v>
      </c>
      <c r="C734" s="1" t="s">
        <v>95</v>
      </c>
      <c r="D734" s="189">
        <v>43452</v>
      </c>
      <c r="E734" s="8">
        <v>0.55000000000000004</v>
      </c>
      <c r="F734" s="1">
        <v>0.22420000000000001</v>
      </c>
      <c r="G734" s="5">
        <v>0.10187999999999953</v>
      </c>
      <c r="H734" t="s">
        <v>854</v>
      </c>
      <c r="I734">
        <v>1.0089907696894681E-2</v>
      </c>
      <c r="J734">
        <v>0.18819764251359777</v>
      </c>
      <c r="K734">
        <v>7.1611807433294324E-3</v>
      </c>
      <c r="L734">
        <v>4.2820076287626366E-3</v>
      </c>
      <c r="M734">
        <v>1.5096012613747571</v>
      </c>
      <c r="N734">
        <v>4.1300870883459323E-3</v>
      </c>
      <c r="O734">
        <v>1.6332654199342438</v>
      </c>
      <c r="P734">
        <v>0.20148346197171929</v>
      </c>
      <c r="Q734">
        <v>1.091751339838404E-2</v>
      </c>
      <c r="R734">
        <v>4.5343569562062945E-2</v>
      </c>
      <c r="S734">
        <v>7.9180694935372089E-5</v>
      </c>
      <c r="T734">
        <v>4.5343569562062355E-2</v>
      </c>
      <c r="U734">
        <v>1.1308071518982308</v>
      </c>
      <c r="V734">
        <v>0.14062075611844463</v>
      </c>
      <c r="W734">
        <v>0.13141167190477926</v>
      </c>
      <c r="X734">
        <v>0.15261144655310876</v>
      </c>
      <c r="Y734">
        <v>0.14855964693343934</v>
      </c>
      <c r="Z734">
        <v>0.14871205360085671</v>
      </c>
    </row>
    <row r="735" spans="1:26" x14ac:dyDescent="0.2">
      <c r="A735" s="156">
        <v>9186</v>
      </c>
      <c r="B735" s="156" t="s">
        <v>87</v>
      </c>
      <c r="C735" s="156" t="s">
        <v>79</v>
      </c>
      <c r="D735" s="160">
        <v>43452</v>
      </c>
      <c r="E735" s="158"/>
      <c r="F735" s="168">
        <v>1.0952999999999999</v>
      </c>
      <c r="G735" s="168">
        <v>10.346170000000001</v>
      </c>
      <c r="H735" t="s">
        <v>855</v>
      </c>
      <c r="I735">
        <v>9.9824585484542972E-3</v>
      </c>
      <c r="J735">
        <v>0.24148675722507162</v>
      </c>
      <c r="K735">
        <v>7.1595107290286135E-3</v>
      </c>
      <c r="L735">
        <v>4.1472413041130042E-3</v>
      </c>
      <c r="M735">
        <v>2.6993751259649619</v>
      </c>
      <c r="N735">
        <v>6.6918789711820159E-3</v>
      </c>
      <c r="O735">
        <v>2.0460992317302447</v>
      </c>
      <c r="P735">
        <v>0.25510252495565433</v>
      </c>
      <c r="Q735">
        <v>7.5666695152004273E-3</v>
      </c>
      <c r="R735">
        <v>6.7942114424035929E-2</v>
      </c>
      <c r="S735">
        <v>5.4878261074407853E-5</v>
      </c>
      <c r="T735">
        <v>6.7942114424036026E-2</v>
      </c>
      <c r="U735">
        <v>1.3043115613033056</v>
      </c>
      <c r="V735">
        <v>0.17927652783868236</v>
      </c>
      <c r="W735">
        <v>0.19571920197692938</v>
      </c>
      <c r="X735">
        <v>0.2295009406967907</v>
      </c>
      <c r="Y735">
        <v>0.25539632179016758</v>
      </c>
      <c r="Z735">
        <v>0.19687332538490387</v>
      </c>
    </row>
    <row r="736" spans="1:26" x14ac:dyDescent="0.2">
      <c r="A736" s="1">
        <v>9773</v>
      </c>
      <c r="B736" s="1" t="s">
        <v>850</v>
      </c>
      <c r="C736" s="1" t="s">
        <v>95</v>
      </c>
      <c r="D736" s="189">
        <v>43452</v>
      </c>
      <c r="E736" s="8">
        <v>8.5</v>
      </c>
      <c r="F736" s="1">
        <v>0.23727000000000001</v>
      </c>
      <c r="G736" s="5">
        <v>0.10013999999999967</v>
      </c>
      <c r="H736" t="s">
        <v>856</v>
      </c>
      <c r="I736">
        <v>1.0036583256638889E-2</v>
      </c>
      <c r="J736">
        <v>0.2032457447622375</v>
      </c>
      <c r="K736">
        <v>7.1571404021371163E-3</v>
      </c>
      <c r="L736">
        <v>4.1113311683472747E-3</v>
      </c>
      <c r="M736">
        <v>2.9435711068070982</v>
      </c>
      <c r="N736">
        <v>4.6667641792900354E-3</v>
      </c>
      <c r="O736">
        <v>3.1103792961608705</v>
      </c>
      <c r="P736">
        <v>0.20872889091248223</v>
      </c>
      <c r="Q736">
        <v>1.0605290690371741E-2</v>
      </c>
      <c r="R736">
        <v>3.6325773828188607E-2</v>
      </c>
      <c r="S736">
        <v>7.6916258878103111E-5</v>
      </c>
      <c r="T736">
        <v>3.6325773828187677E-2</v>
      </c>
      <c r="U736">
        <v>2.128324764152723</v>
      </c>
      <c r="V736">
        <v>0.1461246404995428</v>
      </c>
      <c r="W736">
        <v>7.195781822903545E-2</v>
      </c>
      <c r="X736">
        <v>0.15448219963244669</v>
      </c>
      <c r="Y736">
        <v>0.15312857981103084</v>
      </c>
      <c r="Z736">
        <v>0.12601376099035957</v>
      </c>
    </row>
    <row r="737" spans="1:26" x14ac:dyDescent="0.2">
      <c r="A737" s="156">
        <v>9186</v>
      </c>
      <c r="B737" s="156" t="s">
        <v>87</v>
      </c>
      <c r="C737" s="156" t="s">
        <v>79</v>
      </c>
      <c r="D737" s="160">
        <v>43452</v>
      </c>
      <c r="E737" s="158"/>
      <c r="F737" s="168">
        <v>1.0952999999999999</v>
      </c>
      <c r="G737" s="168">
        <v>10.346170000000001</v>
      </c>
      <c r="H737" t="s">
        <v>857</v>
      </c>
      <c r="I737">
        <v>9.9708317527568372E-3</v>
      </c>
      <c r="J737">
        <v>0.40752699319691549</v>
      </c>
      <c r="K737">
        <v>7.1540310383240158E-3</v>
      </c>
      <c r="L737">
        <v>8.5385184317779868E-3</v>
      </c>
      <c r="M737">
        <v>2.6992406807378604</v>
      </c>
      <c r="N737">
        <v>5.0080898322103279E-3</v>
      </c>
      <c r="O737">
        <v>2.0491804593590475</v>
      </c>
      <c r="P737">
        <v>0.41804451325988706</v>
      </c>
      <c r="Q737">
        <v>7.566437109541674E-3</v>
      </c>
      <c r="R737">
        <v>6.7790185929663418E-2</v>
      </c>
      <c r="S737">
        <v>5.48765755219477E-5</v>
      </c>
      <c r="T737">
        <v>6.7790185929663266E-2</v>
      </c>
      <c r="U737">
        <v>1.307568586201074</v>
      </c>
      <c r="V737">
        <v>0.17195116591890808</v>
      </c>
      <c r="W737">
        <v>0.19618148441505076</v>
      </c>
      <c r="X737">
        <v>0.36761062010578854</v>
      </c>
      <c r="Y737">
        <v>0.25675472977741609</v>
      </c>
      <c r="Z737">
        <v>0.21461458082380308</v>
      </c>
    </row>
    <row r="738" spans="1:26" x14ac:dyDescent="0.2">
      <c r="A738" s="1">
        <v>9774</v>
      </c>
      <c r="B738" s="1" t="s">
        <v>851</v>
      </c>
      <c r="C738" s="1" t="s">
        <v>95</v>
      </c>
      <c r="D738" s="189">
        <v>43452</v>
      </c>
      <c r="E738" s="8">
        <v>10.9</v>
      </c>
      <c r="F738" s="1">
        <v>0.23554</v>
      </c>
      <c r="G738" s="5">
        <v>0.10013000000000005</v>
      </c>
      <c r="H738" t="s">
        <v>858</v>
      </c>
      <c r="I738">
        <v>1.006251042816155E-2</v>
      </c>
      <c r="J738">
        <v>0.18770663049052108</v>
      </c>
      <c r="K738">
        <v>7.1546152485628808E-3</v>
      </c>
      <c r="L738">
        <v>4.8596621494503816E-3</v>
      </c>
      <c r="M738">
        <v>1.7498428691327059</v>
      </c>
      <c r="N738">
        <v>4.8981175872654338E-3</v>
      </c>
      <c r="O738">
        <v>2.1221988183698106</v>
      </c>
      <c r="P738">
        <v>0.21475871947768493</v>
      </c>
      <c r="Q738">
        <v>1.219417621392228E-2</v>
      </c>
      <c r="R738">
        <v>4.1166791667473418E-2</v>
      </c>
      <c r="S738">
        <v>8.8439859109828631E-5</v>
      </c>
      <c r="T738">
        <v>4.116679166747296E-2</v>
      </c>
      <c r="U738">
        <v>1.5051886352198607</v>
      </c>
      <c r="V738">
        <v>0.15188566660584873</v>
      </c>
      <c r="W738">
        <v>1.7375451319770894E-2</v>
      </c>
      <c r="X738">
        <v>0.11739726050190541</v>
      </c>
      <c r="Y738">
        <v>2.6152907900516401E-2</v>
      </c>
      <c r="Z738">
        <v>6.6256907430186529E-2</v>
      </c>
    </row>
    <row r="739" spans="1:26" x14ac:dyDescent="0.2">
      <c r="A739" s="156">
        <v>9186</v>
      </c>
      <c r="B739" s="156" t="s">
        <v>87</v>
      </c>
      <c r="C739" s="156" t="s">
        <v>79</v>
      </c>
      <c r="D739" s="160">
        <v>43452</v>
      </c>
      <c r="E739" s="158"/>
      <c r="F739" s="168">
        <v>1.0952999999999999</v>
      </c>
      <c r="G739" s="168">
        <v>10.346170000000001</v>
      </c>
      <c r="H739" t="s">
        <v>859</v>
      </c>
      <c r="I739">
        <v>9.9885029410429222E-3</v>
      </c>
      <c r="J739">
        <v>0.3238092397930889</v>
      </c>
      <c r="K739">
        <v>7.1519239637802632E-3</v>
      </c>
      <c r="L739">
        <v>2.8891225512720563E-3</v>
      </c>
      <c r="M739">
        <v>2.6994925095981701</v>
      </c>
      <c r="N739">
        <v>6.1251668007233119E-3</v>
      </c>
      <c r="O739">
        <v>2.0432018520686541</v>
      </c>
      <c r="P739">
        <v>0.33428126544117398</v>
      </c>
      <c r="Q739">
        <v>7.5617337913540866E-3</v>
      </c>
      <c r="R739">
        <v>5.3783436673985163E-2</v>
      </c>
      <c r="S739">
        <v>5.4842464091166187E-5</v>
      </c>
      <c r="T739">
        <v>5.3783436673986107E-2</v>
      </c>
      <c r="U739">
        <v>1.3053328818130077</v>
      </c>
      <c r="V739">
        <v>0.17210029239938418</v>
      </c>
      <c r="W739">
        <v>0.19721081321605496</v>
      </c>
      <c r="X739">
        <v>0.25194244100341895</v>
      </c>
      <c r="Y739">
        <v>0.25752484768484712</v>
      </c>
      <c r="Z739">
        <v>0.19602857739904903</v>
      </c>
    </row>
    <row r="740" spans="1:26" x14ac:dyDescent="0.2">
      <c r="A740" s="1">
        <v>9775</v>
      </c>
      <c r="B740" s="1" t="s">
        <v>852</v>
      </c>
      <c r="C740" s="1" t="s">
        <v>95</v>
      </c>
      <c r="D740" s="189">
        <v>43452</v>
      </c>
      <c r="E740" s="8">
        <v>23.4</v>
      </c>
      <c r="F740" s="1">
        <v>0.23898</v>
      </c>
      <c r="G740" s="5">
        <v>9.9890000000000256E-2</v>
      </c>
      <c r="H740" t="s">
        <v>860</v>
      </c>
      <c r="I740">
        <v>1.0065756487905917E-2</v>
      </c>
      <c r="J740">
        <v>0.23383051193080545</v>
      </c>
      <c r="K740">
        <v>7.1520748361140916E-3</v>
      </c>
      <c r="L740">
        <v>4.895130853215501E-3</v>
      </c>
      <c r="M740">
        <v>3.3359582689595961</v>
      </c>
      <c r="N740">
        <v>5.4031627965128769E-3</v>
      </c>
      <c r="O740">
        <v>3.5100821474244719</v>
      </c>
      <c r="P740">
        <v>0.20742870793671514</v>
      </c>
      <c r="Q740">
        <v>1.0589035893037639E-2</v>
      </c>
      <c r="R740">
        <v>4.1808446290985429E-2</v>
      </c>
      <c r="S740">
        <v>7.6798368832816969E-5</v>
      </c>
      <c r="T740">
        <v>4.1808446290986373E-2</v>
      </c>
      <c r="U740">
        <v>2.413693209301488</v>
      </c>
      <c r="V740">
        <v>0.1754180294529957</v>
      </c>
      <c r="W740">
        <v>9.3799361598045555E-2</v>
      </c>
      <c r="X740">
        <v>0.24082672214767639</v>
      </c>
      <c r="Y740">
        <v>0.2264014629227192</v>
      </c>
      <c r="Z740">
        <v>0.14036047890450032</v>
      </c>
    </row>
    <row r="741" spans="1:26" x14ac:dyDescent="0.2">
      <c r="A741" s="156">
        <v>9186</v>
      </c>
      <c r="B741" s="156" t="s">
        <v>87</v>
      </c>
      <c r="C741" s="156" t="s">
        <v>79</v>
      </c>
      <c r="D741" s="160">
        <v>43452</v>
      </c>
      <c r="E741" s="158"/>
      <c r="F741" s="168">
        <v>1.0952999999999999</v>
      </c>
      <c r="G741" s="168">
        <v>10.346170000000001</v>
      </c>
      <c r="H741" t="s">
        <v>815</v>
      </c>
      <c r="I741">
        <v>1.0030980770747985E-2</v>
      </c>
      <c r="J741">
        <v>0.87794096818358791</v>
      </c>
      <c r="K741">
        <v>7.143010582328491E-3</v>
      </c>
      <c r="L741">
        <v>7.3691773755993574E-3</v>
      </c>
      <c r="M741">
        <v>2.6985830074723576</v>
      </c>
      <c r="N741">
        <v>1.1417748997124083E-2</v>
      </c>
      <c r="O741">
        <v>2.0391166955169315</v>
      </c>
      <c r="P741">
        <v>0.81593048334419815</v>
      </c>
      <c r="Q741">
        <v>7.5698357016765949E-3</v>
      </c>
      <c r="R741">
        <v>0.14903432433541094</v>
      </c>
      <c r="S741">
        <v>5.4901224256254275E-5</v>
      </c>
      <c r="T741">
        <v>0.14903432433541161</v>
      </c>
      <c r="U741">
        <v>1.3082513228041144</v>
      </c>
      <c r="V741">
        <v>0.28700920130273111</v>
      </c>
      <c r="W741">
        <v>0.19429266638654011</v>
      </c>
      <c r="X741">
        <v>0.52594647664346295</v>
      </c>
      <c r="Y741">
        <v>0.25440454291634862</v>
      </c>
      <c r="Z741">
        <v>0.45840119728070411</v>
      </c>
    </row>
    <row r="742" spans="1:26" x14ac:dyDescent="0.2">
      <c r="A742" s="1">
        <v>9776</v>
      </c>
      <c r="B742" s="1" t="s">
        <v>853</v>
      </c>
      <c r="C742" s="1" t="s">
        <v>95</v>
      </c>
      <c r="D742" s="189">
        <v>43452</v>
      </c>
      <c r="E742" s="8">
        <v>2.1</v>
      </c>
      <c r="F742" s="1">
        <v>0.21695999999999999</v>
      </c>
      <c r="G742" s="5">
        <v>0.10003000000000029</v>
      </c>
      <c r="H742" t="s">
        <v>861</v>
      </c>
      <c r="I742">
        <v>1.0083067804755352E-2</v>
      </c>
      <c r="J742">
        <v>0.20295849357905763</v>
      </c>
      <c r="K742">
        <v>7.1434221630843888E-3</v>
      </c>
      <c r="L742">
        <v>7.8213341174644749E-3</v>
      </c>
      <c r="M742">
        <v>0.62276869060209072</v>
      </c>
      <c r="N742">
        <v>8.1211529470003995E-3</v>
      </c>
      <c r="O742">
        <v>1.3123233790453552</v>
      </c>
      <c r="P742">
        <v>0.22221934168689261</v>
      </c>
      <c r="Q742">
        <v>2.1233677909292918E-2</v>
      </c>
      <c r="R742">
        <v>6.4043054771012228E-2</v>
      </c>
      <c r="S742">
        <v>1.540000283526586E-4</v>
      </c>
      <c r="T742">
        <v>6.4043054771011354E-2</v>
      </c>
      <c r="U742">
        <v>0.70199552799501397</v>
      </c>
      <c r="V742">
        <v>0.2026902819950239</v>
      </c>
      <c r="W742">
        <v>1.6131257227936381E-2</v>
      </c>
      <c r="X742">
        <v>0.15173929010145704</v>
      </c>
      <c r="Y742">
        <v>1.1327836437322322E-2</v>
      </c>
      <c r="Z742">
        <v>0.16123488706930381</v>
      </c>
    </row>
    <row r="743" spans="1:26" x14ac:dyDescent="0.2">
      <c r="A743" s="156">
        <v>9186</v>
      </c>
      <c r="B743" s="156" t="s">
        <v>87</v>
      </c>
      <c r="C743" s="156" t="s">
        <v>79</v>
      </c>
      <c r="D743" s="160">
        <v>43452</v>
      </c>
      <c r="E743" s="158"/>
      <c r="F743" s="168">
        <v>1.0952999999999999</v>
      </c>
      <c r="G743" s="168">
        <v>10.346170000000001</v>
      </c>
      <c r="H743" t="s">
        <v>815</v>
      </c>
      <c r="I743">
        <v>1.0030980770747985E-2</v>
      </c>
      <c r="J743">
        <v>0.87794096818358791</v>
      </c>
      <c r="K743">
        <v>7.143010582328491E-3</v>
      </c>
      <c r="L743">
        <v>7.3691773755993574E-3</v>
      </c>
      <c r="M743">
        <v>2.6985830074723576</v>
      </c>
      <c r="N743">
        <v>1.1417748997124083E-2</v>
      </c>
      <c r="O743">
        <v>2.0391166955169315</v>
      </c>
      <c r="P743">
        <v>0.81593048334419815</v>
      </c>
      <c r="Q743">
        <v>7.5698357016765949E-3</v>
      </c>
      <c r="R743">
        <v>0.14903432433541094</v>
      </c>
      <c r="S743">
        <v>5.4901224256254275E-5</v>
      </c>
      <c r="T743">
        <v>0.14903432433541161</v>
      </c>
      <c r="U743">
        <v>1.3082513228041144</v>
      </c>
      <c r="V743">
        <v>0.28700920130273111</v>
      </c>
      <c r="W743">
        <v>0.19429266638654011</v>
      </c>
      <c r="X743">
        <v>0.52594647664346295</v>
      </c>
      <c r="Y743">
        <v>0.25440454291634862</v>
      </c>
      <c r="Z743">
        <v>0.45840119728070411</v>
      </c>
    </row>
    <row r="745" spans="1:26" x14ac:dyDescent="0.2">
      <c r="A745" s="156">
        <v>9186</v>
      </c>
      <c r="B745" s="156" t="s">
        <v>87</v>
      </c>
      <c r="C745" s="156" t="s">
        <v>79</v>
      </c>
      <c r="D745" s="160">
        <v>43453</v>
      </c>
      <c r="E745" s="158"/>
      <c r="F745" s="168">
        <v>1.0952999999999999</v>
      </c>
      <c r="G745" s="168">
        <v>10.346170000000001</v>
      </c>
      <c r="H745" t="s">
        <v>862</v>
      </c>
      <c r="I745">
        <v>9.7230970020942831E-3</v>
      </c>
      <c r="J745">
        <v>1.2764411480060085</v>
      </c>
      <c r="K745">
        <v>7.1246904406141428E-3</v>
      </c>
      <c r="L745">
        <v>1.3218198539642487E-2</v>
      </c>
      <c r="M745">
        <v>2.6992070821310898</v>
      </c>
      <c r="N745">
        <v>2.1364687594269665E-2</v>
      </c>
      <c r="O745">
        <v>2.0981728020127624</v>
      </c>
      <c r="P745">
        <v>1.3740236919709807</v>
      </c>
      <c r="Q745">
        <v>7.5689959766337116E-3</v>
      </c>
      <c r="R745">
        <v>0.2331677971265762</v>
      </c>
      <c r="S745">
        <v>5.4895134040467591E-5</v>
      </c>
      <c r="T745">
        <v>0.23316779712657573</v>
      </c>
      <c r="U745">
        <v>1.3100224644773291</v>
      </c>
      <c r="V745">
        <v>0.37791921342285328</v>
      </c>
      <c r="W745">
        <v>0.19287644750738883</v>
      </c>
      <c r="X745">
        <v>0.76669179240232077</v>
      </c>
      <c r="Y745">
        <v>0.25328193391984094</v>
      </c>
      <c r="Z745">
        <v>0.63403540611061537</v>
      </c>
    </row>
    <row r="746" spans="1:26" x14ac:dyDescent="0.2">
      <c r="A746" s="1">
        <v>9777</v>
      </c>
      <c r="B746" s="1" t="s">
        <v>878</v>
      </c>
      <c r="C746" s="1" t="s">
        <v>95</v>
      </c>
      <c r="D746" s="189">
        <v>43453</v>
      </c>
      <c r="E746" s="8">
        <v>46.7</v>
      </c>
      <c r="F746" s="1">
        <v>0.21756</v>
      </c>
      <c r="G746" s="5">
        <v>0.10049999999999848</v>
      </c>
      <c r="H746" t="s">
        <v>863</v>
      </c>
      <c r="I746">
        <v>1.0053357061373704E-2</v>
      </c>
      <c r="J746">
        <v>0.29369123260587005</v>
      </c>
      <c r="K746">
        <v>7.1395121313453597E-3</v>
      </c>
      <c r="L746">
        <v>1.084125890031302E-2</v>
      </c>
      <c r="M746">
        <v>0.49816903416974506</v>
      </c>
      <c r="N746">
        <v>7.4461285048176796E-3</v>
      </c>
      <c r="O746">
        <v>0.90312436106641714</v>
      </c>
      <c r="P746">
        <v>0.29724149482905454</v>
      </c>
      <c r="Q746">
        <v>1.8229042039857066E-2</v>
      </c>
      <c r="R746">
        <v>0.12995458540683358</v>
      </c>
      <c r="S746">
        <v>1.3220851342720947E-4</v>
      </c>
      <c r="T746">
        <v>0.12995458540683347</v>
      </c>
      <c r="U746">
        <v>0.51117299488549117</v>
      </c>
      <c r="V746">
        <v>0.24113311172783156</v>
      </c>
      <c r="W746">
        <v>1.1532709689664683E-2</v>
      </c>
      <c r="X746">
        <v>0.15683163433781239</v>
      </c>
      <c r="Y746">
        <v>5.8976492654236748E-3</v>
      </c>
      <c r="Z746">
        <v>0.17186528874635784</v>
      </c>
    </row>
    <row r="747" spans="1:26" x14ac:dyDescent="0.2">
      <c r="A747" s="156">
        <v>9186</v>
      </c>
      <c r="B747" s="156" t="s">
        <v>87</v>
      </c>
      <c r="C747" s="156" t="s">
        <v>79</v>
      </c>
      <c r="D747" s="160">
        <v>43453</v>
      </c>
      <c r="E747" s="158"/>
      <c r="F747" s="168">
        <v>1.0952999999999999</v>
      </c>
      <c r="G747" s="168">
        <v>10.346170000000001</v>
      </c>
      <c r="H747" t="s">
        <v>855</v>
      </c>
      <c r="I747">
        <v>9.8232822838760225E-3</v>
      </c>
      <c r="J747">
        <v>0.58357326643701468</v>
      </c>
      <c r="K747">
        <v>7.1374503469672345E-3</v>
      </c>
      <c r="L747">
        <v>8.4233400654864579E-3</v>
      </c>
      <c r="M747">
        <v>2.6994487254383337</v>
      </c>
      <c r="N747">
        <v>1.1757496751157665E-2</v>
      </c>
      <c r="O747">
        <v>2.0822664731102103</v>
      </c>
      <c r="P747">
        <v>0.54366882390808158</v>
      </c>
      <c r="Q747">
        <v>7.5810075511968762E-3</v>
      </c>
      <c r="R747">
        <v>0.11704730686127045</v>
      </c>
      <c r="S747">
        <v>5.4982249557204237E-5</v>
      </c>
      <c r="T747">
        <v>0.11704730686126998</v>
      </c>
      <c r="U747">
        <v>1.307880691509582</v>
      </c>
      <c r="V747">
        <v>0.18186341441198586</v>
      </c>
      <c r="W747">
        <v>0.1964806022727007</v>
      </c>
      <c r="X747">
        <v>0.44320131060763224</v>
      </c>
      <c r="Y747">
        <v>0.25692739370729395</v>
      </c>
      <c r="Z747">
        <v>0.41500307941240644</v>
      </c>
    </row>
    <row r="748" spans="1:26" x14ac:dyDescent="0.2">
      <c r="A748" s="1">
        <v>9778</v>
      </c>
      <c r="B748" s="1" t="s">
        <v>879</v>
      </c>
      <c r="C748" s="1" t="s">
        <v>95</v>
      </c>
      <c r="D748" s="189">
        <v>43453</v>
      </c>
      <c r="E748" s="8">
        <v>0.7</v>
      </c>
      <c r="F748" s="1">
        <v>0.22258</v>
      </c>
      <c r="G748" s="5">
        <v>9.9890000000000256E-2</v>
      </c>
      <c r="H748" t="s">
        <v>864</v>
      </c>
      <c r="I748">
        <v>9.9574524237411102E-3</v>
      </c>
      <c r="J748">
        <v>0.20776923861538132</v>
      </c>
      <c r="K748">
        <v>7.1403480112285003E-3</v>
      </c>
      <c r="L748">
        <v>4.7404960840463977E-3</v>
      </c>
      <c r="M748">
        <v>4.4301242533546157</v>
      </c>
      <c r="N748">
        <v>6.2676901287160502E-3</v>
      </c>
      <c r="O748">
        <v>9.1855528805661422</v>
      </c>
      <c r="P748">
        <v>0.2102548474640763</v>
      </c>
      <c r="Q748">
        <v>2.0646172796095097E-2</v>
      </c>
      <c r="R748">
        <v>3.0427430596489138E-2</v>
      </c>
      <c r="S748">
        <v>1.4973907061955672E-4</v>
      </c>
      <c r="T748">
        <v>3.0427430596490283E-2</v>
      </c>
      <c r="U748">
        <v>2.7300033380821116</v>
      </c>
      <c r="V748">
        <v>0.15150056601863618</v>
      </c>
      <c r="W748">
        <v>8.4194672388484909E-2</v>
      </c>
      <c r="X748">
        <v>0.22011272665227033</v>
      </c>
      <c r="Y748">
        <v>0.22966896502819351</v>
      </c>
      <c r="Z748">
        <v>0.16492523260923678</v>
      </c>
    </row>
    <row r="749" spans="1:26" x14ac:dyDescent="0.2">
      <c r="A749" s="156">
        <v>9186</v>
      </c>
      <c r="B749" s="156" t="s">
        <v>87</v>
      </c>
      <c r="C749" s="156" t="s">
        <v>79</v>
      </c>
      <c r="D749" s="160">
        <v>43453</v>
      </c>
      <c r="E749" s="158"/>
      <c r="F749" s="168">
        <v>1.0952999999999999</v>
      </c>
      <c r="G749" s="168">
        <v>10.346170000000001</v>
      </c>
      <c r="H749" t="s">
        <v>857</v>
      </c>
      <c r="I749">
        <v>9.8445794163702621E-3</v>
      </c>
      <c r="J749">
        <v>0.66404784148619311</v>
      </c>
      <c r="K749">
        <v>7.1389443502715691E-3</v>
      </c>
      <c r="L749">
        <v>6.4241341387600319E-3</v>
      </c>
      <c r="M749">
        <v>2.6993068341863431</v>
      </c>
      <c r="N749">
        <v>8.7086365415106042E-3</v>
      </c>
      <c r="O749">
        <v>2.0731314978761493</v>
      </c>
      <c r="P749">
        <v>0.70523680408569123</v>
      </c>
      <c r="Q749">
        <v>7.5648835962190721E-3</v>
      </c>
      <c r="R749">
        <v>0.13384896747709368</v>
      </c>
      <c r="S749">
        <v>5.4865308463233293E-5</v>
      </c>
      <c r="T749">
        <v>0.13384896747709288</v>
      </c>
      <c r="U749">
        <v>1.3072319827643992</v>
      </c>
      <c r="V749">
        <v>0.20730180598712611</v>
      </c>
      <c r="W749">
        <v>0.19750723280052715</v>
      </c>
      <c r="X749">
        <v>0.48652543699272827</v>
      </c>
      <c r="Y749">
        <v>0.25814130489801024</v>
      </c>
      <c r="Z749">
        <v>0.37738379937529332</v>
      </c>
    </row>
    <row r="750" spans="1:26" x14ac:dyDescent="0.2">
      <c r="A750" s="1">
        <v>9779</v>
      </c>
      <c r="B750" s="1" t="s">
        <v>880</v>
      </c>
      <c r="C750" s="1" t="s">
        <v>95</v>
      </c>
      <c r="D750" s="189">
        <v>43453</v>
      </c>
      <c r="E750" s="8">
        <v>13.8</v>
      </c>
      <c r="F750" s="1">
        <v>0.21862999999999999</v>
      </c>
      <c r="G750" s="5">
        <v>9.9520000000000053E-2</v>
      </c>
      <c r="H750" t="s">
        <v>865</v>
      </c>
      <c r="I750">
        <v>9.9757954413525491E-3</v>
      </c>
      <c r="J750">
        <v>0.2840679741415284</v>
      </c>
      <c r="K750">
        <v>7.1437323337511941E-3</v>
      </c>
      <c r="L750">
        <v>6.4763468424281542E-3</v>
      </c>
      <c r="M750">
        <v>2.0362124083945128</v>
      </c>
      <c r="N750">
        <v>6.8697709049261113E-3</v>
      </c>
      <c r="O750">
        <v>2.8479042746299879</v>
      </c>
      <c r="P750">
        <v>0.28989012775524886</v>
      </c>
      <c r="Q750">
        <v>1.3956009534964318E-2</v>
      </c>
      <c r="R750">
        <v>4.0726045340392869E-2</v>
      </c>
      <c r="S750">
        <v>1.0121778588031942E-4</v>
      </c>
      <c r="T750">
        <v>4.0726045340392286E-2</v>
      </c>
      <c r="U750">
        <v>2.1143195283064591</v>
      </c>
      <c r="V750">
        <v>0.18742424279240039</v>
      </c>
      <c r="W750">
        <v>7.0593677176006731E-2</v>
      </c>
      <c r="X750">
        <v>0.23097585897025888</v>
      </c>
      <c r="Y750">
        <v>0.14931517361388991</v>
      </c>
      <c r="Z750">
        <v>0.17409528503575611</v>
      </c>
    </row>
    <row r="751" spans="1:26" x14ac:dyDescent="0.2">
      <c r="A751" s="156">
        <v>9186</v>
      </c>
      <c r="B751" s="156" t="s">
        <v>87</v>
      </c>
      <c r="C751" s="156" t="s">
        <v>79</v>
      </c>
      <c r="D751" s="160">
        <v>43453</v>
      </c>
      <c r="E751" s="158"/>
      <c r="F751" s="168">
        <v>1.0952999999999999</v>
      </c>
      <c r="G751" s="168">
        <v>10.346170000000001</v>
      </c>
      <c r="H751" t="s">
        <v>859</v>
      </c>
      <c r="I751">
        <v>9.7981630839437082E-3</v>
      </c>
      <c r="J751">
        <v>0.58887672472179531</v>
      </c>
      <c r="K751">
        <v>7.1344570318890889E-3</v>
      </c>
      <c r="L751">
        <v>5.7709348152308916E-3</v>
      </c>
      <c r="M751">
        <v>2.6992449391855593</v>
      </c>
      <c r="N751">
        <v>1.0479640811038107E-2</v>
      </c>
      <c r="O751">
        <v>2.0865506933795963</v>
      </c>
      <c r="P751">
        <v>0.59501954545130997</v>
      </c>
      <c r="Q751">
        <v>7.5687717466086804E-3</v>
      </c>
      <c r="R751">
        <v>0.11782257895083141</v>
      </c>
      <c r="S751">
        <v>5.4893507782861153E-5</v>
      </c>
      <c r="T751">
        <v>0.11782257895083094</v>
      </c>
      <c r="U751">
        <v>1.3108310371742251</v>
      </c>
      <c r="V751">
        <v>0.23259042329489332</v>
      </c>
      <c r="W751">
        <v>0.19701593593026923</v>
      </c>
      <c r="X751">
        <v>0.48783021373578622</v>
      </c>
      <c r="Y751">
        <v>0.25822306300101688</v>
      </c>
      <c r="Z751">
        <v>0.39762364947853918</v>
      </c>
    </row>
    <row r="752" spans="1:26" x14ac:dyDescent="0.2">
      <c r="A752" s="1">
        <v>9780</v>
      </c>
      <c r="B752" s="1" t="s">
        <v>881</v>
      </c>
      <c r="C752" s="1" t="s">
        <v>95</v>
      </c>
      <c r="D752" s="189">
        <v>43453</v>
      </c>
      <c r="E752" s="8">
        <v>28.6</v>
      </c>
      <c r="F752" s="1">
        <v>0.22439999999999999</v>
      </c>
      <c r="G752" s="5">
        <v>9.92999999999995E-2</v>
      </c>
      <c r="H752" t="s">
        <v>866</v>
      </c>
      <c r="I752">
        <v>9.9851769393532359E-3</v>
      </c>
      <c r="J752">
        <v>0.20412114552832858</v>
      </c>
      <c r="K752">
        <v>7.1394058267408968E-3</v>
      </c>
      <c r="L752">
        <v>6.0045623438700589E-3</v>
      </c>
      <c r="M752">
        <v>2.1047064226312591</v>
      </c>
      <c r="N752">
        <v>5.5611743214700558E-3</v>
      </c>
      <c r="O752">
        <v>2.9736830989424945</v>
      </c>
      <c r="P752">
        <v>0.22069422472429565</v>
      </c>
      <c r="Q752">
        <v>1.4104329740153482E-2</v>
      </c>
      <c r="R752">
        <v>4.1792067437849391E-2</v>
      </c>
      <c r="S752">
        <v>1.0229349758236078E-4</v>
      </c>
      <c r="T752">
        <v>4.1792067437850633E-2</v>
      </c>
      <c r="U752">
        <v>2.2156462926824023</v>
      </c>
      <c r="V752">
        <v>0.19512880753213382</v>
      </c>
      <c r="W752">
        <v>1.7076715138157193E-2</v>
      </c>
      <c r="X752">
        <v>0.1946725326630615</v>
      </c>
      <c r="Y752">
        <v>3.7861155999175888E-2</v>
      </c>
      <c r="Z752">
        <v>8.223283809880591E-2</v>
      </c>
    </row>
    <row r="753" spans="1:26" x14ac:dyDescent="0.2">
      <c r="A753" s="156">
        <v>9186</v>
      </c>
      <c r="B753" s="156" t="s">
        <v>87</v>
      </c>
      <c r="C753" s="156" t="s">
        <v>79</v>
      </c>
      <c r="D753" s="160">
        <v>43453</v>
      </c>
      <c r="E753" s="158"/>
      <c r="F753" s="168">
        <v>1.0952999999999999</v>
      </c>
      <c r="G753" s="168">
        <v>10.346170000000001</v>
      </c>
      <c r="H753" t="s">
        <v>815</v>
      </c>
      <c r="I753">
        <v>9.8514313270732928E-3</v>
      </c>
      <c r="J753">
        <v>0.71823289296765869</v>
      </c>
      <c r="K753">
        <v>7.1308070055530358E-3</v>
      </c>
      <c r="L753">
        <v>7.3462634393602665E-3</v>
      </c>
      <c r="M753">
        <v>2.6989227128012474</v>
      </c>
      <c r="N753">
        <v>9.958328479336068E-3</v>
      </c>
      <c r="O753">
        <v>2.0721785487534192</v>
      </c>
      <c r="P753">
        <v>0.77308322124046758</v>
      </c>
      <c r="Q753">
        <v>7.5679571199268412E-3</v>
      </c>
      <c r="R753">
        <v>0.10805714492551567</v>
      </c>
      <c r="S753">
        <v>5.4887599596223107E-5</v>
      </c>
      <c r="T753">
        <v>0.10805714492551551</v>
      </c>
      <c r="U753">
        <v>1.3137093700313838</v>
      </c>
      <c r="V753">
        <v>0.23183587945150838</v>
      </c>
      <c r="W753">
        <v>0.19840532016098386</v>
      </c>
      <c r="X753">
        <v>0.51746074443556989</v>
      </c>
      <c r="Y753">
        <v>0.26044276719400489</v>
      </c>
      <c r="Z753">
        <v>0.43305378788360122</v>
      </c>
    </row>
    <row r="754" spans="1:26" x14ac:dyDescent="0.2">
      <c r="A754" s="1">
        <v>9781</v>
      </c>
      <c r="B754" s="1" t="s">
        <v>882</v>
      </c>
      <c r="C754" s="1" t="s">
        <v>95</v>
      </c>
      <c r="D754" s="189">
        <v>43453</v>
      </c>
      <c r="E754" s="8">
        <v>36.200000000000003</v>
      </c>
      <c r="F754" s="1">
        <v>0.21251</v>
      </c>
      <c r="G754" s="5">
        <v>9.8200000000000287E-2</v>
      </c>
      <c r="H754" t="s">
        <v>867</v>
      </c>
      <c r="I754">
        <v>1.0004763732976315E-2</v>
      </c>
      <c r="J754">
        <v>0.26782765537498932</v>
      </c>
      <c r="K754">
        <v>7.1337234156747826E-3</v>
      </c>
      <c r="L754">
        <v>6.5852277973777289E-3</v>
      </c>
      <c r="M754">
        <v>1.9143009785607719</v>
      </c>
      <c r="N754">
        <v>3.969902066566014E-3</v>
      </c>
      <c r="O754">
        <v>2.4507823794945454</v>
      </c>
      <c r="P754">
        <v>0.27105730212234419</v>
      </c>
      <c r="Q754">
        <v>1.2808612366446582E-2</v>
      </c>
      <c r="R754">
        <v>5.0757790176130392E-2</v>
      </c>
      <c r="S754">
        <v>9.2896137730699526E-5</v>
      </c>
      <c r="T754">
        <v>5.0757790176130108E-2</v>
      </c>
      <c r="U754">
        <v>1.808165878734729</v>
      </c>
      <c r="V754">
        <v>0.20112162317423177</v>
      </c>
      <c r="W754">
        <v>9.1804112576946068E-2</v>
      </c>
      <c r="X754">
        <v>0.26211481939489889</v>
      </c>
      <c r="Y754">
        <v>0.1658796750324838</v>
      </c>
      <c r="Z754">
        <v>0.16512236403680317</v>
      </c>
    </row>
    <row r="755" spans="1:26" x14ac:dyDescent="0.2">
      <c r="A755" s="156">
        <v>9186</v>
      </c>
      <c r="B755" s="156" t="s">
        <v>87</v>
      </c>
      <c r="C755" s="156" t="s">
        <v>79</v>
      </c>
      <c r="D755" s="160">
        <v>43453</v>
      </c>
      <c r="E755" s="158"/>
      <c r="F755" s="168">
        <v>1.0952999999999999</v>
      </c>
      <c r="G755" s="168">
        <v>10.346170000000001</v>
      </c>
      <c r="H755" t="s">
        <v>868</v>
      </c>
      <c r="I755">
        <v>9.7806565409819437E-3</v>
      </c>
      <c r="J755">
        <v>0.51273233071223401</v>
      </c>
      <c r="K755">
        <v>7.1242412741315663E-3</v>
      </c>
      <c r="L755">
        <v>5.1133039519866367E-3</v>
      </c>
      <c r="M755">
        <v>2.6990671609589918</v>
      </c>
      <c r="N755">
        <v>6.2595665898548015E-3</v>
      </c>
      <c r="O755">
        <v>2.0880526046517258</v>
      </c>
      <c r="P755">
        <v>0.53160485040057548</v>
      </c>
      <c r="Q755">
        <v>7.5639090687148131E-3</v>
      </c>
      <c r="R755">
        <v>7.6665396425889445E-2</v>
      </c>
      <c r="S755">
        <v>5.4858240574950961E-5</v>
      </c>
      <c r="T755">
        <v>7.6665396425888988E-2</v>
      </c>
      <c r="U755">
        <v>1.31025046855782</v>
      </c>
      <c r="V755">
        <v>0.23170332041247582</v>
      </c>
      <c r="W755">
        <v>0.20155215724326761</v>
      </c>
      <c r="X755">
        <v>0.35275314630910182</v>
      </c>
      <c r="Y755">
        <v>0.26417863826364352</v>
      </c>
      <c r="Z755">
        <v>0.32199796289292171</v>
      </c>
    </row>
    <row r="756" spans="1:26" x14ac:dyDescent="0.2">
      <c r="A756" s="1">
        <v>9782</v>
      </c>
      <c r="B756" s="1" t="s">
        <v>883</v>
      </c>
      <c r="C756" s="1" t="s">
        <v>95</v>
      </c>
      <c r="D756" s="189">
        <v>43453</v>
      </c>
      <c r="E756" s="8">
        <v>57.6</v>
      </c>
      <c r="F756" s="1">
        <v>0.21723999999999999</v>
      </c>
      <c r="G756" s="5">
        <v>9.9079999999998947E-2</v>
      </c>
      <c r="H756" t="s">
        <v>869</v>
      </c>
      <c r="I756">
        <v>1.0029708830891115E-2</v>
      </c>
      <c r="J756">
        <v>0.22717393399341099</v>
      </c>
      <c r="K756">
        <v>7.1327997129928657E-3</v>
      </c>
      <c r="L756">
        <v>5.1866961297139177E-3</v>
      </c>
      <c r="M756">
        <v>1.8169436841910407</v>
      </c>
      <c r="N756">
        <v>5.1850231764378786E-3</v>
      </c>
      <c r="O756">
        <v>2.26498370758509</v>
      </c>
      <c r="P756">
        <v>0.24490955709598095</v>
      </c>
      <c r="Q756">
        <v>1.2492542023401066E-2</v>
      </c>
      <c r="R756">
        <v>4.5773041035591405E-2</v>
      </c>
      <c r="S756">
        <v>9.0603796196728122E-5</v>
      </c>
      <c r="T756">
        <v>4.5773041035590607E-2</v>
      </c>
      <c r="U756">
        <v>1.6686699585421023</v>
      </c>
      <c r="V756">
        <v>0.1628975976449738</v>
      </c>
      <c r="W756">
        <v>1.0339721447228525E-2</v>
      </c>
      <c r="X756">
        <v>0.13973531367667449</v>
      </c>
      <c r="Y756">
        <v>1.7243829567374174E-2</v>
      </c>
      <c r="Z756">
        <v>8.8808605937749932E-2</v>
      </c>
    </row>
    <row r="757" spans="1:26" x14ac:dyDescent="0.2">
      <c r="A757" s="156">
        <v>9186</v>
      </c>
      <c r="B757" s="156" t="s">
        <v>87</v>
      </c>
      <c r="C757" s="156" t="s">
        <v>79</v>
      </c>
      <c r="D757" s="160">
        <v>43453</v>
      </c>
      <c r="E757" s="158"/>
      <c r="F757" s="168">
        <v>1.0952999999999999</v>
      </c>
      <c r="G757" s="168">
        <v>10.346170000000001</v>
      </c>
      <c r="H757" t="s">
        <v>870</v>
      </c>
      <c r="I757">
        <v>9.8756911479123931E-3</v>
      </c>
      <c r="J757">
        <v>0.46274467752209208</v>
      </c>
      <c r="K757">
        <v>7.1260451908688937E-3</v>
      </c>
      <c r="L757">
        <v>5.4879362074256597E-3</v>
      </c>
      <c r="M757">
        <v>2.6991385699863923</v>
      </c>
      <c r="N757">
        <v>9.2289076426706768E-3</v>
      </c>
      <c r="O757">
        <v>2.0686254631145604</v>
      </c>
      <c r="P757">
        <v>0.50135359729696483</v>
      </c>
      <c r="Q757">
        <v>7.5703318670885733E-3</v>
      </c>
      <c r="R757">
        <v>0.10935188574682235</v>
      </c>
      <c r="S757">
        <v>5.490482276084867E-5</v>
      </c>
      <c r="T757">
        <v>0.10935188574682284</v>
      </c>
      <c r="U757">
        <v>1.3115455796249385</v>
      </c>
      <c r="V757">
        <v>0.23790173603238482</v>
      </c>
      <c r="W757">
        <v>0.2013308175357543</v>
      </c>
      <c r="X757">
        <v>0.33422435730122407</v>
      </c>
      <c r="Y757">
        <v>0.2641540114506315</v>
      </c>
      <c r="Z757">
        <v>0.26895996929790544</v>
      </c>
    </row>
    <row r="758" spans="1:26" x14ac:dyDescent="0.2">
      <c r="A758" s="1">
        <v>9783</v>
      </c>
      <c r="B758" s="1" t="s">
        <v>884</v>
      </c>
      <c r="C758" s="1" t="s">
        <v>95</v>
      </c>
      <c r="D758" s="189">
        <v>43453</v>
      </c>
      <c r="E758" s="8">
        <v>66.2</v>
      </c>
      <c r="F758" s="1">
        <v>0.19811000000000001</v>
      </c>
      <c r="G758" s="5">
        <v>9.9890000000000256E-2</v>
      </c>
      <c r="H758" t="s">
        <v>871</v>
      </c>
      <c r="I758">
        <v>9.9890386738595276E-3</v>
      </c>
      <c r="J758">
        <v>0.3070393584758016</v>
      </c>
      <c r="K758">
        <v>7.1293597286228756E-3</v>
      </c>
      <c r="L758">
        <v>4.6515548700619691E-3</v>
      </c>
      <c r="M758">
        <v>1.8730255556114199</v>
      </c>
      <c r="N758">
        <v>8.0169842559143674E-3</v>
      </c>
      <c r="O758">
        <v>2.3017320668547989</v>
      </c>
      <c r="P758">
        <v>0.3023101808599179</v>
      </c>
      <c r="Q758">
        <v>1.2283806915659621E-2</v>
      </c>
      <c r="R758">
        <v>6.6911472715566911E-2</v>
      </c>
      <c r="S758">
        <v>8.9089917506107575E-5</v>
      </c>
      <c r="T758">
        <v>6.6911472715567313E-2</v>
      </c>
      <c r="U758">
        <v>1.6908071132431488</v>
      </c>
      <c r="V758">
        <v>0.193957930656389</v>
      </c>
      <c r="W758">
        <v>0.10108114162836923</v>
      </c>
      <c r="X758">
        <v>0.1785443705956819</v>
      </c>
      <c r="Y758">
        <v>0.17084505936855698</v>
      </c>
      <c r="Z758">
        <v>0.16934400354568108</v>
      </c>
    </row>
    <row r="759" spans="1:26" x14ac:dyDescent="0.2">
      <c r="A759" s="156">
        <v>9186</v>
      </c>
      <c r="B759" s="156" t="s">
        <v>87</v>
      </c>
      <c r="C759" s="156" t="s">
        <v>79</v>
      </c>
      <c r="D759" s="160">
        <v>43453</v>
      </c>
      <c r="E759" s="158"/>
      <c r="F759" s="168">
        <v>1.0952999999999999</v>
      </c>
      <c r="G759" s="168">
        <v>10.346170000000001</v>
      </c>
      <c r="H759" t="s">
        <v>872</v>
      </c>
      <c r="I759">
        <v>9.8688622622577233E-3</v>
      </c>
      <c r="J759">
        <v>0.62706999931578167</v>
      </c>
      <c r="K759">
        <v>7.1189077658105632E-3</v>
      </c>
      <c r="L759">
        <v>4.9797078472097649E-3</v>
      </c>
      <c r="M759">
        <v>2.699219387901135</v>
      </c>
      <c r="N759">
        <v>7.5605373648195097E-3</v>
      </c>
      <c r="O759">
        <v>2.0717719909350487</v>
      </c>
      <c r="P759">
        <v>0.6696199574377879</v>
      </c>
      <c r="Q759">
        <v>7.5617383640590912E-3</v>
      </c>
      <c r="R759">
        <v>7.7126971008623216E-2</v>
      </c>
      <c r="S759">
        <v>5.4842497255307759E-5</v>
      </c>
      <c r="T759">
        <v>7.7126971008622008E-2</v>
      </c>
      <c r="U759">
        <v>1.3104753842404555</v>
      </c>
      <c r="V759">
        <v>0.2366897040116594</v>
      </c>
      <c r="W759">
        <v>0.20322517020012956</v>
      </c>
      <c r="X759">
        <v>0.37090993378793458</v>
      </c>
      <c r="Y759">
        <v>0.26671911672788706</v>
      </c>
      <c r="Z759">
        <v>0.28214705321320688</v>
      </c>
    </row>
    <row r="760" spans="1:26" x14ac:dyDescent="0.2">
      <c r="A760" s="1">
        <v>9784</v>
      </c>
      <c r="B760" s="1" t="s">
        <v>885</v>
      </c>
      <c r="C760" s="1" t="s">
        <v>95</v>
      </c>
      <c r="D760" s="189">
        <v>43453</v>
      </c>
      <c r="E760" s="8">
        <v>77.3</v>
      </c>
      <c r="F760" s="1">
        <v>0.23319000000000001</v>
      </c>
      <c r="G760" s="5">
        <v>9.961999999999982E-2</v>
      </c>
      <c r="H760" t="s">
        <v>873</v>
      </c>
      <c r="I760">
        <v>9.9808071579518456E-3</v>
      </c>
      <c r="J760">
        <v>0.26692929770050061</v>
      </c>
      <c r="K760">
        <v>7.1238604070496623E-3</v>
      </c>
      <c r="L760">
        <v>4.1119543670457117E-3</v>
      </c>
      <c r="M760">
        <v>2.843426473930633</v>
      </c>
      <c r="N760">
        <v>5.1361335510033239E-3</v>
      </c>
      <c r="O760">
        <v>3.3775128132973604</v>
      </c>
      <c r="P760">
        <v>0.26716911255007414</v>
      </c>
      <c r="Q760">
        <v>1.1854110778360856E-2</v>
      </c>
      <c r="R760">
        <v>3.3379107463355193E-2</v>
      </c>
      <c r="S760">
        <v>8.5973490026623389E-5</v>
      </c>
      <c r="T760">
        <v>3.3379107463354769E-2</v>
      </c>
      <c r="U760">
        <v>2.4654394459285407</v>
      </c>
      <c r="V760">
        <v>0.17285713081943438</v>
      </c>
      <c r="W760">
        <v>2.1349717927263479E-3</v>
      </c>
      <c r="X760">
        <v>0.1793756457882813</v>
      </c>
      <c r="Y760">
        <v>5.2685792991556948E-3</v>
      </c>
      <c r="Z760">
        <v>8.5876014915469062E-2</v>
      </c>
    </row>
    <row r="761" spans="1:26" x14ac:dyDescent="0.2">
      <c r="A761" s="156">
        <v>9186</v>
      </c>
      <c r="B761" s="156" t="s">
        <v>87</v>
      </c>
      <c r="C761" s="156" t="s">
        <v>79</v>
      </c>
      <c r="D761" s="160">
        <v>43453</v>
      </c>
      <c r="E761" s="158"/>
      <c r="F761" s="168">
        <v>1.0952999999999999</v>
      </c>
      <c r="G761" s="168">
        <v>10.346170000000001</v>
      </c>
      <c r="H761" t="s">
        <v>874</v>
      </c>
      <c r="I761">
        <v>9.8223026657638067E-3</v>
      </c>
      <c r="J761">
        <v>0.47299951885708724</v>
      </c>
      <c r="K761">
        <v>7.1161696903365018E-3</v>
      </c>
      <c r="L761">
        <v>6.5482220519253878E-3</v>
      </c>
      <c r="M761">
        <v>2.6990121828385085</v>
      </c>
      <c r="N761">
        <v>7.5579063911307906E-3</v>
      </c>
      <c r="O761">
        <v>2.079088062389876</v>
      </c>
      <c r="P761">
        <v>0.46625137353697255</v>
      </c>
      <c r="Q761">
        <v>7.5717127276783772E-3</v>
      </c>
      <c r="R761">
        <v>9.3590148812980334E-2</v>
      </c>
      <c r="S761">
        <v>5.491483763301961E-5</v>
      </c>
      <c r="T761">
        <v>9.3590148812980264E-2</v>
      </c>
      <c r="U761">
        <v>1.3124432287605743</v>
      </c>
      <c r="V761">
        <v>0.22689950366899225</v>
      </c>
      <c r="W761">
        <v>0.20311936950556256</v>
      </c>
      <c r="X761">
        <v>0.32707832284984767</v>
      </c>
      <c r="Y761">
        <v>0.26681648993062895</v>
      </c>
      <c r="Z761">
        <v>0.28854964584253617</v>
      </c>
    </row>
    <row r="762" spans="1:26" x14ac:dyDescent="0.2">
      <c r="A762" s="1">
        <v>9785</v>
      </c>
      <c r="B762" s="1" t="s">
        <v>886</v>
      </c>
      <c r="C762" s="1" t="s">
        <v>97</v>
      </c>
      <c r="D762" s="189">
        <v>43453</v>
      </c>
      <c r="F762" s="1">
        <v>0.20519999999999999</v>
      </c>
      <c r="G762" s="5">
        <v>0.10229999999999961</v>
      </c>
      <c r="H762" t="s">
        <v>875</v>
      </c>
      <c r="I762">
        <v>1.0027337382215399E-2</v>
      </c>
      <c r="J762">
        <v>0.2277356467262075</v>
      </c>
      <c r="K762">
        <v>7.1172576201188713E-3</v>
      </c>
      <c r="L762">
        <v>3.9620199439495563E-3</v>
      </c>
      <c r="M762">
        <v>2.0240184135445887</v>
      </c>
      <c r="N762">
        <v>4.5125034487660531E-3</v>
      </c>
      <c r="O762">
        <v>1.5990628220776693</v>
      </c>
      <c r="P762">
        <v>0.23963553856035533</v>
      </c>
      <c r="Q762">
        <v>7.9180172439949851E-3</v>
      </c>
      <c r="R762">
        <v>6.97963793899367E-2</v>
      </c>
      <c r="S762">
        <v>5.7426456466046692E-5</v>
      </c>
      <c r="T762">
        <v>6.9796379389935104E-2</v>
      </c>
      <c r="U762">
        <v>1.0521697499450999</v>
      </c>
      <c r="V762">
        <v>0.16837791926867821</v>
      </c>
      <c r="W762">
        <v>5.1749975649583438E-3</v>
      </c>
      <c r="X762">
        <v>0.15701408692831584</v>
      </c>
      <c r="Y762">
        <v>5.4487348899913985E-3</v>
      </c>
      <c r="Z762">
        <v>9.2634776976266112E-2</v>
      </c>
    </row>
    <row r="763" spans="1:26" x14ac:dyDescent="0.2">
      <c r="A763" s="156">
        <v>9186</v>
      </c>
      <c r="B763" s="156" t="s">
        <v>87</v>
      </c>
      <c r="C763" s="156" t="s">
        <v>79</v>
      </c>
      <c r="D763" s="160">
        <v>43453</v>
      </c>
      <c r="E763" s="158"/>
      <c r="F763" s="168">
        <v>1.0952999999999999</v>
      </c>
      <c r="G763" s="168">
        <v>10.346170000000001</v>
      </c>
      <c r="H763" t="s">
        <v>876</v>
      </c>
      <c r="I763">
        <v>9.8263192828761895E-3</v>
      </c>
      <c r="J763">
        <v>0.44794410246896138</v>
      </c>
      <c r="K763">
        <v>7.1128244940910071E-3</v>
      </c>
      <c r="L763">
        <v>8.3602647184705531E-3</v>
      </c>
      <c r="M763">
        <v>2.6986215887303282</v>
      </c>
      <c r="N763">
        <v>8.0580997653330322E-3</v>
      </c>
      <c r="O763">
        <v>2.0803355944193931</v>
      </c>
      <c r="P763">
        <v>0.51245518869371143</v>
      </c>
      <c r="Q763">
        <v>7.5754936464905399E-3</v>
      </c>
      <c r="R763">
        <v>9.6228679136752607E-2</v>
      </c>
      <c r="S763">
        <v>5.4942259241596292E-5</v>
      </c>
      <c r="T763">
        <v>9.6228679136753426E-2</v>
      </c>
      <c r="U763">
        <v>1.3108220437925246</v>
      </c>
      <c r="V763">
        <v>0.21917707746198267</v>
      </c>
      <c r="W763">
        <v>0.20339917117753212</v>
      </c>
      <c r="X763">
        <v>0.36075384213102196</v>
      </c>
      <c r="Y763">
        <v>0.26661814713159188</v>
      </c>
      <c r="Z763">
        <v>0.24900588917040919</v>
      </c>
    </row>
    <row r="764" spans="1:26" x14ac:dyDescent="0.2">
      <c r="A764" s="1">
        <v>9786</v>
      </c>
      <c r="B764" s="1" t="s">
        <v>887</v>
      </c>
      <c r="C764" s="1" t="s">
        <v>97</v>
      </c>
      <c r="D764" s="189">
        <v>43453</v>
      </c>
      <c r="F764" s="1">
        <v>0.16736000000000001</v>
      </c>
      <c r="G764" s="5">
        <v>0.10130999999999979</v>
      </c>
      <c r="H764" t="s">
        <v>877</v>
      </c>
      <c r="I764">
        <v>1.0032271250997231E-2</v>
      </c>
      <c r="J764">
        <v>0.27926019163257881</v>
      </c>
      <c r="K764">
        <v>7.1144863610676174E-3</v>
      </c>
      <c r="L764">
        <v>1.1626118878377063E-2</v>
      </c>
      <c r="M764">
        <v>0.49424331757902568</v>
      </c>
      <c r="N764">
        <v>1.4404747420536816E-2</v>
      </c>
      <c r="O764">
        <v>0.44201856134329148</v>
      </c>
      <c r="P764">
        <v>0.33870588732049978</v>
      </c>
      <c r="Q764">
        <v>8.9872858386147898E-3</v>
      </c>
      <c r="R764">
        <v>0.20093632479687751</v>
      </c>
      <c r="S764">
        <v>6.5181466907077764E-5</v>
      </c>
      <c r="T764">
        <v>0.2009363247968789</v>
      </c>
      <c r="U764">
        <v>0.3128153867531922</v>
      </c>
      <c r="V764">
        <v>0.24424333963901684</v>
      </c>
      <c r="W764">
        <v>7.0256960811301914E-4</v>
      </c>
      <c r="X764">
        <v>0.22885900113545016</v>
      </c>
      <c r="Y764">
        <v>2.194076758658559E-4</v>
      </c>
      <c r="Z764">
        <v>0.17171012865448013</v>
      </c>
    </row>
    <row r="765" spans="1:26" x14ac:dyDescent="0.2">
      <c r="A765" s="156">
        <v>9186</v>
      </c>
      <c r="B765" s="156" t="s">
        <v>87</v>
      </c>
      <c r="C765" s="156" t="s">
        <v>79</v>
      </c>
      <c r="D765" s="160">
        <v>43453</v>
      </c>
      <c r="E765" s="158"/>
      <c r="F765" s="168">
        <v>1.0952999999999999</v>
      </c>
      <c r="G765" s="168">
        <v>10.346170000000001</v>
      </c>
      <c r="H765" t="s">
        <v>876</v>
      </c>
      <c r="I765">
        <v>9.8263192828761895E-3</v>
      </c>
      <c r="J765">
        <v>0.44794410246896138</v>
      </c>
      <c r="K765">
        <v>7.1128244940910071E-3</v>
      </c>
      <c r="L765">
        <v>8.3602647184705531E-3</v>
      </c>
      <c r="M765">
        <v>2.6986215887303282</v>
      </c>
      <c r="N765">
        <v>8.0580997653330322E-3</v>
      </c>
      <c r="O765">
        <v>2.0803355944193931</v>
      </c>
      <c r="P765">
        <v>0.51245518869371143</v>
      </c>
      <c r="Q765">
        <v>7.5754936464905399E-3</v>
      </c>
      <c r="R765">
        <v>9.6228679136752607E-2</v>
      </c>
      <c r="S765">
        <v>5.4942259241596292E-5</v>
      </c>
      <c r="T765">
        <v>9.6228679136753426E-2</v>
      </c>
      <c r="U765">
        <v>1.3108220437925246</v>
      </c>
      <c r="V765">
        <v>0.21917707746198267</v>
      </c>
      <c r="W765">
        <v>0.20339917117753212</v>
      </c>
      <c r="X765">
        <v>0.36075384213102196</v>
      </c>
      <c r="Y765">
        <v>0.26661814713159188</v>
      </c>
      <c r="Z765">
        <v>0.24900588917040919</v>
      </c>
    </row>
    <row r="766" spans="1:26" x14ac:dyDescent="0.2">
      <c r="D766" s="189"/>
    </row>
    <row r="767" spans="1:26" x14ac:dyDescent="0.2">
      <c r="A767" s="156">
        <v>9186</v>
      </c>
      <c r="B767" s="156" t="s">
        <v>87</v>
      </c>
      <c r="C767" s="156" t="s">
        <v>79</v>
      </c>
      <c r="D767" s="160">
        <v>43454</v>
      </c>
      <c r="E767" s="158"/>
      <c r="F767" s="168">
        <v>1.0952999999999999</v>
      </c>
      <c r="G767" s="168">
        <v>10.346170000000001</v>
      </c>
      <c r="H767" t="s">
        <v>862</v>
      </c>
      <c r="I767">
        <v>9.8608442943593257E-3</v>
      </c>
      <c r="J767">
        <v>0.38698532748119219</v>
      </c>
      <c r="K767">
        <v>7.1465424615183666E-3</v>
      </c>
      <c r="L767">
        <v>5.8914439806865915E-3</v>
      </c>
      <c r="M767">
        <v>2.6995162756642763</v>
      </c>
      <c r="N767">
        <v>9.5326960723398947E-3</v>
      </c>
      <c r="O767">
        <v>2.0709823160561434</v>
      </c>
      <c r="P767">
        <v>0.39141229858848137</v>
      </c>
      <c r="Q767">
        <v>7.5682576196236251E-3</v>
      </c>
      <c r="R767">
        <v>9.4318519546159024E-2</v>
      </c>
      <c r="S767">
        <v>5.4889779009607007E-5</v>
      </c>
      <c r="T767">
        <v>9.431851954615865E-2</v>
      </c>
      <c r="U767">
        <v>1.3067073130775155</v>
      </c>
      <c r="V767">
        <v>0.16640029428774331</v>
      </c>
      <c r="W767">
        <v>0.19578823518416585</v>
      </c>
      <c r="X767">
        <v>0.32103146257115428</v>
      </c>
      <c r="Y767">
        <v>0.25557918038623229</v>
      </c>
      <c r="Z767">
        <v>0.30557515341905506</v>
      </c>
    </row>
    <row r="768" spans="1:26" x14ac:dyDescent="0.2">
      <c r="A768" s="1">
        <v>9787</v>
      </c>
      <c r="B768" s="1" t="s">
        <v>888</v>
      </c>
      <c r="C768" s="1" t="s">
        <v>95</v>
      </c>
      <c r="D768" s="189">
        <v>43454</v>
      </c>
      <c r="F768" s="1">
        <v>0.26693</v>
      </c>
      <c r="G768" s="5">
        <v>0.10188999999999915</v>
      </c>
      <c r="H768" t="s">
        <v>899</v>
      </c>
      <c r="I768">
        <v>1.0043092509462555E-2</v>
      </c>
      <c r="J768">
        <v>0.34219577748627628</v>
      </c>
      <c r="K768">
        <v>7.1447294928049711E-3</v>
      </c>
      <c r="L768">
        <v>4.768354580158808E-3</v>
      </c>
      <c r="M768">
        <v>1.2511155302750099</v>
      </c>
      <c r="N768">
        <v>4.6013155585654377E-3</v>
      </c>
      <c r="O768">
        <v>2.4219538192146222</v>
      </c>
      <c r="P768">
        <v>0.38126596321962641</v>
      </c>
      <c r="Q768">
        <v>1.9442285439096998E-2</v>
      </c>
      <c r="R768">
        <v>5.5414949111673356E-2</v>
      </c>
      <c r="S768">
        <v>1.4100771998387738E-4</v>
      </c>
      <c r="T768">
        <v>5.541494911167371E-2</v>
      </c>
      <c r="U768">
        <v>1.8290282491129914</v>
      </c>
      <c r="V768">
        <v>0.1604487403077505</v>
      </c>
      <c r="W768">
        <v>9.8987184709770342E-3</v>
      </c>
      <c r="X768">
        <v>0.16493065828247486</v>
      </c>
      <c r="Y768">
        <v>1.8106468390026231E-2</v>
      </c>
      <c r="Z768">
        <v>7.7959830780939321E-2</v>
      </c>
    </row>
    <row r="769" spans="1:26" x14ac:dyDescent="0.2">
      <c r="A769" s="156">
        <v>9186</v>
      </c>
      <c r="B769" s="156" t="s">
        <v>87</v>
      </c>
      <c r="C769" s="156" t="s">
        <v>79</v>
      </c>
      <c r="D769" s="160">
        <v>43454</v>
      </c>
      <c r="E769" s="158"/>
      <c r="F769" s="168">
        <v>1.0952999999999999</v>
      </c>
      <c r="G769" s="168">
        <v>10.346170000000001</v>
      </c>
      <c r="H769" t="s">
        <v>855</v>
      </c>
      <c r="I769">
        <v>9.9055066297256862E-3</v>
      </c>
      <c r="J769">
        <v>0.53166865272033537</v>
      </c>
      <c r="K769">
        <v>7.1443199524905809E-3</v>
      </c>
      <c r="L769">
        <v>5.155699161735354E-3</v>
      </c>
      <c r="M769">
        <v>2.6997753735583556</v>
      </c>
      <c r="N769">
        <v>7.9532117383188036E-3</v>
      </c>
      <c r="O769">
        <v>2.0595724497417498</v>
      </c>
      <c r="P769">
        <v>0.49245781922001558</v>
      </c>
      <c r="Q769">
        <v>7.5660242854440618E-3</v>
      </c>
      <c r="R769">
        <v>0.10553869643517629</v>
      </c>
      <c r="S769">
        <v>5.4873581461144466E-5</v>
      </c>
      <c r="T769">
        <v>0.10553869643517623</v>
      </c>
      <c r="U769">
        <v>1.3086507653319295</v>
      </c>
      <c r="V769">
        <v>0.20470508559143835</v>
      </c>
      <c r="W769">
        <v>0.19555008173148286</v>
      </c>
      <c r="X769">
        <v>0.34635596028227622</v>
      </c>
      <c r="Y769">
        <v>0.25594160680264649</v>
      </c>
      <c r="Z769">
        <v>0.34877888529564804</v>
      </c>
    </row>
    <row r="770" spans="1:26" x14ac:dyDescent="0.2">
      <c r="A770" s="1">
        <v>9788</v>
      </c>
      <c r="B770" s="1" t="s">
        <v>889</v>
      </c>
      <c r="C770" s="1" t="s">
        <v>95</v>
      </c>
      <c r="D770" s="189">
        <v>43454</v>
      </c>
      <c r="F770" s="1">
        <v>0.25561</v>
      </c>
      <c r="G770" s="5">
        <v>0.10183999999999926</v>
      </c>
      <c r="H770" t="s">
        <v>900</v>
      </c>
      <c r="I770">
        <v>9.9947643014246784E-3</v>
      </c>
      <c r="J770">
        <v>0.2086849209101817</v>
      </c>
      <c r="K770">
        <v>7.1464724328520928E-3</v>
      </c>
      <c r="L770">
        <v>7.0948567044297976E-3</v>
      </c>
      <c r="M770">
        <v>2.1290538500849192</v>
      </c>
      <c r="N770">
        <v>4.8397389106859126E-3</v>
      </c>
      <c r="O770">
        <v>2.4726147401565668</v>
      </c>
      <c r="P770">
        <v>0.21128200931352392</v>
      </c>
      <c r="Q770">
        <v>1.1624379825514192E-2</v>
      </c>
      <c r="R770">
        <v>4.9291701106959095E-2</v>
      </c>
      <c r="S770">
        <v>8.4307336221192155E-5</v>
      </c>
      <c r="T770">
        <v>4.9291701106959462E-2</v>
      </c>
      <c r="U770">
        <v>1.7342002225355291</v>
      </c>
      <c r="V770">
        <v>0.18159993939512836</v>
      </c>
      <c r="W770">
        <v>3.5279914450232264E-2</v>
      </c>
      <c r="X770">
        <v>0.15516337759536689</v>
      </c>
      <c r="Y770">
        <v>6.1150320683033312E-2</v>
      </c>
      <c r="Z770">
        <v>9.0502966799656498E-2</v>
      </c>
    </row>
    <row r="771" spans="1:26" x14ac:dyDescent="0.2">
      <c r="A771" s="156">
        <v>9186</v>
      </c>
      <c r="B771" s="156" t="s">
        <v>87</v>
      </c>
      <c r="C771" s="156" t="s">
        <v>79</v>
      </c>
      <c r="D771" s="160">
        <v>43454</v>
      </c>
      <c r="E771" s="158"/>
      <c r="F771" s="168">
        <v>1.0952999999999999</v>
      </c>
      <c r="G771" s="168">
        <v>10.346170000000001</v>
      </c>
      <c r="H771" t="s">
        <v>857</v>
      </c>
      <c r="I771">
        <v>9.8514714780031445E-3</v>
      </c>
      <c r="J771">
        <v>0.60014572729711246</v>
      </c>
      <c r="K771">
        <v>7.1447673175134225E-3</v>
      </c>
      <c r="L771">
        <v>4.9421156657438493E-3</v>
      </c>
      <c r="M771">
        <v>2.6994436358638532</v>
      </c>
      <c r="N771">
        <v>9.3395896690934982E-3</v>
      </c>
      <c r="O771">
        <v>2.0735886558515522</v>
      </c>
      <c r="P771">
        <v>0.60875853856236051</v>
      </c>
      <c r="Q771">
        <v>7.5650267707971846E-3</v>
      </c>
      <c r="R771">
        <v>8.9244105277772143E-2</v>
      </c>
      <c r="S771">
        <v>5.4866346855601464E-5</v>
      </c>
      <c r="T771">
        <v>8.9244105277771699E-2</v>
      </c>
      <c r="U771">
        <v>1.308042379340064</v>
      </c>
      <c r="V771">
        <v>0.227097692528101</v>
      </c>
      <c r="W771">
        <v>0.19430757051457986</v>
      </c>
      <c r="X771">
        <v>0.48382305920283569</v>
      </c>
      <c r="Y771">
        <v>0.2541249792795473</v>
      </c>
      <c r="Z771">
        <v>0.37228540080198574</v>
      </c>
    </row>
    <row r="772" spans="1:26" x14ac:dyDescent="0.2">
      <c r="A772" s="1">
        <v>9789</v>
      </c>
      <c r="B772" s="1" t="s">
        <v>890</v>
      </c>
      <c r="C772" s="1" t="s">
        <v>95</v>
      </c>
      <c r="D772" s="189">
        <v>43454</v>
      </c>
      <c r="F772" s="1">
        <v>0.22323000000000001</v>
      </c>
      <c r="G772" s="5">
        <v>0.10143000000000058</v>
      </c>
      <c r="H772" t="s">
        <v>901</v>
      </c>
      <c r="I772">
        <v>1.0042227486665117E-2</v>
      </c>
      <c r="J772">
        <v>0.24107545482181897</v>
      </c>
      <c r="K772">
        <v>7.1426171291930048E-3</v>
      </c>
      <c r="L772">
        <v>3.8241940943439215E-3</v>
      </c>
      <c r="M772">
        <v>2.0158788761821183</v>
      </c>
      <c r="N772">
        <v>6.4609579922826725E-3</v>
      </c>
      <c r="O772">
        <v>2.5742093228726159</v>
      </c>
      <c r="P772">
        <v>0.23351035541284265</v>
      </c>
      <c r="Q772">
        <v>1.2818463616889974E-2</v>
      </c>
      <c r="R772">
        <v>5.2335887174823154E-2</v>
      </c>
      <c r="S772">
        <v>9.2967585213988684E-5</v>
      </c>
      <c r="T772">
        <v>5.2335887174823091E-2</v>
      </c>
      <c r="U772">
        <v>1.7407470987145603</v>
      </c>
      <c r="V772">
        <v>0.18109671383992773</v>
      </c>
      <c r="W772">
        <v>0.18960557972985548</v>
      </c>
      <c r="X772">
        <v>0.28571562607438511</v>
      </c>
      <c r="Y772">
        <v>0.33043020016329894</v>
      </c>
      <c r="Z772">
        <v>0.21362069137357506</v>
      </c>
    </row>
    <row r="773" spans="1:26" x14ac:dyDescent="0.2">
      <c r="A773" s="156">
        <v>9186</v>
      </c>
      <c r="B773" s="156" t="s">
        <v>87</v>
      </c>
      <c r="C773" s="156" t="s">
        <v>79</v>
      </c>
      <c r="D773" s="160">
        <v>43454</v>
      </c>
      <c r="E773" s="158"/>
      <c r="F773" s="168">
        <v>1.0952999999999999</v>
      </c>
      <c r="G773" s="168">
        <v>10.346170000000001</v>
      </c>
      <c r="H773" t="s">
        <v>859</v>
      </c>
      <c r="I773">
        <v>9.8749029963152712E-3</v>
      </c>
      <c r="J773">
        <v>0.48427773383546946</v>
      </c>
      <c r="K773">
        <v>7.142155439189439E-3</v>
      </c>
      <c r="L773">
        <v>6.2640928867071892E-3</v>
      </c>
      <c r="M773">
        <v>2.6994087027082707</v>
      </c>
      <c r="N773">
        <v>9.9318908359141891E-3</v>
      </c>
      <c r="O773">
        <v>2.0653880318939506</v>
      </c>
      <c r="P773">
        <v>0.49800934732515523</v>
      </c>
      <c r="Q773">
        <v>7.5675297009391105E-3</v>
      </c>
      <c r="R773">
        <v>0.10759426234640508</v>
      </c>
      <c r="S773">
        <v>5.4884499684068934E-5</v>
      </c>
      <c r="T773">
        <v>0.10759426234640419</v>
      </c>
      <c r="U773">
        <v>1.3074826967308955</v>
      </c>
      <c r="V773">
        <v>0.19739757164384006</v>
      </c>
      <c r="W773">
        <v>0.19486551665117344</v>
      </c>
      <c r="X773">
        <v>0.33113941850072204</v>
      </c>
      <c r="Y773">
        <v>0.25492556927113741</v>
      </c>
      <c r="Z773">
        <v>0.35584923567774646</v>
      </c>
    </row>
    <row r="774" spans="1:26" x14ac:dyDescent="0.2">
      <c r="A774" s="1">
        <v>9790</v>
      </c>
      <c r="B774" s="1" t="s">
        <v>891</v>
      </c>
      <c r="C774" s="1" t="s">
        <v>95</v>
      </c>
      <c r="D774" s="189">
        <v>43454</v>
      </c>
      <c r="F774" s="1">
        <v>0.25951999999999997</v>
      </c>
      <c r="G774" s="5">
        <v>0.10034000000000098</v>
      </c>
      <c r="H774" t="s">
        <v>902</v>
      </c>
      <c r="I774">
        <v>1.0003288597585567E-2</v>
      </c>
      <c r="J774">
        <v>0.28517629184978355</v>
      </c>
      <c r="K774">
        <v>7.140839506188071E-3</v>
      </c>
      <c r="L774">
        <v>5.4164600432203289E-3</v>
      </c>
      <c r="M774">
        <v>3.1488553215715265</v>
      </c>
      <c r="N774">
        <v>6.4507595603337017E-3</v>
      </c>
      <c r="O774">
        <v>2.9792602303712612</v>
      </c>
      <c r="P774">
        <v>0.27747634318818026</v>
      </c>
      <c r="Q774">
        <v>9.4646936569921947E-3</v>
      </c>
      <c r="R774">
        <v>3.9826042050588713E-2</v>
      </c>
      <c r="S774">
        <v>6.8643929598655309E-5</v>
      </c>
      <c r="T774">
        <v>3.9826042050589781E-2</v>
      </c>
      <c r="U774">
        <v>2.0511522304085625</v>
      </c>
      <c r="V774">
        <v>0.1446782142808167</v>
      </c>
      <c r="W774">
        <v>2.6516985223217632E-3</v>
      </c>
      <c r="X774">
        <v>0.14671822367559728</v>
      </c>
      <c r="Y774">
        <v>5.4385743587536065E-3</v>
      </c>
      <c r="Z774">
        <v>7.2723093070057754E-2</v>
      </c>
    </row>
    <row r="775" spans="1:26" x14ac:dyDescent="0.2">
      <c r="A775" s="156">
        <v>9186</v>
      </c>
      <c r="B775" s="156" t="s">
        <v>87</v>
      </c>
      <c r="C775" s="156" t="s">
        <v>79</v>
      </c>
      <c r="D775" s="160">
        <v>43454</v>
      </c>
      <c r="E775" s="158"/>
      <c r="F775" s="168">
        <v>1.0952999999999999</v>
      </c>
      <c r="G775" s="168">
        <v>10.346170000000001</v>
      </c>
      <c r="H775" t="s">
        <v>815</v>
      </c>
      <c r="I775">
        <v>9.8864745862015137E-3</v>
      </c>
      <c r="J775">
        <v>0.59355659472026445</v>
      </c>
      <c r="K775">
        <v>7.1343214968538869E-3</v>
      </c>
      <c r="L775">
        <v>5.6224166077851381E-3</v>
      </c>
      <c r="M775">
        <v>2.6994345087833995</v>
      </c>
      <c r="N775">
        <v>8.8938563520679949E-3</v>
      </c>
      <c r="O775">
        <v>2.0681069417655609</v>
      </c>
      <c r="P775">
        <v>0.64679730695948878</v>
      </c>
      <c r="Q775">
        <v>7.5715067181945928E-3</v>
      </c>
      <c r="R775">
        <v>0.13248263756090137</v>
      </c>
      <c r="S775">
        <v>5.4913343522273487E-5</v>
      </c>
      <c r="T775">
        <v>0.13248263756090034</v>
      </c>
      <c r="U775">
        <v>1.3099191010680633</v>
      </c>
      <c r="V775">
        <v>0.23017848224192003</v>
      </c>
      <c r="W775">
        <v>0.19766039086927142</v>
      </c>
      <c r="X775">
        <v>0.37768455098071463</v>
      </c>
      <c r="Y775">
        <v>0.25910759368342395</v>
      </c>
      <c r="Z775">
        <v>0.29732804661501144</v>
      </c>
    </row>
    <row r="776" spans="1:26" x14ac:dyDescent="0.2">
      <c r="A776" s="1">
        <v>9791</v>
      </c>
      <c r="B776" s="1" t="s">
        <v>892</v>
      </c>
      <c r="C776" s="1" t="s">
        <v>95</v>
      </c>
      <c r="D776" s="189">
        <v>43454</v>
      </c>
      <c r="F776" s="1">
        <v>0.26261000000000001</v>
      </c>
      <c r="G776" s="5">
        <v>0.10155000000000136</v>
      </c>
      <c r="H776" t="s">
        <v>903</v>
      </c>
      <c r="I776">
        <v>9.9709927384009581E-3</v>
      </c>
      <c r="J776">
        <v>0.40570907504276887</v>
      </c>
      <c r="K776">
        <v>7.1319470515557454E-3</v>
      </c>
      <c r="L776">
        <v>8.1773807464899616E-3</v>
      </c>
      <c r="M776">
        <v>5.3899849826133002</v>
      </c>
      <c r="N776">
        <v>4.7283192277230478E-3</v>
      </c>
      <c r="O776">
        <v>9.9552720340902567</v>
      </c>
      <c r="P776">
        <v>0.40511074485326087</v>
      </c>
      <c r="Q776">
        <v>1.8412406096203177E-2</v>
      </c>
      <c r="R776">
        <v>2.6219063013464473E-2</v>
      </c>
      <c r="S776">
        <v>1.3353838524672124E-4</v>
      </c>
      <c r="T776">
        <v>2.6219063013465143E-2</v>
      </c>
      <c r="U776">
        <v>3.1458643514713933</v>
      </c>
      <c r="V776">
        <v>0.18003624224194464</v>
      </c>
      <c r="W776">
        <v>1.5017410979796406E-2</v>
      </c>
      <c r="X776">
        <v>0.18201322933468375</v>
      </c>
      <c r="Y776">
        <v>4.7241400533092226E-2</v>
      </c>
      <c r="Z776">
        <v>9.0624367089424965E-2</v>
      </c>
    </row>
    <row r="777" spans="1:26" x14ac:dyDescent="0.2">
      <c r="A777" s="156">
        <v>9186</v>
      </c>
      <c r="B777" s="156" t="s">
        <v>87</v>
      </c>
      <c r="C777" s="156" t="s">
        <v>79</v>
      </c>
      <c r="D777" s="160">
        <v>43454</v>
      </c>
      <c r="E777" s="158"/>
      <c r="F777" s="168">
        <v>1.0952999999999999</v>
      </c>
      <c r="G777" s="168">
        <v>10.346170000000001</v>
      </c>
      <c r="H777" t="s">
        <v>815</v>
      </c>
      <c r="I777">
        <v>9.8864745862015137E-3</v>
      </c>
      <c r="J777">
        <v>0.59355659472026445</v>
      </c>
      <c r="K777">
        <v>7.1343214968538869E-3</v>
      </c>
      <c r="L777">
        <v>5.6224166077851381E-3</v>
      </c>
      <c r="M777">
        <v>2.6994345087833995</v>
      </c>
      <c r="N777">
        <v>8.8938563520679949E-3</v>
      </c>
      <c r="O777">
        <v>2.0681069417655609</v>
      </c>
      <c r="P777">
        <v>0.64679730695948878</v>
      </c>
      <c r="Q777">
        <v>7.5715067181945928E-3</v>
      </c>
      <c r="R777">
        <v>0.13248263756090137</v>
      </c>
      <c r="S777">
        <v>5.4913343522273487E-5</v>
      </c>
      <c r="T777">
        <v>0.13248263756090034</v>
      </c>
      <c r="U777">
        <v>1.3099191010680633</v>
      </c>
      <c r="V777">
        <v>0.23017848224192003</v>
      </c>
      <c r="W777">
        <v>0.19766039086927142</v>
      </c>
      <c r="X777">
        <v>0.37768455098071463</v>
      </c>
      <c r="Y777">
        <v>0.25910759368342395</v>
      </c>
      <c r="Z777">
        <v>0.29732804661501144</v>
      </c>
    </row>
    <row r="778" spans="1:26" x14ac:dyDescent="0.2">
      <c r="D778" s="189">
        <v>43454</v>
      </c>
    </row>
    <row r="779" spans="1:26" x14ac:dyDescent="0.2">
      <c r="A779" s="156">
        <v>9186</v>
      </c>
      <c r="B779" s="156" t="s">
        <v>87</v>
      </c>
      <c r="C779" s="156" t="s">
        <v>79</v>
      </c>
      <c r="D779" s="160">
        <v>43454</v>
      </c>
      <c r="E779" s="158"/>
      <c r="F779" s="168">
        <v>1.0952999999999999</v>
      </c>
      <c r="G779" s="168">
        <v>10.346170000000001</v>
      </c>
      <c r="H779" t="s">
        <v>815</v>
      </c>
      <c r="I779">
        <v>9.8864745862015137E-3</v>
      </c>
      <c r="J779">
        <v>0.59355659472026445</v>
      </c>
      <c r="K779">
        <v>7.1343214968538869E-3</v>
      </c>
      <c r="L779">
        <v>5.6224166077851381E-3</v>
      </c>
      <c r="M779">
        <v>2.6994345087833995</v>
      </c>
      <c r="N779">
        <v>8.8938563520679949E-3</v>
      </c>
      <c r="O779">
        <v>2.0681069417655609</v>
      </c>
      <c r="P779">
        <v>0.64679730695948878</v>
      </c>
      <c r="Q779">
        <v>7.5715067181945928E-3</v>
      </c>
      <c r="R779">
        <v>0.13248263756090137</v>
      </c>
      <c r="S779">
        <v>5.4913343522273487E-5</v>
      </c>
      <c r="T779">
        <v>0.13248263756090034</v>
      </c>
      <c r="U779">
        <v>1.3099191010680633</v>
      </c>
      <c r="V779">
        <v>0.23017848224192003</v>
      </c>
      <c r="W779">
        <v>0.19766039086927142</v>
      </c>
      <c r="X779">
        <v>0.37768455098071463</v>
      </c>
      <c r="Y779">
        <v>0.25910759368342395</v>
      </c>
      <c r="Z779">
        <v>0.29732804661501144</v>
      </c>
    </row>
    <row r="780" spans="1:26" x14ac:dyDescent="0.2">
      <c r="A780" s="1">
        <v>9963</v>
      </c>
      <c r="B780" s="1" t="s">
        <v>893</v>
      </c>
      <c r="C780" s="1" t="s">
        <v>894</v>
      </c>
      <c r="D780" s="189">
        <v>43454</v>
      </c>
      <c r="F780" s="1">
        <v>6.8440000000000001E-2</v>
      </c>
      <c r="G780" s="5">
        <v>0.10135999999999967</v>
      </c>
      <c r="H780" t="s">
        <v>904</v>
      </c>
      <c r="I780">
        <v>1.0020510532554061E-2</v>
      </c>
      <c r="J780">
        <v>0.31617973896841478</v>
      </c>
      <c r="K780">
        <v>7.137514534331992E-3</v>
      </c>
      <c r="L780">
        <v>4.43695897093703E-3</v>
      </c>
      <c r="M780">
        <v>1.2749796527125066</v>
      </c>
      <c r="N780">
        <v>7.6665030482387184E-3</v>
      </c>
      <c r="O780">
        <v>1.9515859495238896</v>
      </c>
      <c r="P780">
        <v>0.33789258097974484</v>
      </c>
      <c r="Q780">
        <v>1.5356941107221144E-2</v>
      </c>
      <c r="R780">
        <v>7.5253572455095216E-2</v>
      </c>
      <c r="S780">
        <v>1.1137822547864566E-4</v>
      </c>
      <c r="T780">
        <v>7.5253572455095549E-2</v>
      </c>
      <c r="U780">
        <v>0.30050218916229021</v>
      </c>
      <c r="V780">
        <v>0.27495624332414786</v>
      </c>
      <c r="W780">
        <v>5.2089630378866161E-5</v>
      </c>
      <c r="X780">
        <v>0.15471570189049189</v>
      </c>
      <c r="Y780">
        <v>1.5649271326967118E-5</v>
      </c>
      <c r="Z780">
        <v>0.22152323796604728</v>
      </c>
    </row>
    <row r="781" spans="1:26" x14ac:dyDescent="0.2">
      <c r="A781" s="156">
        <v>9186</v>
      </c>
      <c r="B781" s="156" t="s">
        <v>87</v>
      </c>
      <c r="C781" s="156" t="s">
        <v>79</v>
      </c>
      <c r="D781" s="160">
        <v>43454</v>
      </c>
      <c r="E781" s="158"/>
      <c r="F781" s="168">
        <v>1.0952999999999999</v>
      </c>
      <c r="G781" s="168">
        <v>10.346170000000001</v>
      </c>
      <c r="H781" t="s">
        <v>870</v>
      </c>
      <c r="I781">
        <v>9.8783083575329986E-3</v>
      </c>
      <c r="J781">
        <v>0.58930391405429294</v>
      </c>
      <c r="K781">
        <v>7.1365696833904603E-3</v>
      </c>
      <c r="L781">
        <v>3.8467015016922712E-3</v>
      </c>
      <c r="M781">
        <v>2.6991328256266804</v>
      </c>
      <c r="N781">
        <v>8.0304806208601684E-3</v>
      </c>
      <c r="O781">
        <v>2.0666336455706871</v>
      </c>
      <c r="P781">
        <v>0.61975108674813395</v>
      </c>
      <c r="Q781">
        <v>7.5698369087196446E-3</v>
      </c>
      <c r="R781">
        <v>9.6701772532368363E-2</v>
      </c>
      <c r="S781">
        <v>5.4901233010491986E-5</v>
      </c>
      <c r="T781">
        <v>9.6701772532367627E-2</v>
      </c>
      <c r="U781">
        <v>1.3086668567247699</v>
      </c>
      <c r="V781">
        <v>0.15624845782998203</v>
      </c>
      <c r="W781">
        <v>0.19744209716375524</v>
      </c>
      <c r="X781">
        <v>0.35125477865802757</v>
      </c>
      <c r="Y781">
        <v>0.25854673780365034</v>
      </c>
      <c r="Z781">
        <v>0.31113893988321312</v>
      </c>
    </row>
    <row r="782" spans="1:26" x14ac:dyDescent="0.2">
      <c r="A782" s="1">
        <v>9964</v>
      </c>
      <c r="B782" s="1" t="s">
        <v>895</v>
      </c>
      <c r="C782" s="1" t="s">
        <v>894</v>
      </c>
      <c r="D782" s="189">
        <v>43454</v>
      </c>
      <c r="F782" s="1">
        <v>7.3080000000000006E-2</v>
      </c>
      <c r="G782" s="5">
        <v>9.9859999999999616E-2</v>
      </c>
      <c r="H782" t="s">
        <v>905</v>
      </c>
      <c r="I782">
        <v>1.0031670848297165E-2</v>
      </c>
      <c r="J782">
        <v>0.32785463337665544</v>
      </c>
      <c r="K782">
        <v>7.137108194523476E-3</v>
      </c>
      <c r="L782">
        <v>5.8481024417044135E-3</v>
      </c>
      <c r="M782">
        <v>1.424012926850335</v>
      </c>
      <c r="N782">
        <v>6.3067581918174846E-3</v>
      </c>
      <c r="O782">
        <v>2.6004998995605284</v>
      </c>
      <c r="P782">
        <v>0.32689319037165321</v>
      </c>
      <c r="Q782">
        <v>1.8317140164570898E-2</v>
      </c>
      <c r="R782">
        <v>5.9721271395785036E-2</v>
      </c>
      <c r="S782">
        <v>1.3284745660802354E-4</v>
      </c>
      <c r="T782">
        <v>5.9721271395784474E-2</v>
      </c>
      <c r="U782">
        <v>7.7402728156807987E-2</v>
      </c>
      <c r="V782">
        <v>0.39386295512049324</v>
      </c>
      <c r="W782">
        <v>2.5932969179582796E-4</v>
      </c>
      <c r="X782">
        <v>0.16785389937326201</v>
      </c>
      <c r="Y782">
        <v>2.0088449055984497E-5</v>
      </c>
      <c r="Z782">
        <v>0.38374623160051957</v>
      </c>
    </row>
    <row r="783" spans="1:26" x14ac:dyDescent="0.2">
      <c r="A783" s="156">
        <v>9186</v>
      </c>
      <c r="B783" s="156" t="s">
        <v>87</v>
      </c>
      <c r="C783" s="156" t="s">
        <v>79</v>
      </c>
      <c r="D783" s="160">
        <v>43454</v>
      </c>
      <c r="E783" s="158"/>
      <c r="F783" s="168">
        <v>1.0952999999999999</v>
      </c>
      <c r="G783" s="168">
        <v>10.346170000000001</v>
      </c>
      <c r="H783" t="s">
        <v>872</v>
      </c>
      <c r="I783">
        <v>9.8999276145572065E-3</v>
      </c>
      <c r="J783">
        <v>0.54496697761152824</v>
      </c>
      <c r="K783">
        <v>7.1304915703893747E-3</v>
      </c>
      <c r="L783">
        <v>5.4650659854767088E-3</v>
      </c>
      <c r="M783">
        <v>2.6999508176924394</v>
      </c>
      <c r="N783">
        <v>8.3910800655582953E-3</v>
      </c>
      <c r="O783">
        <v>2.0650486557381846</v>
      </c>
      <c r="P783">
        <v>0.59505537930397401</v>
      </c>
      <c r="Q783">
        <v>7.5660139649465843E-3</v>
      </c>
      <c r="R783">
        <v>0.10730714829817393</v>
      </c>
      <c r="S783">
        <v>5.4873506610385662E-5</v>
      </c>
      <c r="T783">
        <v>0.10730714829817287</v>
      </c>
      <c r="U783">
        <v>1.3078089945168128</v>
      </c>
      <c r="V783">
        <v>0.19509757686448362</v>
      </c>
      <c r="W783">
        <v>0.19727178350623853</v>
      </c>
      <c r="X783">
        <v>0.38119242531859199</v>
      </c>
      <c r="Y783">
        <v>0.25804288020512151</v>
      </c>
      <c r="Z783">
        <v>0.34219469762282689</v>
      </c>
    </row>
    <row r="784" spans="1:26" x14ac:dyDescent="0.2">
      <c r="A784" s="1">
        <v>9965</v>
      </c>
      <c r="B784" s="1" t="s">
        <v>896</v>
      </c>
      <c r="C784" s="1" t="s">
        <v>894</v>
      </c>
      <c r="D784" s="189">
        <v>43454</v>
      </c>
      <c r="F784" s="1">
        <v>0.12617999999999999</v>
      </c>
      <c r="G784" s="5">
        <v>9.8770000000000024E-2</v>
      </c>
      <c r="H784" t="s">
        <v>906</v>
      </c>
      <c r="I784">
        <v>1.0054348562206415E-2</v>
      </c>
      <c r="J784">
        <v>0.34053772933322057</v>
      </c>
      <c r="K784">
        <v>7.132727586366531E-3</v>
      </c>
      <c r="L784">
        <v>3.7611854005674089E-3</v>
      </c>
      <c r="M784">
        <v>3.3360024218604729</v>
      </c>
      <c r="N784">
        <v>6.1167103287247723E-3</v>
      </c>
      <c r="O784">
        <v>6.090051252072656</v>
      </c>
      <c r="P784">
        <v>0.33963827726299206</v>
      </c>
      <c r="Q784">
        <v>1.8351632336183078E-2</v>
      </c>
      <c r="R784">
        <v>3.1620416063831584E-2</v>
      </c>
      <c r="S784">
        <v>1.330976155973852E-4</v>
      </c>
      <c r="T784">
        <v>3.162041606383257E-2</v>
      </c>
      <c r="U784">
        <v>0.15670779309769178</v>
      </c>
      <c r="V784">
        <v>0.27054944796571095</v>
      </c>
      <c r="W784">
        <v>2.3366070487558418E-4</v>
      </c>
      <c r="X784">
        <v>0.1426361269672379</v>
      </c>
      <c r="Y784">
        <v>3.6592609657659383E-5</v>
      </c>
      <c r="Z784">
        <v>0.28040670347680446</v>
      </c>
    </row>
    <row r="785" spans="1:26" x14ac:dyDescent="0.2">
      <c r="A785" s="156">
        <v>9186</v>
      </c>
      <c r="B785" s="156" t="s">
        <v>87</v>
      </c>
      <c r="C785" s="156" t="s">
        <v>79</v>
      </c>
      <c r="D785" s="160">
        <v>43454</v>
      </c>
      <c r="E785" s="158"/>
      <c r="F785" s="168">
        <v>1.0952999999999999</v>
      </c>
      <c r="G785" s="168">
        <v>10.346170000000001</v>
      </c>
      <c r="H785" t="s">
        <v>874</v>
      </c>
      <c r="I785">
        <v>9.8688720586322439E-3</v>
      </c>
      <c r="J785">
        <v>0.67935963183465564</v>
      </c>
      <c r="K785">
        <v>7.1290967266578716E-3</v>
      </c>
      <c r="L785">
        <v>6.9098419888625343E-3</v>
      </c>
      <c r="M785">
        <v>2.6999678996382475</v>
      </c>
      <c r="N785">
        <v>9.5241345529216443E-3</v>
      </c>
      <c r="O785">
        <v>2.0719492751348114</v>
      </c>
      <c r="P785">
        <v>0.67083572682769832</v>
      </c>
      <c r="Q785">
        <v>7.5714948305374528E-3</v>
      </c>
      <c r="R785">
        <v>6.607269949000609E-2</v>
      </c>
      <c r="S785">
        <v>5.4913257305484076E-5</v>
      </c>
      <c r="T785">
        <v>6.6072699490005646E-2</v>
      </c>
      <c r="U785">
        <v>1.3099431429552997</v>
      </c>
      <c r="V785">
        <v>0.16788996352274016</v>
      </c>
      <c r="W785">
        <v>0.19651560236181606</v>
      </c>
      <c r="X785">
        <v>0.37082454861255826</v>
      </c>
      <c r="Y785">
        <v>0.25759858977544453</v>
      </c>
      <c r="Z785">
        <v>0.34596151420892973</v>
      </c>
    </row>
    <row r="786" spans="1:26" x14ac:dyDescent="0.2">
      <c r="A786" s="1">
        <v>9966</v>
      </c>
      <c r="B786" s="1" t="s">
        <v>897</v>
      </c>
      <c r="C786" s="1" t="s">
        <v>894</v>
      </c>
      <c r="D786" s="189">
        <v>43454</v>
      </c>
      <c r="F786" s="1">
        <v>0.10496999999999999</v>
      </c>
      <c r="G786" s="5">
        <v>9.886000000000017E-2</v>
      </c>
      <c r="H786" t="s">
        <v>907</v>
      </c>
      <c r="I786">
        <v>1.0004529952520025E-2</v>
      </c>
      <c r="J786">
        <v>0.2806411941268962</v>
      </c>
      <c r="K786">
        <v>7.137089074292096E-3</v>
      </c>
      <c r="L786">
        <v>3.4143708756563342E-3</v>
      </c>
      <c r="M786">
        <v>3.1903085843275125</v>
      </c>
      <c r="N786">
        <v>6.638155179234822E-3</v>
      </c>
      <c r="O786">
        <v>2.8266556384574955</v>
      </c>
      <c r="P786">
        <v>0.29276714329555042</v>
      </c>
      <c r="Q786">
        <v>8.8621671977621337E-3</v>
      </c>
      <c r="R786">
        <v>3.5771187803830359E-2</v>
      </c>
      <c r="S786">
        <v>6.4274027587282747E-5</v>
      </c>
      <c r="T786">
        <v>3.5771187803831164E-2</v>
      </c>
      <c r="U786">
        <v>1.0369140436521613</v>
      </c>
      <c r="V786">
        <v>0.24598859592628122</v>
      </c>
      <c r="W786">
        <v>4.9144898041507661E-4</v>
      </c>
      <c r="X786">
        <v>0.17393255645189232</v>
      </c>
      <c r="Y786">
        <v>5.0950751414243736E-4</v>
      </c>
      <c r="Z786">
        <v>0.12165493252128795</v>
      </c>
    </row>
    <row r="787" spans="1:26" x14ac:dyDescent="0.2">
      <c r="A787" s="156">
        <v>9186</v>
      </c>
      <c r="B787" s="156" t="s">
        <v>87</v>
      </c>
      <c r="C787" s="156" t="s">
        <v>79</v>
      </c>
      <c r="D787" s="160">
        <v>43454</v>
      </c>
      <c r="E787" s="158"/>
      <c r="F787" s="168">
        <v>1.0952999999999999</v>
      </c>
      <c r="G787" s="168">
        <v>10.346170000000001</v>
      </c>
      <c r="H787" t="s">
        <v>876</v>
      </c>
      <c r="I787">
        <v>9.8895888171303108E-3</v>
      </c>
      <c r="J787">
        <v>0.58894193563656994</v>
      </c>
      <c r="K787">
        <v>7.1316744142895828E-3</v>
      </c>
      <c r="L787">
        <v>6.8325867856904197E-3</v>
      </c>
      <c r="M787">
        <v>2.6993676342144277</v>
      </c>
      <c r="N787">
        <v>1.1018779487285009E-2</v>
      </c>
      <c r="O787">
        <v>2.061595376819092</v>
      </c>
      <c r="P787">
        <v>0.61324236171854252</v>
      </c>
      <c r="Q787">
        <v>7.5677353228159883E-3</v>
      </c>
      <c r="R787">
        <v>0.10567781362321922</v>
      </c>
      <c r="S787">
        <v>5.4885990983645201E-5</v>
      </c>
      <c r="T787">
        <v>0.10567781362321996</v>
      </c>
      <c r="U787">
        <v>1.3089832029690234</v>
      </c>
      <c r="V787">
        <v>0.23612287864993295</v>
      </c>
      <c r="W787">
        <v>0.1967087869114762</v>
      </c>
      <c r="X787">
        <v>0.39058241638262076</v>
      </c>
      <c r="Y787">
        <v>0.25766429059378743</v>
      </c>
      <c r="Z787">
        <v>0.34492596217958094</v>
      </c>
    </row>
    <row r="788" spans="1:26" x14ac:dyDescent="0.2">
      <c r="A788" s="1">
        <v>9967</v>
      </c>
      <c r="B788" s="1" t="s">
        <v>898</v>
      </c>
      <c r="C788" s="1" t="s">
        <v>894</v>
      </c>
      <c r="D788" s="189">
        <v>43454</v>
      </c>
      <c r="F788" s="1">
        <v>6.1969999999999997E-2</v>
      </c>
      <c r="G788" s="5">
        <v>9.8660000000000636E-2</v>
      </c>
      <c r="H788" t="s">
        <v>908</v>
      </c>
      <c r="I788">
        <v>1.0058484709710261E-2</v>
      </c>
      <c r="J788">
        <v>0.39573809343870286</v>
      </c>
      <c r="K788">
        <v>7.132576736931847E-3</v>
      </c>
      <c r="L788">
        <v>7.1517403308334919E-3</v>
      </c>
      <c r="M788">
        <v>1.9925898141675367</v>
      </c>
      <c r="N788">
        <v>8.1219987047440913E-3</v>
      </c>
      <c r="O788">
        <v>1.7508611712171129</v>
      </c>
      <c r="P788">
        <v>0.40684245202082647</v>
      </c>
      <c r="Q788">
        <v>8.8343781198955123E-3</v>
      </c>
      <c r="R788">
        <v>8.3933977023863945E-2</v>
      </c>
      <c r="S788">
        <v>6.4072483662691094E-5</v>
      </c>
      <c r="T788">
        <v>8.3933977023864445E-2</v>
      </c>
      <c r="U788">
        <v>1.1101239784251313</v>
      </c>
      <c r="V788">
        <v>0.19183284387239116</v>
      </c>
      <c r="W788">
        <v>2.694852083331105E-4</v>
      </c>
      <c r="X788">
        <v>0.14599311228345102</v>
      </c>
      <c r="Y788">
        <v>2.9934705980350199E-4</v>
      </c>
      <c r="Z788">
        <v>0.11020006560968605</v>
      </c>
    </row>
    <row r="789" spans="1:26" x14ac:dyDescent="0.2">
      <c r="A789" s="156">
        <v>9186</v>
      </c>
      <c r="B789" s="156" t="s">
        <v>87</v>
      </c>
      <c r="C789" s="156" t="s">
        <v>79</v>
      </c>
      <c r="D789" s="160">
        <v>43454</v>
      </c>
      <c r="E789" s="158"/>
      <c r="F789" s="168">
        <v>1.0952999999999999</v>
      </c>
      <c r="G789" s="168">
        <v>10.346170000000001</v>
      </c>
      <c r="H789" t="s">
        <v>909</v>
      </c>
      <c r="I789">
        <v>9.8645779012827457E-3</v>
      </c>
      <c r="J789">
        <v>0.53501177107371545</v>
      </c>
      <c r="K789">
        <v>7.128984507307823E-3</v>
      </c>
      <c r="L789">
        <v>2.0512004064117913E-2</v>
      </c>
      <c r="M789">
        <v>2.6993190204289919</v>
      </c>
      <c r="N789">
        <v>1.132948078704113E-2</v>
      </c>
      <c r="O789">
        <v>2.0711968657849806</v>
      </c>
      <c r="P789">
        <v>0.53082536530147073</v>
      </c>
      <c r="Q789">
        <v>7.5652979600072242E-3</v>
      </c>
      <c r="R789">
        <v>0.11127120239859274</v>
      </c>
      <c r="S789">
        <v>5.4868313690843724E-5</v>
      </c>
      <c r="T789">
        <v>0.11127120239859405</v>
      </c>
      <c r="U789">
        <v>1.3137244681742188</v>
      </c>
      <c r="V789">
        <v>0.30156206838039401</v>
      </c>
      <c r="W789">
        <v>0.19567062609762267</v>
      </c>
      <c r="X789">
        <v>0.54046868955229754</v>
      </c>
      <c r="Y789">
        <v>0.25713359230299926</v>
      </c>
      <c r="Z789">
        <v>0.35238028429694851</v>
      </c>
    </row>
    <row r="791" spans="1:26" x14ac:dyDescent="0.2">
      <c r="A791" s="156">
        <v>9186</v>
      </c>
      <c r="B791" s="156" t="s">
        <v>87</v>
      </c>
      <c r="C791" s="156" t="s">
        <v>79</v>
      </c>
      <c r="D791" s="160">
        <v>43455</v>
      </c>
      <c r="E791" s="158"/>
      <c r="F791" s="168">
        <v>1.0952999999999999</v>
      </c>
      <c r="G791" s="168">
        <v>10.346170000000001</v>
      </c>
      <c r="H791" t="s">
        <v>657</v>
      </c>
      <c r="I791">
        <v>9.9005936718101397E-3</v>
      </c>
      <c r="J791">
        <v>0.5755286299289426</v>
      </c>
      <c r="K791">
        <v>7.148828239074089E-3</v>
      </c>
      <c r="L791">
        <v>4.4142483644714001E-3</v>
      </c>
      <c r="M791">
        <v>2.699511367945564</v>
      </c>
      <c r="N791">
        <v>7.8803354266385028E-3</v>
      </c>
      <c r="O791">
        <v>2.0664376570833163</v>
      </c>
      <c r="P791">
        <v>0.64410954155222588</v>
      </c>
      <c r="Q791">
        <v>7.5673756576944496E-3</v>
      </c>
      <c r="R791">
        <v>0.12318176500712306</v>
      </c>
      <c r="S791">
        <v>5.4883382465274047E-5</v>
      </c>
      <c r="T791">
        <v>0.12318176500712288</v>
      </c>
      <c r="U791">
        <v>1.3067695601578544</v>
      </c>
      <c r="V791">
        <v>0.2438912980224906</v>
      </c>
      <c r="W791">
        <v>0.19201800734814531</v>
      </c>
      <c r="X791">
        <v>0.35286715527879065</v>
      </c>
      <c r="Y791">
        <v>0.25120903769590042</v>
      </c>
      <c r="Z791">
        <v>0.31745434067835054</v>
      </c>
    </row>
    <row r="792" spans="1:26" x14ac:dyDescent="0.2">
      <c r="A792" s="1">
        <v>9792</v>
      </c>
      <c r="B792" s="1" t="s">
        <v>910</v>
      </c>
      <c r="C792" s="1" t="s">
        <v>650</v>
      </c>
      <c r="D792" s="189">
        <v>43455</v>
      </c>
      <c r="E792" s="8">
        <v>-264</v>
      </c>
      <c r="F792" s="1">
        <v>5.7619999999999998E-2</v>
      </c>
      <c r="G792" s="5">
        <v>0.19893000000000072</v>
      </c>
      <c r="H792" t="s">
        <v>918</v>
      </c>
      <c r="I792">
        <v>1.0013411755486715E-2</v>
      </c>
      <c r="J792">
        <v>0.2895561246968521</v>
      </c>
      <c r="K792">
        <v>7.1451360827724962E-3</v>
      </c>
      <c r="L792">
        <v>5.8938333803457924E-3</v>
      </c>
      <c r="M792">
        <v>2.1909591786312186</v>
      </c>
      <c r="N792">
        <v>5.1031127905090366E-3</v>
      </c>
      <c r="O792">
        <v>2.33019985397834</v>
      </c>
      <c r="P792">
        <v>0.30618418233502293</v>
      </c>
      <c r="Q792">
        <v>1.0648760532718449E-2</v>
      </c>
      <c r="R792">
        <v>4.878440928310062E-2</v>
      </c>
      <c r="S792">
        <v>7.7231529599570978E-5</v>
      </c>
      <c r="T792">
        <v>4.8784409283102098E-2</v>
      </c>
      <c r="U792">
        <v>0.26902800589152492</v>
      </c>
      <c r="V792">
        <v>0.23083228797805777</v>
      </c>
      <c r="W792">
        <v>1.3456055246811279E-3</v>
      </c>
      <c r="X792">
        <v>0.141903584836369</v>
      </c>
      <c r="Y792">
        <v>3.619380962587743E-4</v>
      </c>
      <c r="Z792">
        <v>0.18654896644181571</v>
      </c>
    </row>
    <row r="793" spans="1:26" x14ac:dyDescent="0.2">
      <c r="A793" s="156">
        <v>9186</v>
      </c>
      <c r="B793" s="156" t="s">
        <v>87</v>
      </c>
      <c r="C793" s="156" t="s">
        <v>79</v>
      </c>
      <c r="D793" s="160">
        <v>43455</v>
      </c>
      <c r="E793" s="158"/>
      <c r="F793" s="168">
        <v>1.0952999999999999</v>
      </c>
      <c r="G793" s="168">
        <v>10.346170000000001</v>
      </c>
      <c r="H793" t="s">
        <v>659</v>
      </c>
      <c r="I793">
        <v>9.9145636342211456E-3</v>
      </c>
      <c r="J793">
        <v>0.60527628807027678</v>
      </c>
      <c r="K793">
        <v>7.1434743970171773E-3</v>
      </c>
      <c r="L793">
        <v>4.9095971977151801E-3</v>
      </c>
      <c r="M793">
        <v>2.6997627304451419</v>
      </c>
      <c r="N793">
        <v>9.3972717656193271E-3</v>
      </c>
      <c r="O793">
        <v>2.0661103810605885</v>
      </c>
      <c r="P793">
        <v>0.60758675531654482</v>
      </c>
      <c r="Q793">
        <v>7.571752546915428E-3</v>
      </c>
      <c r="R793">
        <v>9.6961172272201607E-2</v>
      </c>
      <c r="S793">
        <v>5.4915126427248335E-5</v>
      </c>
      <c r="T793">
        <v>9.6961172272200663E-2</v>
      </c>
      <c r="U793">
        <v>1.3096513995502232</v>
      </c>
      <c r="V793">
        <v>0.21601844961292468</v>
      </c>
      <c r="W793">
        <v>0.19229500787505871</v>
      </c>
      <c r="X793">
        <v>0.34139873269174675</v>
      </c>
      <c r="Y793">
        <v>0.25187292658650035</v>
      </c>
      <c r="Z793">
        <v>0.27725430146377666</v>
      </c>
    </row>
    <row r="794" spans="1:26" x14ac:dyDescent="0.2">
      <c r="A794" s="1">
        <v>9793</v>
      </c>
      <c r="B794" s="1" t="s">
        <v>911</v>
      </c>
      <c r="C794" s="1" t="s">
        <v>650</v>
      </c>
      <c r="D794" s="189">
        <v>43455</v>
      </c>
      <c r="E794" s="8">
        <v>-287</v>
      </c>
      <c r="F794" s="1">
        <v>5.9560000000000002E-2</v>
      </c>
      <c r="G794" s="5">
        <v>0.19894000000000034</v>
      </c>
      <c r="H794" t="s">
        <v>919</v>
      </c>
      <c r="I794">
        <v>1.0025591820988762E-2</v>
      </c>
      <c r="J794">
        <v>0.25022351791727776</v>
      </c>
      <c r="K794">
        <v>7.1420198203970284E-3</v>
      </c>
      <c r="L794">
        <v>5.1629186386684131E-3</v>
      </c>
      <c r="M794">
        <v>3.4784032729856911</v>
      </c>
      <c r="N794">
        <v>6.1319960655159909E-3</v>
      </c>
      <c r="O794">
        <v>3.910026312938077</v>
      </c>
      <c r="P794">
        <v>0.23916028201495806</v>
      </c>
      <c r="Q794">
        <v>1.1277825706338972E-2</v>
      </c>
      <c r="R794">
        <v>2.8719704489235182E-2</v>
      </c>
      <c r="S794">
        <v>8.1793907110761988E-5</v>
      </c>
      <c r="T794">
        <v>2.871970448923547E-2</v>
      </c>
      <c r="U794">
        <v>0.62819725771015666</v>
      </c>
      <c r="V794">
        <v>0.18520179342613646</v>
      </c>
      <c r="W794">
        <v>7.8289338765012543E-4</v>
      </c>
      <c r="X794">
        <v>0.13432282933932038</v>
      </c>
      <c r="Y794">
        <v>4.9183865939437924E-4</v>
      </c>
      <c r="Z794">
        <v>0.13647430990200216</v>
      </c>
    </row>
    <row r="795" spans="1:26" x14ac:dyDescent="0.2">
      <c r="A795" s="156">
        <v>9186</v>
      </c>
      <c r="B795" s="156" t="s">
        <v>87</v>
      </c>
      <c r="C795" s="156" t="s">
        <v>79</v>
      </c>
      <c r="D795" s="160">
        <v>43455</v>
      </c>
      <c r="E795" s="158"/>
      <c r="F795" s="168">
        <v>1.0952999999999999</v>
      </c>
      <c r="G795" s="168">
        <v>10.346170000000001</v>
      </c>
      <c r="H795" t="s">
        <v>661</v>
      </c>
      <c r="I795">
        <v>9.9064997748860364E-3</v>
      </c>
      <c r="J795">
        <v>0.56005077165045247</v>
      </c>
      <c r="K795">
        <v>7.1367276434233101E-3</v>
      </c>
      <c r="L795">
        <v>5.6265430633254208E-3</v>
      </c>
      <c r="M795">
        <v>2.6993358258786526</v>
      </c>
      <c r="N795">
        <v>8.58488310926722E-3</v>
      </c>
      <c r="O795">
        <v>2.0647151182223422</v>
      </c>
      <c r="P795">
        <v>0.5563417863819724</v>
      </c>
      <c r="Q795">
        <v>7.5622795026816072E-3</v>
      </c>
      <c r="R795">
        <v>0.12917696940409226</v>
      </c>
      <c r="S795">
        <v>5.4846421933998214E-5</v>
      </c>
      <c r="T795">
        <v>0.12917696940409415</v>
      </c>
      <c r="U795">
        <v>1.3098301642854338</v>
      </c>
      <c r="V795">
        <v>0.29912967434299292</v>
      </c>
      <c r="W795">
        <v>0.19554718691987127</v>
      </c>
      <c r="X795">
        <v>0.32605418054203616</v>
      </c>
      <c r="Y795">
        <v>0.25604682394128736</v>
      </c>
      <c r="Z795">
        <v>0.28091593488146088</v>
      </c>
    </row>
    <row r="796" spans="1:26" x14ac:dyDescent="0.2">
      <c r="A796" s="1">
        <v>9794</v>
      </c>
      <c r="B796" s="1" t="s">
        <v>912</v>
      </c>
      <c r="C796" s="1" t="s">
        <v>650</v>
      </c>
      <c r="D796" s="189">
        <v>43455</v>
      </c>
      <c r="E796" s="8">
        <v>-339</v>
      </c>
      <c r="F796" s="1">
        <v>7.714E-2</v>
      </c>
      <c r="G796" s="5">
        <v>0.19755999999999929</v>
      </c>
      <c r="H796" t="s">
        <v>920</v>
      </c>
      <c r="I796">
        <v>1.0000089401207585E-2</v>
      </c>
      <c r="J796">
        <v>0.24480933966716123</v>
      </c>
      <c r="K796">
        <v>7.1336348412993937E-3</v>
      </c>
      <c r="L796">
        <v>2.8051735328785141E-3</v>
      </c>
      <c r="M796">
        <v>4.2759675797526304</v>
      </c>
      <c r="N796">
        <v>4.6983728372509189E-3</v>
      </c>
      <c r="O796">
        <v>4.7477165139400164</v>
      </c>
      <c r="P796">
        <v>0.24357709940527689</v>
      </c>
      <c r="Q796">
        <v>1.1102395707744539E-2</v>
      </c>
      <c r="R796">
        <v>3.8721523890514024E-2</v>
      </c>
      <c r="S796">
        <v>8.0521578083597779E-5</v>
      </c>
      <c r="T796">
        <v>3.872152389051526E-2</v>
      </c>
      <c r="U796">
        <v>1.0395421183309137</v>
      </c>
      <c r="V796">
        <v>0.17811476607976753</v>
      </c>
      <c r="W796">
        <v>1.7179896238835716E-3</v>
      </c>
      <c r="X796">
        <v>0.15582548284218742</v>
      </c>
      <c r="Y796">
        <v>1.7860539984938335E-3</v>
      </c>
      <c r="Z796">
        <v>9.0465586846015814E-2</v>
      </c>
    </row>
    <row r="797" spans="1:26" x14ac:dyDescent="0.2">
      <c r="A797" s="156">
        <v>9186</v>
      </c>
      <c r="B797" s="156" t="s">
        <v>87</v>
      </c>
      <c r="C797" s="156" t="s">
        <v>79</v>
      </c>
      <c r="D797" s="160">
        <v>43455</v>
      </c>
      <c r="E797" s="158"/>
      <c r="F797" s="168">
        <v>1.0952999999999999</v>
      </c>
      <c r="G797" s="168">
        <v>10.346170000000001</v>
      </c>
      <c r="H797" t="s">
        <v>663</v>
      </c>
      <c r="I797">
        <v>9.8799401069276319E-3</v>
      </c>
      <c r="J797">
        <v>0.63819855291901451</v>
      </c>
      <c r="K797">
        <v>7.1347681865573925E-3</v>
      </c>
      <c r="L797">
        <v>6.1339823879627735E-3</v>
      </c>
      <c r="M797">
        <v>2.6995100770958356</v>
      </c>
      <c r="N797">
        <v>9.3913972636351303E-3</v>
      </c>
      <c r="O797">
        <v>2.0675773202884504</v>
      </c>
      <c r="P797">
        <v>0.59607232104995178</v>
      </c>
      <c r="Q797">
        <v>7.5765795925968674E-3</v>
      </c>
      <c r="R797">
        <v>9.2960856307068351E-2</v>
      </c>
      <c r="S797">
        <v>5.4950135207873937E-5</v>
      </c>
      <c r="T797">
        <v>9.2960856307068351E-2</v>
      </c>
      <c r="U797">
        <v>1.3148727509058944</v>
      </c>
      <c r="V797">
        <v>0.22640226878017222</v>
      </c>
      <c r="W797">
        <v>0.19340331120461898</v>
      </c>
      <c r="X797">
        <v>0.39180119738682007</v>
      </c>
      <c r="Y797">
        <v>0.25429811105571137</v>
      </c>
      <c r="Z797">
        <v>0.30639280982295858</v>
      </c>
    </row>
    <row r="798" spans="1:26" x14ac:dyDescent="0.2">
      <c r="A798" s="1">
        <v>9795</v>
      </c>
      <c r="B798" s="1" t="s">
        <v>913</v>
      </c>
      <c r="C798" s="1" t="s">
        <v>650</v>
      </c>
      <c r="D798" s="189">
        <v>43455</v>
      </c>
      <c r="E798" s="8">
        <v>-342</v>
      </c>
      <c r="F798" s="1">
        <v>6.2670000000000003E-2</v>
      </c>
      <c r="G798" s="5">
        <v>0.20023000000000124</v>
      </c>
      <c r="H798" t="s">
        <v>921</v>
      </c>
      <c r="I798">
        <v>1.0008141287011054E-2</v>
      </c>
      <c r="J798">
        <v>0.23726620827496911</v>
      </c>
      <c r="K798">
        <v>7.1337852277256327E-3</v>
      </c>
      <c r="L798">
        <v>1.0134679427676412E-2</v>
      </c>
      <c r="M798">
        <v>2.0435251895725295</v>
      </c>
      <c r="N798">
        <v>5.0001392324724499E-3</v>
      </c>
      <c r="O798">
        <v>2.1745778626953922</v>
      </c>
      <c r="P798">
        <v>0.23586623748175425</v>
      </c>
      <c r="Q798">
        <v>1.0653469458302605E-2</v>
      </c>
      <c r="R798">
        <v>4.3237703297142348E-2</v>
      </c>
      <c r="S798">
        <v>7.7265681698730085E-5</v>
      </c>
      <c r="T798">
        <v>4.3237703297143187E-2</v>
      </c>
      <c r="U798">
        <v>0.26577752459228982</v>
      </c>
      <c r="V798">
        <v>0.21141173507108771</v>
      </c>
      <c r="W798">
        <v>2.9343786683849119E-4</v>
      </c>
      <c r="X798">
        <v>0.13141411874907563</v>
      </c>
      <c r="Y798">
        <v>7.8022819840396464E-5</v>
      </c>
      <c r="Z798">
        <v>0.17019695517107331</v>
      </c>
    </row>
    <row r="799" spans="1:26" x14ac:dyDescent="0.2">
      <c r="A799" s="156">
        <v>9186</v>
      </c>
      <c r="B799" s="156" t="s">
        <v>87</v>
      </c>
      <c r="C799" s="156" t="s">
        <v>79</v>
      </c>
      <c r="D799" s="160">
        <v>43455</v>
      </c>
      <c r="E799" s="158"/>
      <c r="F799" s="168">
        <v>1.0952999999999999</v>
      </c>
      <c r="G799" s="168">
        <v>10.346170000000001</v>
      </c>
      <c r="H799" t="s">
        <v>665</v>
      </c>
      <c r="I799">
        <v>9.9606936962931825E-3</v>
      </c>
      <c r="J799">
        <v>0.48894377244222054</v>
      </c>
      <c r="K799">
        <v>7.1366778007845525E-3</v>
      </c>
      <c r="L799">
        <v>4.1282444891856344E-3</v>
      </c>
      <c r="M799">
        <v>2.6991246059619418</v>
      </c>
      <c r="N799">
        <v>8.9378730461864547E-3</v>
      </c>
      <c r="O799">
        <v>2.0559099065582753</v>
      </c>
      <c r="P799">
        <v>0.56277090626296478</v>
      </c>
      <c r="Q799">
        <v>7.5776504815939635E-3</v>
      </c>
      <c r="R799">
        <v>9.4705985394937159E-2</v>
      </c>
      <c r="S799">
        <v>5.4957901970496043E-5</v>
      </c>
      <c r="T799">
        <v>9.4705985394938241E-2</v>
      </c>
      <c r="U799">
        <v>1.3128371940358832</v>
      </c>
      <c r="V799">
        <v>0.23162507773682889</v>
      </c>
      <c r="W799">
        <v>0.19323558818533712</v>
      </c>
      <c r="X799">
        <v>0.32601457988331017</v>
      </c>
      <c r="Y799">
        <v>0.25360529781723973</v>
      </c>
      <c r="Z799">
        <v>0.31065972298150957</v>
      </c>
    </row>
    <row r="800" spans="1:26" x14ac:dyDescent="0.2">
      <c r="A800" s="1">
        <v>9796</v>
      </c>
      <c r="B800" s="1" t="s">
        <v>914</v>
      </c>
      <c r="C800" s="1" t="s">
        <v>650</v>
      </c>
      <c r="D800" s="189">
        <v>43455</v>
      </c>
      <c r="E800" s="8">
        <v>-174.8</v>
      </c>
      <c r="F800" s="1">
        <v>6.9209999999999994E-2</v>
      </c>
      <c r="G800" s="5">
        <v>0.20014000000000109</v>
      </c>
      <c r="H800" t="s">
        <v>922</v>
      </c>
      <c r="I800">
        <v>1.0091621020925902E-2</v>
      </c>
      <c r="J800">
        <v>0.23993706470834419</v>
      </c>
      <c r="K800">
        <v>7.1352232291050236E-3</v>
      </c>
      <c r="L800">
        <v>6.0289403061913795E-3</v>
      </c>
      <c r="M800">
        <v>0.69908113660027049</v>
      </c>
      <c r="N800">
        <v>1.4381394648618895E-2</v>
      </c>
      <c r="O800">
        <v>0.54866596267110801</v>
      </c>
      <c r="P800">
        <v>0.33663980674158667</v>
      </c>
      <c r="Q800">
        <v>7.9162532588678974E-3</v>
      </c>
      <c r="R800">
        <v>0.1464856908443001</v>
      </c>
      <c r="S800">
        <v>5.7413662933021196E-5</v>
      </c>
      <c r="T800">
        <v>0.14648569084429955</v>
      </c>
      <c r="U800">
        <v>0.35989666792654113</v>
      </c>
      <c r="V800">
        <v>0.18197379049768991</v>
      </c>
      <c r="W800">
        <v>4.474663402814664E-4</v>
      </c>
      <c r="X800">
        <v>0.12363740109261866</v>
      </c>
      <c r="Y800">
        <v>1.6111924098069074E-4</v>
      </c>
      <c r="Z800">
        <v>0.14513635611330256</v>
      </c>
    </row>
    <row r="801" spans="1:26" x14ac:dyDescent="0.2">
      <c r="A801" s="156">
        <v>9186</v>
      </c>
      <c r="B801" s="156" t="s">
        <v>87</v>
      </c>
      <c r="C801" s="156" t="s">
        <v>79</v>
      </c>
      <c r="D801" s="160">
        <v>43455</v>
      </c>
      <c r="E801" s="158"/>
      <c r="F801" s="168">
        <v>1.0952999999999999</v>
      </c>
      <c r="G801" s="168">
        <v>10.346170000000001</v>
      </c>
      <c r="H801" t="s">
        <v>667</v>
      </c>
      <c r="I801">
        <v>9.8534835327190508E-3</v>
      </c>
      <c r="J801">
        <v>0.5665370054986183</v>
      </c>
      <c r="K801">
        <v>7.1318178384946543E-3</v>
      </c>
      <c r="L801">
        <v>4.9268470490860406E-3</v>
      </c>
      <c r="M801">
        <v>2.6992106194455605</v>
      </c>
      <c r="N801">
        <v>9.3683436134497037E-3</v>
      </c>
      <c r="O801">
        <v>2.0756655351462525</v>
      </c>
      <c r="P801">
        <v>0.57466241658042272</v>
      </c>
      <c r="Q801">
        <v>7.5741976824529539E-3</v>
      </c>
      <c r="R801">
        <v>0.10672649518216419</v>
      </c>
      <c r="S801">
        <v>5.4932860092782574E-5</v>
      </c>
      <c r="T801">
        <v>0.10672649518216461</v>
      </c>
      <c r="U801">
        <v>1.3101126933124034</v>
      </c>
      <c r="V801">
        <v>0.25535145341977511</v>
      </c>
      <c r="W801">
        <v>0.19642110175218849</v>
      </c>
      <c r="X801">
        <v>0.46234098990044276</v>
      </c>
      <c r="Y801">
        <v>0.25748406660619433</v>
      </c>
      <c r="Z801">
        <v>0.42671817144442503</v>
      </c>
    </row>
    <row r="802" spans="1:26" x14ac:dyDescent="0.2">
      <c r="A802" s="1">
        <v>9797</v>
      </c>
      <c r="B802" s="1" t="s">
        <v>915</v>
      </c>
      <c r="C802" s="1" t="s">
        <v>650</v>
      </c>
      <c r="D802" s="189">
        <v>43455</v>
      </c>
      <c r="E802" s="8">
        <v>-305.2</v>
      </c>
      <c r="F802" s="1">
        <v>4.8230000000000002E-2</v>
      </c>
      <c r="G802" s="5">
        <v>0.19913000000000025</v>
      </c>
      <c r="H802" t="s">
        <v>923</v>
      </c>
      <c r="I802">
        <v>1.0053548804616216E-2</v>
      </c>
      <c r="J802">
        <v>0.2065418173233142</v>
      </c>
      <c r="K802">
        <v>7.1289744055273944E-3</v>
      </c>
      <c r="L802">
        <v>5.6208208136736479E-3</v>
      </c>
      <c r="M802">
        <v>2.1850088773154823</v>
      </c>
      <c r="N802">
        <v>5.8242608305419247E-3</v>
      </c>
      <c r="O802">
        <v>2.4362181377177063</v>
      </c>
      <c r="P802">
        <v>0.20876792803776575</v>
      </c>
      <c r="Q802">
        <v>1.1211307609766142E-2</v>
      </c>
      <c r="R802">
        <v>4.4293927484231867E-2</v>
      </c>
      <c r="S802">
        <v>8.1311475908690407E-5</v>
      </c>
      <c r="T802">
        <v>4.429392748423254E-2</v>
      </c>
      <c r="U802">
        <v>0.39629281374800535</v>
      </c>
      <c r="V802">
        <v>0.20296068884396121</v>
      </c>
      <c r="W802">
        <v>1.1500963916112111E-3</v>
      </c>
      <c r="X802">
        <v>0.16802057659866254</v>
      </c>
      <c r="Y802">
        <v>4.5604253002650878E-4</v>
      </c>
      <c r="Z802">
        <v>0.1190744043552662</v>
      </c>
    </row>
    <row r="803" spans="1:26" x14ac:dyDescent="0.2">
      <c r="A803" s="156">
        <v>9186</v>
      </c>
      <c r="B803" s="156" t="s">
        <v>87</v>
      </c>
      <c r="C803" s="156" t="s">
        <v>79</v>
      </c>
      <c r="D803" s="160">
        <v>43455</v>
      </c>
      <c r="E803" s="158"/>
      <c r="F803" s="168">
        <v>1.0952999999999999</v>
      </c>
      <c r="G803" s="168">
        <v>10.346170000000001</v>
      </c>
      <c r="H803" t="s">
        <v>924</v>
      </c>
      <c r="I803">
        <v>9.8696234084423608E-3</v>
      </c>
      <c r="J803">
        <v>0.50588630530102852</v>
      </c>
      <c r="K803">
        <v>7.1306042760945062E-3</v>
      </c>
      <c r="L803">
        <v>5.5981272801943751E-3</v>
      </c>
      <c r="M803">
        <v>2.6992830587847134</v>
      </c>
      <c r="N803">
        <v>6.735415185159444E-3</v>
      </c>
      <c r="O803">
        <v>2.0735249540996779</v>
      </c>
      <c r="P803">
        <v>0.49247981975728045</v>
      </c>
      <c r="Q803">
        <v>7.5775505784336011E-3</v>
      </c>
      <c r="R803">
        <v>9.5201124533837014E-2</v>
      </c>
      <c r="S803">
        <v>5.4957177409748976E-5</v>
      </c>
      <c r="T803">
        <v>9.5201124533837195E-2</v>
      </c>
      <c r="U803">
        <v>1.3115280781085941</v>
      </c>
      <c r="V803">
        <v>0.21398059819478157</v>
      </c>
      <c r="W803">
        <v>0.19472501385583144</v>
      </c>
      <c r="X803">
        <v>0.44475165635882397</v>
      </c>
      <c r="Y803">
        <v>0.25489434703326719</v>
      </c>
      <c r="Z803">
        <v>0.3895792448378535</v>
      </c>
    </row>
    <row r="804" spans="1:26" x14ac:dyDescent="0.2">
      <c r="A804" s="1">
        <v>9798</v>
      </c>
      <c r="B804" s="1" t="s">
        <v>916</v>
      </c>
      <c r="C804" s="1" t="s">
        <v>650</v>
      </c>
      <c r="D804" s="189">
        <v>43455</v>
      </c>
      <c r="E804" s="8">
        <v>-235.9</v>
      </c>
      <c r="F804" s="1">
        <v>5.9119999999999999E-2</v>
      </c>
      <c r="G804" s="5">
        <v>0.173960000000001</v>
      </c>
      <c r="H804" t="s">
        <v>925</v>
      </c>
      <c r="I804">
        <v>1.0022266847658032E-2</v>
      </c>
      <c r="J804">
        <v>0.30456029154880437</v>
      </c>
      <c r="K804">
        <v>7.125327081010633E-3</v>
      </c>
      <c r="L804">
        <v>4.9616062990360437E-3</v>
      </c>
      <c r="M804">
        <v>2.4232402380235278</v>
      </c>
      <c r="N804">
        <v>5.944928863241568E-3</v>
      </c>
      <c r="O804">
        <v>2.6978313200811446</v>
      </c>
      <c r="P804">
        <v>0.30238287858540203</v>
      </c>
      <c r="Q804">
        <v>1.1158441330965331E-2</v>
      </c>
      <c r="R804">
        <v>5.4293459438298351E-2</v>
      </c>
      <c r="S804">
        <v>8.0928056301922172E-5</v>
      </c>
      <c r="T804">
        <v>5.4293459438298816E-2</v>
      </c>
      <c r="U804">
        <v>0.4641697624891617</v>
      </c>
      <c r="V804">
        <v>0.23998255816266545</v>
      </c>
      <c r="W804">
        <v>1.3881205696002819E-3</v>
      </c>
      <c r="X804">
        <v>0.19666122596752733</v>
      </c>
      <c r="Y804">
        <v>6.4463665271192181E-4</v>
      </c>
      <c r="Z804">
        <v>0.11016325385812954</v>
      </c>
    </row>
    <row r="805" spans="1:26" x14ac:dyDescent="0.2">
      <c r="A805" s="156">
        <v>9186</v>
      </c>
      <c r="B805" s="156" t="s">
        <v>87</v>
      </c>
      <c r="C805" s="156" t="s">
        <v>79</v>
      </c>
      <c r="D805" s="160">
        <v>43455</v>
      </c>
      <c r="E805" s="158"/>
      <c r="F805" s="168">
        <v>1.0952999999999999</v>
      </c>
      <c r="G805" s="168">
        <v>10.346170000000001</v>
      </c>
      <c r="H805" t="s">
        <v>926</v>
      </c>
      <c r="I805">
        <v>9.8829911825795494E-3</v>
      </c>
      <c r="J805">
        <v>0.52579047629837372</v>
      </c>
      <c r="K805">
        <v>7.1266102644771791E-3</v>
      </c>
      <c r="L805">
        <v>5.7108511423387574E-3</v>
      </c>
      <c r="M805">
        <v>2.6994290770891527</v>
      </c>
      <c r="N805">
        <v>7.8610007535982879E-3</v>
      </c>
      <c r="O805">
        <v>2.0678613200020579</v>
      </c>
      <c r="P805">
        <v>0.5340665047278681</v>
      </c>
      <c r="Q805">
        <v>7.5685476356186577E-3</v>
      </c>
      <c r="R805">
        <v>0.1010824697938698</v>
      </c>
      <c r="S805">
        <v>5.4891882388571716E-5</v>
      </c>
      <c r="T805">
        <v>0.10108246979387066</v>
      </c>
      <c r="U805">
        <v>1.3155903503149124</v>
      </c>
      <c r="V805">
        <v>0.21163952741776104</v>
      </c>
      <c r="W805">
        <v>0.1933963933780268</v>
      </c>
      <c r="X805">
        <v>0.33859221438035408</v>
      </c>
      <c r="Y805">
        <v>0.25399621546287465</v>
      </c>
      <c r="Z805">
        <v>0.34556897483441512</v>
      </c>
    </row>
    <row r="806" spans="1:26" x14ac:dyDescent="0.2">
      <c r="A806" s="1">
        <v>9799</v>
      </c>
      <c r="B806" s="1" t="s">
        <v>917</v>
      </c>
      <c r="C806" s="1" t="s">
        <v>650</v>
      </c>
      <c r="D806" s="189">
        <v>43455</v>
      </c>
      <c r="E806" s="8">
        <v>-242.7</v>
      </c>
      <c r="F806" s="1">
        <v>7.0680000000000007E-2</v>
      </c>
      <c r="G806" s="5">
        <v>0.19905999999999935</v>
      </c>
      <c r="H806" t="s">
        <v>927</v>
      </c>
      <c r="I806">
        <v>1.0011526318052494E-2</v>
      </c>
      <c r="J806">
        <v>0.22693233789574541</v>
      </c>
      <c r="K806">
        <v>7.1271772619628119E-3</v>
      </c>
      <c r="L806">
        <v>3.4914762716026877E-3</v>
      </c>
      <c r="M806">
        <v>2.9782050041826094</v>
      </c>
      <c r="N806">
        <v>5.442642150061584E-3</v>
      </c>
      <c r="O806">
        <v>3.3093783707072872</v>
      </c>
      <c r="P806">
        <v>0.23100407334074854</v>
      </c>
      <c r="Q806">
        <v>1.1129256130991475E-2</v>
      </c>
      <c r="R806">
        <v>6.0661180081577531E-2</v>
      </c>
      <c r="S806">
        <v>8.0716386819006816E-5</v>
      </c>
      <c r="T806">
        <v>6.0661180081577365E-2</v>
      </c>
      <c r="U806">
        <v>0.54026896137900349</v>
      </c>
      <c r="V806">
        <v>0.22503138866934105</v>
      </c>
      <c r="W806">
        <v>4.0080699662586986E-4</v>
      </c>
      <c r="X806">
        <v>0.16685712843715503</v>
      </c>
      <c r="Y806">
        <v>2.1668721119483096E-4</v>
      </c>
      <c r="Z806">
        <v>0.13837621466003744</v>
      </c>
    </row>
    <row r="807" spans="1:26" x14ac:dyDescent="0.2">
      <c r="A807" s="156">
        <v>9186</v>
      </c>
      <c r="B807" s="156" t="s">
        <v>87</v>
      </c>
      <c r="C807" s="156" t="s">
        <v>79</v>
      </c>
      <c r="D807" s="160">
        <v>43455</v>
      </c>
      <c r="E807" s="158"/>
      <c r="F807" s="168">
        <v>1.0952999999999999</v>
      </c>
      <c r="G807" s="168">
        <v>10.346170000000001</v>
      </c>
      <c r="H807" t="s">
        <v>926</v>
      </c>
      <c r="I807">
        <v>9.8829911825795494E-3</v>
      </c>
      <c r="J807">
        <v>0.52579047629837372</v>
      </c>
      <c r="K807">
        <v>7.1266102644771791E-3</v>
      </c>
      <c r="L807">
        <v>5.7108511423387574E-3</v>
      </c>
      <c r="M807">
        <v>2.6994290770891527</v>
      </c>
      <c r="N807">
        <v>7.8610007535982879E-3</v>
      </c>
      <c r="O807">
        <v>2.0678613200020579</v>
      </c>
      <c r="P807">
        <v>0.5340665047278681</v>
      </c>
      <c r="Q807">
        <v>7.5685476356186577E-3</v>
      </c>
      <c r="R807">
        <v>0.1010824697938698</v>
      </c>
      <c r="S807">
        <v>5.4891882388571716E-5</v>
      </c>
      <c r="T807">
        <v>0.10108246979387066</v>
      </c>
      <c r="U807">
        <v>1.3155903503149124</v>
      </c>
      <c r="V807">
        <v>0.21163952741776104</v>
      </c>
      <c r="W807">
        <v>0.1933963933780268</v>
      </c>
      <c r="X807">
        <v>0.33859221438035408</v>
      </c>
      <c r="Y807">
        <v>0.25399621546287465</v>
      </c>
      <c r="Z807">
        <v>0.34556897483441512</v>
      </c>
    </row>
    <row r="809" spans="1:26" x14ac:dyDescent="0.2">
      <c r="A809" s="56"/>
      <c r="B809" s="56"/>
      <c r="C809" s="56"/>
      <c r="D809" s="130"/>
      <c r="E809" s="72"/>
      <c r="F809" s="166"/>
      <c r="G809" s="166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">
      <c r="A810" s="56"/>
      <c r="B810" s="56"/>
      <c r="C810" s="56"/>
      <c r="D810" s="130"/>
      <c r="E810" s="72"/>
      <c r="F810" s="56"/>
      <c r="G810" s="7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">
      <c r="A811" s="56"/>
      <c r="B811" s="56"/>
      <c r="C811" s="56"/>
      <c r="D811" s="130"/>
      <c r="E811" s="72"/>
      <c r="F811" s="166"/>
      <c r="G811" s="166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">
      <c r="A812" s="56"/>
      <c r="B812" s="56"/>
      <c r="C812" s="56"/>
      <c r="D812" s="130"/>
      <c r="E812" s="72"/>
      <c r="F812" s="56"/>
      <c r="G812" s="70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">
      <c r="A813" s="56"/>
      <c r="B813" s="56"/>
      <c r="C813" s="56"/>
      <c r="D813" s="130"/>
      <c r="E813" s="72"/>
      <c r="F813" s="166"/>
      <c r="G813" s="166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">
      <c r="A814" s="56"/>
      <c r="B814" s="56"/>
      <c r="C814" s="56"/>
      <c r="D814" s="130"/>
      <c r="E814" s="72"/>
      <c r="F814" s="56"/>
      <c r="G814" s="70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">
      <c r="A815" s="56"/>
      <c r="B815" s="56"/>
      <c r="C815" s="56"/>
      <c r="D815" s="130"/>
      <c r="E815" s="72"/>
      <c r="F815" s="166"/>
      <c r="G815" s="166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">
      <c r="A816" s="56"/>
      <c r="B816" s="56"/>
      <c r="C816" s="56"/>
      <c r="D816" s="130"/>
      <c r="E816" s="72"/>
      <c r="F816" s="56"/>
      <c r="G816" s="70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">
      <c r="A817" s="56"/>
      <c r="B817" s="56"/>
      <c r="C817" s="56"/>
      <c r="D817" s="130"/>
      <c r="E817" s="72"/>
      <c r="F817" s="166"/>
      <c r="G817" s="166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">
      <c r="A818" s="56"/>
      <c r="B818" s="56"/>
      <c r="C818" s="56"/>
      <c r="D818" s="130"/>
      <c r="E818" s="72"/>
      <c r="F818" s="56"/>
      <c r="G818" s="70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">
      <c r="A819" s="56"/>
      <c r="B819" s="56"/>
      <c r="C819" s="56"/>
      <c r="D819" s="130"/>
      <c r="E819" s="72"/>
      <c r="F819" s="166"/>
      <c r="G819" s="166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">
      <c r="A820" s="56"/>
      <c r="B820" s="56"/>
      <c r="C820" s="56"/>
      <c r="D820" s="130"/>
      <c r="E820" s="72"/>
      <c r="F820" s="56"/>
      <c r="G820" s="7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">
      <c r="A821" s="56"/>
      <c r="B821" s="56"/>
      <c r="C821" s="56"/>
      <c r="D821" s="130"/>
      <c r="E821" s="72"/>
      <c r="F821" s="166"/>
      <c r="G821" s="166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E1662"/>
  <sheetViews>
    <sheetView workbookViewId="0">
      <pane ySplit="2" topLeftCell="A791" activePane="bottomLeft" state="frozen"/>
      <selection pane="bottomLeft" activeCell="A809" sqref="A809:XFD821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4.140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81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82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88</v>
      </c>
      <c r="B4" s="58"/>
      <c r="C4" s="1" t="s">
        <v>73</v>
      </c>
      <c r="D4" s="1">
        <v>3.8677999999999999</v>
      </c>
      <c r="E4" s="94" t="s">
        <v>74</v>
      </c>
      <c r="F4" s="1" t="s">
        <v>75</v>
      </c>
      <c r="G4" s="1">
        <v>3.8556E-2</v>
      </c>
      <c r="H4" s="94" t="s">
        <v>74</v>
      </c>
      <c r="I4" s="1"/>
      <c r="J4" s="1"/>
      <c r="K4" s="1" t="s">
        <v>76</v>
      </c>
      <c r="L4" s="7">
        <v>1.8114999999999999E-2</v>
      </c>
      <c r="M4" s="94" t="s">
        <v>74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/>
      <c r="B6" s="9"/>
      <c r="C6" s="9"/>
      <c r="D6" s="9"/>
      <c r="E6" s="11"/>
      <c r="F6" s="12"/>
      <c r="G6" s="13"/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54" customFormat="1" ht="14.25" x14ac:dyDescent="0.2">
      <c r="A9" s="137">
        <f>Input!A9</f>
        <v>8717</v>
      </c>
      <c r="B9" s="137" t="str">
        <f>Input!B9</f>
        <v>Hu1-13</v>
      </c>
      <c r="C9" s="137">
        <f>Input!O9</f>
        <v>2.1337134002237801</v>
      </c>
      <c r="D9" s="137">
        <f>C9*Input!P9/100</f>
        <v>3.6577146291083114E-2</v>
      </c>
      <c r="E9" s="138">
        <f>Input!M9</f>
        <v>2.768387008571958</v>
      </c>
      <c r="F9" s="139">
        <f>E9*Input!N9/100</f>
        <v>5.0103361206365769E-4</v>
      </c>
      <c r="G9" s="140">
        <f t="shared" ref="G9:G11" si="0">E9*137.88</f>
        <v>381.70520074190154</v>
      </c>
      <c r="H9" s="139">
        <f>G9*Input!L9/100</f>
        <v>4.2497582845185858E-2</v>
      </c>
      <c r="I9" s="137">
        <v>0</v>
      </c>
      <c r="J9" s="141">
        <f>(((C9*$G$4*0.000000001*Input!G9*(234/233))-(I9*0.000000000000001))/Input!F9)*1000000000000</f>
        <v>760.86499158767708</v>
      </c>
      <c r="K9" s="137">
        <f>J9*Input!P9/100</f>
        <v>13.043115397853992</v>
      </c>
      <c r="L9" s="142">
        <f t="shared" ref="L9:L11" si="1">(J9/234)*602200000000*0.0000028263/(365.2425*24*60)</f>
        <v>10.522209767663503</v>
      </c>
      <c r="M9" s="143">
        <f>L9*Input!P9/100</f>
        <v>0.18037680502776371</v>
      </c>
      <c r="N9" s="137">
        <v>0</v>
      </c>
      <c r="O9" s="141">
        <f>(((G9*$D$4*0.000000001*Input!G9*(238/236))-(N9*0.000000001))/Input!F9)*1000000</f>
        <v>13.711237382129008</v>
      </c>
      <c r="P9" s="137">
        <f>O9*Input!L9/100</f>
        <v>1.5265562151746486E-3</v>
      </c>
      <c r="Q9" s="144">
        <f t="shared" ref="Q9:Q11" si="2">(O9/238.05)*602200000000000000*0.00000000015512/(365.2425*24*60)</f>
        <v>10.22994296522017</v>
      </c>
      <c r="R9" s="145">
        <f>Q9*Input!L9/100</f>
        <v>1.1389623401016609E-3</v>
      </c>
      <c r="S9" s="143">
        <f>Input!S9*0.0000028263/0.000000000155125</f>
        <v>1.0025029507589687</v>
      </c>
      <c r="T9" s="137">
        <f>S9*Input!T9/100</f>
        <v>2.6245940916585888E-3</v>
      </c>
      <c r="U9" s="143">
        <f>S9</f>
        <v>1.0025029507589687</v>
      </c>
      <c r="V9" s="137">
        <f>U9*Input!T9/100</f>
        <v>2.6245940916585888E-3</v>
      </c>
      <c r="W9" s="146">
        <v>0</v>
      </c>
      <c r="X9" s="141">
        <f>((($L$4*0.000000001*Input!G9/Input!W9*(232/229))-(W9*0.000000001))/Input!F9)*1000000000</f>
        <v>0.90947775513857021</v>
      </c>
      <c r="Y9" s="141">
        <f>X9*Input!X9/100</f>
        <v>6.4664189150619895E-3</v>
      </c>
      <c r="Z9" s="141">
        <f t="shared" ref="Z9:Z11" si="3">(X9/232)*6.022E+23*0.000000001*0.000000000049475/(365.2425*24*60)</f>
        <v>2.2206844497682282E-4</v>
      </c>
      <c r="AA9" s="141">
        <f>Z9*Input!X9/100</f>
        <v>1.5789144758331547E-6</v>
      </c>
      <c r="AB9" s="142">
        <v>0</v>
      </c>
      <c r="AC9" s="142">
        <v>0.85</v>
      </c>
      <c r="AD9" s="141">
        <f>(((Input!G9*$L$4*0.000000001*Input!U9*(230/229))-((AB9*0.000000000000001)+(Input!G9*AC9*0.000000000000001)))/Input!F9)*1000000000000</f>
        <v>225.5450385754929</v>
      </c>
      <c r="AE9" s="141">
        <f>AD9*Input!V9/100</f>
        <v>0.70590564380261578</v>
      </c>
      <c r="AF9" s="141">
        <f t="shared" ref="AF9:AF11" si="4">(AD9/230)*602200000000*0.0000091577/(365.2425*24*60)</f>
        <v>10.282265334810091</v>
      </c>
      <c r="AG9" s="141">
        <f>AF9*Input!V9/100</f>
        <v>3.2181196167119348E-2</v>
      </c>
      <c r="AH9" s="137">
        <f t="shared" ref="AH9:AH11" si="5">AF9/Z9</f>
        <v>46302.235042368338</v>
      </c>
      <c r="AI9" s="146">
        <f t="shared" ref="AI9:AI11" si="6">AH9*SQRT((AG9/AF9)^2+(AA9/Z9)^2)</f>
        <v>359.69447995193804</v>
      </c>
      <c r="AJ9" s="143">
        <f t="shared" ref="AJ9:AJ11" si="7">(U9-1)*1000</f>
        <v>2.5029507589686695</v>
      </c>
      <c r="AK9" s="146">
        <f t="shared" ref="AK9:AK11" si="8">V9*1000</f>
        <v>2.6245940916585888</v>
      </c>
      <c r="AL9" s="146">
        <f t="shared" ref="AL9:AL11" si="9">AF9/Q9</f>
        <v>1.0051146296482598</v>
      </c>
      <c r="AM9" s="146">
        <f t="shared" ref="AM9:AM11" si="10">AL9*SQRT((R9/Q9)^2+(AG9/AF9)^2)</f>
        <v>3.1477743045694056E-3</v>
      </c>
      <c r="AN9" s="137">
        <f>AF9/Q9</f>
        <v>1.0051146296482598</v>
      </c>
      <c r="AO9" s="141">
        <f t="shared" ref="AO9:AO11" si="11">AN9*SQRT((R9/Q9)^2+(AG9/AF9)^2)</f>
        <v>3.1477743045694056E-3</v>
      </c>
      <c r="AP9" s="137" t="str">
        <f t="shared" ref="AP9:AP11" si="12">ThU_Alter_Kombi(AN9,U9)</f>
        <v>Out of range</v>
      </c>
      <c r="AQ9" s="137" t="e">
        <f t="shared" ref="AQ9:AQ11" si="13">Montealter(AN9,AO9,U9,V9)</f>
        <v>#VALUE!</v>
      </c>
      <c r="AR9" s="137" t="e">
        <f t="shared" ref="AR9:AR11" si="14">(AQ9/AP9)*100</f>
        <v>#VALUE!</v>
      </c>
      <c r="AS9" s="145">
        <f t="shared" ref="AS9:AS11" si="15">Z9/Q9</f>
        <v>2.1707691404713851E-5</v>
      </c>
      <c r="AT9" s="145">
        <f t="shared" ref="AT9:AT11" si="16">AS9*SQRT((Y9/X9)^2+(P9/O9)^2)</f>
        <v>1.5436137307543315E-7</v>
      </c>
      <c r="AU9" s="137">
        <v>0.75</v>
      </c>
      <c r="AV9" s="137">
        <f t="shared" ref="AV9:AV11" si="17">AU9/2</f>
        <v>0.375</v>
      </c>
      <c r="AW9" s="137" t="str">
        <f t="shared" ref="AW9:AW11" si="18">marincorr_age(AN9,U9,AS9,AU9)</f>
        <v>Out of range</v>
      </c>
      <c r="AX9" s="147">
        <f t="shared" ref="AX9:AX11" si="19">marincorr_age_error(AN9, AO9, U9, V9, AS9, AT9, AU9, AV9)</f>
        <v>325.41891566779998</v>
      </c>
      <c r="AY9" s="147" t="e">
        <f t="shared" ref="AY9:AY11" si="20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37" t="str">
        <f>Input!B9</f>
        <v>Hu1-13</v>
      </c>
      <c r="BA9" s="148">
        <f>Input!E9</f>
        <v>0</v>
      </c>
      <c r="BB9" s="137" t="e">
        <f t="shared" ref="BB9:BB11" si="21">((U9-1)*EXP(0.0000028263*AW9*1000))*1000</f>
        <v>#VALUE!</v>
      </c>
      <c r="BC9" s="143" t="e">
        <f t="shared" ref="BC9:BC11" si="22">SQRT((EXP(0.0000028263*AW9*1000)*V9)^2+((U9-1)*0.0000028263*EXP(0.0000028263*AW9*1000)*AX9*1000)^2)*1000</f>
        <v>#VALUE!</v>
      </c>
      <c r="BD9" s="137" t="e">
        <f t="shared" ref="BD9:BD11" si="23">AW9*1000-58</f>
        <v>#VALUE!</v>
      </c>
      <c r="BE9" s="149" t="e">
        <f t="shared" ref="BE9:BE11" si="24">AY9/2*1000</f>
        <v>#VALUE!</v>
      </c>
      <c r="BF9" s="150" t="e">
        <f t="shared" ref="BF9:BF11" si="25">AY9/AW9*100</f>
        <v>#VALUE!</v>
      </c>
      <c r="BG9" s="151"/>
      <c r="BH9" s="151"/>
      <c r="BI9" s="151"/>
      <c r="BJ9" s="151"/>
      <c r="BK9" s="151"/>
      <c r="BL9" s="151"/>
      <c r="BM9" s="152"/>
      <c r="BN9" s="153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</row>
    <row r="10" spans="1:109" ht="15" customHeight="1" x14ac:dyDescent="0.2">
      <c r="A10" s="9">
        <f>Input!A10</f>
        <v>8945</v>
      </c>
      <c r="B10" s="9" t="str">
        <f>Input!B10</f>
        <v>NH-2 Top, w</v>
      </c>
      <c r="C10" s="9">
        <f>Input!O10</f>
        <v>0.4116616101002728</v>
      </c>
      <c r="D10" s="9">
        <f>C10*Input!P10/100</f>
        <v>2.3005242490507362E-3</v>
      </c>
      <c r="E10" s="11">
        <f>Input!M10</f>
        <v>0.51083745226377886</v>
      </c>
      <c r="F10" s="12">
        <f>E10*Input!N10/100</f>
        <v>4.9925206327306166E-5</v>
      </c>
      <c r="G10" s="13">
        <f t="shared" si="0"/>
        <v>70.434267918129819</v>
      </c>
      <c r="H10" s="12">
        <f>G10*Input!L10/100</f>
        <v>6.9767767642675317E-3</v>
      </c>
      <c r="I10" s="9">
        <v>0.3</v>
      </c>
      <c r="J10" s="21">
        <f>(((C10*$G$4*0.000000001*Input!G10*(234/233))-(I10*0.000000000000001))/Input!F10)*1000000000000</f>
        <v>17.11408527722595</v>
      </c>
      <c r="K10" s="9">
        <f>J10*Input!P10/100</f>
        <v>9.5640125808647516E-2</v>
      </c>
      <c r="L10" s="14">
        <f t="shared" si="1"/>
        <v>0.23667535930768613</v>
      </c>
      <c r="M10" s="22">
        <f>L10*Input!P10/100</f>
        <v>1.3226334199769167E-3</v>
      </c>
      <c r="N10" s="9">
        <v>5.0000000000000001E-3</v>
      </c>
      <c r="O10" s="21">
        <f>(((G10*$D$4*0.000000001*Input!G10*(238/236))-(N10*0.000000001))/Input!F10)*1000000</f>
        <v>0.29496939167002967</v>
      </c>
      <c r="P10" s="9">
        <f>O10*Input!L10/100</f>
        <v>2.921781767314824E-5</v>
      </c>
      <c r="Q10" s="23">
        <f t="shared" si="2"/>
        <v>0.22007642119908716</v>
      </c>
      <c r="R10" s="24">
        <f>Q10*Input!L10/100</f>
        <v>2.179938980227161E-5</v>
      </c>
      <c r="S10" s="65">
        <f>Input!S10*0.0000028263/0.000000000155125</f>
        <v>1.071404764366054</v>
      </c>
      <c r="T10" s="9">
        <f>S10*Input!T10/100</f>
        <v>3.6119292592990265E-3</v>
      </c>
      <c r="U10" s="9">
        <f>S10*1/((U9+U11)/2)</f>
        <v>1.0687297863362113</v>
      </c>
      <c r="V10" s="9">
        <f>U10*Input!T10/100</f>
        <v>3.6029113496020425E-3</v>
      </c>
      <c r="W10" s="3">
        <v>3.0000000000000001E-3</v>
      </c>
      <c r="X10" s="21">
        <f>((($L$4*0.000000001*Input!G10/Input!W10*(232/229))-(W10*0.000000001))/Input!F10)*1000000000</f>
        <v>0.29570169499087112</v>
      </c>
      <c r="Y10" s="21">
        <f>X10*Input!X10/100</f>
        <v>6.0573734325167943E-4</v>
      </c>
      <c r="Z10" s="21">
        <f t="shared" si="3"/>
        <v>7.2201893023352134E-5</v>
      </c>
      <c r="AA10" s="21">
        <f>Z10*Input!X10/100</f>
        <v>1.4790372729874777E-7</v>
      </c>
      <c r="AB10" s="14">
        <v>0.05</v>
      </c>
      <c r="AC10" s="14">
        <v>0.85</v>
      </c>
      <c r="AD10" s="21">
        <f>(((Input!G10*$L$4*0.000000001*Input!U10*(230/229))-((AB10*0.000000000000001)+(Input!G10*AC10*0.000000000000001)))/Input!F10)*1000000000000</f>
        <v>5.3552657221243827</v>
      </c>
      <c r="AE10" s="21">
        <f>AD10*Input!V10/100</f>
        <v>1.3092390871334771E-2</v>
      </c>
      <c r="AF10" s="21">
        <f t="shared" si="4"/>
        <v>0.24413865825235409</v>
      </c>
      <c r="AG10" s="21">
        <f>AF10*Input!V10/100</f>
        <v>5.9686277142846893E-4</v>
      </c>
      <c r="AH10" s="9">
        <f t="shared" si="5"/>
        <v>3381.3332037345995</v>
      </c>
      <c r="AI10" s="3">
        <f t="shared" si="6"/>
        <v>10.784887042929848</v>
      </c>
      <c r="AJ10" s="22">
        <f t="shared" si="7"/>
        <v>68.729786336211291</v>
      </c>
      <c r="AK10" s="3">
        <f t="shared" si="8"/>
        <v>3.6029113496020426</v>
      </c>
      <c r="AL10" s="3">
        <f t="shared" si="9"/>
        <v>1.1093358249019307</v>
      </c>
      <c r="AM10" s="3">
        <f t="shared" si="10"/>
        <v>2.7142956545258569E-3</v>
      </c>
      <c r="AN10" s="9">
        <f>AL10*1/((AN9+AN11)/2)</f>
        <v>1.1036908549327784</v>
      </c>
      <c r="AO10" s="21">
        <f t="shared" si="11"/>
        <v>2.7004836806282738E-3</v>
      </c>
      <c r="AP10" s="58" t="str">
        <f t="shared" si="12"/>
        <v>Out of range</v>
      </c>
      <c r="AQ10" s="58" t="e">
        <f t="shared" si="13"/>
        <v>#VALUE!</v>
      </c>
      <c r="AR10" s="58" t="e">
        <f t="shared" si="14"/>
        <v>#VALUE!</v>
      </c>
      <c r="AS10" s="67">
        <f t="shared" si="15"/>
        <v>3.2807645921339442E-4</v>
      </c>
      <c r="AT10" s="67">
        <f t="shared" si="16"/>
        <v>6.7284145821102595E-7</v>
      </c>
      <c r="AU10" s="58">
        <v>0.75</v>
      </c>
      <c r="AV10" s="58">
        <f t="shared" si="17"/>
        <v>0.375</v>
      </c>
      <c r="AW10" s="58" t="str">
        <f t="shared" si="18"/>
        <v>Out of range</v>
      </c>
      <c r="AX10" s="57">
        <f t="shared" si="19"/>
        <v>264.8051121826</v>
      </c>
      <c r="AY10" s="47" t="e">
        <f t="shared" si="20"/>
        <v>#VALUE!</v>
      </c>
      <c r="AZ10" s="9" t="str">
        <f>Input!B10</f>
        <v>NH-2 Top, w</v>
      </c>
      <c r="BA10" s="48">
        <f>Input!E10</f>
        <v>0</v>
      </c>
      <c r="BB10" s="58" t="e">
        <f t="shared" si="21"/>
        <v>#VALUE!</v>
      </c>
      <c r="BC10" s="22" t="e">
        <f t="shared" si="22"/>
        <v>#VALUE!</v>
      </c>
      <c r="BD10" s="9" t="e">
        <f t="shared" si="23"/>
        <v>#VALUE!</v>
      </c>
      <c r="BE10" s="49" t="e">
        <f t="shared" si="24"/>
        <v>#VALUE!</v>
      </c>
      <c r="BF10" s="89" t="e">
        <f t="shared" si="25"/>
        <v>#VALUE!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54" customFormat="1" ht="15" customHeight="1" x14ac:dyDescent="0.2">
      <c r="A11" s="137">
        <f>Input!A11</f>
        <v>8717</v>
      </c>
      <c r="B11" s="137" t="str">
        <f>Input!B11</f>
        <v>Hu1-13</v>
      </c>
      <c r="C11" s="137">
        <f>Input!O11</f>
        <v>2.1337134002237801</v>
      </c>
      <c r="D11" s="137">
        <f>C11*Input!P11/100</f>
        <v>3.6577146291083114E-2</v>
      </c>
      <c r="E11" s="138">
        <f>Input!M11</f>
        <v>2.768387008571958</v>
      </c>
      <c r="F11" s="139">
        <f>E11*Input!N11/100</f>
        <v>5.0103361206365769E-4</v>
      </c>
      <c r="G11" s="140">
        <f t="shared" si="0"/>
        <v>381.70520074190154</v>
      </c>
      <c r="H11" s="139">
        <f>G11*Input!L11/100</f>
        <v>4.2497582845185858E-2</v>
      </c>
      <c r="I11" s="137">
        <v>0</v>
      </c>
      <c r="J11" s="141">
        <f>(((C11*$G$4*0.000000001*Input!G11*(234/233))-(I11*0.000000000000001))/Input!F11)*1000000000000</f>
        <v>760.86499158767708</v>
      </c>
      <c r="K11" s="137">
        <f>J11*Input!P11/100</f>
        <v>13.043115397853992</v>
      </c>
      <c r="L11" s="142">
        <f t="shared" si="1"/>
        <v>10.522209767663503</v>
      </c>
      <c r="M11" s="143">
        <f>L11*Input!P11/100</f>
        <v>0.18037680502776371</v>
      </c>
      <c r="N11" s="137">
        <v>0</v>
      </c>
      <c r="O11" s="141">
        <f>(((G11*$D$4*0.000000001*Input!G11*(238/236))-(N11*0.000000001))/Input!F11)*1000000</f>
        <v>13.711237382129008</v>
      </c>
      <c r="P11" s="137">
        <f>O11*Input!L11/100</f>
        <v>1.5265562151746486E-3</v>
      </c>
      <c r="Q11" s="144">
        <f t="shared" si="2"/>
        <v>10.22994296522017</v>
      </c>
      <c r="R11" s="145">
        <f>Q11*Input!L11/100</f>
        <v>1.1389623401016609E-3</v>
      </c>
      <c r="S11" s="143">
        <f>Input!S11*0.0000028263/0.000000000155125</f>
        <v>1.0025029507589687</v>
      </c>
      <c r="T11" s="137">
        <f>S11*Input!T11/100</f>
        <v>2.6245940916585888E-3</v>
      </c>
      <c r="U11" s="143">
        <f>S11</f>
        <v>1.0025029507589687</v>
      </c>
      <c r="V11" s="137">
        <f>U11*Input!T11/100</f>
        <v>2.6245940916585888E-3</v>
      </c>
      <c r="W11" s="146">
        <v>0</v>
      </c>
      <c r="X11" s="141">
        <f>((($L$4*0.000000001*Input!G11/Input!W11*(232/229))-(W11*0.000000001))/Input!F11)*1000000000</f>
        <v>0.90947775513857021</v>
      </c>
      <c r="Y11" s="141">
        <f>X11*Input!X11/100</f>
        <v>6.4664189150619895E-3</v>
      </c>
      <c r="Z11" s="141">
        <f t="shared" si="3"/>
        <v>2.2206844497682282E-4</v>
      </c>
      <c r="AA11" s="141">
        <f>Z11*Input!X11/100</f>
        <v>1.5789144758331547E-6</v>
      </c>
      <c r="AB11" s="142">
        <v>0</v>
      </c>
      <c r="AC11" s="142">
        <v>0.85</v>
      </c>
      <c r="AD11" s="141">
        <f>(((Input!G11*$L$4*0.000000001*Input!U11*(230/229))-((AB11*0.000000000000001)+(Input!G11*AC11*0.000000000000001)))/Input!F11)*1000000000000</f>
        <v>225.5450385754929</v>
      </c>
      <c r="AE11" s="141">
        <f>AD11*Input!V11/100</f>
        <v>0.70590564380261578</v>
      </c>
      <c r="AF11" s="141">
        <f t="shared" si="4"/>
        <v>10.282265334810091</v>
      </c>
      <c r="AG11" s="141">
        <f>AF11*Input!V11/100</f>
        <v>3.2181196167119348E-2</v>
      </c>
      <c r="AH11" s="137">
        <f t="shared" si="5"/>
        <v>46302.235042368338</v>
      </c>
      <c r="AI11" s="146">
        <f t="shared" si="6"/>
        <v>359.69447995193804</v>
      </c>
      <c r="AJ11" s="143">
        <f t="shared" si="7"/>
        <v>2.5029507589686695</v>
      </c>
      <c r="AK11" s="146">
        <f t="shared" si="8"/>
        <v>2.6245940916585888</v>
      </c>
      <c r="AL11" s="146">
        <f t="shared" si="9"/>
        <v>1.0051146296482598</v>
      </c>
      <c r="AM11" s="146">
        <f t="shared" si="10"/>
        <v>3.1477743045694056E-3</v>
      </c>
      <c r="AN11" s="137">
        <f>AF11/Q11</f>
        <v>1.0051146296482598</v>
      </c>
      <c r="AO11" s="141">
        <f t="shared" si="11"/>
        <v>3.1477743045694056E-3</v>
      </c>
      <c r="AP11" s="137" t="str">
        <f t="shared" si="12"/>
        <v>Out of range</v>
      </c>
      <c r="AQ11" s="137" t="e">
        <f t="shared" si="13"/>
        <v>#VALUE!</v>
      </c>
      <c r="AR11" s="137" t="e">
        <f t="shared" si="14"/>
        <v>#VALUE!</v>
      </c>
      <c r="AS11" s="145">
        <f t="shared" si="15"/>
        <v>2.1707691404713851E-5</v>
      </c>
      <c r="AT11" s="145">
        <f t="shared" si="16"/>
        <v>1.5436137307543315E-7</v>
      </c>
      <c r="AU11" s="137">
        <v>0.75</v>
      </c>
      <c r="AV11" s="137">
        <f t="shared" si="17"/>
        <v>0.375</v>
      </c>
      <c r="AW11" s="137" t="str">
        <f t="shared" si="18"/>
        <v>Out of range</v>
      </c>
      <c r="AX11" s="147">
        <f t="shared" si="19"/>
        <v>329.8192826504</v>
      </c>
      <c r="AY11" s="147" t="e">
        <f t="shared" si="20"/>
        <v>#VALUE!</v>
      </c>
      <c r="AZ11" s="137" t="str">
        <f>Input!B11</f>
        <v>Hu1-13</v>
      </c>
      <c r="BA11" s="148">
        <f>Input!E11</f>
        <v>0</v>
      </c>
      <c r="BB11" s="137" t="e">
        <f t="shared" si="21"/>
        <v>#VALUE!</v>
      </c>
      <c r="BC11" s="143" t="e">
        <f t="shared" si="22"/>
        <v>#VALUE!</v>
      </c>
      <c r="BD11" s="137" t="e">
        <f t="shared" si="23"/>
        <v>#VALUE!</v>
      </c>
      <c r="BE11" s="149" t="e">
        <f t="shared" si="24"/>
        <v>#VALUE!</v>
      </c>
      <c r="BF11" s="150" t="e">
        <f t="shared" si="25"/>
        <v>#VALUE!</v>
      </c>
      <c r="BG11" s="151"/>
      <c r="BH11" s="151"/>
      <c r="BI11" s="151"/>
      <c r="BJ11" s="151"/>
      <c r="BK11" s="151"/>
      <c r="BL11" s="151"/>
      <c r="BM11" s="155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</row>
    <row r="12" spans="1:109" ht="15" customHeight="1" x14ac:dyDescent="0.2">
      <c r="A12" s="9">
        <f>Input!A12</f>
        <v>8946</v>
      </c>
      <c r="B12" s="9" t="str">
        <f>Input!B12</f>
        <v>NH-2 Top, b</v>
      </c>
      <c r="C12" s="9">
        <f>Input!O12</f>
        <v>0.81464544165818309</v>
      </c>
      <c r="D12" s="9">
        <f>C12*Input!P12/100</f>
        <v>7.514140947664171E-3</v>
      </c>
      <c r="E12" s="11">
        <f>Input!M12</f>
        <v>1.0024952705334722</v>
      </c>
      <c r="F12" s="12">
        <f>E12*Input!N12/100</f>
        <v>1.2706463785535409E-4</v>
      </c>
      <c r="G12" s="13">
        <f t="shared" ref="G12:G19" si="26">E12*137.88</f>
        <v>138.22404790115513</v>
      </c>
      <c r="H12" s="12">
        <f>G12*Input!L12/100</f>
        <v>1.5721046840688362E-2</v>
      </c>
      <c r="I12" s="9">
        <v>0.3</v>
      </c>
      <c r="J12" s="21">
        <f>(((C12*$G$4*0.000000001*Input!G12*(234/233))-(I12*0.000000000000001))/Input!F12)*1000000000000</f>
        <v>17.151107529275162</v>
      </c>
      <c r="K12" s="9">
        <f>J12*Input!P12/100</f>
        <v>0.15819868717511679</v>
      </c>
      <c r="L12" s="14">
        <f t="shared" ref="L12:L19" si="27">(J12/234)*602200000000*0.0000028263/(365.2425*24*60)</f>
        <v>0.23718735014238104</v>
      </c>
      <c r="M12" s="22">
        <f>L12*Input!P12/100</f>
        <v>2.1877728504134221E-3</v>
      </c>
      <c r="N12" s="9">
        <v>5.0000000000000001E-3</v>
      </c>
      <c r="O12" s="21">
        <f>(((G12*$D$4*0.000000001*Input!G12*(238/236))-(N12*0.000000001))/Input!F12)*1000000</f>
        <v>0.29314683848383283</v>
      </c>
      <c r="P12" s="9">
        <f>O12*Input!L12/100</f>
        <v>3.3341341459625479E-5</v>
      </c>
      <c r="Q12" s="23">
        <f t="shared" ref="Q12:Q19" si="28">(O12/238.05)*602200000000000000*0.00000000015512/(365.2425*24*60)</f>
        <v>0.21871661576167459</v>
      </c>
      <c r="R12" s="24">
        <f>Q12*Input!L12/100</f>
        <v>2.487594751735953E-5</v>
      </c>
      <c r="S12" s="65">
        <f>Input!S12*0.0000028263/0.000000000155125</f>
        <v>1.0601376220063397</v>
      </c>
      <c r="T12" s="9">
        <f>S12*Input!T12/100</f>
        <v>3.9691257865290472E-3</v>
      </c>
      <c r="U12" s="9">
        <f>S12*1/((U11+U13)/2)</f>
        <v>1.0585018152505024</v>
      </c>
      <c r="V12" s="9">
        <f>U12*Input!T12/100</f>
        <v>3.9630013715082077E-3</v>
      </c>
      <c r="W12" s="3">
        <v>3.0000000000000001E-3</v>
      </c>
      <c r="X12" s="21">
        <f>((($L$4*0.000000001*Input!G12/Input!W12*(232/229))-(W12*0.000000001))/Input!F12)*1000000000</f>
        <v>0.47150752705905374</v>
      </c>
      <c r="Y12" s="21">
        <f>X12*Input!X12/100</f>
        <v>1.0264302521427085E-3</v>
      </c>
      <c r="Z12" s="21">
        <f t="shared" ref="Z12:Z19" si="29">(X12/232)*6.022E+23*0.000000001*0.000000000049475/(365.2425*24*60)</f>
        <v>1.151286468935327E-4</v>
      </c>
      <c r="AA12" s="21">
        <f>Z12*Input!X12/100</f>
        <v>2.5062489839102247E-7</v>
      </c>
      <c r="AB12" s="14">
        <v>0.05</v>
      </c>
      <c r="AC12" s="14">
        <v>0.85</v>
      </c>
      <c r="AD12" s="21">
        <f>(((Input!G12*$L$4*0.000000001*Input!U12*(230/229))-((AB12*0.000000000000001)+(Input!G12*AC12*0.000000000000001)))/Input!F12)*1000000000000</f>
        <v>5.208578794365323</v>
      </c>
      <c r="AE12" s="21">
        <f>AD12*Input!V12/100</f>
        <v>1.5302041136699448E-2</v>
      </c>
      <c r="AF12" s="21">
        <f t="shared" ref="AF12:AF19" si="30">(AD12/230)*602200000000*0.0000091577/(365.2425*24*60)</f>
        <v>0.23745141777083964</v>
      </c>
      <c r="AG12" s="21">
        <f>AF12*Input!V12/100</f>
        <v>6.9759746490304238E-4</v>
      </c>
      <c r="AH12" s="9">
        <f t="shared" ref="AH12:AH19" si="31">AF12/Z12</f>
        <v>2062.4876968321109</v>
      </c>
      <c r="AI12" s="3">
        <f t="shared" ref="AI12:AI19" si="32">AH12*SQRT((AG12/AF12)^2+(AA12/Z12)^2)</f>
        <v>7.5414679716173767</v>
      </c>
      <c r="AJ12" s="22">
        <f t="shared" ref="AJ12:AJ19" si="33">(U12-1)*1000</f>
        <v>58.501815250502354</v>
      </c>
      <c r="AK12" s="3">
        <f t="shared" ref="AK12:AK19" si="34">V12*1000</f>
        <v>3.9630013715082075</v>
      </c>
      <c r="AL12" s="3">
        <f t="shared" ref="AL12:AL19" si="35">AF12/Q12</f>
        <v>1.0856578817476743</v>
      </c>
      <c r="AM12" s="3">
        <f t="shared" ref="AM12:AM19" si="36">AL12*SQRT((R12/Q12)^2+(AG12/AF12)^2)</f>
        <v>3.1918930181660567E-3</v>
      </c>
      <c r="AN12" s="9">
        <f>AL12*1/((AN11+AN13)/2)</f>
        <v>1.0786134817607065</v>
      </c>
      <c r="AO12" s="21">
        <f t="shared" ref="AO12:AO19" si="37">AN12*SQRT((R12/Q12)^2+(AG12/AF12)^2)</f>
        <v>3.1711821003773183E-3</v>
      </c>
      <c r="AP12" s="58">
        <f t="shared" ref="AP12:AP19" si="38">ThU_Alter_Kombi(AN12,U12)</f>
        <v>600.01520000000005</v>
      </c>
      <c r="AQ12" s="58" t="e">
        <f t="shared" ref="AQ12:AQ19" si="39">Montealter(AN12,AO12,U12,V12)</f>
        <v>#VALUE!</v>
      </c>
      <c r="AR12" s="58" t="e">
        <f t="shared" ref="AR12:AR19" si="40">(AQ12/AP12)*100</f>
        <v>#VALUE!</v>
      </c>
      <c r="AS12" s="67">
        <f t="shared" ref="AS12:AS19" si="41">Z12/Q12</f>
        <v>5.2638271899279514E-4</v>
      </c>
      <c r="AT12" s="67">
        <f t="shared" ref="AT12:AT19" si="42">AS12*SQRT((Y12/X12)^2+(P12/O12)^2)</f>
        <v>1.1474515968292251E-6</v>
      </c>
      <c r="AU12" s="58">
        <v>0.75</v>
      </c>
      <c r="AV12" s="58">
        <f t="shared" ref="AV12:AV19" si="43">AU12/2</f>
        <v>0.375</v>
      </c>
      <c r="AW12" s="58">
        <f t="shared" ref="AW12:AW19" si="44">marincorr_age(AN12,U12,AS12,AU12)</f>
        <v>599.98249999999996</v>
      </c>
      <c r="AX12" s="57">
        <f t="shared" ref="AX12:AX19" si="45">marincorr_age_error(AN12, AO12, U12, V12, AS12, AT12, AU12, AV12)</f>
        <v>266.98920351700002</v>
      </c>
      <c r="AY12" s="47">
        <f t="shared" ref="AY12:AY19" si="46">SQRT(((AU12*EXP(-0.0000091577*AW12*1000))/(0.0000091577*(EXP(-0.0000091577*AW12*1000)+(AJ12/1000)*EXP(-(0.0000091577-0.0000028263)*AW12*1000)-AS12*AU12*EXP(-0.0000091577*AW12*1000))))^2*AT12^2+((AS12*EXP(-0.0000091577*AW12*1000))/(0.0000091577*(EXP(-0.0000091577*AW12*1000)+(AJ12/1000)*EXP(-(0.0000091577-0.0000028263)*AW12*1000)-AS12*AU12*EXP(-0.0000091577*AW12*1000))))^2*AV12^2+((0.0000091577/(0.0000091577-0.0000028263))*(EXP(-(0.0000091577-0.0000028263)*AW12*1000)-1)/(0.0000091577*(EXP(-0.0000091577*AW12*1000)+(AJ12/1000)*EXP(-(0.0000091577-0.0000028263)*AW12*1000)-AS12*AU12*EXP(-0.0000091577*AW12*1000))))^2*T12^2+(1/(0.0000091577*(EXP(-0.0000091577*AW12*1000)+(AJ12/1000)*EXP(-(0.0000091577-0.0000028263)*AW12*1000)-AS12*AU12*EXP(-0.0000091577*AW12*1000))))^2*AO12^2)/1000</f>
        <v>129.91650842223248</v>
      </c>
      <c r="AZ12" s="9" t="str">
        <f>Input!B12</f>
        <v>NH-2 Top, b</v>
      </c>
      <c r="BA12" s="48">
        <f>Input!E12</f>
        <v>0</v>
      </c>
      <c r="BB12" s="58">
        <f t="shared" ref="BB12:BB19" si="47">((U12-1)*EXP(0.0000028263*AW12*1000))*1000</f>
        <v>318.87153925805228</v>
      </c>
      <c r="BC12" s="22">
        <f t="shared" ref="BC12:BC19" si="48">SQRT((EXP(0.0000028263*AW12*1000)*V12)^2+((U12-1)*0.0000028263*EXP(0.0000028263*AW12*1000)*AX12*1000)^2)*1000</f>
        <v>241.58541467209278</v>
      </c>
      <c r="BD12" s="9">
        <f t="shared" ref="BD12:BD19" si="49">AW12*1000-58</f>
        <v>599924.5</v>
      </c>
      <c r="BE12" s="49">
        <f t="shared" ref="BE12:BE19" si="50">AY12/2*1000</f>
        <v>64958.25421111624</v>
      </c>
      <c r="BF12" s="89">
        <f t="shared" ref="BF12:BF19" si="51">AY12/AW12*100</f>
        <v>21.653382960708438</v>
      </c>
      <c r="BG12" s="85"/>
      <c r="BH12" s="85"/>
      <c r="BI12" s="85"/>
      <c r="BJ12" s="85"/>
      <c r="BK12" s="85"/>
      <c r="BL12" s="85"/>
      <c r="BM12" s="90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</row>
    <row r="13" spans="1:109" s="154" customFormat="1" ht="15" customHeight="1" x14ac:dyDescent="0.2">
      <c r="A13" s="137">
        <f>Input!A13</f>
        <v>8717</v>
      </c>
      <c r="B13" s="137" t="str">
        <f>Input!B13</f>
        <v>Hu1-13</v>
      </c>
      <c r="C13" s="137">
        <f>Input!O13</f>
        <v>2.1455968685927091</v>
      </c>
      <c r="D13" s="137">
        <f>C13*Input!P13/100</f>
        <v>2.9916088301344863E-2</v>
      </c>
      <c r="E13" s="138">
        <f>Input!M13</f>
        <v>2.7698246274416838</v>
      </c>
      <c r="F13" s="139">
        <f>E13*Input!N13/100</f>
        <v>5.4367732480809915E-4</v>
      </c>
      <c r="G13" s="140">
        <f t="shared" si="26"/>
        <v>381.90341963165935</v>
      </c>
      <c r="H13" s="139">
        <f>G13*Input!L13/100</f>
        <v>3.5192101255446501E-2</v>
      </c>
      <c r="I13" s="137">
        <v>0</v>
      </c>
      <c r="J13" s="141">
        <f>(((C13*$G$4*0.000000001*Input!G13*(234/233))-(I13*0.000000000000001))/Input!F13)*1000000000000</f>
        <v>765.1025405760322</v>
      </c>
      <c r="K13" s="137">
        <f>J13*Input!P13/100</f>
        <v>10.66783583556804</v>
      </c>
      <c r="L13" s="142">
        <f t="shared" si="27"/>
        <v>10.580811989935791</v>
      </c>
      <c r="M13" s="143">
        <f>L13*Input!P13/100</f>
        <v>0.14752841525093341</v>
      </c>
      <c r="N13" s="137">
        <v>0</v>
      </c>
      <c r="O13" s="141">
        <f>(((G13*$D$4*0.000000001*Input!G13*(238/236))-(N13*0.000000001))/Input!F13)*1000000</f>
        <v>13.718357605395049</v>
      </c>
      <c r="P13" s="137">
        <f>O13*Input!L13/100</f>
        <v>1.2641359178535761E-3</v>
      </c>
      <c r="Q13" s="144">
        <f t="shared" si="28"/>
        <v>10.235255357959147</v>
      </c>
      <c r="R13" s="145">
        <f>Q13*Input!L13/100</f>
        <v>9.4317077150044308E-4</v>
      </c>
      <c r="S13" s="143">
        <f>Input!S13*0.0000028263/0.000000000155125</f>
        <v>1.0005878455576163</v>
      </c>
      <c r="T13" s="137">
        <f>S13*Input!T13/100</f>
        <v>2.3440343503879886E-3</v>
      </c>
      <c r="U13" s="143">
        <f>S13</f>
        <v>1.0005878455576163</v>
      </c>
      <c r="V13" s="137">
        <f>U13*Input!T13/100</f>
        <v>2.3440343503879886E-3</v>
      </c>
      <c r="W13" s="146">
        <v>0</v>
      </c>
      <c r="X13" s="141">
        <f>((($L$4*0.000000001*Input!G13/Input!W13*(232/229))-(W13*0.000000001))/Input!F13)*1000000000</f>
        <v>0.89544505064527324</v>
      </c>
      <c r="Y13" s="141">
        <f>X13*Input!X13/100</f>
        <v>6.4786547434429317E-3</v>
      </c>
      <c r="Z13" s="141">
        <f t="shared" si="29"/>
        <v>2.1864206005642312E-4</v>
      </c>
      <c r="AA13" s="141">
        <f>Z13*Input!X13/100</f>
        <v>1.5819021150208167E-6</v>
      </c>
      <c r="AB13" s="142">
        <v>0</v>
      </c>
      <c r="AC13" s="142">
        <v>0.85</v>
      </c>
      <c r="AD13" s="141">
        <f>(((Input!G13*$L$4*0.000000001*Input!U13*(230/229))-((AB13*0.000000000000001)+(Input!G13*AC13*0.000000000000001)))/Input!F13)*1000000000000</f>
        <v>226.29814302560447</v>
      </c>
      <c r="AE13" s="141">
        <f>AD13*Input!V13/100</f>
        <v>0.60235130354387545</v>
      </c>
      <c r="AF13" s="141">
        <f t="shared" si="30"/>
        <v>10.316598254876885</v>
      </c>
      <c r="AG13" s="141">
        <f>AF13*Input!V13/100</f>
        <v>2.7460306672779263E-2</v>
      </c>
      <c r="AH13" s="137">
        <f t="shared" si="31"/>
        <v>47184.874914801694</v>
      </c>
      <c r="AI13" s="146">
        <f t="shared" si="32"/>
        <v>363.75824989219012</v>
      </c>
      <c r="AJ13" s="143">
        <f t="shared" si="33"/>
        <v>0.58784555761626223</v>
      </c>
      <c r="AK13" s="146">
        <f t="shared" si="34"/>
        <v>2.3440343503879886</v>
      </c>
      <c r="AL13" s="146">
        <f t="shared" si="35"/>
        <v>1.0079473246218995</v>
      </c>
      <c r="AM13" s="146">
        <f t="shared" si="36"/>
        <v>2.6845209678131947E-3</v>
      </c>
      <c r="AN13" s="137">
        <f>AF13/Q13</f>
        <v>1.0079473246218995</v>
      </c>
      <c r="AO13" s="141">
        <f t="shared" si="37"/>
        <v>2.6845209678131947E-3</v>
      </c>
      <c r="AP13" s="137" t="str">
        <f t="shared" si="38"/>
        <v>Out of range</v>
      </c>
      <c r="AQ13" s="137" t="e">
        <f t="shared" si="39"/>
        <v>#VALUE!</v>
      </c>
      <c r="AR13" s="137" t="e">
        <f t="shared" si="40"/>
        <v>#VALUE!</v>
      </c>
      <c r="AS13" s="145">
        <f t="shared" si="41"/>
        <v>2.1361661473976075E-5</v>
      </c>
      <c r="AT13" s="145">
        <f t="shared" si="42"/>
        <v>1.5456677520617368E-7</v>
      </c>
      <c r="AU13" s="137">
        <v>0.75</v>
      </c>
      <c r="AV13" s="137">
        <f t="shared" si="43"/>
        <v>0.375</v>
      </c>
      <c r="AW13" s="137" t="str">
        <f t="shared" si="44"/>
        <v>Out of range</v>
      </c>
      <c r="AX13" s="147">
        <f t="shared" si="45"/>
        <v>193.3042178691</v>
      </c>
      <c r="AY13" s="147" t="e">
        <f t="shared" si="46"/>
        <v>#VALUE!</v>
      </c>
      <c r="AZ13" s="137" t="str">
        <f>Input!B13</f>
        <v>Hu1-13</v>
      </c>
      <c r="BA13" s="148">
        <f>Input!E13</f>
        <v>0</v>
      </c>
      <c r="BB13" s="137" t="e">
        <f t="shared" si="47"/>
        <v>#VALUE!</v>
      </c>
      <c r="BC13" s="143" t="e">
        <f t="shared" si="48"/>
        <v>#VALUE!</v>
      </c>
      <c r="BD13" s="137" t="e">
        <f t="shared" si="49"/>
        <v>#VALUE!</v>
      </c>
      <c r="BE13" s="149" t="e">
        <f t="shared" si="50"/>
        <v>#VALUE!</v>
      </c>
      <c r="BF13" s="150" t="e">
        <f t="shared" si="51"/>
        <v>#VALUE!</v>
      </c>
      <c r="BG13" s="151"/>
      <c r="BH13" s="151"/>
      <c r="BI13" s="151"/>
      <c r="BJ13" s="151"/>
      <c r="BK13" s="151"/>
      <c r="BL13" s="151"/>
      <c r="BM13" s="155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</row>
    <row r="14" spans="1:109" ht="15" customHeight="1" x14ac:dyDescent="0.2">
      <c r="A14" s="9">
        <f>Input!A14</f>
        <v>8948</v>
      </c>
      <c r="B14" s="9" t="str">
        <f>Input!B14</f>
        <v>EH17-08</v>
      </c>
      <c r="C14" s="9">
        <f>Input!O14</f>
        <v>1.2516465523867653</v>
      </c>
      <c r="D14" s="9">
        <f>C14*Input!P14/100</f>
        <v>7.1700087904402786E-3</v>
      </c>
      <c r="E14" s="11">
        <f>Input!M14</f>
        <v>1.3657453802850195</v>
      </c>
      <c r="F14" s="12">
        <f>E14*Input!N14/100</f>
        <v>1.0944037164174503E-4</v>
      </c>
      <c r="G14" s="13">
        <f t="shared" si="26"/>
        <v>188.30897303369846</v>
      </c>
      <c r="H14" s="12">
        <f>G14*Input!L14/100</f>
        <v>1.1817221669899394E-2</v>
      </c>
      <c r="I14" s="9">
        <v>0.3</v>
      </c>
      <c r="J14" s="21">
        <f>(((C14*$G$4*0.000000001*Input!G14*(234/233))-(I14*0.000000000000001))/Input!F14)*1000000000000</f>
        <v>27.115833494027846</v>
      </c>
      <c r="K14" s="9">
        <f>J14*Input!P14/100</f>
        <v>0.15533200178720866</v>
      </c>
      <c r="L14" s="14">
        <f t="shared" si="27"/>
        <v>0.37499226696424859</v>
      </c>
      <c r="M14" s="22">
        <f>L14*Input!P14/100</f>
        <v>2.1481286752667605E-3</v>
      </c>
      <c r="N14" s="9">
        <v>5.0000000000000001E-3</v>
      </c>
      <c r="O14" s="21">
        <f>(((G14*$D$4*0.000000001*Input!G14*(238/236))-(N14*0.000000001))/Input!F14)*1000000</f>
        <v>0.41094780201396103</v>
      </c>
      <c r="P14" s="9">
        <f>O14*Input!L14/100</f>
        <v>2.5788793772922671E-5</v>
      </c>
      <c r="Q14" s="23">
        <f t="shared" si="28"/>
        <v>0.30660781803433707</v>
      </c>
      <c r="R14" s="24">
        <f>Q14*Input!L14/100</f>
        <v>1.9240997882706024E-5</v>
      </c>
      <c r="S14" s="65">
        <f>Input!S14*0.0000028263/0.000000000155125</f>
        <v>1.2290702459740084</v>
      </c>
      <c r="T14" s="9">
        <f>S14*Input!T14/100</f>
        <v>2.0526820993797515E-3</v>
      </c>
      <c r="U14" s="9">
        <f>S14*1/((U13+U15)/2)</f>
        <v>1.2282493749540069</v>
      </c>
      <c r="V14" s="9">
        <f>U14*Input!T14/100</f>
        <v>2.0513111547537824E-3</v>
      </c>
      <c r="W14" s="3">
        <v>3.0000000000000001E-3</v>
      </c>
      <c r="X14" s="21">
        <f>((($L$4*0.000000001*Input!G14/Input!W14*(232/229))-(W14*0.000000001))/Input!F14)*1000000000</f>
        <v>98.290484338287186</v>
      </c>
      <c r="Y14" s="21">
        <f>X14*Input!X14/100</f>
        <v>0.16806217380812769</v>
      </c>
      <c r="Z14" s="21">
        <f t="shared" si="29"/>
        <v>2.3999723896156809E-2</v>
      </c>
      <c r="AA14" s="21">
        <f>Z14*Input!X14/100</f>
        <v>4.103597409186668E-5</v>
      </c>
      <c r="AB14" s="14">
        <v>0.05</v>
      </c>
      <c r="AC14" s="14">
        <v>0.85</v>
      </c>
      <c r="AD14" s="21">
        <f>(((Input!G14*$L$4*0.000000001*Input!U14*(230/229))-((AB14*0.000000000000001)+(Input!G14*AC14*0.000000000000001)))/Input!F14)*1000000000000</f>
        <v>5.1449392629731987</v>
      </c>
      <c r="AE14" s="21">
        <f>AD14*Input!V14/100</f>
        <v>1.3093959022549152E-2</v>
      </c>
      <c r="AF14" s="21">
        <f t="shared" si="30"/>
        <v>0.2345501854861943</v>
      </c>
      <c r="AG14" s="21">
        <f>AF14*Input!V14/100</f>
        <v>5.9693426112725917E-4</v>
      </c>
      <c r="AH14" s="9">
        <f t="shared" si="31"/>
        <v>9.7730368274675836</v>
      </c>
      <c r="AI14" s="3">
        <f t="shared" si="32"/>
        <v>2.9964689138028196E-2</v>
      </c>
      <c r="AJ14" s="22">
        <f t="shared" si="33"/>
        <v>228.24937495400687</v>
      </c>
      <c r="AK14" s="3">
        <f t="shared" si="34"/>
        <v>2.0513111547537823</v>
      </c>
      <c r="AL14" s="3">
        <f t="shared" si="35"/>
        <v>0.76498436011806781</v>
      </c>
      <c r="AM14" s="3">
        <f t="shared" si="36"/>
        <v>1.9474901421090761E-3</v>
      </c>
      <c r="AN14" s="9">
        <f>AL14*1/((AN13+AN15)/2)</f>
        <v>0.75923830965624384</v>
      </c>
      <c r="AO14" s="21">
        <f t="shared" si="37"/>
        <v>1.9328618997372499E-3</v>
      </c>
      <c r="AP14" s="58">
        <f t="shared" si="38"/>
        <v>100.9644</v>
      </c>
      <c r="AQ14" s="58">
        <f t="shared" si="39"/>
        <v>0.52200000000000002</v>
      </c>
      <c r="AR14" s="58">
        <f t="shared" si="40"/>
        <v>0.51701391777695904</v>
      </c>
      <c r="AS14" s="67">
        <f t="shared" si="41"/>
        <v>7.8274990018255428E-2</v>
      </c>
      <c r="AT14" s="67">
        <f t="shared" si="42"/>
        <v>1.3392875317385272E-4</v>
      </c>
      <c r="AU14" s="58">
        <v>0.75</v>
      </c>
      <c r="AV14" s="58">
        <f t="shared" si="43"/>
        <v>0.375</v>
      </c>
      <c r="AW14" s="58">
        <f t="shared" si="44"/>
        <v>95.924099999999996</v>
      </c>
      <c r="AX14" s="57">
        <f t="shared" si="45"/>
        <v>2.6228305747</v>
      </c>
      <c r="AY14" s="47">
        <f t="shared" si="46"/>
        <v>2.6315084887547435</v>
      </c>
      <c r="AZ14" s="9" t="str">
        <f>Input!B14</f>
        <v>EH17-08</v>
      </c>
      <c r="BA14" s="48">
        <f>Input!E14</f>
        <v>0</v>
      </c>
      <c r="BB14" s="58">
        <f t="shared" si="47"/>
        <v>299.33072472657159</v>
      </c>
      <c r="BC14" s="22">
        <f t="shared" si="48"/>
        <v>3.4871711382922403</v>
      </c>
      <c r="BD14" s="9">
        <f t="shared" si="49"/>
        <v>95866.099999999991</v>
      </c>
      <c r="BE14" s="49">
        <f t="shared" si="50"/>
        <v>1315.7542443773718</v>
      </c>
      <c r="BF14" s="89">
        <f t="shared" si="51"/>
        <v>2.7433236160201071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54" customFormat="1" ht="15" customHeight="1" x14ac:dyDescent="0.2">
      <c r="A15" s="137">
        <f>Input!A15</f>
        <v>8717</v>
      </c>
      <c r="B15" s="137" t="str">
        <f>Input!B15</f>
        <v>Hu1-13</v>
      </c>
      <c r="C15" s="137">
        <f>Input!O15</f>
        <v>2.1585760452163991</v>
      </c>
      <c r="D15" s="137">
        <f>C15*Input!P15/100</f>
        <v>3.8254033551579157E-2</v>
      </c>
      <c r="E15" s="138">
        <f>Input!M15</f>
        <v>2.7686438395469355</v>
      </c>
      <c r="F15" s="139">
        <f>E15*Input!N15/100</f>
        <v>5.4444591998950272E-4</v>
      </c>
      <c r="G15" s="140">
        <f t="shared" si="26"/>
        <v>381.74061259673147</v>
      </c>
      <c r="H15" s="139">
        <f>G15*Input!L15/100</f>
        <v>3.698816317311817E-2</v>
      </c>
      <c r="I15" s="137">
        <v>0</v>
      </c>
      <c r="J15" s="141">
        <f>(((C15*$G$4*0.000000001*Input!G15*(234/233))-(I15*0.000000000000001))/Input!F15)*1000000000000</f>
        <v>769.73081029190075</v>
      </c>
      <c r="K15" s="137">
        <f>J15*Input!P15/100</f>
        <v>13.64107987200361</v>
      </c>
      <c r="L15" s="142">
        <f t="shared" si="27"/>
        <v>10.644817595858168</v>
      </c>
      <c r="M15" s="143">
        <f>L15*Input!P15/100</f>
        <v>0.18864621905019596</v>
      </c>
      <c r="N15" s="137">
        <v>0</v>
      </c>
      <c r="O15" s="141">
        <f>(((G15*$D$4*0.000000001*Input!G15*(238/236))-(N15*0.000000001))/Input!F15)*1000000</f>
        <v>13.712509411817811</v>
      </c>
      <c r="P15" s="137">
        <f>O15*Input!L15/100</f>
        <v>1.328652280895875E-3</v>
      </c>
      <c r="Q15" s="144">
        <f t="shared" si="28"/>
        <v>10.2308920255277</v>
      </c>
      <c r="R15" s="145">
        <f>Q15*Input!L15/100</f>
        <v>9.913063770517253E-4</v>
      </c>
      <c r="S15" s="143">
        <f>Input!S15*0.0000028263/0.000000000155125</f>
        <v>1.000748806488361</v>
      </c>
      <c r="T15" s="137">
        <f>S15*Input!T15/100</f>
        <v>2.7255530820317051E-3</v>
      </c>
      <c r="U15" s="143">
        <f>S15</f>
        <v>1.000748806488361</v>
      </c>
      <c r="V15" s="137">
        <f>U15*Input!T15/100</f>
        <v>2.7255530820317051E-3</v>
      </c>
      <c r="W15" s="146">
        <v>0</v>
      </c>
      <c r="X15" s="141">
        <f>((($L$4*0.000000001*Input!G15/Input!W15*(232/229))-(W15*0.000000001))/Input!F15)*1000000000</f>
        <v>0.89286927134612948</v>
      </c>
      <c r="Y15" s="141">
        <f>X15*Input!X15/100</f>
        <v>6.9392686559617582E-3</v>
      </c>
      <c r="Z15" s="141">
        <f t="shared" si="29"/>
        <v>2.1801312845217826E-4</v>
      </c>
      <c r="AA15" s="141">
        <f>Z15*Input!X15/100</f>
        <v>1.694370852941912E-6</v>
      </c>
      <c r="AB15" s="142">
        <v>0</v>
      </c>
      <c r="AC15" s="142">
        <v>0.85</v>
      </c>
      <c r="AD15" s="141">
        <f>(((Input!G15*$L$4*0.000000001*Input!U15*(230/229))-((AB15*0.000000000000001)+(Input!G15*AC15*0.000000000000001)))/Input!F15)*1000000000000</f>
        <v>226.03149628583975</v>
      </c>
      <c r="AE15" s="141">
        <f>AD15*Input!V15/100</f>
        <v>0.91349783693444264</v>
      </c>
      <c r="AF15" s="141">
        <f t="shared" si="30"/>
        <v>10.304442223663608</v>
      </c>
      <c r="AG15" s="141">
        <f>AF15*Input!V15/100</f>
        <v>4.1645017782074245E-2</v>
      </c>
      <c r="AH15" s="137">
        <f t="shared" si="31"/>
        <v>47265.237175493836</v>
      </c>
      <c r="AI15" s="146">
        <f t="shared" si="32"/>
        <v>414.03772029567187</v>
      </c>
      <c r="AJ15" s="143">
        <f t="shared" si="33"/>
        <v>0.74880648836095354</v>
      </c>
      <c r="AK15" s="146">
        <f t="shared" si="34"/>
        <v>2.7255530820317051</v>
      </c>
      <c r="AL15" s="146">
        <f t="shared" si="35"/>
        <v>1.0071890308247207</v>
      </c>
      <c r="AM15" s="146">
        <f t="shared" si="36"/>
        <v>4.0716864762747225E-3</v>
      </c>
      <c r="AN15" s="137">
        <f>AF15/Q15</f>
        <v>1.0071890308247207</v>
      </c>
      <c r="AO15" s="141">
        <f t="shared" si="37"/>
        <v>4.0716864762747225E-3</v>
      </c>
      <c r="AP15" s="137" t="str">
        <f t="shared" si="38"/>
        <v>Out of range</v>
      </c>
      <c r="AQ15" s="137" t="e">
        <f t="shared" si="39"/>
        <v>#VALUE!</v>
      </c>
      <c r="AR15" s="137" t="e">
        <f t="shared" si="40"/>
        <v>#VALUE!</v>
      </c>
      <c r="AS15" s="145">
        <f t="shared" si="41"/>
        <v>2.1309298144111079E-5</v>
      </c>
      <c r="AT15" s="145">
        <f t="shared" si="42"/>
        <v>1.6562607857906192E-7</v>
      </c>
      <c r="AU15" s="137">
        <v>0.75</v>
      </c>
      <c r="AV15" s="137">
        <f t="shared" si="43"/>
        <v>0.375</v>
      </c>
      <c r="AW15" s="137" t="str">
        <f t="shared" si="44"/>
        <v>Out of range</v>
      </c>
      <c r="AX15" s="147">
        <f t="shared" si="45"/>
        <v>159.67371084440001</v>
      </c>
      <c r="AY15" s="147" t="e">
        <f t="shared" si="46"/>
        <v>#VALUE!</v>
      </c>
      <c r="AZ15" s="137" t="str">
        <f>Input!B15</f>
        <v>Hu1-13</v>
      </c>
      <c r="BA15" s="148">
        <f>Input!E15</f>
        <v>0</v>
      </c>
      <c r="BB15" s="137" t="e">
        <f t="shared" si="47"/>
        <v>#VALUE!</v>
      </c>
      <c r="BC15" s="143" t="e">
        <f t="shared" si="48"/>
        <v>#VALUE!</v>
      </c>
      <c r="BD15" s="137" t="e">
        <f t="shared" si="49"/>
        <v>#VALUE!</v>
      </c>
      <c r="BE15" s="149" t="e">
        <f t="shared" si="50"/>
        <v>#VALUE!</v>
      </c>
      <c r="BF15" s="150" t="e">
        <f t="shared" si="51"/>
        <v>#VALUE!</v>
      </c>
      <c r="BG15" s="151"/>
      <c r="BH15" s="151"/>
      <c r="BI15" s="151"/>
      <c r="BJ15" s="151"/>
      <c r="BK15" s="151"/>
      <c r="BL15" s="151"/>
      <c r="BM15" s="155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</row>
    <row r="16" spans="1:109" ht="15" customHeight="1" x14ac:dyDescent="0.2">
      <c r="A16" s="9">
        <f>Input!A16</f>
        <v>8949</v>
      </c>
      <c r="B16" s="9" t="str">
        <f>Input!B16</f>
        <v>EH17-09</v>
      </c>
      <c r="C16" s="9">
        <f>Input!O16</f>
        <v>2.1130241827810901</v>
      </c>
      <c r="D16" s="9">
        <f>C16*Input!P16/100</f>
        <v>1.3266603173977145E-2</v>
      </c>
      <c r="E16" s="11">
        <f>Input!M16</f>
        <v>2.0922595536218611</v>
      </c>
      <c r="F16" s="12">
        <f>E16*Input!N16/100</f>
        <v>1.686431436131845E-4</v>
      </c>
      <c r="G16" s="13">
        <f t="shared" si="26"/>
        <v>288.48074725338222</v>
      </c>
      <c r="H16" s="12">
        <f>G16*Input!L16/100</f>
        <v>1.8322500676343743E-2</v>
      </c>
      <c r="I16" s="9">
        <v>0.3</v>
      </c>
      <c r="J16" s="21">
        <f>(((C16*$G$4*0.000000001*Input!G16*(234/233))-(I16*0.000000000000001))/Input!F16)*1000000000000</f>
        <v>40.643825539400304</v>
      </c>
      <c r="K16" s="9">
        <f>J16*Input!P16/100</f>
        <v>0.25518189015418535</v>
      </c>
      <c r="L16" s="14">
        <f t="shared" si="27"/>
        <v>0.56207456357467078</v>
      </c>
      <c r="M16" s="22">
        <f>L16*Input!P16/100</f>
        <v>3.5289800513864139E-3</v>
      </c>
      <c r="N16" s="9">
        <v>5.0000000000000001E-3</v>
      </c>
      <c r="O16" s="21">
        <f>(((G16*$D$4*0.000000001*Input!G16*(238/236))-(N16*0.000000001))/Input!F16)*1000000</f>
        <v>0.55895989626578813</v>
      </c>
      <c r="P16" s="9">
        <f>O16*Input!L16/100</f>
        <v>3.5501651929594609E-5</v>
      </c>
      <c r="Q16" s="23">
        <f t="shared" si="28"/>
        <v>0.41703952016010631</v>
      </c>
      <c r="R16" s="24">
        <f>Q16*Input!L16/100</f>
        <v>2.6487753387175239E-5</v>
      </c>
      <c r="S16" s="65">
        <f>Input!S16*0.0000028263/0.000000000155125</f>
        <v>1.3443986742850003</v>
      </c>
      <c r="T16" s="9">
        <f>S16*Input!T16/100</f>
        <v>1.7194582356252317E-3</v>
      </c>
      <c r="U16" s="9">
        <f>S16*1/((U15+U17)/2)</f>
        <v>1.3435520361124935</v>
      </c>
      <c r="V16" s="9">
        <f>U16*Input!T16/100</f>
        <v>1.7183754028270771E-3</v>
      </c>
      <c r="W16" s="3">
        <v>3.0000000000000001E-3</v>
      </c>
      <c r="X16" s="21">
        <f>((($L$4*0.000000001*Input!G16/Input!W16*(232/229))-(W16*0.000000001))/Input!F16)*1000000000</f>
        <v>23.241981911022886</v>
      </c>
      <c r="Y16" s="21">
        <f>X16*Input!X16/100</f>
        <v>4.9731608255720289E-2</v>
      </c>
      <c r="Z16" s="21">
        <f t="shared" si="29"/>
        <v>5.6750269613509213E-3</v>
      </c>
      <c r="AA16" s="21">
        <f>Z16*Input!X16/100</f>
        <v>1.2143035768765632E-5</v>
      </c>
      <c r="AB16" s="14">
        <v>0.05</v>
      </c>
      <c r="AC16" s="14">
        <v>0.85</v>
      </c>
      <c r="AD16" s="21">
        <f>(((Input!G16*$L$4*0.000000001*Input!U16*(230/229))-((AB16*0.000000000000001)+(Input!G16*AC16*0.000000000000001)))/Input!F16)*1000000000000</f>
        <v>7.7297415811993719</v>
      </c>
      <c r="AE16" s="21">
        <f>AD16*Input!V16/100</f>
        <v>2.0018236035665219E-2</v>
      </c>
      <c r="AF16" s="21">
        <f t="shared" si="30"/>
        <v>0.35238750721090989</v>
      </c>
      <c r="AG16" s="21">
        <f>AF16*Input!V16/100</f>
        <v>9.1260182779268604E-4</v>
      </c>
      <c r="AH16" s="9">
        <f t="shared" si="31"/>
        <v>62.094419922724953</v>
      </c>
      <c r="AI16" s="3">
        <f t="shared" si="32"/>
        <v>0.20859797293337715</v>
      </c>
      <c r="AJ16" s="22">
        <f t="shared" si="33"/>
        <v>343.55203611249351</v>
      </c>
      <c r="AK16" s="3">
        <f t="shared" si="34"/>
        <v>1.718375402827077</v>
      </c>
      <c r="AL16" s="3">
        <f t="shared" si="35"/>
        <v>0.84497389378259458</v>
      </c>
      <c r="AM16" s="3">
        <f t="shared" si="36"/>
        <v>2.188944197945649E-3</v>
      </c>
      <c r="AN16" s="9">
        <f>AL16*1/((AN15+AN17)/2)</f>
        <v>0.83956101144640682</v>
      </c>
      <c r="AO16" s="21">
        <f t="shared" si="37"/>
        <v>2.1749218743316967E-3</v>
      </c>
      <c r="AP16" s="58">
        <f t="shared" si="38"/>
        <v>101.25839999999999</v>
      </c>
      <c r="AQ16" s="58">
        <f t="shared" si="39"/>
        <v>0.48099999999999998</v>
      </c>
      <c r="AR16" s="58">
        <f t="shared" si="40"/>
        <v>0.47502231913599269</v>
      </c>
      <c r="AS16" s="67">
        <f t="shared" si="41"/>
        <v>1.3607887710910977E-2</v>
      </c>
      <c r="AT16" s="67">
        <f t="shared" si="42"/>
        <v>2.9130054871809754E-5</v>
      </c>
      <c r="AU16" s="58">
        <v>0.75</v>
      </c>
      <c r="AV16" s="58">
        <f t="shared" si="43"/>
        <v>0.375</v>
      </c>
      <c r="AW16" s="58">
        <f t="shared" si="44"/>
        <v>100.4907</v>
      </c>
      <c r="AX16" s="57">
        <f t="shared" si="45"/>
        <v>0.59707096209999999</v>
      </c>
      <c r="AY16" s="47">
        <f t="shared" si="46"/>
        <v>0.60629580075076384</v>
      </c>
      <c r="AZ16" s="9" t="str">
        <f>Input!B16</f>
        <v>EH17-09</v>
      </c>
      <c r="BA16" s="48">
        <f>Input!E16</f>
        <v>0</v>
      </c>
      <c r="BB16" s="58">
        <f t="shared" si="47"/>
        <v>456.39353539819717</v>
      </c>
      <c r="BC16" s="22">
        <f t="shared" si="48"/>
        <v>2.4092034210214939</v>
      </c>
      <c r="BD16" s="9">
        <f t="shared" si="49"/>
        <v>100432.7</v>
      </c>
      <c r="BE16" s="49">
        <f t="shared" si="50"/>
        <v>303.14790037538194</v>
      </c>
      <c r="BF16" s="89">
        <f t="shared" si="51"/>
        <v>0.60333523475382678</v>
      </c>
      <c r="BG16" s="85"/>
      <c r="BH16" s="85"/>
      <c r="BI16" s="85"/>
      <c r="BJ16" s="85"/>
      <c r="BK16" s="85"/>
      <c r="BL16" s="85"/>
      <c r="BM16" s="90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</row>
    <row r="17" spans="1:109" s="154" customFormat="1" ht="15" customHeight="1" x14ac:dyDescent="0.2">
      <c r="A17" s="137">
        <f>Input!A17</f>
        <v>8717</v>
      </c>
      <c r="B17" s="137" t="str">
        <f>Input!B17</f>
        <v>Hu1-13</v>
      </c>
      <c r="C17" s="137">
        <f>Input!O17</f>
        <v>2.0890004237659512</v>
      </c>
      <c r="D17" s="137">
        <f>C17*Input!P17/100</f>
        <v>3.3772968811578784E-2</v>
      </c>
      <c r="E17" s="138">
        <f>Input!M17</f>
        <v>2.7685157869333157</v>
      </c>
      <c r="F17" s="139">
        <f>E17*Input!N17/100</f>
        <v>4.8007111439813283E-4</v>
      </c>
      <c r="G17" s="140">
        <f t="shared" si="26"/>
        <v>381.72295670236554</v>
      </c>
      <c r="H17" s="139">
        <f>G17*Input!L17/100</f>
        <v>3.9614710323772506E-2</v>
      </c>
      <c r="I17" s="137">
        <v>0</v>
      </c>
      <c r="J17" s="141">
        <f>(((C17*$G$4*0.000000001*Input!G17*(234/233))-(I17*0.000000000000001))/Input!F17)*1000000000000</f>
        <v>744.92070476224058</v>
      </c>
      <c r="K17" s="137">
        <f>J17*Input!P17/100</f>
        <v>12.043168322426885</v>
      </c>
      <c r="L17" s="142">
        <f t="shared" si="27"/>
        <v>10.301711870627978</v>
      </c>
      <c r="M17" s="143">
        <f>L17*Input!P17/100</f>
        <v>0.16654826382724089</v>
      </c>
      <c r="N17" s="137">
        <v>0</v>
      </c>
      <c r="O17" s="141">
        <f>(((G17*$D$4*0.000000001*Input!G17*(238/236))-(N17*0.000000001))/Input!F17)*1000000</f>
        <v>13.711875194211199</v>
      </c>
      <c r="P17" s="137">
        <f>O17*Input!L17/100</f>
        <v>1.4230005145798252E-3</v>
      </c>
      <c r="Q17" s="144">
        <f t="shared" si="28"/>
        <v>10.230418836291575</v>
      </c>
      <c r="R17" s="145">
        <f>Q17*Input!L17/100</f>
        <v>1.0616995168214493E-3</v>
      </c>
      <c r="S17" s="143">
        <f>Input!S17*0.0000028263/0.000000000155125</f>
        <v>1.000511491810105</v>
      </c>
      <c r="T17" s="137">
        <f>S17*Input!T17/100</f>
        <v>2.2102798879516674E-3</v>
      </c>
      <c r="U17" s="143">
        <f>S17</f>
        <v>1.000511491810105</v>
      </c>
      <c r="V17" s="137">
        <f>U17*Input!T17/100</f>
        <v>2.2102798879516674E-3</v>
      </c>
      <c r="W17" s="146">
        <v>0</v>
      </c>
      <c r="X17" s="141">
        <f>((($L$4*0.000000001*Input!G17/Input!W17*(232/229))-(W17*0.000000001))/Input!F17)*1000000000</f>
        <v>0.89001500242946718</v>
      </c>
      <c r="Y17" s="141">
        <f>X17*Input!X17/100</f>
        <v>8.1523216767246439E-3</v>
      </c>
      <c r="Z17" s="141">
        <f t="shared" si="29"/>
        <v>2.1731619765174068E-4</v>
      </c>
      <c r="AA17" s="141">
        <f>Z17*Input!X17/100</f>
        <v>1.9905636916048084E-6</v>
      </c>
      <c r="AB17" s="142">
        <v>0</v>
      </c>
      <c r="AC17" s="142">
        <v>0.85</v>
      </c>
      <c r="AD17" s="141">
        <f>(((Input!G17*$L$4*0.000000001*Input!U17*(230/229))-((AB17*0.000000000000001)+(Input!G17*AC17*0.000000000000001)))/Input!F17)*1000000000000</f>
        <v>225.68813142388663</v>
      </c>
      <c r="AE17" s="141">
        <f>AD17*Input!V17/100</f>
        <v>0.538169629501279</v>
      </c>
      <c r="AF17" s="141">
        <f t="shared" si="30"/>
        <v>10.288788726519307</v>
      </c>
      <c r="AG17" s="141">
        <f>AF17*Input!V17/100</f>
        <v>2.4534358905068183E-2</v>
      </c>
      <c r="AH17" s="137">
        <f t="shared" si="31"/>
        <v>47344.785329842598</v>
      </c>
      <c r="AI17" s="146">
        <f t="shared" si="32"/>
        <v>448.12119040410346</v>
      </c>
      <c r="AJ17" s="143">
        <f t="shared" si="33"/>
        <v>0.51149181010501366</v>
      </c>
      <c r="AK17" s="146">
        <f t="shared" si="34"/>
        <v>2.2102798879516672</v>
      </c>
      <c r="AL17" s="146">
        <f t="shared" si="35"/>
        <v>1.0057055230251835</v>
      </c>
      <c r="AM17" s="146">
        <f t="shared" si="36"/>
        <v>2.4004474473460847E-3</v>
      </c>
      <c r="AN17" s="137">
        <f>AF17/Q17</f>
        <v>1.0057055230251835</v>
      </c>
      <c r="AO17" s="141">
        <f t="shared" si="37"/>
        <v>2.4004474473460847E-3</v>
      </c>
      <c r="AP17" s="137" t="str">
        <f t="shared" si="38"/>
        <v>Out of range</v>
      </c>
      <c r="AQ17" s="137" t="e">
        <f t="shared" si="39"/>
        <v>#VALUE!</v>
      </c>
      <c r="AR17" s="137" t="e">
        <f t="shared" si="40"/>
        <v>#VALUE!</v>
      </c>
      <c r="AS17" s="145">
        <f t="shared" si="41"/>
        <v>2.1242160377718773E-5</v>
      </c>
      <c r="AT17" s="145">
        <f t="shared" si="42"/>
        <v>1.9458552765544828E-7</v>
      </c>
      <c r="AU17" s="137">
        <v>0.75</v>
      </c>
      <c r="AV17" s="137">
        <f t="shared" si="43"/>
        <v>0.375</v>
      </c>
      <c r="AW17" s="137" t="str">
        <f t="shared" si="44"/>
        <v>Out of range</v>
      </c>
      <c r="AX17" s="147">
        <f t="shared" si="45"/>
        <v>215.54555892229999</v>
      </c>
      <c r="AY17" s="147" t="e">
        <f t="shared" si="46"/>
        <v>#VALUE!</v>
      </c>
      <c r="AZ17" s="137" t="str">
        <f>Input!B17</f>
        <v>Hu1-13</v>
      </c>
      <c r="BA17" s="148">
        <f>Input!E17</f>
        <v>0</v>
      </c>
      <c r="BB17" s="137" t="e">
        <f t="shared" si="47"/>
        <v>#VALUE!</v>
      </c>
      <c r="BC17" s="143" t="e">
        <f t="shared" si="48"/>
        <v>#VALUE!</v>
      </c>
      <c r="BD17" s="137" t="e">
        <f t="shared" si="49"/>
        <v>#VALUE!</v>
      </c>
      <c r="BE17" s="149" t="e">
        <f t="shared" si="50"/>
        <v>#VALUE!</v>
      </c>
      <c r="BF17" s="150" t="e">
        <f t="shared" si="51"/>
        <v>#VALUE!</v>
      </c>
      <c r="BG17" s="151"/>
      <c r="BH17" s="151"/>
      <c r="BI17" s="151"/>
      <c r="BJ17" s="151"/>
      <c r="BK17" s="151"/>
      <c r="BL17" s="151"/>
      <c r="BM17" s="155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</row>
    <row r="18" spans="1:109" ht="15" customHeight="1" x14ac:dyDescent="0.2">
      <c r="A18" s="9">
        <f>Input!A18</f>
        <v>8991</v>
      </c>
      <c r="B18" s="9" t="str">
        <f>Input!B18</f>
        <v>BP_1,40 Egypt</v>
      </c>
      <c r="C18" s="9">
        <f>Input!O18</f>
        <v>2.8178530817075425</v>
      </c>
      <c r="D18" s="9">
        <f>C18*Input!P18/100</f>
        <v>1.6361137190941278E-2</v>
      </c>
      <c r="E18" s="11">
        <f>Input!M18</f>
        <v>3.903790578934172</v>
      </c>
      <c r="F18" s="12">
        <f>E18*Input!N18/100</f>
        <v>3.3109510474330138E-4</v>
      </c>
      <c r="G18" s="13">
        <f t="shared" si="26"/>
        <v>538.25464502344357</v>
      </c>
      <c r="H18" s="12">
        <f>G18*Input!L18/100</f>
        <v>2.7921819306293501E-2</v>
      </c>
      <c r="I18" s="9">
        <v>0.3</v>
      </c>
      <c r="J18" s="21">
        <f>(((C18*$G$4*0.000000001*Input!G18*(234/233))-(I18*0.000000000000001))/Input!F18)*1000000000000</f>
        <v>116.66478711552065</v>
      </c>
      <c r="K18" s="9">
        <f>J18*Input!P18/100</f>
        <v>0.67738399838515706</v>
      </c>
      <c r="L18" s="14">
        <f t="shared" si="27"/>
        <v>1.6133892032116943</v>
      </c>
      <c r="M18" s="22">
        <f>L18*Input!P18/100</f>
        <v>9.3677283132640021E-3</v>
      </c>
      <c r="N18" s="9">
        <v>5.0000000000000001E-3</v>
      </c>
      <c r="O18" s="21">
        <f>(((G18*$D$4*0.000000001*Input!G18*(238/236))-(N18*0.000000001))/Input!F18)*1000000</f>
        <v>2.2448528510572716</v>
      </c>
      <c r="P18" s="9">
        <f>O18*Input!L18/100</f>
        <v>1.16451156076338E-4</v>
      </c>
      <c r="Q18" s="23">
        <f t="shared" si="28"/>
        <v>1.6748828710062007</v>
      </c>
      <c r="R18" s="24">
        <f>Q18*Input!L18/100</f>
        <v>8.688411203846526E-5</v>
      </c>
      <c r="S18" s="65">
        <f>Input!S18*0.0000028263/0.000000000155125</f>
        <v>0.98439291564818343</v>
      </c>
      <c r="T18" s="9">
        <f>S18*Input!T18/100</f>
        <v>9.3143802160641971E-4</v>
      </c>
      <c r="U18" s="9">
        <f>S18*1/((U17+U19)/2)</f>
        <v>0.98388966414292733</v>
      </c>
      <c r="V18" s="9">
        <f>U18*Input!T18/100</f>
        <v>9.3096184224858924E-4</v>
      </c>
      <c r="W18" s="3">
        <v>3.0000000000000001E-3</v>
      </c>
      <c r="X18" s="21">
        <f>((($L$4*0.000000001*Input!G18/Input!W18*(232/229))-(W18*0.000000001))/Input!F18)*1000000000</f>
        <v>588.57043844855923</v>
      </c>
      <c r="Y18" s="21">
        <f>X18*Input!X18/100</f>
        <v>0.89878735591918157</v>
      </c>
      <c r="Z18" s="21">
        <f t="shared" si="29"/>
        <v>0.14371206034135944</v>
      </c>
      <c r="AA18" s="21">
        <f>Z18*Input!X18/100</f>
        <v>2.1945815537114752E-4</v>
      </c>
      <c r="AB18" s="14">
        <v>0.05</v>
      </c>
      <c r="AC18" s="14">
        <v>0.85</v>
      </c>
      <c r="AD18" s="21">
        <f>(((Input!G18*$L$4*0.000000001*Input!U18*(230/229))-((AB18*0.000000000000001)+(Input!G18*AC18*0.000000000000001)))/Input!F18)*1000000000000</f>
        <v>35.479565727533156</v>
      </c>
      <c r="AE18" s="21">
        <f>AD18*Input!V18/100</f>
        <v>6.5271294868632368E-2</v>
      </c>
      <c r="AF18" s="21">
        <f t="shared" si="30"/>
        <v>1.617461022766961</v>
      </c>
      <c r="AG18" s="21">
        <f>AF18*Input!V18/100</f>
        <v>2.9756219725545776E-3</v>
      </c>
      <c r="AH18" s="9">
        <f t="shared" si="31"/>
        <v>11.254873243936547</v>
      </c>
      <c r="AI18" s="3">
        <f t="shared" si="32"/>
        <v>2.690923747179284E-2</v>
      </c>
      <c r="AJ18" s="22">
        <f t="shared" si="33"/>
        <v>-16.110335857072666</v>
      </c>
      <c r="AK18" s="3">
        <f t="shared" si="34"/>
        <v>0.93096184224858924</v>
      </c>
      <c r="AL18" s="3">
        <f t="shared" si="35"/>
        <v>0.96571590214858249</v>
      </c>
      <c r="AM18" s="3">
        <f t="shared" si="36"/>
        <v>1.7773211211541174E-3</v>
      </c>
      <c r="AN18" s="9">
        <f>AL18*1/((AN17+AN19)/2)</f>
        <v>0.96023724642944053</v>
      </c>
      <c r="AO18" s="21">
        <f t="shared" si="37"/>
        <v>1.7672381034638232E-3</v>
      </c>
      <c r="AP18" s="58">
        <f t="shared" si="38"/>
        <v>439.2688</v>
      </c>
      <c r="AQ18" s="58">
        <f t="shared" si="39"/>
        <v>14.229799999999999</v>
      </c>
      <c r="AR18" s="58">
        <f t="shared" si="40"/>
        <v>3.2394287962177146</v>
      </c>
      <c r="AS18" s="67">
        <f t="shared" si="41"/>
        <v>8.5804245078357724E-2</v>
      </c>
      <c r="AT18" s="67">
        <f t="shared" si="42"/>
        <v>1.3110453681217194E-4</v>
      </c>
      <c r="AU18" s="58">
        <v>0.75</v>
      </c>
      <c r="AV18" s="58">
        <f t="shared" si="43"/>
        <v>0.375</v>
      </c>
      <c r="AW18" s="58">
        <f t="shared" si="44"/>
        <v>431.56599999999997</v>
      </c>
      <c r="AX18" s="57">
        <f t="shared" si="45"/>
        <v>15.7702461301</v>
      </c>
      <c r="AY18" s="47">
        <f t="shared" si="46"/>
        <v>14.555523150269527</v>
      </c>
      <c r="AZ18" s="9" t="str">
        <f>Input!B18</f>
        <v>BP_1,40 Egypt</v>
      </c>
      <c r="BA18" s="48">
        <f>Input!E18</f>
        <v>0</v>
      </c>
      <c r="BB18" s="58">
        <f t="shared" si="47"/>
        <v>-54.554272426821278</v>
      </c>
      <c r="BC18" s="22">
        <f t="shared" si="48"/>
        <v>3.9813060678727235</v>
      </c>
      <c r="BD18" s="9">
        <f t="shared" si="49"/>
        <v>431508</v>
      </c>
      <c r="BE18" s="49">
        <f t="shared" si="50"/>
        <v>7277.7615751347639</v>
      </c>
      <c r="BF18" s="89">
        <f t="shared" si="51"/>
        <v>3.3727223994173614</v>
      </c>
      <c r="BG18" s="85"/>
      <c r="BH18" s="85"/>
      <c r="BI18" s="85"/>
      <c r="BJ18" s="85"/>
      <c r="BK18" s="85"/>
      <c r="BL18" s="85"/>
      <c r="BM18" s="90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</row>
    <row r="19" spans="1:109" s="154" customFormat="1" ht="15" customHeight="1" x14ac:dyDescent="0.2">
      <c r="A19" s="137">
        <f>Input!A19</f>
        <v>8717</v>
      </c>
      <c r="B19" s="137" t="str">
        <f>Input!B19</f>
        <v>Hu1-13</v>
      </c>
      <c r="C19" s="137">
        <f>Input!O19</f>
        <v>2.0890004237659512</v>
      </c>
      <c r="D19" s="137">
        <f>C19*Input!P19/100</f>
        <v>3.3772968811578784E-2</v>
      </c>
      <c r="E19" s="138">
        <f>Input!M19</f>
        <v>2.7685157869333157</v>
      </c>
      <c r="F19" s="139">
        <f>E19*Input!N19/100</f>
        <v>4.8007111439813283E-4</v>
      </c>
      <c r="G19" s="140">
        <f t="shared" si="26"/>
        <v>381.72295670236554</v>
      </c>
      <c r="H19" s="139">
        <f>G19*Input!L19/100</f>
        <v>3.9614710323772506E-2</v>
      </c>
      <c r="I19" s="137">
        <v>0</v>
      </c>
      <c r="J19" s="141">
        <f>(((C19*$G$4*0.000000001*Input!G19*(234/233))-(I19*0.000000000000001))/Input!F19)*1000000000000</f>
        <v>744.92070476224058</v>
      </c>
      <c r="K19" s="137">
        <f>J19*Input!P19/100</f>
        <v>12.043168322426885</v>
      </c>
      <c r="L19" s="142">
        <f t="shared" si="27"/>
        <v>10.301711870627978</v>
      </c>
      <c r="M19" s="143">
        <f>L19*Input!P19/100</f>
        <v>0.16654826382724089</v>
      </c>
      <c r="N19" s="137">
        <v>0</v>
      </c>
      <c r="O19" s="141">
        <f>(((G19*$D$4*0.000000001*Input!G19*(238/236))-(N19*0.000000001))/Input!F19)*1000000</f>
        <v>13.711875194211199</v>
      </c>
      <c r="P19" s="137">
        <f>O19*Input!L19/100</f>
        <v>1.4230005145798252E-3</v>
      </c>
      <c r="Q19" s="144">
        <f t="shared" si="28"/>
        <v>10.230418836291575</v>
      </c>
      <c r="R19" s="145">
        <f>Q19*Input!L19/100</f>
        <v>1.0616995168214493E-3</v>
      </c>
      <c r="S19" s="143">
        <f>Input!S19*0.0000028263/0.000000000155125</f>
        <v>1.000511491810105</v>
      </c>
      <c r="T19" s="137">
        <f>S19*Input!T19/100</f>
        <v>2.2102798879516674E-3</v>
      </c>
      <c r="U19" s="143">
        <f>S19</f>
        <v>1.000511491810105</v>
      </c>
      <c r="V19" s="137">
        <f>U19*Input!T19/100</f>
        <v>2.2102798879516674E-3</v>
      </c>
      <c r="W19" s="146">
        <v>0</v>
      </c>
      <c r="X19" s="141">
        <f>((($L$4*0.000000001*Input!G19/Input!W19*(232/229))-(W19*0.000000001))/Input!F19)*1000000000</f>
        <v>0.89001500242946718</v>
      </c>
      <c r="Y19" s="141">
        <f>X19*Input!X19/100</f>
        <v>8.1523216767246439E-3</v>
      </c>
      <c r="Z19" s="141">
        <f t="shared" si="29"/>
        <v>2.1731619765174068E-4</v>
      </c>
      <c r="AA19" s="141">
        <f>Z19*Input!X19/100</f>
        <v>1.9905636916048084E-6</v>
      </c>
      <c r="AB19" s="142">
        <v>0</v>
      </c>
      <c r="AC19" s="142">
        <v>0.85</v>
      </c>
      <c r="AD19" s="141">
        <f>(((Input!G19*$L$4*0.000000001*Input!U19*(230/229))-((AB19*0.000000000000001)+(Input!G19*AC19*0.000000000000001)))/Input!F19)*1000000000000</f>
        <v>225.68813142388663</v>
      </c>
      <c r="AE19" s="141">
        <f>AD19*Input!V19/100</f>
        <v>0.538169629501279</v>
      </c>
      <c r="AF19" s="141">
        <f t="shared" si="30"/>
        <v>10.288788726519307</v>
      </c>
      <c r="AG19" s="141">
        <f>AF19*Input!V19/100</f>
        <v>2.4534358905068183E-2</v>
      </c>
      <c r="AH19" s="137">
        <f t="shared" si="31"/>
        <v>47344.785329842598</v>
      </c>
      <c r="AI19" s="146">
        <f t="shared" si="32"/>
        <v>448.12119040410346</v>
      </c>
      <c r="AJ19" s="143">
        <f t="shared" si="33"/>
        <v>0.51149181010501366</v>
      </c>
      <c r="AK19" s="146">
        <f t="shared" si="34"/>
        <v>2.2102798879516672</v>
      </c>
      <c r="AL19" s="146">
        <f t="shared" si="35"/>
        <v>1.0057055230251835</v>
      </c>
      <c r="AM19" s="146">
        <f t="shared" si="36"/>
        <v>2.4004474473460847E-3</v>
      </c>
      <c r="AN19" s="137">
        <f>AF19/Q19</f>
        <v>1.0057055230251835</v>
      </c>
      <c r="AO19" s="141">
        <f t="shared" si="37"/>
        <v>2.4004474473460847E-3</v>
      </c>
      <c r="AP19" s="137" t="str">
        <f t="shared" si="38"/>
        <v>Out of range</v>
      </c>
      <c r="AQ19" s="137" t="e">
        <f t="shared" si="39"/>
        <v>#VALUE!</v>
      </c>
      <c r="AR19" s="137" t="e">
        <f t="shared" si="40"/>
        <v>#VALUE!</v>
      </c>
      <c r="AS19" s="145">
        <f t="shared" si="41"/>
        <v>2.1242160377718773E-5</v>
      </c>
      <c r="AT19" s="145">
        <f t="shared" si="42"/>
        <v>1.9458552765544828E-7</v>
      </c>
      <c r="AU19" s="137">
        <v>0.75</v>
      </c>
      <c r="AV19" s="137">
        <f t="shared" si="43"/>
        <v>0.375</v>
      </c>
      <c r="AW19" s="137" t="str">
        <f t="shared" si="44"/>
        <v>Out of range</v>
      </c>
      <c r="AX19" s="147">
        <f t="shared" si="45"/>
        <v>252.69966738529999</v>
      </c>
      <c r="AY19" s="147" t="e">
        <f t="shared" si="46"/>
        <v>#VALUE!</v>
      </c>
      <c r="AZ19" s="137" t="str">
        <f>Input!B19</f>
        <v>Hu1-13</v>
      </c>
      <c r="BA19" s="148">
        <f>Input!E19</f>
        <v>0</v>
      </c>
      <c r="BB19" s="137" t="e">
        <f t="shared" si="47"/>
        <v>#VALUE!</v>
      </c>
      <c r="BC19" s="143" t="e">
        <f t="shared" si="48"/>
        <v>#VALUE!</v>
      </c>
      <c r="BD19" s="137" t="e">
        <f t="shared" si="49"/>
        <v>#VALUE!</v>
      </c>
      <c r="BE19" s="149" t="e">
        <f t="shared" si="50"/>
        <v>#VALUE!</v>
      </c>
      <c r="BF19" s="150" t="e">
        <f t="shared" si="51"/>
        <v>#VALUE!</v>
      </c>
      <c r="BG19" s="151"/>
      <c r="BH19" s="151"/>
      <c r="BI19" s="151"/>
      <c r="BJ19" s="151"/>
      <c r="BK19" s="151"/>
      <c r="BL19" s="151"/>
      <c r="BM19" s="155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</row>
    <row r="20" spans="1:109" s="76" customFormat="1" ht="15" customHeight="1" x14ac:dyDescent="0.2">
      <c r="A20" s="58"/>
      <c r="B20" s="58"/>
      <c r="C20" s="58"/>
      <c r="D20" s="58"/>
      <c r="E20" s="60"/>
      <c r="F20" s="61"/>
      <c r="G20" s="59"/>
      <c r="H20" s="61"/>
      <c r="I20" s="58"/>
      <c r="J20" s="63"/>
      <c r="K20" s="58"/>
      <c r="L20" s="64"/>
      <c r="M20" s="65"/>
      <c r="N20" s="58"/>
      <c r="O20" s="63"/>
      <c r="P20" s="58"/>
      <c r="Q20" s="66"/>
      <c r="R20" s="67"/>
      <c r="S20" s="65"/>
      <c r="T20" s="58"/>
      <c r="U20" s="58"/>
      <c r="V20" s="58"/>
      <c r="W20" s="68"/>
      <c r="X20" s="63"/>
      <c r="Y20" s="63"/>
      <c r="Z20" s="63"/>
      <c r="AA20" s="63"/>
      <c r="AB20" s="64"/>
      <c r="AC20" s="64"/>
      <c r="AD20" s="63"/>
      <c r="AE20" s="63"/>
      <c r="AF20" s="63"/>
      <c r="AG20" s="63"/>
      <c r="AH20" s="58"/>
      <c r="AI20" s="68"/>
      <c r="AJ20" s="65"/>
      <c r="AK20" s="68"/>
      <c r="AL20" s="68"/>
      <c r="AM20" s="68"/>
      <c r="AN20" s="58"/>
      <c r="AO20" s="63"/>
      <c r="AP20" s="58"/>
      <c r="AQ20" s="58"/>
      <c r="AR20" s="58"/>
      <c r="AS20" s="67"/>
      <c r="AT20" s="67"/>
      <c r="AU20" s="58"/>
      <c r="AV20" s="58"/>
      <c r="AW20" s="58"/>
      <c r="AX20" s="57"/>
      <c r="AY20" s="57"/>
      <c r="AZ20" s="58"/>
      <c r="BA20" s="69"/>
      <c r="BB20" s="58"/>
      <c r="BC20" s="65"/>
      <c r="BD20" s="58"/>
      <c r="BE20" s="62"/>
      <c r="BF20" s="74"/>
      <c r="BG20" s="75"/>
      <c r="BH20" s="75"/>
      <c r="BI20" s="75"/>
      <c r="BJ20" s="75"/>
      <c r="BK20" s="75"/>
      <c r="BL20" s="75"/>
      <c r="BM20" s="103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</row>
    <row r="21" spans="1:109" s="154" customFormat="1" ht="14.25" x14ac:dyDescent="0.2">
      <c r="A21" s="137">
        <f>Input!A21</f>
        <v>8717</v>
      </c>
      <c r="B21" s="137" t="str">
        <f>Input!B21</f>
        <v>Hu1-13</v>
      </c>
      <c r="C21" s="137">
        <f>Input!O21</f>
        <v>2.0920123616285982</v>
      </c>
      <c r="D21" s="137">
        <f>C21*Input!P21/100</f>
        <v>1.2092736036693546E-2</v>
      </c>
      <c r="E21" s="138">
        <f>Input!M21</f>
        <v>2.7695562670627223</v>
      </c>
      <c r="F21" s="139">
        <f>E21*Input!N21/100</f>
        <v>3.2210768549163738E-4</v>
      </c>
      <c r="G21" s="140">
        <f t="shared" ref="G21:G31" si="52">E21*137.88</f>
        <v>381.86641810260812</v>
      </c>
      <c r="H21" s="139">
        <f>G21*Input!L21/100</f>
        <v>4.9457288170157113E-2</v>
      </c>
      <c r="I21" s="137">
        <v>0</v>
      </c>
      <c r="J21" s="141">
        <f>(((C21*$G$4*0.000000001*Input!G21*(234/233))-(I21*0.000000000000001))/Input!F21)*1000000000000</f>
        <v>745.99473751485152</v>
      </c>
      <c r="K21" s="137">
        <f>J21*Input!P21/100</f>
        <v>4.3121721510798299</v>
      </c>
      <c r="L21" s="142">
        <f t="shared" ref="L21:L31" si="53">(J21/234)*602200000000*0.0000028263/(365.2425*24*60)</f>
        <v>10.316564962891732</v>
      </c>
      <c r="M21" s="143">
        <f>L21*Input!P21/100</f>
        <v>5.9634206369856585E-2</v>
      </c>
      <c r="N21" s="137">
        <v>0</v>
      </c>
      <c r="O21" s="141">
        <f>(((G21*$D$4*0.000000001*Input!G21*(238/236))-(N21*0.000000001))/Input!F21)*1000000</f>
        <v>13.717028472998276</v>
      </c>
      <c r="P21" s="137">
        <f>O21*Input!L21/100</f>
        <v>1.7765558788807576E-3</v>
      </c>
      <c r="Q21" s="144">
        <f t="shared" ref="Q21:Q31" si="54">(O21/238.05)*602200000000000000*0.00000000015512/(365.2425*24*60)</f>
        <v>10.234263693368034</v>
      </c>
      <c r="R21" s="145">
        <f>Q21*Input!L21/100</f>
        <v>1.3254868841498222E-3</v>
      </c>
      <c r="S21" s="143">
        <f>Input!S21*0.0000028263/0.000000000155125</f>
        <v>0.99707482199486797</v>
      </c>
      <c r="T21" s="137">
        <f>S21*Input!T21/100</f>
        <v>1.2997195021567712E-3</v>
      </c>
      <c r="U21" s="143">
        <f>S21</f>
        <v>0.99707482199486797</v>
      </c>
      <c r="V21" s="137">
        <f>U21*Input!T21/100</f>
        <v>1.2997195021567712E-3</v>
      </c>
      <c r="W21" s="146">
        <v>0</v>
      </c>
      <c r="X21" s="141">
        <f>((($L$4*0.000000001*Input!G21/Input!W21*(232/229))-(W21*0.000000001))/Input!F21)*1000000000</f>
        <v>0.94629880269048472</v>
      </c>
      <c r="Y21" s="141">
        <f>X21*Input!X21/100</f>
        <v>3.9586729626292843E-3</v>
      </c>
      <c r="Z21" s="141">
        <f t="shared" ref="Z21:Z31" si="55">(X21/232)*6.022E+23*0.000000001*0.000000000049475/(365.2425*24*60)</f>
        <v>2.3105909123075506E-4</v>
      </c>
      <c r="AA21" s="141">
        <f>Z21*Input!X21/100</f>
        <v>9.6659466822136414E-7</v>
      </c>
      <c r="AB21" s="142">
        <v>0</v>
      </c>
      <c r="AC21" s="142">
        <v>0.85</v>
      </c>
      <c r="AD21" s="141">
        <f>(((Input!G21*$L$4*0.000000001*Input!U21*(230/229))-((AB21*0.000000000000001)+(Input!G21*AC21*0.000000000000001)))/Input!F21)*1000000000000</f>
        <v>225.46978170412692</v>
      </c>
      <c r="AE21" s="141">
        <f>AD21*Input!V21/100</f>
        <v>0.5420624272276019</v>
      </c>
      <c r="AF21" s="141">
        <f t="shared" ref="AF21:AF31" si="56">(AD21/230)*602200000000*0.0000091577/(365.2425*24*60)</f>
        <v>10.278834485146806</v>
      </c>
      <c r="AG21" s="141">
        <f>AF21*Input!V21/100</f>
        <v>2.4711825806444519E-2</v>
      </c>
      <c r="AH21" s="137">
        <f t="shared" ref="AH21:AH31" si="57">AF21/Z21</f>
        <v>44485.739255684588</v>
      </c>
      <c r="AI21" s="146">
        <f t="shared" ref="AI21:AI31" si="58">AH21*SQRT((AG21/AF21)^2+(AA21/Z21)^2)</f>
        <v>214.64130591163106</v>
      </c>
      <c r="AJ21" s="143">
        <f t="shared" ref="AJ21:AJ31" si="59">(U21-1)*1000</f>
        <v>-2.9251780051320342</v>
      </c>
      <c r="AK21" s="146">
        <f t="shared" ref="AK21:AK31" si="60">V21*1000</f>
        <v>1.2997195021567711</v>
      </c>
      <c r="AL21" s="146">
        <f t="shared" ref="AL21:AL31" si="61">AF21/Q21</f>
        <v>1.0043550560269083</v>
      </c>
      <c r="AM21" s="146">
        <f t="shared" ref="AM21:AM31" si="62">AL21*SQRT((R21/Q21)^2+(AG21/AF21)^2)</f>
        <v>2.41811809253961E-3</v>
      </c>
      <c r="AN21" s="137">
        <f>AF21/Q21</f>
        <v>1.0043550560269083</v>
      </c>
      <c r="AO21" s="141">
        <f t="shared" ref="AO21:AO31" si="63">AN21*SQRT((R21/Q21)^2+(AG21/AF21)^2)</f>
        <v>2.41811809253961E-3</v>
      </c>
      <c r="AP21" s="137" t="str">
        <f t="shared" ref="AP21:AP31" si="64">ThU_Alter_Kombi(AN21,U21)</f>
        <v>Out of range</v>
      </c>
      <c r="AQ21" s="137" t="e">
        <f t="shared" ref="AQ21:AQ31" si="65">Montealter(AN21,AO21,U21,V21)</f>
        <v>#VALUE!</v>
      </c>
      <c r="AR21" s="137" t="e">
        <f t="shared" ref="AR21:AR31" si="66">(AQ21/AP21)*100</f>
        <v>#VALUE!</v>
      </c>
      <c r="AS21" s="145">
        <f t="shared" ref="AS21:AS31" si="67">Z21/Q21</f>
        <v>2.2577011708276097E-5</v>
      </c>
      <c r="AT21" s="145">
        <f t="shared" ref="AT21:AT31" si="68">AS21*SQRT((Y21/X21)^2+(P21/O21)^2)</f>
        <v>9.4492171572680215E-8</v>
      </c>
      <c r="AU21" s="137">
        <v>0.75</v>
      </c>
      <c r="AV21" s="137">
        <f t="shared" ref="AV21:AV31" si="69">AU21/2</f>
        <v>0.375</v>
      </c>
      <c r="AW21" s="137" t="str">
        <f t="shared" ref="AW21:AW31" si="70">marincorr_age(AN21,U21,AS21,AU21)</f>
        <v>Out of range</v>
      </c>
      <c r="AX21" s="147">
        <f t="shared" ref="AX21:AX31" si="71">marincorr_age_error(AN21, AO21, U21, V21, AS21, AT21, AU21, AV21)</f>
        <v>0</v>
      </c>
      <c r="AY21" s="147" t="e">
        <f t="shared" ref="AY21:AY31" si="72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#VALUE!</v>
      </c>
      <c r="AZ21" s="137" t="str">
        <f>Input!B21</f>
        <v>Hu1-13</v>
      </c>
      <c r="BA21" s="148">
        <f>Input!E21</f>
        <v>0</v>
      </c>
      <c r="BB21" s="137" t="e">
        <f t="shared" ref="BB21:BB31" si="73">((U21-1)*EXP(0.0000028263*AW21*1000))*1000</f>
        <v>#VALUE!</v>
      </c>
      <c r="BC21" s="143" t="e">
        <f t="shared" ref="BC21:BC31" si="74">SQRT((EXP(0.0000028263*AW21*1000)*V21)^2+((U21-1)*0.0000028263*EXP(0.0000028263*AW21*1000)*AX21*1000)^2)*1000</f>
        <v>#VALUE!</v>
      </c>
      <c r="BD21" s="137" t="e">
        <f t="shared" ref="BD21:BD31" si="75">AW21*1000-58</f>
        <v>#VALUE!</v>
      </c>
      <c r="BE21" s="149" t="e">
        <f t="shared" ref="BE21:BE31" si="76">AY21/2*1000</f>
        <v>#VALUE!</v>
      </c>
      <c r="BF21" s="150" t="e">
        <f t="shared" ref="BF21:BF31" si="77">AY21/AW21*100</f>
        <v>#VALUE!</v>
      </c>
      <c r="BG21" s="151"/>
      <c r="BH21" s="151"/>
      <c r="BI21" s="151"/>
      <c r="BJ21" s="151"/>
      <c r="BK21" s="151"/>
      <c r="BL21" s="151"/>
      <c r="BM21" s="152"/>
      <c r="BN21" s="153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</row>
    <row r="22" spans="1:109" ht="15" customHeight="1" x14ac:dyDescent="0.2">
      <c r="A22" s="9">
        <f>Input!A22</f>
        <v>9104</v>
      </c>
      <c r="B22" s="9" t="str">
        <f>Input!B22</f>
        <v xml:space="preserve">Fr-18 Nr.1 </v>
      </c>
      <c r="C22" s="9">
        <f>Input!O22</f>
        <v>0.13391603716964406</v>
      </c>
      <c r="D22" s="9">
        <f>C22*Input!P22/100</f>
        <v>9.6519103568150192E-4</v>
      </c>
      <c r="E22" s="11">
        <f>Input!M22</f>
        <v>0.17337794674414242</v>
      </c>
      <c r="F22" s="12">
        <f>E22*Input!N22/100</f>
        <v>1.6064144978448308E-5</v>
      </c>
      <c r="G22" s="13">
        <f t="shared" si="52"/>
        <v>23.905351297082355</v>
      </c>
      <c r="H22" s="12">
        <f>G22*Input!L22/100</f>
        <v>6.2557271641318808E-3</v>
      </c>
      <c r="I22" s="9">
        <v>0.3</v>
      </c>
      <c r="J22" s="21">
        <f>(((C22*$G$4*0.000000001*Input!G22*(234/233))-(I22*0.000000000000001))/Input!F22)*1000000000000</f>
        <v>3.6985391441189566</v>
      </c>
      <c r="K22" s="9">
        <f>J22*Input!P22/100</f>
        <v>2.6656977778535613E-2</v>
      </c>
      <c r="L22" s="14">
        <f t="shared" si="53"/>
        <v>5.1148107927961865E-2</v>
      </c>
      <c r="M22" s="22">
        <f>L22*Input!P22/100</f>
        <v>3.6864662595712888E-4</v>
      </c>
      <c r="N22" s="9">
        <v>5.0000000000000001E-3</v>
      </c>
      <c r="O22" s="21">
        <f>(((G22*$D$4*0.000000001*Input!G22*(238/236))-(N22*0.000000001))/Input!F22)*1000000</f>
        <v>6.6510205356573732E-2</v>
      </c>
      <c r="P22" s="9">
        <f>O22*Input!L22/100</f>
        <v>1.740487697379663E-5</v>
      </c>
      <c r="Q22" s="23">
        <f t="shared" si="54"/>
        <v>4.9623209666667001E-2</v>
      </c>
      <c r="R22" s="24">
        <f>Q22*Input!L22/100</f>
        <v>1.2985764435140026E-5</v>
      </c>
      <c r="S22" s="65">
        <f>Input!S22*0.0000028263/0.000000000155125</f>
        <v>1.0280308189746874</v>
      </c>
      <c r="T22" s="9">
        <f>S22*Input!T22/100</f>
        <v>6.9663382767401576E-3</v>
      </c>
      <c r="U22" s="9">
        <f>S22*1/((U21+U23)/2)</f>
        <v>1.0283741989992683</v>
      </c>
      <c r="V22" s="9">
        <f>U22*Input!T22/100</f>
        <v>6.9686651538770619E-3</v>
      </c>
      <c r="W22" s="3">
        <v>3.0000000000000001E-3</v>
      </c>
      <c r="X22" s="21">
        <f>((($L$4*0.000000001*Input!G22/Input!W22*(232/229))-(W22*0.000000001))/Input!F22)*1000000000</f>
        <v>0.3417669696548063</v>
      </c>
      <c r="Y22" s="21">
        <f>X22*Input!X22/100</f>
        <v>8.6466915665835739E-4</v>
      </c>
      <c r="Z22" s="21">
        <f t="shared" si="55"/>
        <v>8.3449715033569104E-5</v>
      </c>
      <c r="AA22" s="21">
        <f>Z22*Input!X22/100</f>
        <v>2.1112746733347669E-7</v>
      </c>
      <c r="AB22" s="14">
        <v>0.05</v>
      </c>
      <c r="AC22" s="14">
        <v>0.85</v>
      </c>
      <c r="AD22" s="21">
        <f>(((Input!G22*$L$4*0.000000001*Input!U22*(230/229))-((AB22*0.000000000000001)+(Input!G22*AC22*0.000000000000001)))/Input!F22)*1000000000000</f>
        <v>0.16211167194957113</v>
      </c>
      <c r="AE22" s="21">
        <f>AD22*Input!V22/100</f>
        <v>1.3892244405915993E-3</v>
      </c>
      <c r="AF22" s="21">
        <f t="shared" si="56"/>
        <v>7.3904317974933242E-3</v>
      </c>
      <c r="AG22" s="21">
        <f>AF22*Input!V22/100</f>
        <v>6.3332691324020311E-5</v>
      </c>
      <c r="AH22" s="9">
        <f t="shared" si="57"/>
        <v>88.561498316925281</v>
      </c>
      <c r="AI22" s="3">
        <f t="shared" si="58"/>
        <v>0.79131622395229995</v>
      </c>
      <c r="AJ22" s="22">
        <f t="shared" si="59"/>
        <v>28.374198999268295</v>
      </c>
      <c r="AK22" s="3">
        <f t="shared" si="60"/>
        <v>6.9686651538770619</v>
      </c>
      <c r="AL22" s="3">
        <f t="shared" si="61"/>
        <v>0.14893095080179064</v>
      </c>
      <c r="AM22" s="3">
        <f t="shared" si="62"/>
        <v>1.2768664855089323E-3</v>
      </c>
      <c r="AN22" s="9">
        <f>AL22*1/((AN21+AN23)/2)</f>
        <v>0.14841692955371252</v>
      </c>
      <c r="AO22" s="21">
        <f t="shared" si="63"/>
        <v>1.2724595002518253E-3</v>
      </c>
      <c r="AP22" s="58">
        <f t="shared" si="64"/>
        <v>17.0076</v>
      </c>
      <c r="AQ22" s="58">
        <f t="shared" si="65"/>
        <v>0.2069</v>
      </c>
      <c r="AR22" s="58">
        <f t="shared" si="66"/>
        <v>1.2165149697782167</v>
      </c>
      <c r="AS22" s="67">
        <f t="shared" si="67"/>
        <v>1.6816670181982224E-3</v>
      </c>
      <c r="AT22" s="67">
        <f t="shared" si="68"/>
        <v>4.277309845830308E-6</v>
      </c>
      <c r="AU22" s="58">
        <v>0.75</v>
      </c>
      <c r="AV22" s="58">
        <f t="shared" si="69"/>
        <v>0.375</v>
      </c>
      <c r="AW22" s="58">
        <f t="shared" si="70"/>
        <v>16.873799999999999</v>
      </c>
      <c r="AX22" s="57">
        <f t="shared" si="71"/>
        <v>0.23137570299999999</v>
      </c>
      <c r="AY22" s="47">
        <f t="shared" si="72"/>
        <v>0.21295469070317025</v>
      </c>
      <c r="AZ22" s="9" t="str">
        <f>Input!B22</f>
        <v xml:space="preserve">Fr-18 Nr.1 </v>
      </c>
      <c r="BA22" s="48">
        <f>Input!E22</f>
        <v>596.25</v>
      </c>
      <c r="BB22" s="58">
        <f t="shared" si="73"/>
        <v>29.760162409023053</v>
      </c>
      <c r="BC22" s="22">
        <f t="shared" si="74"/>
        <v>7.3090818142850233</v>
      </c>
      <c r="BD22" s="9">
        <f t="shared" si="75"/>
        <v>16815.8</v>
      </c>
      <c r="BE22" s="49">
        <f t="shared" si="76"/>
        <v>106.47734535158513</v>
      </c>
      <c r="BF22" s="89">
        <f t="shared" si="77"/>
        <v>1.2620434679987333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54" customFormat="1" ht="15" customHeight="1" x14ac:dyDescent="0.2">
      <c r="A23" s="137">
        <f>Input!A23</f>
        <v>8717</v>
      </c>
      <c r="B23" s="137" t="str">
        <f>Input!B23</f>
        <v>Hu1-13</v>
      </c>
      <c r="C23" s="137">
        <f>Input!O23</f>
        <v>2.0718279290788328</v>
      </c>
      <c r="D23" s="137">
        <f>C23*Input!P23/100</f>
        <v>5.0087802728425015E-2</v>
      </c>
      <c r="E23" s="138">
        <f>Input!M23</f>
        <v>2.769811327938096</v>
      </c>
      <c r="F23" s="139">
        <f>E23*Input!N23/100</f>
        <v>8.4597530948298861E-4</v>
      </c>
      <c r="G23" s="140">
        <f t="shared" si="52"/>
        <v>381.90158589610468</v>
      </c>
      <c r="H23" s="139">
        <f>G23*Input!L23/100</f>
        <v>5.2426515237705418E-2</v>
      </c>
      <c r="I23" s="137">
        <v>0</v>
      </c>
      <c r="J23" s="141">
        <f>(((C23*$G$4*0.000000001*Input!G23*(234/233))-(I23*0.000000000000001))/Input!F23)*1000000000000</f>
        <v>738.79713164118141</v>
      </c>
      <c r="K23" s="137">
        <f>J23*Input!P23/100</f>
        <v>17.860906529251498</v>
      </c>
      <c r="L23" s="142">
        <f t="shared" si="53"/>
        <v>10.217027305534559</v>
      </c>
      <c r="M23" s="143">
        <f>L23*Input!P23/100</f>
        <v>0.2470033543654748</v>
      </c>
      <c r="N23" s="137">
        <v>0</v>
      </c>
      <c r="O23" s="141">
        <f>(((G23*$D$4*0.000000001*Input!G23*(238/236))-(N23*0.000000001))/Input!F23)*1000000</f>
        <v>13.718291735756813</v>
      </c>
      <c r="P23" s="137">
        <f>O23*Input!L23/100</f>
        <v>1.8832135222282109E-3</v>
      </c>
      <c r="Q23" s="144">
        <f t="shared" si="54"/>
        <v>10.235206212676083</v>
      </c>
      <c r="R23" s="145">
        <f>Q23*Input!L23/100</f>
        <v>1.4050640643736407E-3</v>
      </c>
      <c r="S23" s="143">
        <f>Input!S23*0.0000028263/0.000000000155125</f>
        <v>1.0022573665705101</v>
      </c>
      <c r="T23" s="137">
        <f>S23*Input!T23/100</f>
        <v>2.9914236777447323E-3</v>
      </c>
      <c r="U23" s="143">
        <f>S23</f>
        <v>1.0022573665705101</v>
      </c>
      <c r="V23" s="137">
        <f>U23*Input!T23/100</f>
        <v>2.9914236777447323E-3</v>
      </c>
      <c r="W23" s="146">
        <v>0</v>
      </c>
      <c r="X23" s="141">
        <f>((($L$4*0.000000001*Input!G23/Input!W23*(232/229))-(W23*0.000000001))/Input!F23)*1000000000</f>
        <v>0.92967553054069296</v>
      </c>
      <c r="Y23" s="141">
        <f>X23*Input!X23/100</f>
        <v>7.3021738591145255E-3</v>
      </c>
      <c r="Z23" s="141">
        <f t="shared" si="55"/>
        <v>2.2700016381238373E-4</v>
      </c>
      <c r="AA23" s="141">
        <f>Z23*Input!X23/100</f>
        <v>1.7829819197687799E-6</v>
      </c>
      <c r="AB23" s="142">
        <v>0</v>
      </c>
      <c r="AC23" s="142">
        <v>0.85</v>
      </c>
      <c r="AD23" s="141">
        <f>(((Input!G23*$L$4*0.000000001*Input!U23*(230/229))-((AB23*0.000000000000001)+(Input!G23*AC23*0.000000000000001)))/Input!F23)*1000000000000</f>
        <v>225.09015189284108</v>
      </c>
      <c r="AE23" s="141">
        <f>AD23*Input!V23/100</f>
        <v>1.093110848594522</v>
      </c>
      <c r="AF23" s="141">
        <f t="shared" si="56"/>
        <v>10.261527722500647</v>
      </c>
      <c r="AG23" s="141">
        <f>AF23*Input!V23/100</f>
        <v>4.9833309819609421E-2</v>
      </c>
      <c r="AH23" s="137">
        <f t="shared" si="57"/>
        <v>45204.935318821306</v>
      </c>
      <c r="AI23" s="146">
        <f t="shared" si="58"/>
        <v>417.44913843943755</v>
      </c>
      <c r="AJ23" s="143">
        <f t="shared" si="59"/>
        <v>2.257366570510122</v>
      </c>
      <c r="AK23" s="146">
        <f t="shared" si="60"/>
        <v>2.9914236777447325</v>
      </c>
      <c r="AL23" s="146">
        <f t="shared" si="61"/>
        <v>1.0025716638509896</v>
      </c>
      <c r="AM23" s="146">
        <f t="shared" si="62"/>
        <v>4.8707583320672541E-3</v>
      </c>
      <c r="AN23" s="137">
        <f>AF23/Q23</f>
        <v>1.0025716638509896</v>
      </c>
      <c r="AO23" s="141">
        <f t="shared" si="63"/>
        <v>4.8707583320672541E-3</v>
      </c>
      <c r="AP23" s="137">
        <f t="shared" si="64"/>
        <v>797.65340000000003</v>
      </c>
      <c r="AQ23" s="137" t="e">
        <f t="shared" si="65"/>
        <v>#VALUE!</v>
      </c>
      <c r="AR23" s="137" t="e">
        <f t="shared" si="66"/>
        <v>#VALUE!</v>
      </c>
      <c r="AS23" s="145">
        <f t="shared" si="67"/>
        <v>2.2178367401259481E-5</v>
      </c>
      <c r="AT23" s="145">
        <f t="shared" si="68"/>
        <v>1.7422748293891563E-7</v>
      </c>
      <c r="AU23" s="137">
        <v>0.75</v>
      </c>
      <c r="AV23" s="137">
        <f t="shared" si="69"/>
        <v>0.375</v>
      </c>
      <c r="AW23" s="137">
        <f t="shared" si="70"/>
        <v>797.65170000000001</v>
      </c>
      <c r="AX23" s="147">
        <f t="shared" si="71"/>
        <v>328.17556143119998</v>
      </c>
      <c r="AY23" s="147">
        <f t="shared" si="72"/>
        <v>1032.8480889499249</v>
      </c>
      <c r="AZ23" s="137" t="str">
        <f>Input!B23</f>
        <v>Hu1-13</v>
      </c>
      <c r="BA23" s="148">
        <f>Input!E23</f>
        <v>0</v>
      </c>
      <c r="BB23" s="137">
        <f t="shared" si="73"/>
        <v>21.511805969664451</v>
      </c>
      <c r="BC23" s="143">
        <f t="shared" si="74"/>
        <v>34.796022683052421</v>
      </c>
      <c r="BD23" s="137">
        <f t="shared" si="75"/>
        <v>797593.7</v>
      </c>
      <c r="BE23" s="149">
        <f t="shared" si="76"/>
        <v>516424.04447496246</v>
      </c>
      <c r="BF23" s="150">
        <f t="shared" si="77"/>
        <v>129.48610138358947</v>
      </c>
      <c r="BG23" s="151"/>
      <c r="BH23" s="151"/>
      <c r="BI23" s="151"/>
      <c r="BJ23" s="151"/>
      <c r="BK23" s="151"/>
      <c r="BL23" s="151"/>
      <c r="BM23" s="155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</row>
    <row r="24" spans="1:109" ht="15" customHeight="1" x14ac:dyDescent="0.2">
      <c r="A24" s="9">
        <f>Input!A24</f>
        <v>9105</v>
      </c>
      <c r="B24" s="9" t="str">
        <f>Input!B24</f>
        <v>Fr-18 Nr.2</v>
      </c>
      <c r="C24" s="9">
        <f>Input!O24</f>
        <v>6.8244840176439989E-2</v>
      </c>
      <c r="D24" s="9">
        <f>C24*Input!P24/100</f>
        <v>6.9328438810258583E-4</v>
      </c>
      <c r="E24" s="11">
        <f>Input!M24</f>
        <v>8.8842834362615697E-2</v>
      </c>
      <c r="F24" s="12">
        <f>E24*Input!N24/100</f>
        <v>1.3520073733613447E-5</v>
      </c>
      <c r="G24" s="13">
        <f t="shared" si="52"/>
        <v>12.249650001917452</v>
      </c>
      <c r="H24" s="12">
        <f>G24*Input!L24/100</f>
        <v>2.6952948352149575E-3</v>
      </c>
      <c r="I24" s="9">
        <v>0.3</v>
      </c>
      <c r="J24" s="21">
        <f>(((C24*$G$4*0.000000001*Input!G24*(234/233))-(I24*0.000000000000001))/Input!F24)*1000000000000</f>
        <v>2.3438157623794118</v>
      </c>
      <c r="K24" s="9">
        <f>J24*Input!P24/100</f>
        <v>2.3810311115760773E-2</v>
      </c>
      <c r="L24" s="14">
        <f t="shared" si="53"/>
        <v>3.241326829487913E-2</v>
      </c>
      <c r="M24" s="22">
        <f>L24*Input!P24/100</f>
        <v>3.2927929522762731E-4</v>
      </c>
      <c r="N24" s="9">
        <v>5.0000000000000001E-3</v>
      </c>
      <c r="O24" s="21">
        <f>(((G24*$D$4*0.000000001*Input!G24*(238/236))-(N24*0.000000001))/Input!F24)*1000000</f>
        <v>4.2383123928703359E-2</v>
      </c>
      <c r="P24" s="9">
        <f>O24*Input!L24/100</f>
        <v>9.3255737925106685E-6</v>
      </c>
      <c r="Q24" s="23">
        <f t="shared" si="54"/>
        <v>3.1622014001712953E-2</v>
      </c>
      <c r="R24" s="24">
        <f>Q24*Input!L24/100</f>
        <v>6.9578029580086571E-6</v>
      </c>
      <c r="S24" s="65">
        <f>Input!S24*0.0000028263/0.000000000155125</f>
        <v>1.0229952536591167</v>
      </c>
      <c r="T24" s="9">
        <f>S24*Input!T24/100</f>
        <v>9.5974350992215855E-3</v>
      </c>
      <c r="U24" s="9">
        <f>S24*1/((U23+U25)/2)</f>
        <v>1.0220217224178834</v>
      </c>
      <c r="V24" s="9">
        <f>U24*Input!T24/100</f>
        <v>9.5883017206732681E-3</v>
      </c>
      <c r="W24" s="3">
        <v>3.0000000000000001E-3</v>
      </c>
      <c r="X24" s="21">
        <f>((($L$4*0.000000001*Input!G24/Input!W24*(232/229))-(W24*0.000000001))/Input!F24)*1000000000</f>
        <v>0.18604921620498591</v>
      </c>
      <c r="Y24" s="21">
        <f>X24*Input!X24/100</f>
        <v>3.8856315584602307E-4</v>
      </c>
      <c r="Z24" s="21">
        <f t="shared" si="55"/>
        <v>4.5427895183102047E-5</v>
      </c>
      <c r="AA24" s="21">
        <f>Z24*Input!X24/100</f>
        <v>9.4876004725224087E-8</v>
      </c>
      <c r="AB24" s="14">
        <v>0.05</v>
      </c>
      <c r="AC24" s="14">
        <v>0.85</v>
      </c>
      <c r="AD24" s="21">
        <f>(((Input!G24*$L$4*0.000000001*Input!U24*(230/229))-((AB24*0.000000000000001)+(Input!G24*AC24*0.000000000000001)))/Input!F24)*1000000000000</f>
        <v>7.9565588065634352E-2</v>
      </c>
      <c r="AE24" s="21">
        <f>AD24*Input!V24/100</f>
        <v>1.3803844655016781E-3</v>
      </c>
      <c r="AF24" s="21">
        <f t="shared" si="56"/>
        <v>3.6272776966327193E-3</v>
      </c>
      <c r="AG24" s="21">
        <f>AF24*Input!V24/100</f>
        <v>6.2929689910192906E-5</v>
      </c>
      <c r="AH24" s="9">
        <f t="shared" si="57"/>
        <v>79.846924054319132</v>
      </c>
      <c r="AI24" s="3">
        <f t="shared" si="58"/>
        <v>1.3952666574987989</v>
      </c>
      <c r="AJ24" s="22">
        <f t="shared" si="59"/>
        <v>22.02172241788336</v>
      </c>
      <c r="AK24" s="3">
        <f t="shared" si="60"/>
        <v>9.5883017206732681</v>
      </c>
      <c r="AL24" s="3">
        <f t="shared" si="61"/>
        <v>0.11470735850146138</v>
      </c>
      <c r="AM24" s="3">
        <f t="shared" si="62"/>
        <v>1.9902195590768535E-3</v>
      </c>
      <c r="AN24" s="9">
        <f>AL24*1/((AN23+AN25)/2)</f>
        <v>0.11440186314540757</v>
      </c>
      <c r="AO24" s="21">
        <f t="shared" si="63"/>
        <v>1.9849190897715846E-3</v>
      </c>
      <c r="AP24" s="58">
        <f t="shared" si="64"/>
        <v>12.957700000000001</v>
      </c>
      <c r="AQ24" s="58">
        <f t="shared" si="65"/>
        <v>0.2908</v>
      </c>
      <c r="AR24" s="58">
        <f t="shared" si="66"/>
        <v>2.2442254412434304</v>
      </c>
      <c r="AS24" s="67">
        <f t="shared" si="67"/>
        <v>1.4365908250069473E-3</v>
      </c>
      <c r="AT24" s="67">
        <f t="shared" si="68"/>
        <v>3.0169198854084743E-6</v>
      </c>
      <c r="AU24" s="58">
        <v>0.75</v>
      </c>
      <c r="AV24" s="58">
        <f t="shared" si="69"/>
        <v>0.375</v>
      </c>
      <c r="AW24" s="58">
        <f t="shared" si="70"/>
        <v>12.842599999999999</v>
      </c>
      <c r="AX24" s="57">
        <f t="shared" si="71"/>
        <v>0.27010420800000001</v>
      </c>
      <c r="AY24" s="47">
        <f t="shared" si="72"/>
        <v>0.27790480692443287</v>
      </c>
      <c r="AZ24" s="9" t="str">
        <f>Input!B24</f>
        <v>Fr-18 Nr.2</v>
      </c>
      <c r="BA24" s="48">
        <f>Input!E24</f>
        <v>585.25</v>
      </c>
      <c r="BB24" s="58">
        <f t="shared" si="73"/>
        <v>22.835729420711161</v>
      </c>
      <c r="BC24" s="22">
        <f t="shared" si="74"/>
        <v>9.9427372704414196</v>
      </c>
      <c r="BD24" s="9">
        <f t="shared" si="75"/>
        <v>12784.599999999999</v>
      </c>
      <c r="BE24" s="49">
        <f t="shared" si="76"/>
        <v>138.95240346221644</v>
      </c>
      <c r="BF24" s="89">
        <f t="shared" si="77"/>
        <v>2.1639294763087915</v>
      </c>
      <c r="BG24" s="85"/>
      <c r="BH24" s="85"/>
      <c r="BI24" s="85"/>
      <c r="BJ24" s="85"/>
      <c r="BK24" s="85"/>
      <c r="BL24" s="85"/>
      <c r="BM24" s="90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</row>
    <row r="25" spans="1:109" s="154" customFormat="1" ht="15" customHeight="1" x14ac:dyDescent="0.2">
      <c r="A25" s="137">
        <f>Input!A25</f>
        <v>8717</v>
      </c>
      <c r="B25" s="137" t="str">
        <f>Input!B25</f>
        <v>Hu1-13</v>
      </c>
      <c r="C25" s="137">
        <f>Input!O25</f>
        <v>2.1509151667280015</v>
      </c>
      <c r="D25" s="137">
        <f>C25*Input!P25/100</f>
        <v>5.1643842156154439E-2</v>
      </c>
      <c r="E25" s="138">
        <f>Input!M25</f>
        <v>2.7690429812159172</v>
      </c>
      <c r="F25" s="139">
        <f>E25*Input!N25/100</f>
        <v>7.2229928879426143E-4</v>
      </c>
      <c r="G25" s="140">
        <f t="shared" si="52"/>
        <v>381.79564625005065</v>
      </c>
      <c r="H25" s="139">
        <f>G25*Input!L25/100</f>
        <v>4.8632780105009592E-2</v>
      </c>
      <c r="I25" s="137">
        <v>0</v>
      </c>
      <c r="J25" s="141">
        <f>(((C25*$G$4*0.000000001*Input!G25*(234/233))-(I25*0.000000000000001))/Input!F25)*1000000000000</f>
        <v>766.99900280265808</v>
      </c>
      <c r="K25" s="137">
        <f>J25*Input!P25/100</f>
        <v>18.415777640791259</v>
      </c>
      <c r="L25" s="142">
        <f t="shared" si="53"/>
        <v>10.607038684008502</v>
      </c>
      <c r="M25" s="143">
        <f>L25*Input!P25/100</f>
        <v>0.25467681850719448</v>
      </c>
      <c r="N25" s="137">
        <v>0</v>
      </c>
      <c r="O25" s="141">
        <f>(((G25*$D$4*0.000000001*Input!G25*(238/236))-(N25*0.000000001))/Input!F25)*1000000</f>
        <v>13.714486276380303</v>
      </c>
      <c r="P25" s="137">
        <f>O25*Input!L25/100</f>
        <v>1.7469387141611139E-3</v>
      </c>
      <c r="Q25" s="144">
        <f t="shared" si="54"/>
        <v>10.232366962556405</v>
      </c>
      <c r="R25" s="145">
        <f>Q25*Input!L25/100</f>
        <v>1.3033895418436939E-3</v>
      </c>
      <c r="S25" s="143">
        <f>Input!S25*0.0000028263/0.000000000155125</f>
        <v>0.9996477421368275</v>
      </c>
      <c r="T25" s="137">
        <f>S25*Input!T25/100</f>
        <v>3.8768469190073383E-3</v>
      </c>
      <c r="U25" s="143">
        <f>S25</f>
        <v>0.9996477421368275</v>
      </c>
      <c r="V25" s="137">
        <f>U25*Input!T25/100</f>
        <v>3.8768469190073383E-3</v>
      </c>
      <c r="W25" s="146">
        <v>0</v>
      </c>
      <c r="X25" s="141">
        <f>((($L$4*0.000000001*Input!G25/Input!W25*(232/229))-(W25*0.000000001))/Input!F25)*1000000000</f>
        <v>0.9635962799165303</v>
      </c>
      <c r="Y25" s="141">
        <f>X25*Input!X25/100</f>
        <v>1.110312918843152E-2</v>
      </c>
      <c r="Z25" s="141">
        <f t="shared" si="55"/>
        <v>2.3528264023776153E-4</v>
      </c>
      <c r="AA25" s="141">
        <f>Z25*Input!X25/100</f>
        <v>2.7110664546996948E-6</v>
      </c>
      <c r="AB25" s="142">
        <v>0</v>
      </c>
      <c r="AC25" s="142">
        <v>0.85</v>
      </c>
      <c r="AD25" s="141">
        <f>(((Input!G25*$L$4*0.000000001*Input!U25*(230/229))-((AB25*0.000000000000001)+(Input!G25*AC25*0.000000000000001)))/Input!F25)*1000000000000</f>
        <v>225.07202129473663</v>
      </c>
      <c r="AE25" s="141">
        <f>AD25*Input!V25/100</f>
        <v>0.73394284849621527</v>
      </c>
      <c r="AF25" s="141">
        <f t="shared" si="56"/>
        <v>10.260701175299404</v>
      </c>
      <c r="AG25" s="141">
        <f>AF25*Input!V25/100</f>
        <v>3.3459370937563168E-2</v>
      </c>
      <c r="AH25" s="137">
        <f t="shared" si="57"/>
        <v>43610.107251986796</v>
      </c>
      <c r="AI25" s="146">
        <f t="shared" si="58"/>
        <v>522.23683721283805</v>
      </c>
      <c r="AJ25" s="143">
        <f t="shared" si="59"/>
        <v>-0.35225786317250041</v>
      </c>
      <c r="AK25" s="146">
        <f t="shared" si="60"/>
        <v>3.8768469190073382</v>
      </c>
      <c r="AL25" s="146">
        <f t="shared" si="61"/>
        <v>1.0027690770714814</v>
      </c>
      <c r="AM25" s="146">
        <f t="shared" si="62"/>
        <v>3.2724479578812881E-3</v>
      </c>
      <c r="AN25" s="137">
        <f>AF25/Q25</f>
        <v>1.0027690770714814</v>
      </c>
      <c r="AO25" s="141">
        <f t="shared" si="63"/>
        <v>3.2724479578812881E-3</v>
      </c>
      <c r="AP25" s="137" t="str">
        <f t="shared" si="64"/>
        <v>Out of range</v>
      </c>
      <c r="AQ25" s="137" t="e">
        <f t="shared" si="65"/>
        <v>#VALUE!</v>
      </c>
      <c r="AR25" s="137" t="e">
        <f t="shared" si="66"/>
        <v>#VALUE!</v>
      </c>
      <c r="AS25" s="145">
        <f t="shared" si="67"/>
        <v>2.2993960351376966E-5</v>
      </c>
      <c r="AT25" s="145">
        <f t="shared" si="68"/>
        <v>2.6496626978497422E-7</v>
      </c>
      <c r="AU25" s="137">
        <v>0.75</v>
      </c>
      <c r="AV25" s="137">
        <f t="shared" si="69"/>
        <v>0.375</v>
      </c>
      <c r="AW25" s="137" t="str">
        <f t="shared" si="70"/>
        <v>Out of range</v>
      </c>
      <c r="AX25" s="147">
        <f t="shared" si="71"/>
        <v>313.81412273770002</v>
      </c>
      <c r="AY25" s="147" t="e">
        <f t="shared" si="72"/>
        <v>#VALUE!</v>
      </c>
      <c r="AZ25" s="137" t="str">
        <f>Input!B25</f>
        <v>Hu1-13</v>
      </c>
      <c r="BA25" s="148">
        <f>Input!E25</f>
        <v>0</v>
      </c>
      <c r="BB25" s="137" t="e">
        <f t="shared" si="73"/>
        <v>#VALUE!</v>
      </c>
      <c r="BC25" s="143" t="e">
        <f t="shared" si="74"/>
        <v>#VALUE!</v>
      </c>
      <c r="BD25" s="137" t="e">
        <f t="shared" si="75"/>
        <v>#VALUE!</v>
      </c>
      <c r="BE25" s="149" t="e">
        <f t="shared" si="76"/>
        <v>#VALUE!</v>
      </c>
      <c r="BF25" s="150" t="e">
        <f t="shared" si="77"/>
        <v>#VALUE!</v>
      </c>
      <c r="BG25" s="151"/>
      <c r="BH25" s="151"/>
      <c r="BI25" s="151"/>
      <c r="BJ25" s="151"/>
      <c r="BK25" s="151"/>
      <c r="BL25" s="151"/>
      <c r="BM25" s="155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</row>
    <row r="26" spans="1:109" ht="15" customHeight="1" x14ac:dyDescent="0.2">
      <c r="A26" s="9">
        <f>Input!A26</f>
        <v>9106</v>
      </c>
      <c r="B26" s="9" t="str">
        <f>Input!B26</f>
        <v>Fr-18 Nr.3</v>
      </c>
      <c r="C26" s="9">
        <f>Input!O26</f>
        <v>0.12075349653055635</v>
      </c>
      <c r="D26" s="9">
        <f>C26*Input!P26/100</f>
        <v>6.4239452758907227E-4</v>
      </c>
      <c r="E26" s="11">
        <f>Input!M26</f>
        <v>0.15757479610974731</v>
      </c>
      <c r="F26" s="12">
        <f>E26*Input!N26/100</f>
        <v>1.4529592345340202E-5</v>
      </c>
      <c r="G26" s="13">
        <f t="shared" si="52"/>
        <v>21.726412887611957</v>
      </c>
      <c r="H26" s="12">
        <f>G26*Input!L26/100</f>
        <v>4.1329523353046231E-3</v>
      </c>
      <c r="I26" s="9">
        <v>0.3</v>
      </c>
      <c r="J26" s="21">
        <f>(((C26*$G$4*0.000000001*Input!G26*(234/233))-(I26*0.000000000000001))/Input!F26)*1000000000000</f>
        <v>3.6968507071530139</v>
      </c>
      <c r="K26" s="9">
        <f>J26*Input!P26/100</f>
        <v>1.9666814890018047E-2</v>
      </c>
      <c r="L26" s="14">
        <f t="shared" si="53"/>
        <v>5.1124758072032685E-2</v>
      </c>
      <c r="M26" s="22">
        <f>L26*Input!P26/100</f>
        <v>2.7197775429615322E-4</v>
      </c>
      <c r="N26" s="9">
        <v>5.0000000000000001E-3</v>
      </c>
      <c r="O26" s="21">
        <f>(((G26*$D$4*0.000000001*Input!G26*(238/236))-(N26*0.000000001))/Input!F26)*1000000</f>
        <v>6.7006923803016732E-2</v>
      </c>
      <c r="P26" s="9">
        <f>O26*Input!L26/100</f>
        <v>1.274653223455776E-5</v>
      </c>
      <c r="Q26" s="23">
        <f t="shared" si="54"/>
        <v>4.9993810892163086E-2</v>
      </c>
      <c r="R26" s="24">
        <f>Q26*Input!L26/100</f>
        <v>9.5101772458423458E-6</v>
      </c>
      <c r="S26" s="65">
        <f>Input!S26*0.0000028263/0.000000000155125</f>
        <v>1.0184635672365143</v>
      </c>
      <c r="T26" s="9">
        <f>S26*Input!T26/100</f>
        <v>5.0421820942446174E-3</v>
      </c>
      <c r="U26" s="9">
        <f>S26*1/((U25+U27)/2)</f>
        <v>1.0177007103617117</v>
      </c>
      <c r="V26" s="9">
        <f>U26*Input!T26/100</f>
        <v>5.0384053629030749E-3</v>
      </c>
      <c r="W26" s="3">
        <v>3.0000000000000001E-3</v>
      </c>
      <c r="X26" s="21">
        <f>((($L$4*0.000000001*Input!G26/Input!W26*(232/229))-(W26*0.000000001))/Input!F26)*1000000000</f>
        <v>9.5113414925448558E-2</v>
      </c>
      <c r="Y26" s="21">
        <f>X26*Input!X26/100</f>
        <v>2.343519296714982E-4</v>
      </c>
      <c r="Z26" s="21">
        <f t="shared" si="55"/>
        <v>2.3223974450822646E-5</v>
      </c>
      <c r="AA26" s="21">
        <f>Z26*Input!X26/100</f>
        <v>5.7222035729217006E-8</v>
      </c>
      <c r="AB26" s="14">
        <v>0.05</v>
      </c>
      <c r="AC26" s="14">
        <v>0.85</v>
      </c>
      <c r="AD26" s="21">
        <f>(((Input!G26*$L$4*0.000000001*Input!U26*(230/229))-((AB26*0.000000000000001)+(Input!G26*AC26*0.000000000000001)))/Input!F26)*1000000000000</f>
        <v>0.1095605092025424</v>
      </c>
      <c r="AE26" s="21">
        <f>AD26*Input!V26/100</f>
        <v>1.0869837031633797E-3</v>
      </c>
      <c r="AF26" s="21">
        <f t="shared" si="56"/>
        <v>4.9947018695353819E-3</v>
      </c>
      <c r="AG26" s="21">
        <f>AF26*Input!V26/100</f>
        <v>4.955398230495481E-5</v>
      </c>
      <c r="AH26" s="9">
        <f t="shared" si="57"/>
        <v>215.06662781221146</v>
      </c>
      <c r="AI26" s="3">
        <f t="shared" si="58"/>
        <v>2.1985583536695419</v>
      </c>
      <c r="AJ26" s="22">
        <f t="shared" si="59"/>
        <v>17.700710361711725</v>
      </c>
      <c r="AK26" s="3">
        <f t="shared" si="60"/>
        <v>5.0384053629030747</v>
      </c>
      <c r="AL26" s="3">
        <f t="shared" si="61"/>
        <v>9.990640402086931E-2</v>
      </c>
      <c r="AM26" s="3">
        <f t="shared" si="62"/>
        <v>9.91384518620753E-4</v>
      </c>
      <c r="AN26" s="9">
        <f>AL26*1/((AN25+AN27)/2)</f>
        <v>9.9445029546728805E-2</v>
      </c>
      <c r="AO26" s="21">
        <f t="shared" si="63"/>
        <v>9.868062384250796E-4</v>
      </c>
      <c r="AP26" s="58">
        <f t="shared" si="64"/>
        <v>11.225</v>
      </c>
      <c r="AQ26" s="58">
        <f t="shared" si="65"/>
        <v>0.12139999999999999</v>
      </c>
      <c r="AR26" s="58">
        <f t="shared" si="66"/>
        <v>1.0815144766146993</v>
      </c>
      <c r="AS26" s="67">
        <f t="shared" si="67"/>
        <v>4.6453699040701019E-4</v>
      </c>
      <c r="AT26" s="67">
        <f t="shared" si="68"/>
        <v>1.1479885339700696E-6</v>
      </c>
      <c r="AU26" s="58">
        <v>0.75</v>
      </c>
      <c r="AV26" s="58">
        <f t="shared" si="69"/>
        <v>0.375</v>
      </c>
      <c r="AW26" s="58">
        <f t="shared" si="70"/>
        <v>11.1877</v>
      </c>
      <c r="AX26" s="57">
        <f t="shared" si="71"/>
        <v>0.1296317746</v>
      </c>
      <c r="AY26" s="47">
        <f t="shared" si="72"/>
        <v>0.13272965170818324</v>
      </c>
      <c r="AZ26" s="9" t="str">
        <f>Input!B26</f>
        <v>Fr-18 Nr.3</v>
      </c>
      <c r="BA26" s="48">
        <f>Input!E26</f>
        <v>564.75</v>
      </c>
      <c r="BB26" s="58">
        <f t="shared" si="73"/>
        <v>18.269345915098896</v>
      </c>
      <c r="BC26" s="22">
        <f t="shared" si="74"/>
        <v>5.2002685092571097</v>
      </c>
      <c r="BD26" s="9">
        <f t="shared" si="75"/>
        <v>11129.699999999999</v>
      </c>
      <c r="BE26" s="49">
        <f t="shared" si="76"/>
        <v>66.36482585409162</v>
      </c>
      <c r="BF26" s="89">
        <f t="shared" si="77"/>
        <v>1.1863890854079324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54" customFormat="1" ht="15" customHeight="1" x14ac:dyDescent="0.2">
      <c r="A27" s="137">
        <f>Input!A27</f>
        <v>8717</v>
      </c>
      <c r="B27" s="137" t="str">
        <f>Input!B27</f>
        <v>Hu1-13</v>
      </c>
      <c r="C27" s="137">
        <f>Input!O27</f>
        <v>2.0688468087817378</v>
      </c>
      <c r="D27" s="137">
        <f>C27*Input!P27/100</f>
        <v>4.9466787319782206E-2</v>
      </c>
      <c r="E27" s="138">
        <f>Input!M27</f>
        <v>2.7697443866691165</v>
      </c>
      <c r="F27" s="139">
        <f>E27*Input!N27/100</f>
        <v>6.5391287694750028E-4</v>
      </c>
      <c r="G27" s="140">
        <f t="shared" si="52"/>
        <v>381.89235603393774</v>
      </c>
      <c r="H27" s="139">
        <f>G27*Input!L27/100</f>
        <v>5.2890135776713622E-2</v>
      </c>
      <c r="I27" s="137">
        <v>0</v>
      </c>
      <c r="J27" s="141">
        <f>(((C27*$G$4*0.000000001*Input!G27*(234/233))-(I27*0.000000000000001))/Input!F27)*1000000000000</f>
        <v>737.73408818392363</v>
      </c>
      <c r="K27" s="137">
        <f>J27*Input!P27/100</f>
        <v>17.639457442591937</v>
      </c>
      <c r="L27" s="142">
        <f t="shared" si="53"/>
        <v>10.202326187237515</v>
      </c>
      <c r="M27" s="143">
        <f>L27*Input!P27/100</f>
        <v>0.24394087446634419</v>
      </c>
      <c r="N27" s="137">
        <v>0</v>
      </c>
      <c r="O27" s="141">
        <f>(((G27*$D$4*0.000000001*Input!G27*(238/236))-(N27*0.000000001))/Input!F27)*1000000</f>
        <v>13.717960189760243</v>
      </c>
      <c r="P27" s="137">
        <f>O27*Input!L27/100</f>
        <v>1.8998672415205245E-3</v>
      </c>
      <c r="Q27" s="144">
        <f t="shared" si="54"/>
        <v>10.234958846479969</v>
      </c>
      <c r="R27" s="145">
        <f>Q27*Input!L27/100</f>
        <v>1.4174893906787058E-3</v>
      </c>
      <c r="S27" s="143">
        <f>Input!S27*0.0000028263/0.000000000155125</f>
        <v>1.0018514351105414</v>
      </c>
      <c r="T27" s="137">
        <f>S27*Input!T27/100</f>
        <v>4.9259724154226553E-3</v>
      </c>
      <c r="U27" s="143">
        <f>S27</f>
        <v>1.0018514351105414</v>
      </c>
      <c r="V27" s="137">
        <f>U27*Input!T27/100</f>
        <v>4.9259724154226553E-3</v>
      </c>
      <c r="W27" s="146">
        <v>0</v>
      </c>
      <c r="X27" s="141">
        <f>((($L$4*0.000000001*Input!G27/Input!W27*(232/229))-(W27*0.000000001))/Input!F27)*1000000000</f>
        <v>0.94640457425246383</v>
      </c>
      <c r="Y27" s="141">
        <f>X27*Input!X27/100</f>
        <v>1.1598157098606256E-2</v>
      </c>
      <c r="Z27" s="141">
        <f t="shared" si="55"/>
        <v>2.3108491761975549E-4</v>
      </c>
      <c r="AA27" s="141">
        <f>Z27*Input!X27/100</f>
        <v>2.8319381061628797E-6</v>
      </c>
      <c r="AB27" s="142">
        <v>0</v>
      </c>
      <c r="AC27" s="142">
        <v>0.85</v>
      </c>
      <c r="AD27" s="141">
        <f>(((Input!G27*$L$4*0.000000001*Input!U27*(230/229))-((AB27*0.000000000000001)+(Input!G27*AC27*0.000000000000001)))/Input!F27)*1000000000000</f>
        <v>225.96887665925613</v>
      </c>
      <c r="AE27" s="141">
        <f>AD27*Input!V27/100</f>
        <v>0.96179942111741157</v>
      </c>
      <c r="AF27" s="141">
        <f t="shared" si="56"/>
        <v>10.301587487333489</v>
      </c>
      <c r="AG27" s="141">
        <f>AF27*Input!V27/100</f>
        <v>4.3847015696981677E-2</v>
      </c>
      <c r="AH27" s="137">
        <f t="shared" si="57"/>
        <v>44579.229113881396</v>
      </c>
      <c r="AI27" s="146">
        <f t="shared" si="58"/>
        <v>578.32958442286713</v>
      </c>
      <c r="AJ27" s="143">
        <f t="shared" si="59"/>
        <v>1.8514351105414217</v>
      </c>
      <c r="AK27" s="146">
        <f t="shared" si="60"/>
        <v>4.9259724154226552</v>
      </c>
      <c r="AL27" s="146">
        <f t="shared" si="61"/>
        <v>1.0065099080370445</v>
      </c>
      <c r="AM27" s="146">
        <f t="shared" si="62"/>
        <v>4.2863114398458708E-3</v>
      </c>
      <c r="AN27" s="137">
        <f>AF27/Q27</f>
        <v>1.0065099080370445</v>
      </c>
      <c r="AO27" s="141">
        <f t="shared" si="63"/>
        <v>4.2863114398458708E-3</v>
      </c>
      <c r="AP27" s="137" t="str">
        <f t="shared" si="64"/>
        <v>Out of range</v>
      </c>
      <c r="AQ27" s="137" t="e">
        <f t="shared" si="65"/>
        <v>#VALUE!</v>
      </c>
      <c r="AR27" s="137" t="e">
        <f t="shared" si="66"/>
        <v>#VALUE!</v>
      </c>
      <c r="AS27" s="145">
        <f t="shared" si="67"/>
        <v>2.257800163986304E-5</v>
      </c>
      <c r="AT27" s="145">
        <f t="shared" si="68"/>
        <v>2.767103399107095E-7</v>
      </c>
      <c r="AU27" s="137">
        <v>0.75</v>
      </c>
      <c r="AV27" s="137">
        <f t="shared" si="69"/>
        <v>0.375</v>
      </c>
      <c r="AW27" s="137" t="str">
        <f t="shared" si="70"/>
        <v>Out of range</v>
      </c>
      <c r="AX27" s="147">
        <f t="shared" si="71"/>
        <v>304.83304060360001</v>
      </c>
      <c r="AY27" s="147" t="e">
        <f t="shared" si="72"/>
        <v>#VALUE!</v>
      </c>
      <c r="AZ27" s="137" t="str">
        <f>Input!B27</f>
        <v>Hu1-13</v>
      </c>
      <c r="BA27" s="148">
        <f>Input!E27</f>
        <v>0</v>
      </c>
      <c r="BB27" s="137" t="e">
        <f t="shared" si="73"/>
        <v>#VALUE!</v>
      </c>
      <c r="BC27" s="143" t="e">
        <f t="shared" si="74"/>
        <v>#VALUE!</v>
      </c>
      <c r="BD27" s="137" t="e">
        <f t="shared" si="75"/>
        <v>#VALUE!</v>
      </c>
      <c r="BE27" s="149" t="e">
        <f t="shared" si="76"/>
        <v>#VALUE!</v>
      </c>
      <c r="BF27" s="150" t="e">
        <f t="shared" si="77"/>
        <v>#VALUE!</v>
      </c>
      <c r="BG27" s="151"/>
      <c r="BH27" s="151"/>
      <c r="BI27" s="151"/>
      <c r="BJ27" s="151"/>
      <c r="BK27" s="151"/>
      <c r="BL27" s="151"/>
      <c r="BM27" s="155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</row>
    <row r="28" spans="1:109" ht="15" customHeight="1" x14ac:dyDescent="0.2">
      <c r="A28" s="9">
        <f>Input!A28</f>
        <v>9107</v>
      </c>
      <c r="B28" s="9" t="str">
        <f>Input!B28</f>
        <v>Fr-18 Nr.4</v>
      </c>
      <c r="C28" s="9">
        <f>Input!O28</f>
        <v>9.7217590095605821E-2</v>
      </c>
      <c r="D28" s="9">
        <f>C28*Input!P28/100</f>
        <v>7.9274291028603474E-4</v>
      </c>
      <c r="E28" s="11">
        <f>Input!M28</f>
        <v>0.12495870737960157</v>
      </c>
      <c r="F28" s="12">
        <f>E28*Input!N28/100</f>
        <v>2.0768718537430708E-5</v>
      </c>
      <c r="G28" s="13">
        <f t="shared" si="52"/>
        <v>17.229306573499464</v>
      </c>
      <c r="H28" s="12">
        <f>G28*Input!L28/100</f>
        <v>4.4068335564420094E-3</v>
      </c>
      <c r="I28" s="9">
        <v>0.3</v>
      </c>
      <c r="J28" s="21">
        <f>(((C28*$G$4*0.000000001*Input!G28*(234/233))-(I28*0.000000000000001))/Input!F28)*1000000000000</f>
        <v>2.7010200453652122</v>
      </c>
      <c r="K28" s="9">
        <f>J28*Input!P28/100</f>
        <v>2.2024969857800638E-2</v>
      </c>
      <c r="L28" s="14">
        <f t="shared" si="53"/>
        <v>3.7353143879956967E-2</v>
      </c>
      <c r="M28" s="22">
        <f>L28*Input!P28/100</f>
        <v>3.0458932337871743E-4</v>
      </c>
      <c r="N28" s="9">
        <v>5.0000000000000001E-3</v>
      </c>
      <c r="O28" s="21">
        <f>(((G28*$D$4*0.000000001*Input!G28*(238/236))-(N28*0.000000001))/Input!F28)*1000000</f>
        <v>4.8222618417579237E-2</v>
      </c>
      <c r="P28" s="9">
        <f>O28*Input!L28/100</f>
        <v>1.2334161686399415E-5</v>
      </c>
      <c r="Q28" s="23">
        <f t="shared" si="54"/>
        <v>3.5978856050467703E-2</v>
      </c>
      <c r="R28" s="24">
        <f>Q28*Input!L28/100</f>
        <v>9.2025079180765799E-6</v>
      </c>
      <c r="S28" s="65">
        <f>Input!S28*0.0000028263/0.000000000155125</f>
        <v>1.0282074626618958</v>
      </c>
      <c r="T28" s="9">
        <f>S28*Input!T28/100</f>
        <v>8.2195899869084953E-3</v>
      </c>
      <c r="U28" s="9">
        <f>S28*1/((U27+U29)/2)</f>
        <v>1.0271904879071685</v>
      </c>
      <c r="V28" s="9">
        <f>U28*Input!T28/100</f>
        <v>8.2114601922761415E-3</v>
      </c>
      <c r="W28" s="3">
        <v>3.0000000000000001E-3</v>
      </c>
      <c r="X28" s="21">
        <f>((($L$4*0.000000001*Input!G28/Input!W28*(232/229))-(W28*0.000000001))/Input!F28)*1000000000</f>
        <v>0.13965542930360286</v>
      </c>
      <c r="Y28" s="21">
        <f>X28*Input!X28/100</f>
        <v>2.9007660687459052E-4</v>
      </c>
      <c r="Z28" s="21">
        <f t="shared" si="55"/>
        <v>3.4099859884199665E-5</v>
      </c>
      <c r="AA28" s="21">
        <f>Z28*Input!X28/100</f>
        <v>7.0828407455637814E-8</v>
      </c>
      <c r="AB28" s="14">
        <v>0.05</v>
      </c>
      <c r="AC28" s="14">
        <v>0.85</v>
      </c>
      <c r="AD28" s="21">
        <f>(((Input!G28*$L$4*0.000000001*Input!U28*(230/229))-((AB28*0.000000000000001)+(Input!G28*AC28*0.000000000000001)))/Input!F28)*1000000000000</f>
        <v>7.9869920894118013E-2</v>
      </c>
      <c r="AE28" s="21">
        <f>AD28*Input!V28/100</f>
        <v>1.2662315574940327E-3</v>
      </c>
      <c r="AF28" s="21">
        <f t="shared" si="56"/>
        <v>3.6411517809944323E-3</v>
      </c>
      <c r="AG28" s="21">
        <f>AF28*Input!V28/100</f>
        <v>5.7725627358925972E-5</v>
      </c>
      <c r="AH28" s="9">
        <f t="shared" si="57"/>
        <v>106.77908335575236</v>
      </c>
      <c r="AI28" s="3">
        <f t="shared" si="58"/>
        <v>1.7073077955301017</v>
      </c>
      <c r="AJ28" s="22">
        <f t="shared" si="59"/>
        <v>27.190487907168492</v>
      </c>
      <c r="AK28" s="3">
        <f t="shared" si="60"/>
        <v>8.2114601922761423</v>
      </c>
      <c r="AL28" s="3">
        <f t="shared" si="61"/>
        <v>0.1012025445135602</v>
      </c>
      <c r="AM28" s="3">
        <f t="shared" si="62"/>
        <v>1.6046407784287924E-3</v>
      </c>
      <c r="AN28" s="9">
        <f>AL28*1/((AN27+AN29)/2)</f>
        <v>0.10060075250403148</v>
      </c>
      <c r="AO28" s="21">
        <f t="shared" si="63"/>
        <v>1.5950989234955601E-3</v>
      </c>
      <c r="AP28" s="58">
        <f t="shared" si="64"/>
        <v>11.2502</v>
      </c>
      <c r="AQ28" s="58">
        <f t="shared" si="65"/>
        <v>0.21279999999999999</v>
      </c>
      <c r="AR28" s="58">
        <f t="shared" si="66"/>
        <v>1.891521928499049</v>
      </c>
      <c r="AS28" s="67">
        <f t="shared" si="67"/>
        <v>9.4777498863131274E-4</v>
      </c>
      <c r="AT28" s="67">
        <f t="shared" si="68"/>
        <v>1.983481648630229E-6</v>
      </c>
      <c r="AU28" s="58">
        <v>0.75</v>
      </c>
      <c r="AV28" s="58">
        <f t="shared" si="69"/>
        <v>0.375</v>
      </c>
      <c r="AW28" s="58">
        <f t="shared" si="70"/>
        <v>11.1747</v>
      </c>
      <c r="AX28" s="57">
        <f t="shared" si="71"/>
        <v>0.19250146339999999</v>
      </c>
      <c r="AY28" s="47">
        <f t="shared" si="72"/>
        <v>0.21411094479352463</v>
      </c>
      <c r="AZ28" s="9" t="str">
        <f>Input!B28</f>
        <v>Fr-18 Nr.4</v>
      </c>
      <c r="BA28" s="48">
        <f>Input!E28</f>
        <v>549.75</v>
      </c>
      <c r="BB28" s="58">
        <f t="shared" si="73"/>
        <v>28.062951584026525</v>
      </c>
      <c r="BC28" s="22">
        <f t="shared" si="74"/>
        <v>8.474955821070365</v>
      </c>
      <c r="BD28" s="9">
        <f t="shared" si="75"/>
        <v>11116.699999999999</v>
      </c>
      <c r="BE28" s="49">
        <f t="shared" si="76"/>
        <v>107.05547239676231</v>
      </c>
      <c r="BF28" s="89">
        <f t="shared" si="77"/>
        <v>1.9160330460193529</v>
      </c>
      <c r="BG28" s="85"/>
      <c r="BH28" s="85"/>
      <c r="BI28" s="85"/>
      <c r="BJ28" s="85"/>
      <c r="BK28" s="85"/>
      <c r="BL28" s="85"/>
      <c r="BM28" s="90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</row>
    <row r="29" spans="1:109" s="154" customFormat="1" ht="15" customHeight="1" x14ac:dyDescent="0.2">
      <c r="A29" s="137">
        <f>Input!A29</f>
        <v>8717</v>
      </c>
      <c r="B29" s="137" t="str">
        <f>Input!B29</f>
        <v>Hu1-13</v>
      </c>
      <c r="C29" s="137">
        <f>Input!O29</f>
        <v>2.1240606088748208</v>
      </c>
      <c r="D29" s="137">
        <f>C29*Input!P29/100</f>
        <v>4.7778339283105112E-2</v>
      </c>
      <c r="E29" s="138">
        <f>Input!M29</f>
        <v>2.7699032263674073</v>
      </c>
      <c r="F29" s="139">
        <f>E29*Input!N29/100</f>
        <v>7.7964233390206972E-4</v>
      </c>
      <c r="G29" s="140">
        <f t="shared" si="52"/>
        <v>381.91425685153808</v>
      </c>
      <c r="H29" s="139">
        <f>G29*Input!L29/100</f>
        <v>4.9077701242436905E-2</v>
      </c>
      <c r="I29" s="137">
        <v>0</v>
      </c>
      <c r="J29" s="141">
        <f>(((C29*$G$4*0.000000001*Input!G29*(234/233))-(I29*0.000000000000001))/Input!F29)*1000000000000</f>
        <v>757.4228840357664</v>
      </c>
      <c r="K29" s="137">
        <f>J29*Input!P29/100</f>
        <v>17.037370488885873</v>
      </c>
      <c r="L29" s="142">
        <f t="shared" si="53"/>
        <v>10.474607922257938</v>
      </c>
      <c r="M29" s="143">
        <f>L29*Input!P29/100</f>
        <v>0.23561444954824004</v>
      </c>
      <c r="N29" s="137">
        <v>0</v>
      </c>
      <c r="O29" s="141">
        <f>(((G29*$D$4*0.000000001*Input!G29*(238/236))-(N29*0.000000001))/Input!F29)*1000000</f>
        <v>13.718746889308473</v>
      </c>
      <c r="P29" s="137">
        <f>O29*Input!L29/100</f>
        <v>1.7629207320108461E-3</v>
      </c>
      <c r="Q29" s="144">
        <f t="shared" si="54"/>
        <v>10.235545802367673</v>
      </c>
      <c r="R29" s="145">
        <f>Q29*Input!L29/100</f>
        <v>1.3153137122533598E-3</v>
      </c>
      <c r="S29" s="143">
        <f>Input!S29*0.0000028263/0.000000000155125</f>
        <v>1.0001286742590443</v>
      </c>
      <c r="T29" s="137">
        <f>S29*Input!T29/100</f>
        <v>3.6025004874694639E-3</v>
      </c>
      <c r="U29" s="143">
        <f>S29</f>
        <v>1.0001286742590443</v>
      </c>
      <c r="V29" s="137">
        <f>U29*Input!T29/100</f>
        <v>3.6025004874694639E-3</v>
      </c>
      <c r="W29" s="146">
        <v>0</v>
      </c>
      <c r="X29" s="141">
        <f>((($L$4*0.000000001*Input!G29/Input!W29*(232/229))-(W29*0.000000001))/Input!F29)*1000000000</f>
        <v>0.95502174422564257</v>
      </c>
      <c r="Y29" s="141">
        <f>X29*Input!X29/100</f>
        <v>1.1481616282017708E-2</v>
      </c>
      <c r="Z29" s="141">
        <f t="shared" si="55"/>
        <v>2.3318898396468022E-4</v>
      </c>
      <c r="AA29" s="141">
        <f>Z29*Input!X29/100</f>
        <v>2.8034821733267819E-6</v>
      </c>
      <c r="AB29" s="142">
        <v>0</v>
      </c>
      <c r="AC29" s="142">
        <v>0.85</v>
      </c>
      <c r="AD29" s="141">
        <f>(((Input!G29*$L$4*0.000000001*Input!U29*(230/229))-((AB29*0.000000000000001)+(Input!G29*AC29*0.000000000000001)))/Input!F29)*1000000000000</f>
        <v>225.74477593535556</v>
      </c>
      <c r="AE29" s="141">
        <f>AD29*Input!V29/100</f>
        <v>0.78849505706627321</v>
      </c>
      <c r="AF29" s="141">
        <f t="shared" si="56"/>
        <v>10.291371066172456</v>
      </c>
      <c r="AG29" s="141">
        <f>AF29*Input!V29/100</f>
        <v>3.5946325590433925E-2</v>
      </c>
      <c r="AH29" s="137">
        <f t="shared" si="57"/>
        <v>44133.178554143153</v>
      </c>
      <c r="AI29" s="146">
        <f t="shared" si="58"/>
        <v>552.52420515089648</v>
      </c>
      <c r="AJ29" s="143">
        <f t="shared" si="59"/>
        <v>0.12867425904428131</v>
      </c>
      <c r="AK29" s="146">
        <f t="shared" si="60"/>
        <v>3.6025004874694639</v>
      </c>
      <c r="AL29" s="146">
        <f t="shared" si="61"/>
        <v>1.0054540583260221</v>
      </c>
      <c r="AM29" s="146">
        <f t="shared" si="62"/>
        <v>3.5142869392957412E-3</v>
      </c>
      <c r="AN29" s="137">
        <f>AF29/Q29</f>
        <v>1.0054540583260221</v>
      </c>
      <c r="AO29" s="141">
        <f t="shared" si="63"/>
        <v>3.5142869392957412E-3</v>
      </c>
      <c r="AP29" s="137" t="str">
        <f t="shared" si="64"/>
        <v>Out of range</v>
      </c>
      <c r="AQ29" s="137" t="e">
        <f t="shared" si="65"/>
        <v>#VALUE!</v>
      </c>
      <c r="AR29" s="137" t="e">
        <f t="shared" si="66"/>
        <v>#VALUE!</v>
      </c>
      <c r="AS29" s="145">
        <f t="shared" si="67"/>
        <v>2.2782271553192526E-5</v>
      </c>
      <c r="AT29" s="145">
        <f t="shared" si="68"/>
        <v>2.7391234157429794E-7</v>
      </c>
      <c r="AU29" s="137">
        <v>0.75</v>
      </c>
      <c r="AV29" s="137">
        <f t="shared" si="69"/>
        <v>0.375</v>
      </c>
      <c r="AW29" s="137" t="str">
        <f t="shared" si="70"/>
        <v>Out of range</v>
      </c>
      <c r="AX29" s="147">
        <f t="shared" si="71"/>
        <v>255.508727126</v>
      </c>
      <c r="AY29" s="147" t="e">
        <f t="shared" si="72"/>
        <v>#VALUE!</v>
      </c>
      <c r="AZ29" s="137" t="str">
        <f>Input!B29</f>
        <v>Hu1-13</v>
      </c>
      <c r="BA29" s="148">
        <f>Input!E29</f>
        <v>0</v>
      </c>
      <c r="BB29" s="137" t="e">
        <f t="shared" si="73"/>
        <v>#VALUE!</v>
      </c>
      <c r="BC29" s="143" t="e">
        <f t="shared" si="74"/>
        <v>#VALUE!</v>
      </c>
      <c r="BD29" s="137" t="e">
        <f t="shared" si="75"/>
        <v>#VALUE!</v>
      </c>
      <c r="BE29" s="149" t="e">
        <f t="shared" si="76"/>
        <v>#VALUE!</v>
      </c>
      <c r="BF29" s="150" t="e">
        <f t="shared" si="77"/>
        <v>#VALUE!</v>
      </c>
      <c r="BG29" s="151"/>
      <c r="BH29" s="151"/>
      <c r="BI29" s="151"/>
      <c r="BJ29" s="151"/>
      <c r="BK29" s="151"/>
      <c r="BL29" s="151"/>
      <c r="BM29" s="155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</row>
    <row r="30" spans="1:109" ht="15" customHeight="1" x14ac:dyDescent="0.2">
      <c r="A30" s="9">
        <f>Input!A30</f>
        <v>9108</v>
      </c>
      <c r="B30" s="9" t="str">
        <f>Input!B30</f>
        <v>Fr-18 Nr.5</v>
      </c>
      <c r="C30" s="9">
        <f>Input!O30</f>
        <v>0.14141676507490628</v>
      </c>
      <c r="D30" s="9">
        <f>C30*Input!P30/100</f>
        <v>9.880261884070761E-4</v>
      </c>
      <c r="E30" s="11">
        <f>Input!M30</f>
        <v>0.18628900943867538</v>
      </c>
      <c r="F30" s="12">
        <f>E30*Input!N30/100</f>
        <v>6.7364165138300659E-5</v>
      </c>
      <c r="G30" s="13">
        <f t="shared" si="52"/>
        <v>25.685528621404561</v>
      </c>
      <c r="H30" s="12">
        <f>G30*Input!L30/100</f>
        <v>5.2087187746445917E-3</v>
      </c>
      <c r="I30" s="9">
        <v>0.3</v>
      </c>
      <c r="J30" s="21">
        <f>(((C30*$G$4*0.000000001*Input!G30*(234/233))-(I30*0.000000000000001))/Input!F30)*1000000000000</f>
        <v>4.7543184062030592</v>
      </c>
      <c r="K30" s="9">
        <f>J30*Input!P30/100</f>
        <v>3.321664931923933E-2</v>
      </c>
      <c r="L30" s="14">
        <f t="shared" si="53"/>
        <v>6.5748767686031134E-2</v>
      </c>
      <c r="M30" s="22">
        <f>L30*Input!P30/100</f>
        <v>4.5936211519817023E-4</v>
      </c>
      <c r="N30" s="9">
        <v>5.0000000000000001E-3</v>
      </c>
      <c r="O30" s="21">
        <f>(((G30*$D$4*0.000000001*Input!G30*(238/236))-(N30*0.000000001))/Input!F30)*1000000</f>
        <v>8.6990951698672561E-2</v>
      </c>
      <c r="P30" s="9">
        <f>O30*Input!L30/100</f>
        <v>1.7640727197628493E-5</v>
      </c>
      <c r="Q30" s="23">
        <f t="shared" si="54"/>
        <v>6.4903877714752395E-2</v>
      </c>
      <c r="R30" s="24">
        <f>Q30*Input!L30/100</f>
        <v>1.3161732093703003E-5</v>
      </c>
      <c r="S30" s="65">
        <f>Input!S30*0.0000028263/0.000000000155125</f>
        <v>1.0107897369706775</v>
      </c>
      <c r="T30" s="9">
        <f>S30*Input!T30/100</f>
        <v>5.9342442948979333E-3</v>
      </c>
      <c r="U30" s="9">
        <f>S30*1/((U29+U31)/2)</f>
        <v>1.0108344393515678</v>
      </c>
      <c r="V30" s="9">
        <f>U30*Input!T30/100</f>
        <v>5.9345067380540753E-3</v>
      </c>
      <c r="W30" s="3">
        <v>3.0000000000000001E-3</v>
      </c>
      <c r="X30" s="21">
        <f>((($L$4*0.000000001*Input!G30/Input!W30*(232/229))-(W30*0.000000001))/Input!F30)*1000000000</f>
        <v>0.32243000440761976</v>
      </c>
      <c r="Y30" s="21">
        <f>X30*Input!X30/100</f>
        <v>7.1442368458656284E-4</v>
      </c>
      <c r="Z30" s="21">
        <f t="shared" si="55"/>
        <v>7.8728181407538496E-5</v>
      </c>
      <c r="AA30" s="21">
        <f>Z30*Input!X30/100</f>
        <v>1.7444182201749143E-7</v>
      </c>
      <c r="AB30" s="14">
        <v>0.05</v>
      </c>
      <c r="AC30" s="14">
        <v>0.85</v>
      </c>
      <c r="AD30" s="21">
        <f>(((Input!G30*$L$4*0.000000001*Input!U30*(230/229))-((AB30*0.000000000000001)+(Input!G30*AC30*0.000000000000001)))/Input!F30)*1000000000000</f>
        <v>0.14318359733342184</v>
      </c>
      <c r="AE30" s="21">
        <f>AD30*Input!V30/100</f>
        <v>1.3824954823715907E-3</v>
      </c>
      <c r="AF30" s="21">
        <f t="shared" si="56"/>
        <v>6.5275288194028185E-3</v>
      </c>
      <c r="AG30" s="21">
        <f>AF30*Input!V30/100</f>
        <v>6.302592805278203E-5</v>
      </c>
      <c r="AH30" s="9">
        <f t="shared" si="57"/>
        <v>82.912226634740804</v>
      </c>
      <c r="AI30" s="3">
        <f t="shared" si="58"/>
        <v>0.82136003238877664</v>
      </c>
      <c r="AJ30" s="22">
        <f t="shared" si="59"/>
        <v>10.834439351567804</v>
      </c>
      <c r="AK30" s="3">
        <f t="shared" si="60"/>
        <v>5.9345067380540755</v>
      </c>
      <c r="AL30" s="3">
        <f t="shared" si="61"/>
        <v>0.10057224697869072</v>
      </c>
      <c r="AM30" s="3">
        <f t="shared" si="62"/>
        <v>9.7127982683437215E-4</v>
      </c>
      <c r="AN30" s="9">
        <f>AL30*1/((AN29+AN31)/2)</f>
        <v>0.10013309238077588</v>
      </c>
      <c r="AO30" s="21">
        <f t="shared" si="63"/>
        <v>9.6703867666988769E-4</v>
      </c>
      <c r="AP30" s="58">
        <f t="shared" si="64"/>
        <v>11.389099999999999</v>
      </c>
      <c r="AQ30" s="58">
        <f t="shared" si="65"/>
        <v>0.13819999999999999</v>
      </c>
      <c r="AR30" s="58">
        <f t="shared" si="66"/>
        <v>1.2134409215829169</v>
      </c>
      <c r="AS30" s="67">
        <f t="shared" si="67"/>
        <v>1.2129965755442666E-3</v>
      </c>
      <c r="AT30" s="67">
        <f t="shared" si="68"/>
        <v>2.6989276976516281E-6</v>
      </c>
      <c r="AU30" s="58">
        <v>0.75</v>
      </c>
      <c r="AV30" s="58">
        <f t="shared" si="69"/>
        <v>0.375</v>
      </c>
      <c r="AW30" s="58">
        <f t="shared" si="70"/>
        <v>11.290800000000001</v>
      </c>
      <c r="AX30" s="57">
        <f t="shared" si="71"/>
        <v>0.149814998</v>
      </c>
      <c r="AY30" s="47">
        <f t="shared" si="72"/>
        <v>0.14453531489891849</v>
      </c>
      <c r="AZ30" s="9" t="str">
        <f>Input!B30</f>
        <v>Fr-18 Nr.5</v>
      </c>
      <c r="BA30" s="48">
        <f>Input!E30</f>
        <v>534.25</v>
      </c>
      <c r="BB30" s="58">
        <f t="shared" si="73"/>
        <v>11.185754817735466</v>
      </c>
      <c r="BC30" s="22">
        <f t="shared" si="74"/>
        <v>6.1269397535073411</v>
      </c>
      <c r="BD30" s="9">
        <f t="shared" si="75"/>
        <v>11232.800000000001</v>
      </c>
      <c r="BE30" s="49">
        <f t="shared" si="76"/>
        <v>72.26765744945925</v>
      </c>
      <c r="BF30" s="89">
        <f t="shared" si="77"/>
        <v>1.2801158013508209</v>
      </c>
      <c r="BG30" s="85"/>
      <c r="BH30" s="85"/>
      <c r="BI30" s="85"/>
      <c r="BJ30" s="85"/>
      <c r="BK30" s="85"/>
      <c r="BL30" s="85"/>
      <c r="BM30" s="90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</row>
    <row r="31" spans="1:109" s="154" customFormat="1" ht="15" customHeight="1" x14ac:dyDescent="0.2">
      <c r="A31" s="137">
        <f>Input!A31</f>
        <v>8717</v>
      </c>
      <c r="B31" s="137" t="str">
        <f>Input!B31</f>
        <v>Hu1-13</v>
      </c>
      <c r="C31" s="137">
        <f>Input!O31</f>
        <v>2.1085605199094712</v>
      </c>
      <c r="D31" s="137">
        <f>C31*Input!P31/100</f>
        <v>4.8259315191262156E-2</v>
      </c>
      <c r="E31" s="138">
        <f>Input!M31</f>
        <v>2.7698263467480566</v>
      </c>
      <c r="F31" s="139">
        <f>E31*Input!N31/100</f>
        <v>8.9070255798223631E-4</v>
      </c>
      <c r="G31" s="140">
        <f t="shared" si="52"/>
        <v>381.90365668962204</v>
      </c>
      <c r="H31" s="139">
        <f>G31*Input!L31/100</f>
        <v>4.7579167637871012E-2</v>
      </c>
      <c r="I31" s="137">
        <v>0</v>
      </c>
      <c r="J31" s="141">
        <f>(((C31*$G$4*0.000000001*Input!G31*(234/233))-(I31*0.000000000000001))/Input!F31)*1000000000000</f>
        <v>751.89567730828765</v>
      </c>
      <c r="K31" s="137">
        <f>J31*Input!P31/100</f>
        <v>17.20888261899454</v>
      </c>
      <c r="L31" s="142">
        <f t="shared" si="53"/>
        <v>10.398170670894311</v>
      </c>
      <c r="M31" s="143">
        <f>L31*Input!P31/100</f>
        <v>0.23798633763700128</v>
      </c>
      <c r="N31" s="137">
        <v>0</v>
      </c>
      <c r="O31" s="141">
        <f>(((G31*$D$4*0.000000001*Input!G31*(238/236))-(N31*0.000000001))/Input!F31)*1000000</f>
        <v>13.718366120757148</v>
      </c>
      <c r="P31" s="137">
        <f>O31*Input!L31/100</f>
        <v>1.7090918872967459E-3</v>
      </c>
      <c r="Q31" s="144">
        <f t="shared" si="54"/>
        <v>10.235261711263824</v>
      </c>
      <c r="R31" s="145">
        <f>Q31*Input!L31/100</f>
        <v>1.2751520553611329E-3</v>
      </c>
      <c r="S31" s="143">
        <f>Input!S31*0.0000028263/0.000000000155125</f>
        <v>0.99978287924734599</v>
      </c>
      <c r="T31" s="137">
        <f>S31*Input!T31/100</f>
        <v>3.9317096526473418E-3</v>
      </c>
      <c r="U31" s="143">
        <f>S31</f>
        <v>0.99978287924734599</v>
      </c>
      <c r="V31" s="137">
        <f>U31*Input!T31/100</f>
        <v>3.9317096526473418E-3</v>
      </c>
      <c r="W31" s="146">
        <v>0</v>
      </c>
      <c r="X31" s="141">
        <f>((($L$4*0.000000001*Input!G31/Input!W31*(232/229))-(W31*0.000000001))/Input!F31)*1000000000</f>
        <v>0.94737011241143898</v>
      </c>
      <c r="Y31" s="141">
        <f>X31*Input!X31/100</f>
        <v>1.191132394203797E-2</v>
      </c>
      <c r="Z31" s="141">
        <f t="shared" si="55"/>
        <v>2.3132067441129661E-4</v>
      </c>
      <c r="AA31" s="141">
        <f>Z31*Input!X31/100</f>
        <v>2.9084044887063278E-6</v>
      </c>
      <c r="AB31" s="142">
        <v>0</v>
      </c>
      <c r="AC31" s="142">
        <v>0.85</v>
      </c>
      <c r="AD31" s="141">
        <f>(((Input!G31*$L$4*0.000000001*Input!U31*(230/229))-((AB31*0.000000000000001)+(Input!G31*AC31*0.000000000000001)))/Input!F31)*1000000000000</f>
        <v>225.25879152530965</v>
      </c>
      <c r="AE31" s="141">
        <f>AD31*Input!V31/100</f>
        <v>0.85258354532390668</v>
      </c>
      <c r="AF31" s="141">
        <f t="shared" si="56"/>
        <v>10.269215754380925</v>
      </c>
      <c r="AG31" s="141">
        <f>AF31*Input!V31/100</f>
        <v>3.8868025155779418E-2</v>
      </c>
      <c r="AH31" s="137">
        <f t="shared" si="57"/>
        <v>44393.851870420731</v>
      </c>
      <c r="AI31" s="146">
        <f t="shared" si="58"/>
        <v>582.90817673882952</v>
      </c>
      <c r="AJ31" s="143">
        <f t="shared" si="59"/>
        <v>-0.21712075265400976</v>
      </c>
      <c r="AK31" s="146">
        <f t="shared" si="60"/>
        <v>3.9317096526473416</v>
      </c>
      <c r="AL31" s="146">
        <f t="shared" si="61"/>
        <v>1.0033173595434042</v>
      </c>
      <c r="AM31" s="146">
        <f t="shared" si="62"/>
        <v>3.7995194126090497E-3</v>
      </c>
      <c r="AN31" s="137">
        <f>AF31/Q31</f>
        <v>1.0033173595434042</v>
      </c>
      <c r="AO31" s="141">
        <f t="shared" si="63"/>
        <v>3.7995194126090497E-3</v>
      </c>
      <c r="AP31" s="137" t="str">
        <f t="shared" si="64"/>
        <v>Out of range</v>
      </c>
      <c r="AQ31" s="137" t="e">
        <f t="shared" si="65"/>
        <v>#VALUE!</v>
      </c>
      <c r="AR31" s="137" t="e">
        <f t="shared" si="66"/>
        <v>#VALUE!</v>
      </c>
      <c r="AS31" s="145">
        <f t="shared" si="67"/>
        <v>2.2600367331763491E-5</v>
      </c>
      <c r="AT31" s="145">
        <f t="shared" si="68"/>
        <v>2.8416931077693665E-7</v>
      </c>
      <c r="AU31" s="137">
        <v>0.75</v>
      </c>
      <c r="AV31" s="137">
        <f t="shared" si="69"/>
        <v>0.375</v>
      </c>
      <c r="AW31" s="137" t="str">
        <f t="shared" si="70"/>
        <v>Out of range</v>
      </c>
      <c r="AX31" s="147">
        <f t="shared" si="71"/>
        <v>261.17816274590001</v>
      </c>
      <c r="AY31" s="147" t="e">
        <f t="shared" si="72"/>
        <v>#VALUE!</v>
      </c>
      <c r="AZ31" s="137" t="str">
        <f>Input!B31</f>
        <v>Hu1-13</v>
      </c>
      <c r="BA31" s="148">
        <f>Input!E31</f>
        <v>0</v>
      </c>
      <c r="BB31" s="137" t="e">
        <f t="shared" si="73"/>
        <v>#VALUE!</v>
      </c>
      <c r="BC31" s="143" t="e">
        <f t="shared" si="74"/>
        <v>#VALUE!</v>
      </c>
      <c r="BD31" s="137" t="e">
        <f t="shared" si="75"/>
        <v>#VALUE!</v>
      </c>
      <c r="BE31" s="149" t="e">
        <f t="shared" si="76"/>
        <v>#VALUE!</v>
      </c>
      <c r="BF31" s="150" t="e">
        <f t="shared" si="77"/>
        <v>#VALUE!</v>
      </c>
      <c r="BG31" s="151"/>
      <c r="BH31" s="151"/>
      <c r="BI31" s="151"/>
      <c r="BJ31" s="151"/>
      <c r="BK31" s="151"/>
      <c r="BL31" s="151"/>
      <c r="BM31" s="155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</row>
    <row r="32" spans="1:109" ht="15" customHeight="1" x14ac:dyDescent="0.2">
      <c r="A32" s="9">
        <f>Input!A32</f>
        <v>9109</v>
      </c>
      <c r="B32" s="9" t="str">
        <f>Input!B32</f>
        <v>Fr-18 Nr.6</v>
      </c>
      <c r="C32" s="9">
        <f>Input!O32</f>
        <v>0.28295941757019311</v>
      </c>
      <c r="D32" s="9">
        <f>C32*Input!P32/100</f>
        <v>1.130032365941142E-3</v>
      </c>
      <c r="E32" s="11">
        <f>Input!M32</f>
        <v>0.37489707068725664</v>
      </c>
      <c r="F32" s="12">
        <f>E32*Input!N32/100</f>
        <v>1.8650983651475502E-4</v>
      </c>
      <c r="G32" s="13">
        <f t="shared" ref="G32:G37" si="78">E32*137.88</f>
        <v>51.690808106358944</v>
      </c>
      <c r="H32" s="12">
        <f>G32*Input!L32/100</f>
        <v>4.6551871549493258E-2</v>
      </c>
      <c r="I32" s="9">
        <v>0.3</v>
      </c>
      <c r="J32" s="21">
        <f>(((C32*$G$4*0.000000001*Input!G32*(234/233))-(I32*0.000000000000001))/Input!F32)*1000000000000</f>
        <v>5.1384499356798239</v>
      </c>
      <c r="K32" s="9">
        <f>J32*Input!P32/100</f>
        <v>2.0521016009816838E-2</v>
      </c>
      <c r="L32" s="14">
        <f t="shared" ref="L32:L37" si="79">(J32/234)*602200000000*0.0000028263/(365.2425*24*60)</f>
        <v>7.1061027516903075E-2</v>
      </c>
      <c r="M32" s="22">
        <f>L32*Input!P32/100</f>
        <v>2.837907348717751E-4</v>
      </c>
      <c r="N32" s="9">
        <v>5.0000000000000001E-3</v>
      </c>
      <c r="O32" s="21">
        <f>(((G32*$D$4*0.000000001*Input!G32*(238/236))-(N32*0.000000001))/Input!F32)*1000000</f>
        <v>9.4560440316585545E-2</v>
      </c>
      <c r="P32" s="9">
        <f>O32*Input!L32/100</f>
        <v>8.5159540594214266E-5</v>
      </c>
      <c r="Q32" s="23">
        <f t="shared" ref="Q32:Q37" si="80">(O32/238.05)*602200000000000000*0.00000000015512/(365.2425*24*60)</f>
        <v>7.055146696428731E-2</v>
      </c>
      <c r="R32" s="24">
        <f>Q32*Input!L32/100</f>
        <v>6.3537463391789945E-5</v>
      </c>
      <c r="S32" s="65">
        <f>Input!S32*0.0000028263/0.000000000155125</f>
        <v>1.0038025012932386</v>
      </c>
      <c r="T32" s="9">
        <f>S32*Input!T32/100</f>
        <v>3.7346721530025894E-3</v>
      </c>
      <c r="U32" s="9">
        <f>S32*1/((U31+U33)/2)</f>
        <v>1.0027794034436237</v>
      </c>
      <c r="V32" s="9">
        <f>U32*Input!T32/100</f>
        <v>3.7308656920266203E-3</v>
      </c>
      <c r="W32" s="3">
        <v>3.0000000000000001E-3</v>
      </c>
      <c r="X32" s="21">
        <f>((($L$4*0.000000001*Input!G32/Input!W32*(232/229))-(W32*0.000000001))/Input!F32)*1000000000</f>
        <v>7.4027464212543095E-2</v>
      </c>
      <c r="Y32" s="21">
        <f>X32*Input!X32/100</f>
        <v>2.7211427914484353E-4</v>
      </c>
      <c r="Z32" s="21">
        <f t="shared" ref="Z32:Z37" si="81">(X32/232)*6.022E+23*0.000000001*0.000000000049475/(365.2425*24*60)</f>
        <v>1.8075388617671177E-5</v>
      </c>
      <c r="AA32" s="21">
        <f>Z32*Input!X32/100</f>
        <v>6.6442520978951858E-8</v>
      </c>
      <c r="AB32" s="14">
        <v>0.05</v>
      </c>
      <c r="AC32" s="14">
        <v>0.85</v>
      </c>
      <c r="AD32" s="21">
        <f>(((Input!G32*$L$4*0.000000001*Input!U32*(230/229))-((AB32*0.000000000000001)+(Input!G32*AC32*0.000000000000001)))/Input!F32)*1000000000000</f>
        <v>0.12864767729315418</v>
      </c>
      <c r="AE32" s="21">
        <f>AD32*Input!V32/100</f>
        <v>1.4810679395946566E-3</v>
      </c>
      <c r="AF32" s="21">
        <f t="shared" ref="AF32:AF37" si="82">(AD32/230)*602200000000*0.0000091577/(365.2425*24*60)</f>
        <v>5.8648576842557313E-3</v>
      </c>
      <c r="AG32" s="21">
        <f>AF32*Input!V32/100</f>
        <v>6.7519700854317346E-5</v>
      </c>
      <c r="AH32" s="9">
        <f t="shared" ref="AH32:AH37" si="83">AF32/Z32</f>
        <v>324.4664780552506</v>
      </c>
      <c r="AI32" s="3">
        <f t="shared" ref="AI32:AI37" si="84">AH32*SQRT((AG32/AF32)^2+(AA32/Z32)^2)</f>
        <v>3.921236651418273</v>
      </c>
      <c r="AJ32" s="22">
        <f t="shared" ref="AJ32:AJ37" si="85">(U32-1)*1000</f>
        <v>2.7794034436237069</v>
      </c>
      <c r="AK32" s="3">
        <f t="shared" ref="AK32:AK37" si="86">V32*1000</f>
        <v>3.7308656920266206</v>
      </c>
      <c r="AL32" s="3">
        <f t="shared" ref="AL32:AL37" si="87">AF32/Q32</f>
        <v>8.3128784369919398E-2</v>
      </c>
      <c r="AM32" s="3">
        <f t="shared" ref="AM32:AM37" si="88">AL32*SQRT((R32/Q32)^2+(AG32/AF32)^2)</f>
        <v>9.5995129892079796E-4</v>
      </c>
      <c r="AN32" s="9">
        <f>AL32*1/((AN31+AN33)/2)</f>
        <v>8.2588947295974588E-2</v>
      </c>
      <c r="AO32" s="21">
        <f t="shared" ref="AO32:AO37" si="89">AN32*SQRT((R32/Q32)^2+(AG32/AF32)^2)</f>
        <v>9.5371738964055537E-4</v>
      </c>
      <c r="AP32" s="58">
        <f t="shared" ref="AP32:AP37" si="90">ThU_Alter_Kombi(AN32,U32)</f>
        <v>9.3851999999999993</v>
      </c>
      <c r="AQ32" s="58">
        <f t="shared" ref="AQ32:AQ37" si="91">Montealter(AN32,AO32,U32,V32)</f>
        <v>0.1198</v>
      </c>
      <c r="AR32" s="58">
        <f t="shared" ref="AR32:AR37" si="92">(AQ32/AP32)*100</f>
        <v>1.2764778587563399</v>
      </c>
      <c r="AS32" s="67">
        <f t="shared" ref="AS32:AS37" si="93">Z32/Q32</f>
        <v>2.5620145682896746E-4</v>
      </c>
      <c r="AT32" s="67">
        <f t="shared" ref="AT32:AT37" si="94">AS32*SQRT((Y32/X32)^2+(P32/O32)^2)</f>
        <v>9.6961219052144657E-7</v>
      </c>
      <c r="AU32" s="58">
        <v>0.75</v>
      </c>
      <c r="AV32" s="58">
        <f t="shared" ref="AV32:AV37" si="95">AU32/2</f>
        <v>0.375</v>
      </c>
      <c r="AW32" s="58">
        <f t="shared" ref="AW32:AW37" si="96">marincorr_age(AN32,U32,AS32,AU32)</f>
        <v>9.3643000000000001</v>
      </c>
      <c r="AX32" s="57">
        <f t="shared" ref="AX32:AX37" si="97">marincorr_age_error(AN32, AO32, U32, V32, AS32, AT32, AU32, AV32)</f>
        <v>0.1253670019</v>
      </c>
      <c r="AY32" s="47">
        <f t="shared" ref="AY32:AY37" si="98">SQRT(((AU32*EXP(-0.0000091577*AW32*1000))/(0.0000091577*(EXP(-0.0000091577*AW32*1000)+(AJ32/1000)*EXP(-(0.0000091577-0.0000028263)*AW32*1000)-AS32*AU32*EXP(-0.0000091577*AW32*1000))))^2*AT32^2+((AS32*EXP(-0.0000091577*AW32*1000))/(0.0000091577*(EXP(-0.0000091577*AW32*1000)+(AJ32/1000)*EXP(-(0.0000091577-0.0000028263)*AW32*1000)-AS32*AU32*EXP(-0.0000091577*AW32*1000))))^2*AV32^2+((0.0000091577/(0.0000091577-0.0000028263))*(EXP(-(0.0000091577-0.0000028263)*AW32*1000)-1)/(0.0000091577*(EXP(-0.0000091577*AW32*1000)+(AJ32/1000)*EXP(-(0.0000091577-0.0000028263)*AW32*1000)-AS32*AU32*EXP(-0.0000091577*AW32*1000))))^2*T32^2+(1/(0.0000091577*(EXP(-0.0000091577*AW32*1000)+(AJ32/1000)*EXP(-(0.0000091577-0.0000028263)*AW32*1000)-AS32*AU32*EXP(-0.0000091577*AW32*1000))))^2*AO32^2)/1000</f>
        <v>0.11949001753447541</v>
      </c>
      <c r="AZ32" s="9" t="str">
        <f>Input!B32</f>
        <v>Fr-18 Nr.6</v>
      </c>
      <c r="BA32" s="48">
        <f>Input!E32</f>
        <v>466.55</v>
      </c>
      <c r="BB32" s="58">
        <f t="shared" ref="BB32:BB37" si="99">((U32-1)*EXP(0.0000028263*AW32*1000))*1000</f>
        <v>2.8539461115259241</v>
      </c>
      <c r="BC32" s="22">
        <f t="shared" ref="BC32:BC37" si="100">SQRT((EXP(0.0000028263*AW32*1000)*V32)^2+((U32-1)*0.0000028263*EXP(0.0000028263*AW32*1000)*AX32*1000)^2)*1000</f>
        <v>3.8309263916900429</v>
      </c>
      <c r="BD32" s="9">
        <f t="shared" ref="BD32:BD37" si="101">AW32*1000-58</f>
        <v>9306.2999999999993</v>
      </c>
      <c r="BE32" s="49">
        <f t="shared" ref="BE32:BE37" si="102">AY32/2*1000</f>
        <v>59.745008767237707</v>
      </c>
      <c r="BF32" s="89">
        <f t="shared" ref="BF32:BF37" si="103">AY32/AW32*100</f>
        <v>1.27601654725367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54" customFormat="1" ht="15" customHeight="1" x14ac:dyDescent="0.2">
      <c r="A33" s="137">
        <f>Input!A33</f>
        <v>8717</v>
      </c>
      <c r="B33" s="137" t="str">
        <f>Input!B33</f>
        <v>Hu1-13</v>
      </c>
      <c r="C33" s="137">
        <f>Input!O33</f>
        <v>2.1417297588725517</v>
      </c>
      <c r="D33" s="137">
        <f>C33*Input!P33/100</f>
        <v>6.5567921159263909E-2</v>
      </c>
      <c r="E33" s="138">
        <f>Input!M33</f>
        <v>2.7690623832483099</v>
      </c>
      <c r="F33" s="139">
        <f>E33*Input!N33/100</f>
        <v>7.0177751873851742E-4</v>
      </c>
      <c r="G33" s="140">
        <f t="shared" si="78"/>
        <v>381.79832140227694</v>
      </c>
      <c r="H33" s="139">
        <f>G33*Input!L33/100</f>
        <v>4.4883303730231756E-2</v>
      </c>
      <c r="I33" s="137">
        <v>0</v>
      </c>
      <c r="J33" s="141">
        <f>(((C33*$G$4*0.000000001*Input!G33*(234/233))-(I33*0.000000000000001))/Input!F33)*1000000000000</f>
        <v>763.72356043540606</v>
      </c>
      <c r="K33" s="137">
        <f>J33*Input!P33/100</f>
        <v>23.380991925172616</v>
      </c>
      <c r="L33" s="142">
        <f t="shared" si="79"/>
        <v>10.561741696959329</v>
      </c>
      <c r="M33" s="143">
        <f>L33*Input!P33/100</f>
        <v>0.32334212289009379</v>
      </c>
      <c r="N33" s="137">
        <v>0</v>
      </c>
      <c r="O33" s="141">
        <f>(((G33*$D$4*0.000000001*Input!G33*(238/236))-(N33*0.000000001))/Input!F33)*1000000</f>
        <v>13.71458237055753</v>
      </c>
      <c r="P33" s="137">
        <f>O33*Input!L33/100</f>
        <v>1.6122537255014355E-3</v>
      </c>
      <c r="Q33" s="144">
        <f t="shared" si="80"/>
        <v>10.23243865834322</v>
      </c>
      <c r="R33" s="145">
        <f>Q33*Input!L33/100</f>
        <v>1.2029011822696949E-3</v>
      </c>
      <c r="S33" s="143">
        <f>Input!S33*0.0000028263/0.000000000155125</f>
        <v>1.0022576450117313</v>
      </c>
      <c r="T33" s="137">
        <f>S33*Input!T33/100</f>
        <v>4.487344950976118E-3</v>
      </c>
      <c r="U33" s="143">
        <f>S33</f>
        <v>1.0022576450117313</v>
      </c>
      <c r="V33" s="137">
        <f>U33*Input!T33/100</f>
        <v>4.487344950976118E-3</v>
      </c>
      <c r="W33" s="146">
        <v>0</v>
      </c>
      <c r="X33" s="141">
        <f>((($L$4*0.000000001*Input!G33/Input!W33*(232/229))-(W33*0.000000001))/Input!F33)*1000000000</f>
        <v>0.95157152813976476</v>
      </c>
      <c r="Y33" s="141">
        <f>X33*Input!X33/100</f>
        <v>8.503666299027381E-3</v>
      </c>
      <c r="Z33" s="141">
        <f t="shared" si="81"/>
        <v>2.3234653991731791E-4</v>
      </c>
      <c r="AA33" s="141">
        <f>Z33*Input!X33/100</f>
        <v>2.0763519953702476E-6</v>
      </c>
      <c r="AB33" s="142">
        <v>0</v>
      </c>
      <c r="AC33" s="142">
        <v>0.85</v>
      </c>
      <c r="AD33" s="141">
        <f>(((Input!G33*$L$4*0.000000001*Input!U33*(230/229))-((AB33*0.000000000000001)+(Input!G33*AC33*0.000000000000001)))/Input!F33)*1000000000000</f>
        <v>226.64171662812151</v>
      </c>
      <c r="AE33" s="141">
        <f>AD33*Input!V33/100</f>
        <v>0.94787057186998513</v>
      </c>
      <c r="AF33" s="141">
        <f t="shared" si="82"/>
        <v>10.332261268195326</v>
      </c>
      <c r="AG33" s="141">
        <f>AF33*Input!V33/100</f>
        <v>4.3212020023057018E-2</v>
      </c>
      <c r="AH33" s="137">
        <f t="shared" si="83"/>
        <v>44469.185002161561</v>
      </c>
      <c r="AI33" s="146">
        <f t="shared" si="84"/>
        <v>438.76281144298486</v>
      </c>
      <c r="AJ33" s="143">
        <f t="shared" si="85"/>
        <v>2.2576450117313129</v>
      </c>
      <c r="AK33" s="146">
        <f t="shared" si="86"/>
        <v>4.4873449509761176</v>
      </c>
      <c r="AL33" s="146">
        <f t="shared" si="87"/>
        <v>1.0097555053282157</v>
      </c>
      <c r="AM33" s="146">
        <f t="shared" si="88"/>
        <v>4.2247101644185409E-3</v>
      </c>
      <c r="AN33" s="137">
        <f>AF33/Q33</f>
        <v>1.0097555053282157</v>
      </c>
      <c r="AO33" s="141">
        <f t="shared" si="89"/>
        <v>4.2247101644185409E-3</v>
      </c>
      <c r="AP33" s="137" t="str">
        <f t="shared" si="90"/>
        <v>Out of range</v>
      </c>
      <c r="AQ33" s="137" t="e">
        <f t="shared" si="91"/>
        <v>#VALUE!</v>
      </c>
      <c r="AR33" s="137" t="e">
        <f t="shared" si="92"/>
        <v>#VALUE!</v>
      </c>
      <c r="AS33" s="145">
        <f t="shared" si="93"/>
        <v>2.270685881198707E-5</v>
      </c>
      <c r="AT33" s="145">
        <f t="shared" si="94"/>
        <v>2.0293614391247921E-7</v>
      </c>
      <c r="AU33" s="137">
        <v>0.75</v>
      </c>
      <c r="AV33" s="137">
        <f t="shared" si="95"/>
        <v>0.375</v>
      </c>
      <c r="AW33" s="137" t="str">
        <f t="shared" si="96"/>
        <v>Out of range</v>
      </c>
      <c r="AX33" s="147">
        <f t="shared" si="97"/>
        <v>216.79943164509999</v>
      </c>
      <c r="AY33" s="147" t="e">
        <f t="shared" si="98"/>
        <v>#VALUE!</v>
      </c>
      <c r="AZ33" s="137" t="str">
        <f>Input!B33</f>
        <v>Hu1-13</v>
      </c>
      <c r="BA33" s="148">
        <f>Input!E33</f>
        <v>0</v>
      </c>
      <c r="BB33" s="137" t="e">
        <f t="shared" si="99"/>
        <v>#VALUE!</v>
      </c>
      <c r="BC33" s="143" t="e">
        <f t="shared" si="100"/>
        <v>#VALUE!</v>
      </c>
      <c r="BD33" s="137" t="e">
        <f t="shared" si="101"/>
        <v>#VALUE!</v>
      </c>
      <c r="BE33" s="149" t="e">
        <f t="shared" si="102"/>
        <v>#VALUE!</v>
      </c>
      <c r="BF33" s="150" t="e">
        <f t="shared" si="103"/>
        <v>#VALUE!</v>
      </c>
      <c r="BG33" s="151"/>
      <c r="BH33" s="151"/>
      <c r="BI33" s="151"/>
      <c r="BJ33" s="151"/>
      <c r="BK33" s="151"/>
      <c r="BL33" s="151"/>
      <c r="BM33" s="155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</row>
    <row r="34" spans="1:109" ht="15" customHeight="1" x14ac:dyDescent="0.2">
      <c r="A34" s="9">
        <f>Input!A34</f>
        <v>9110</v>
      </c>
      <c r="B34" s="9" t="str">
        <f>Input!B34</f>
        <v>Fr-18 Nr.7</v>
      </c>
      <c r="C34" s="9">
        <f>Input!O34</f>
        <v>0.20443647717447982</v>
      </c>
      <c r="D34" s="9">
        <f>C34*Input!P34/100</f>
        <v>1.1327849303120834E-3</v>
      </c>
      <c r="E34" s="11">
        <f>Input!M34</f>
        <v>0.27139947583300378</v>
      </c>
      <c r="F34" s="12">
        <f>E34*Input!N34/100</f>
        <v>2.242718617111478E-5</v>
      </c>
      <c r="G34" s="13">
        <f t="shared" si="78"/>
        <v>37.42055972785456</v>
      </c>
      <c r="H34" s="12">
        <f>G34*Input!L34/100</f>
        <v>4.4921803762653055E-3</v>
      </c>
      <c r="I34" s="9">
        <v>0.3</v>
      </c>
      <c r="J34" s="21">
        <f>(((C34*$G$4*0.000000001*Input!G34*(234/233))-(I34*0.000000000000001))/Input!F34)*1000000000000</f>
        <v>4.2411208276007137</v>
      </c>
      <c r="K34" s="9">
        <f>J34*Input!P34/100</f>
        <v>2.3500100508181361E-2</v>
      </c>
      <c r="L34" s="14">
        <f t="shared" si="79"/>
        <v>5.8651618212715396E-2</v>
      </c>
      <c r="M34" s="22">
        <f>L34*Input!P34/100</f>
        <v>3.2498930801413517E-4</v>
      </c>
      <c r="N34" s="9">
        <v>5.0000000000000001E-3</v>
      </c>
      <c r="O34" s="21">
        <f>(((G34*$D$4*0.000000001*Input!G34*(238/236))-(N34*0.000000001))/Input!F34)*1000000</f>
        <v>7.8203364486060883E-2</v>
      </c>
      <c r="P34" s="9">
        <f>O34*Input!L34/100</f>
        <v>9.3879840883488332E-6</v>
      </c>
      <c r="Q34" s="23">
        <f t="shared" si="80"/>
        <v>5.8347466102764318E-2</v>
      </c>
      <c r="R34" s="24">
        <f>Q34*Input!L34/100</f>
        <v>7.0043672285462731E-6</v>
      </c>
      <c r="S34" s="65">
        <f>Input!S34*0.0000028263/0.000000000155125</f>
        <v>1.0035937798548322</v>
      </c>
      <c r="T34" s="9">
        <f>S34*Input!T34/100</f>
        <v>4.2624928169979759E-3</v>
      </c>
      <c r="U34" s="9">
        <f>S34*1/((U33+U35)/2)</f>
        <v>1.0025909389368612</v>
      </c>
      <c r="V34" s="9">
        <f>U34*Input!T34/100</f>
        <v>4.2582335217579616E-3</v>
      </c>
      <c r="W34" s="3">
        <v>3.0000000000000001E-3</v>
      </c>
      <c r="X34" s="21">
        <f>((($L$4*0.000000001*Input!G34/Input!W34*(232/229))-(W34*0.000000001))/Input!F34)*1000000000</f>
        <v>6.0690547139731522E-2</v>
      </c>
      <c r="Y34" s="21">
        <f>X34*Input!X34/100</f>
        <v>1.2861701111830368E-4</v>
      </c>
      <c r="Z34" s="21">
        <f t="shared" si="81"/>
        <v>1.4818895076833719E-5</v>
      </c>
      <c r="AA34" s="21">
        <f>Z34*Input!X34/100</f>
        <v>3.1404594004893156E-8</v>
      </c>
      <c r="AB34" s="14">
        <v>0.05</v>
      </c>
      <c r="AC34" s="14">
        <v>0.85</v>
      </c>
      <c r="AD34" s="21">
        <f>(((Input!G34*$L$4*0.000000001*Input!U34*(230/229))-((AB34*0.000000000000001)+(Input!G34*AC34*0.000000000000001)))/Input!F34)*1000000000000</f>
        <v>0.11139659167922442</v>
      </c>
      <c r="AE34" s="21">
        <f>AD34*Input!V34/100</f>
        <v>1.1582337173665696E-3</v>
      </c>
      <c r="AF34" s="21">
        <f t="shared" si="82"/>
        <v>5.0784061590248642E-3</v>
      </c>
      <c r="AG34" s="21">
        <f>AF34*Input!V34/100</f>
        <v>5.2802165265543289E-5</v>
      </c>
      <c r="AH34" s="9">
        <f t="shared" si="83"/>
        <v>342.69803063548932</v>
      </c>
      <c r="AI34" s="3">
        <f t="shared" si="84"/>
        <v>3.6364253450246515</v>
      </c>
      <c r="AJ34" s="22">
        <f t="shared" si="85"/>
        <v>2.5909389368612423</v>
      </c>
      <c r="AK34" s="3">
        <f t="shared" si="86"/>
        <v>4.2582335217579619</v>
      </c>
      <c r="AL34" s="3">
        <f t="shared" si="87"/>
        <v>8.7037304243521643E-2</v>
      </c>
      <c r="AM34" s="3">
        <f t="shared" si="88"/>
        <v>9.0502104138759365E-4</v>
      </c>
      <c r="AN34" s="9">
        <f>AL34*1/((AN33+AN35)/2)</f>
        <v>8.6213761518667054E-2</v>
      </c>
      <c r="AO34" s="21">
        <f t="shared" si="89"/>
        <v>8.9645777646397257E-4</v>
      </c>
      <c r="AP34" s="58">
        <f t="shared" si="90"/>
        <v>9.8180999999999994</v>
      </c>
      <c r="AQ34" s="58">
        <f t="shared" si="91"/>
        <v>0.1048</v>
      </c>
      <c r="AR34" s="58">
        <f t="shared" si="92"/>
        <v>1.0674163025432619</v>
      </c>
      <c r="AS34" s="67">
        <f t="shared" si="93"/>
        <v>2.5397666885369074E-4</v>
      </c>
      <c r="AT34" s="67">
        <f t="shared" si="94"/>
        <v>5.3909691148805125E-7</v>
      </c>
      <c r="AU34" s="58">
        <v>0.75</v>
      </c>
      <c r="AV34" s="58">
        <f t="shared" si="95"/>
        <v>0.375</v>
      </c>
      <c r="AW34" s="58">
        <f t="shared" si="96"/>
        <v>9.7973999999999997</v>
      </c>
      <c r="AX34" s="57">
        <f t="shared" si="97"/>
        <v>0.1283338467</v>
      </c>
      <c r="AY34" s="47">
        <f t="shared" si="98"/>
        <v>0.11605831050581272</v>
      </c>
      <c r="AZ34" s="9" t="str">
        <f>Input!B34</f>
        <v>Fr-18 Nr.7</v>
      </c>
      <c r="BA34" s="48">
        <f>Input!E34</f>
        <v>443.55</v>
      </c>
      <c r="BB34" s="58">
        <f t="shared" si="99"/>
        <v>2.6636855942057887</v>
      </c>
      <c r="BC34" s="22">
        <f t="shared" si="100"/>
        <v>4.3777934722895298</v>
      </c>
      <c r="BD34" s="9">
        <f t="shared" si="101"/>
        <v>9739.4</v>
      </c>
      <c r="BE34" s="49">
        <f t="shared" si="102"/>
        <v>58.029155252906364</v>
      </c>
      <c r="BF34" s="89">
        <f t="shared" si="103"/>
        <v>1.184582751605658</v>
      </c>
      <c r="BG34" s="85"/>
      <c r="BH34" s="85"/>
      <c r="BI34" s="85"/>
      <c r="BJ34" s="85"/>
      <c r="BK34" s="85"/>
      <c r="BL34" s="85"/>
      <c r="BM34" s="90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</row>
    <row r="35" spans="1:109" s="154" customFormat="1" ht="15" customHeight="1" x14ac:dyDescent="0.2">
      <c r="A35" s="137">
        <f>Input!A35</f>
        <v>8717</v>
      </c>
      <c r="B35" s="137" t="str">
        <f>Input!B35</f>
        <v>Hu1-13</v>
      </c>
      <c r="C35" s="137">
        <f>Input!O35</f>
        <v>2.1068562942445874</v>
      </c>
      <c r="D35" s="137">
        <f>C35*Input!P35/100</f>
        <v>3.9885696704553671E-2</v>
      </c>
      <c r="E35" s="138">
        <f>Input!M35</f>
        <v>2.7686053376096114</v>
      </c>
      <c r="F35" s="139">
        <f>E35*Input!N35/100</f>
        <v>9.2130296042207003E-4</v>
      </c>
      <c r="G35" s="140">
        <f t="shared" si="78"/>
        <v>381.73530394961318</v>
      </c>
      <c r="H35" s="139">
        <f>G35*Input!L35/100</f>
        <v>4.3160933929666107E-2</v>
      </c>
      <c r="I35" s="137">
        <v>0</v>
      </c>
      <c r="J35" s="141">
        <f>(((C35*$G$4*0.000000001*Input!G35*(234/233))-(I35*0.000000000000001))/Input!F35)*1000000000000</f>
        <v>751.28796417959882</v>
      </c>
      <c r="K35" s="137">
        <f>J35*Input!P35/100</f>
        <v>14.222917794112405</v>
      </c>
      <c r="L35" s="142">
        <f t="shared" si="79"/>
        <v>10.389766440065811</v>
      </c>
      <c r="M35" s="143">
        <f>L35*Input!P35/100</f>
        <v>0.19669261458015072</v>
      </c>
      <c r="N35" s="137">
        <v>0</v>
      </c>
      <c r="O35" s="141">
        <f>(((G35*$D$4*0.000000001*Input!G35*(238/236))-(N35*0.000000001))/Input!F35)*1000000</f>
        <v>13.712318719836997</v>
      </c>
      <c r="P35" s="137">
        <f>O35*Input!L35/100</f>
        <v>1.5503844579371872E-3</v>
      </c>
      <c r="Q35" s="144">
        <f t="shared" si="80"/>
        <v>10.230749750397216</v>
      </c>
      <c r="R35" s="145">
        <f>Q35*Input!L35/100</f>
        <v>1.1567405724835101E-3</v>
      </c>
      <c r="S35" s="143">
        <f>Input!S35*0.0000028263/0.000000000155125</f>
        <v>0.9997428536543238</v>
      </c>
      <c r="T35" s="137">
        <f>S35*Input!T35/100</f>
        <v>3.7512419111812257E-3</v>
      </c>
      <c r="U35" s="143">
        <f>S35</f>
        <v>0.9997428536543238</v>
      </c>
      <c r="V35" s="137">
        <f>U35*Input!T35/100</f>
        <v>3.7512419111812257E-3</v>
      </c>
      <c r="W35" s="146">
        <v>0</v>
      </c>
      <c r="X35" s="141">
        <f>((($L$4*0.000000001*Input!G35/Input!W35*(232/229))-(W35*0.000000001))/Input!F35)*1000000000</f>
        <v>0.93735507548880836</v>
      </c>
      <c r="Y35" s="141">
        <f>X35*Input!X35/100</f>
        <v>8.7181494963211158E-3</v>
      </c>
      <c r="Z35" s="141">
        <f t="shared" si="81"/>
        <v>2.2887528895439204E-4</v>
      </c>
      <c r="AA35" s="141">
        <f>Z35*Input!X35/100</f>
        <v>2.1287226551555667E-6</v>
      </c>
      <c r="AB35" s="142">
        <v>0</v>
      </c>
      <c r="AC35" s="142">
        <v>0.85</v>
      </c>
      <c r="AD35" s="141">
        <f>(((Input!G35*$L$4*0.000000001*Input!U35*(230/229))-((AB35*0.000000000000001)+(Input!G35*AC35*0.000000000000001)))/Input!F35)*1000000000000</f>
        <v>226.51311945496133</v>
      </c>
      <c r="AE35" s="141">
        <f>AD35*Input!V35/100</f>
        <v>0.92271741791587436</v>
      </c>
      <c r="AF35" s="141">
        <f t="shared" si="82"/>
        <v>10.326398712919934</v>
      </c>
      <c r="AG35" s="141">
        <f>AF35*Input!V35/100</f>
        <v>4.2065324868080574E-2</v>
      </c>
      <c r="AH35" s="137">
        <f t="shared" si="83"/>
        <v>45118.014968307369</v>
      </c>
      <c r="AI35" s="146">
        <f t="shared" si="84"/>
        <v>458.11743558421603</v>
      </c>
      <c r="AJ35" s="143">
        <f t="shared" si="85"/>
        <v>-0.25714634567619576</v>
      </c>
      <c r="AK35" s="146">
        <f t="shared" si="86"/>
        <v>3.7512419111812259</v>
      </c>
      <c r="AL35" s="146">
        <f t="shared" si="87"/>
        <v>1.0093491645144583</v>
      </c>
      <c r="AM35" s="146">
        <f t="shared" si="88"/>
        <v>4.1132395930157904E-3</v>
      </c>
      <c r="AN35" s="137">
        <f>AF35/Q35</f>
        <v>1.0093491645144583</v>
      </c>
      <c r="AO35" s="141">
        <f t="shared" si="89"/>
        <v>4.1132395930157904E-3</v>
      </c>
      <c r="AP35" s="137" t="str">
        <f t="shared" si="90"/>
        <v>Out of range</v>
      </c>
      <c r="AQ35" s="137" t="e">
        <f t="shared" si="91"/>
        <v>#VALUE!</v>
      </c>
      <c r="AR35" s="137" t="e">
        <f t="shared" si="92"/>
        <v>#VALUE!</v>
      </c>
      <c r="AS35" s="145">
        <f t="shared" si="93"/>
        <v>2.2371311442302242E-5</v>
      </c>
      <c r="AT35" s="145">
        <f t="shared" si="94"/>
        <v>2.0808640548956724E-7</v>
      </c>
      <c r="AU35" s="137">
        <v>0.75</v>
      </c>
      <c r="AV35" s="137">
        <f t="shared" si="95"/>
        <v>0.375</v>
      </c>
      <c r="AW35" s="137" t="str">
        <f t="shared" si="96"/>
        <v>Out of range</v>
      </c>
      <c r="AX35" s="147">
        <f t="shared" si="97"/>
        <v>198.19313834330001</v>
      </c>
      <c r="AY35" s="147" t="e">
        <f t="shared" si="98"/>
        <v>#VALUE!</v>
      </c>
      <c r="AZ35" s="137" t="str">
        <f>Input!B35</f>
        <v>Hu1-13</v>
      </c>
      <c r="BA35" s="148">
        <f>Input!E35</f>
        <v>0</v>
      </c>
      <c r="BB35" s="137" t="e">
        <f t="shared" si="99"/>
        <v>#VALUE!</v>
      </c>
      <c r="BC35" s="143" t="e">
        <f t="shared" si="100"/>
        <v>#VALUE!</v>
      </c>
      <c r="BD35" s="137" t="e">
        <f t="shared" si="101"/>
        <v>#VALUE!</v>
      </c>
      <c r="BE35" s="149" t="e">
        <f t="shared" si="102"/>
        <v>#VALUE!</v>
      </c>
      <c r="BF35" s="150" t="e">
        <f t="shared" si="103"/>
        <v>#VALUE!</v>
      </c>
      <c r="BG35" s="151"/>
      <c r="BH35" s="151"/>
      <c r="BI35" s="151"/>
      <c r="BJ35" s="151"/>
      <c r="BK35" s="151"/>
      <c r="BL35" s="151"/>
      <c r="BM35" s="155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</row>
    <row r="36" spans="1:109" ht="15" customHeight="1" x14ac:dyDescent="0.2">
      <c r="A36" s="9">
        <f>Input!A36</f>
        <v>9111</v>
      </c>
      <c r="B36" s="9" t="str">
        <f>Input!B36</f>
        <v>Fr-18 Nr.8</v>
      </c>
      <c r="C36" s="9">
        <f>Input!O36</f>
        <v>0.18986286881194411</v>
      </c>
      <c r="D36" s="9">
        <f>C36*Input!P36/100</f>
        <v>9.2983760466206693E-4</v>
      </c>
      <c r="E36" s="11">
        <f>Input!M36</f>
        <v>0.25150025493798223</v>
      </c>
      <c r="F36" s="12">
        <f>E36*Input!N36/100</f>
        <v>2.629733307640122E-5</v>
      </c>
      <c r="G36" s="13">
        <f t="shared" si="78"/>
        <v>34.676855150848986</v>
      </c>
      <c r="H36" s="12">
        <f>G36*Input!L36/100</f>
        <v>5.0601248874503893E-3</v>
      </c>
      <c r="I36" s="9">
        <v>0.3</v>
      </c>
      <c r="J36" s="21">
        <f>(((C36*$G$4*0.000000001*Input!G36*(234/233))-(I36*0.000000000000001))/Input!F36)*1000000000000</f>
        <v>4.3097277903809115</v>
      </c>
      <c r="K36" s="9">
        <f>J36*Input!P36/100</f>
        <v>2.1106533312327317E-2</v>
      </c>
      <c r="L36" s="14">
        <f t="shared" si="79"/>
        <v>5.9600402638174593E-2</v>
      </c>
      <c r="M36" s="22">
        <f>L36*Input!P36/100</f>
        <v>2.9188801355817636E-4</v>
      </c>
      <c r="N36" s="9">
        <v>5.0000000000000001E-3</v>
      </c>
      <c r="O36" s="21">
        <f>(((G36*$D$4*0.000000001*Input!G36*(238/236))-(N36*0.000000001))/Input!F36)*1000000</f>
        <v>7.9294527459410985E-2</v>
      </c>
      <c r="P36" s="9">
        <f>O36*Input!L36/100</f>
        <v>1.1570836227522214E-5</v>
      </c>
      <c r="Q36" s="23">
        <f t="shared" si="80"/>
        <v>5.9161581902238462E-2</v>
      </c>
      <c r="R36" s="24">
        <f>Q36*Input!L36/100</f>
        <v>8.6329914192672131E-6</v>
      </c>
      <c r="S36" s="65">
        <f>Input!S36*0.0000028263/0.000000000155125</f>
        <v>1.0038622576145944</v>
      </c>
      <c r="T36" s="9">
        <f>S36*Input!T36/100</f>
        <v>4.2970288556689737E-3</v>
      </c>
      <c r="U36" s="9">
        <f>S36*1/((U35+U37)/2)</f>
        <v>1.0035873544239782</v>
      </c>
      <c r="V36" s="9">
        <f>U36*Input!T36/100</f>
        <v>4.2958521335304204E-3</v>
      </c>
      <c r="W36" s="3">
        <v>3.0000000000000001E-3</v>
      </c>
      <c r="X36" s="21">
        <f>((($L$4*0.000000001*Input!G36/Input!W36*(232/229))-(W36*0.000000001))/Input!F36)*1000000000</f>
        <v>0.1029036858638757</v>
      </c>
      <c r="Y36" s="21">
        <f>X36*Input!X36/100</f>
        <v>2.1198344906342998E-4</v>
      </c>
      <c r="Z36" s="21">
        <f t="shared" si="81"/>
        <v>2.5126135711469497E-5</v>
      </c>
      <c r="AA36" s="21">
        <f>Z36*Input!X36/100</f>
        <v>5.1760292792611499E-8</v>
      </c>
      <c r="AB36" s="14">
        <v>0.05</v>
      </c>
      <c r="AC36" s="14">
        <v>0.85</v>
      </c>
      <c r="AD36" s="21">
        <f>(((Input!G36*$L$4*0.000000001*Input!U36*(230/229))-((AB36*0.000000000000001)+(Input!G36*AC36*0.000000000000001)))/Input!F36)*1000000000000</f>
        <v>7.9970728140662001E-2</v>
      </c>
      <c r="AE36" s="21">
        <f>AD36*Input!V36/100</f>
        <v>1.0170506832021242E-3</v>
      </c>
      <c r="AF36" s="21">
        <f t="shared" si="82"/>
        <v>3.6457474345418729E-3</v>
      </c>
      <c r="AG36" s="21">
        <f>AF36*Input!V36/100</f>
        <v>4.6365839167567561E-5</v>
      </c>
      <c r="AH36" s="9">
        <f t="shared" si="83"/>
        <v>145.09781672784939</v>
      </c>
      <c r="AI36" s="3">
        <f t="shared" si="84"/>
        <v>1.869374519291209</v>
      </c>
      <c r="AJ36" s="22">
        <f t="shared" si="85"/>
        <v>3.5873544239781729</v>
      </c>
      <c r="AK36" s="3">
        <f t="shared" si="86"/>
        <v>4.2958521335304205</v>
      </c>
      <c r="AL36" s="3">
        <f t="shared" si="87"/>
        <v>6.1623562408562489E-2</v>
      </c>
      <c r="AM36" s="3">
        <f t="shared" si="88"/>
        <v>7.8376692443487986E-4</v>
      </c>
      <c r="AN36" s="9">
        <f>AL36*1/((AN35+AN37)/2)</f>
        <v>6.1138218572492548E-2</v>
      </c>
      <c r="AO36" s="21">
        <f t="shared" si="89"/>
        <v>7.7759401863680298E-4</v>
      </c>
      <c r="AP36" s="58">
        <f t="shared" si="90"/>
        <v>6.8632999999999997</v>
      </c>
      <c r="AQ36" s="58">
        <f t="shared" si="91"/>
        <v>9.4899999999999998E-2</v>
      </c>
      <c r="AR36" s="58">
        <f t="shared" si="92"/>
        <v>1.3827167689012574</v>
      </c>
      <c r="AS36" s="67">
        <f t="shared" si="93"/>
        <v>4.2470358133744922E-4</v>
      </c>
      <c r="AT36" s="67">
        <f t="shared" si="94"/>
        <v>8.7708925873315269E-7</v>
      </c>
      <c r="AU36" s="58">
        <v>0.75</v>
      </c>
      <c r="AV36" s="58">
        <f t="shared" si="95"/>
        <v>0.375</v>
      </c>
      <c r="AW36" s="58">
        <f t="shared" si="96"/>
        <v>6.8285999999999998</v>
      </c>
      <c r="AX36" s="57">
        <f t="shared" si="97"/>
        <v>0.10286241860000001</v>
      </c>
      <c r="AY36" s="47">
        <f t="shared" si="98"/>
        <v>9.6669715449533553E-2</v>
      </c>
      <c r="AZ36" s="9" t="str">
        <f>Input!B36</f>
        <v>Fr-18 Nr.8</v>
      </c>
      <c r="BA36" s="48">
        <f>Input!E36</f>
        <v>335.75</v>
      </c>
      <c r="BB36" s="58">
        <f t="shared" si="99"/>
        <v>3.6572616113640448</v>
      </c>
      <c r="BC36" s="22">
        <f t="shared" si="100"/>
        <v>4.3795660261603997</v>
      </c>
      <c r="BD36" s="9">
        <f t="shared" si="101"/>
        <v>6770.5999999999995</v>
      </c>
      <c r="BE36" s="49">
        <f t="shared" si="102"/>
        <v>48.334857724766778</v>
      </c>
      <c r="BF36" s="89">
        <f t="shared" si="103"/>
        <v>1.4156593657489609</v>
      </c>
      <c r="BG36" s="85"/>
      <c r="BH36" s="85"/>
      <c r="BI36" s="85"/>
      <c r="BJ36" s="85"/>
      <c r="BK36" s="85"/>
      <c r="BL36" s="85"/>
      <c r="BM36" s="90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</row>
    <row r="37" spans="1:109" s="154" customFormat="1" ht="15" customHeight="1" x14ac:dyDescent="0.2">
      <c r="A37" s="137">
        <f>Input!A37</f>
        <v>8717</v>
      </c>
      <c r="B37" s="137" t="str">
        <f>Input!B37</f>
        <v>Hu1-13</v>
      </c>
      <c r="C37" s="137">
        <f>Input!O37</f>
        <v>2.1633213537030653</v>
      </c>
      <c r="D37" s="137">
        <f>C37*Input!P37/100</f>
        <v>7.5310175189414824E-2</v>
      </c>
      <c r="E37" s="138">
        <f>Input!M37</f>
        <v>2.7691304808654302</v>
      </c>
      <c r="F37" s="139">
        <f>E37*Input!N37/100</f>
        <v>9.7142509492749451E-4</v>
      </c>
      <c r="G37" s="140">
        <f t="shared" si="78"/>
        <v>381.80771070172551</v>
      </c>
      <c r="H37" s="139">
        <f>G37*Input!L37/100</f>
        <v>5.0334269614201191E-2</v>
      </c>
      <c r="I37" s="137">
        <v>0</v>
      </c>
      <c r="J37" s="141">
        <f>(((C37*$G$4*0.000000001*Input!G37*(234/233))-(I37*0.000000000000001))/Input!F37)*1000000000000</f>
        <v>771.42294903059428</v>
      </c>
      <c r="K37" s="137">
        <f>J37*Input!P37/100</f>
        <v>26.855001147741302</v>
      </c>
      <c r="L37" s="142">
        <f t="shared" si="79"/>
        <v>10.668218644613702</v>
      </c>
      <c r="M37" s="143">
        <f>L37*Input!P37/100</f>
        <v>0.37138514521181798</v>
      </c>
      <c r="N37" s="137">
        <v>0</v>
      </c>
      <c r="O37" s="141">
        <f>(((G37*$D$4*0.000000001*Input!G37*(238/236))-(N37*0.000000001))/Input!F37)*1000000</f>
        <v>13.714919643702723</v>
      </c>
      <c r="P37" s="137">
        <f>O37*Input!L37/100</f>
        <v>1.8080579405127168E-3</v>
      </c>
      <c r="Q37" s="144">
        <f t="shared" si="80"/>
        <v>10.232690297560227</v>
      </c>
      <c r="R37" s="145">
        <f>Q37*Input!L37/100</f>
        <v>1.3489905464962872E-3</v>
      </c>
      <c r="S37" s="143">
        <f>Input!S37*0.0000028263/0.000000000155125</f>
        <v>1.0008049874267828</v>
      </c>
      <c r="T37" s="137">
        <f>S37*Input!T37/100</f>
        <v>4.7846525731889515E-3</v>
      </c>
      <c r="U37" s="143">
        <f>S37</f>
        <v>1.0008049874267828</v>
      </c>
      <c r="V37" s="137">
        <f>U37*Input!T37/100</f>
        <v>4.7846525731889515E-3</v>
      </c>
      <c r="W37" s="146">
        <v>0</v>
      </c>
      <c r="X37" s="141">
        <f>((($L$4*0.000000001*Input!G37/Input!W37*(232/229))-(W37*0.000000001))/Input!F37)*1000000000</f>
        <v>0.92542366451053015</v>
      </c>
      <c r="Y37" s="141">
        <f>X37*Input!X37/100</f>
        <v>1.3782530689195143E-2</v>
      </c>
      <c r="Z37" s="141">
        <f t="shared" si="81"/>
        <v>2.2596197978618483E-4</v>
      </c>
      <c r="AA37" s="141">
        <f>Z37*Input!X37/100</f>
        <v>3.365299635644824E-6</v>
      </c>
      <c r="AB37" s="142">
        <v>0</v>
      </c>
      <c r="AC37" s="142">
        <v>0.85</v>
      </c>
      <c r="AD37" s="141">
        <f>(((Input!G37*$L$4*0.000000001*Input!U37*(230/229))-((AB37*0.000000000000001)+(Input!G37*AC37*0.000000000000001)))/Input!F37)*1000000000000</f>
        <v>225.92280122599141</v>
      </c>
      <c r="AE37" s="141">
        <f>AD37*Input!V37/100</f>
        <v>0.86144447710905814</v>
      </c>
      <c r="AF37" s="141">
        <f t="shared" si="82"/>
        <v>10.29948697635246</v>
      </c>
      <c r="AG37" s="141">
        <f>AF37*Input!V37/100</f>
        <v>3.9271981954403831E-2</v>
      </c>
      <c r="AH37" s="137">
        <f t="shared" si="83"/>
        <v>45580.619297539735</v>
      </c>
      <c r="AI37" s="146">
        <f t="shared" si="84"/>
        <v>700.7369925767224</v>
      </c>
      <c r="AJ37" s="143">
        <f t="shared" si="85"/>
        <v>0.80498742678281054</v>
      </c>
      <c r="AK37" s="146">
        <f t="shared" si="86"/>
        <v>4.7846525731889518</v>
      </c>
      <c r="AL37" s="146">
        <f t="shared" si="87"/>
        <v>1.0065277729365227</v>
      </c>
      <c r="AM37" s="146">
        <f t="shared" si="88"/>
        <v>3.8401872966611597E-3</v>
      </c>
      <c r="AN37" s="137">
        <f>AF37/Q37</f>
        <v>1.0065277729365227</v>
      </c>
      <c r="AO37" s="141">
        <f t="shared" si="89"/>
        <v>3.8401872966611597E-3</v>
      </c>
      <c r="AP37" s="137" t="str">
        <f t="shared" si="90"/>
        <v>Out of range</v>
      </c>
      <c r="AQ37" s="137" t="e">
        <f t="shared" si="91"/>
        <v>#VALUE!</v>
      </c>
      <c r="AR37" s="137" t="e">
        <f t="shared" si="92"/>
        <v>#VALUE!</v>
      </c>
      <c r="AS37" s="145">
        <f t="shared" si="93"/>
        <v>2.2082362821052133E-5</v>
      </c>
      <c r="AT37" s="145">
        <f t="shared" si="94"/>
        <v>3.2889019188659884E-7</v>
      </c>
      <c r="AU37" s="137">
        <v>0.75</v>
      </c>
      <c r="AV37" s="137">
        <f t="shared" si="95"/>
        <v>0.375</v>
      </c>
      <c r="AW37" s="137" t="str">
        <f t="shared" si="96"/>
        <v>Out of range</v>
      </c>
      <c r="AX37" s="147">
        <f t="shared" si="97"/>
        <v>264.0400555539</v>
      </c>
      <c r="AY37" s="147" t="e">
        <f t="shared" si="98"/>
        <v>#VALUE!</v>
      </c>
      <c r="AZ37" s="137" t="str">
        <f>Input!B37</f>
        <v>Hu1-13</v>
      </c>
      <c r="BA37" s="148">
        <f>Input!E37</f>
        <v>0</v>
      </c>
      <c r="BB37" s="137" t="e">
        <f t="shared" si="99"/>
        <v>#VALUE!</v>
      </c>
      <c r="BC37" s="143" t="e">
        <f t="shared" si="100"/>
        <v>#VALUE!</v>
      </c>
      <c r="BD37" s="137" t="e">
        <f t="shared" si="101"/>
        <v>#VALUE!</v>
      </c>
      <c r="BE37" s="149" t="e">
        <f t="shared" si="102"/>
        <v>#VALUE!</v>
      </c>
      <c r="BF37" s="150" t="e">
        <f t="shared" si="103"/>
        <v>#VALUE!</v>
      </c>
      <c r="BG37" s="151"/>
      <c r="BH37" s="151"/>
      <c r="BI37" s="151"/>
      <c r="BJ37" s="151"/>
      <c r="BK37" s="151"/>
      <c r="BL37" s="151"/>
      <c r="BM37" s="155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</row>
    <row r="38" spans="1:109" s="76" customFormat="1" ht="15" customHeight="1" x14ac:dyDescent="0.2">
      <c r="A38" s="58"/>
      <c r="B38" s="58"/>
      <c r="C38" s="58"/>
      <c r="D38" s="58"/>
      <c r="E38" s="60"/>
      <c r="F38" s="61"/>
      <c r="G38" s="59"/>
      <c r="H38" s="61"/>
      <c r="I38" s="58"/>
      <c r="J38" s="63"/>
      <c r="K38" s="58"/>
      <c r="L38" s="64"/>
      <c r="M38" s="65"/>
      <c r="N38" s="58"/>
      <c r="O38" s="63"/>
      <c r="P38" s="58"/>
      <c r="Q38" s="66"/>
      <c r="R38" s="67"/>
      <c r="S38" s="65"/>
      <c r="T38" s="58"/>
      <c r="U38" s="58"/>
      <c r="V38" s="58"/>
      <c r="W38" s="68"/>
      <c r="X38" s="63"/>
      <c r="Y38" s="63"/>
      <c r="Z38" s="63"/>
      <c r="AA38" s="63"/>
      <c r="AB38" s="64"/>
      <c r="AC38" s="64"/>
      <c r="AD38" s="63"/>
      <c r="AE38" s="63"/>
      <c r="AF38" s="63"/>
      <c r="AG38" s="63"/>
      <c r="AH38" s="58"/>
      <c r="AI38" s="68"/>
      <c r="AJ38" s="65"/>
      <c r="AK38" s="68"/>
      <c r="AL38" s="68"/>
      <c r="AM38" s="68"/>
      <c r="AN38" s="58"/>
      <c r="AO38" s="63"/>
      <c r="AP38" s="58"/>
      <c r="AQ38" s="58"/>
      <c r="AR38" s="58"/>
      <c r="AS38" s="67"/>
      <c r="AT38" s="67"/>
      <c r="AU38" s="58"/>
      <c r="AV38" s="58"/>
      <c r="AW38" s="58"/>
      <c r="AX38" s="57"/>
      <c r="AY38" s="57"/>
      <c r="AZ38" s="58"/>
      <c r="BA38" s="69"/>
      <c r="BB38" s="58"/>
      <c r="BC38" s="65"/>
      <c r="BD38" s="58"/>
      <c r="BE38" s="62"/>
      <c r="BF38" s="74"/>
      <c r="BG38" s="75"/>
      <c r="BH38" s="75"/>
      <c r="BI38" s="75"/>
      <c r="BJ38" s="75"/>
      <c r="BK38" s="75"/>
      <c r="BL38" s="75"/>
      <c r="BM38" s="103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</row>
    <row r="39" spans="1:109" s="154" customFormat="1" ht="14.25" x14ac:dyDescent="0.2">
      <c r="A39" s="137">
        <f>Input!A39</f>
        <v>8717</v>
      </c>
      <c r="B39" s="137" t="str">
        <f>Input!B39</f>
        <v>Hu1-13</v>
      </c>
      <c r="C39" s="137">
        <f>Input!O39</f>
        <v>2.0922258710523916</v>
      </c>
      <c r="D39" s="137">
        <f>C39*Input!P39/100</f>
        <v>3.5327837374223313E-2</v>
      </c>
      <c r="E39" s="138">
        <f>Input!M39</f>
        <v>2.7696059212166788</v>
      </c>
      <c r="F39" s="139">
        <f>E39*Input!N39/100</f>
        <v>6.4638242337772907E-4</v>
      </c>
      <c r="G39" s="140">
        <f t="shared" ref="G39:G55" si="104">E39*137.88</f>
        <v>381.87326441735564</v>
      </c>
      <c r="H39" s="139">
        <f>G39*Input!L39/100</f>
        <v>4.5004797893168996E-2</v>
      </c>
      <c r="I39" s="137">
        <v>0</v>
      </c>
      <c r="J39" s="141">
        <f>(((C39*$G$4*0.000000001*Input!G39*(234/233))-(I39*0.000000000000001))/Input!F39)*1000000000000</f>
        <v>746.0708732535694</v>
      </c>
      <c r="K39" s="137">
        <f>J39*Input!P39/100</f>
        <v>12.597621912919585</v>
      </c>
      <c r="L39" s="142">
        <f t="shared" ref="L39:L55" si="105">(J39/234)*602200000000*0.0000028263/(365.2425*24*60)</f>
        <v>10.317617864815809</v>
      </c>
      <c r="M39" s="143">
        <f>L39*Input!P39/100</f>
        <v>0.17421595395637215</v>
      </c>
      <c r="N39" s="137">
        <v>0</v>
      </c>
      <c r="O39" s="141">
        <f>(((G39*$D$4*0.000000001*Input!G39*(238/236))-(N39*0.000000001))/Input!F39)*1000000</f>
        <v>13.717274399557603</v>
      </c>
      <c r="P39" s="137">
        <f>O39*Input!L39/100</f>
        <v>1.6166179188772073E-3</v>
      </c>
      <c r="Q39" s="144">
        <f t="shared" ref="Q39:Q55" si="106">(O39/238.05)*602200000000000000*0.00000000015512/(365.2425*24*60)</f>
        <v>10.234447178972244</v>
      </c>
      <c r="R39" s="145">
        <f>Q39*Input!L39/100</f>
        <v>1.2061573033679647E-3</v>
      </c>
      <c r="S39" s="143">
        <f>Input!S39*0.0000028263/0.000000000155125</f>
        <v>0.99920753414324337</v>
      </c>
      <c r="T39" s="137">
        <f>S39*Input!T39/100</f>
        <v>2.5555588873614242E-3</v>
      </c>
      <c r="U39" s="143">
        <f>S39</f>
        <v>0.99920753414324337</v>
      </c>
      <c r="V39" s="137">
        <f>U39*Input!T39/100</f>
        <v>2.5555588873614242E-3</v>
      </c>
      <c r="W39" s="146">
        <v>0</v>
      </c>
      <c r="X39" s="141">
        <f>((($L$4*0.000000001*Input!G39/Input!W39*(232/229))-(W39*0.000000001))/Input!F39)*1000000000</f>
        <v>0.95263925974033348</v>
      </c>
      <c r="Y39" s="141">
        <f>X39*Input!X39/100</f>
        <v>9.6907630492876744E-3</v>
      </c>
      <c r="Z39" s="141">
        <f t="shared" ref="Z39:Z55" si="107">(X39/232)*6.022E+23*0.000000001*0.000000000049475/(365.2425*24*60)</f>
        <v>2.3260724942324184E-4</v>
      </c>
      <c r="AA39" s="141">
        <f>Z39*Input!X39/100</f>
        <v>2.3662070554614959E-6</v>
      </c>
      <c r="AB39" s="142">
        <v>0</v>
      </c>
      <c r="AC39" s="142">
        <v>0.85</v>
      </c>
      <c r="AD39" s="141">
        <f>(((Input!G39*$L$4*0.000000001*Input!U39*(230/229))-((AB39*0.000000000000001)+(Input!G39*AC39*0.000000000000001)))/Input!F39)*1000000000000</f>
        <v>225.18199387588297</v>
      </c>
      <c r="AE39" s="141">
        <f>AD39*Input!V39/100</f>
        <v>0.9531281448374922</v>
      </c>
      <c r="AF39" s="141">
        <f t="shared" ref="AF39:AF55" si="108">(AD39/230)*602200000000*0.0000091577/(365.2425*24*60)</f>
        <v>10.265714662920512</v>
      </c>
      <c r="AG39" s="141">
        <f>AF39*Input!V39/100</f>
        <v>4.3451705012850922E-2</v>
      </c>
      <c r="AH39" s="137">
        <f t="shared" ref="AH39:AH55" si="109">AF39/Z39</f>
        <v>44133.25332024142</v>
      </c>
      <c r="AI39" s="146">
        <f t="shared" ref="AI39:AI55" si="110">AH39*SQRT((AG39/AF39)^2+(AA39/Z39)^2)</f>
        <v>486.26028850818403</v>
      </c>
      <c r="AJ39" s="143">
        <f t="shared" ref="AJ39:AJ55" si="111">(U39-1)*1000</f>
        <v>-0.79246585675663006</v>
      </c>
      <c r="AK39" s="146">
        <f t="shared" ref="AK39:AK55" si="112">V39*1000</f>
        <v>2.5555588873614243</v>
      </c>
      <c r="AL39" s="146">
        <f t="shared" ref="AL39:AL55" si="113">AF39/Q39</f>
        <v>1.0030551219231958</v>
      </c>
      <c r="AM39" s="146">
        <f t="shared" ref="AM39:AM55" si="114">AL39*SQRT((R39/Q39)^2+(AG39/AF39)^2)</f>
        <v>4.2472782396007691E-3</v>
      </c>
      <c r="AN39" s="137">
        <f>AF39/Q39</f>
        <v>1.0030551219231958</v>
      </c>
      <c r="AO39" s="141">
        <f t="shared" ref="AO39:AO55" si="115">AN39*SQRT((R39/Q39)^2+(AG39/AF39)^2)</f>
        <v>4.2472782396007691E-3</v>
      </c>
      <c r="AP39" s="137" t="str">
        <f t="shared" ref="AP39:AP55" si="116">ThU_Alter_Kombi(AN39,U39)</f>
        <v>Out of range</v>
      </c>
      <c r="AQ39" s="137" t="e">
        <f t="shared" ref="AQ39:AQ55" si="117">Montealter(AN39,AO39,U39,V39)</f>
        <v>#VALUE!</v>
      </c>
      <c r="AR39" s="137" t="e">
        <f t="shared" ref="AR39:AR55" si="118">(AQ39/AP39)*100</f>
        <v>#VALUE!</v>
      </c>
      <c r="AS39" s="145">
        <f t="shared" ref="AS39:AS55" si="119">Z39/Q39</f>
        <v>2.2727876294203566E-5</v>
      </c>
      <c r="AT39" s="145">
        <f t="shared" ref="AT39:AT55" si="120">AS39*SQRT((Y39/X39)^2+(P39/O39)^2)</f>
        <v>2.3121579563260782E-7</v>
      </c>
      <c r="AU39" s="137">
        <v>0.75</v>
      </c>
      <c r="AV39" s="137">
        <f t="shared" ref="AV39:AV55" si="121">AU39/2</f>
        <v>0.375</v>
      </c>
      <c r="AW39" s="137" t="str">
        <f t="shared" ref="AW39:AW55" si="122">marincorr_age(AN39,U39,AS39,AU39)</f>
        <v>Out of range</v>
      </c>
      <c r="AX39" s="147">
        <f t="shared" ref="AX39:AX55" si="123">marincorr_age_error(AN39, AO39, U39, V39, AS39, AT39, AU39, AV39)</f>
        <v>280.27552733789997</v>
      </c>
      <c r="AY39" s="147" t="e">
        <f t="shared" ref="AY39:AY55" si="124">SQRT(((AU39*EXP(-0.0000091577*AW39*1000))/(0.0000091577*(EXP(-0.0000091577*AW39*1000)+(AJ39/1000)*EXP(-(0.0000091577-0.0000028263)*AW39*1000)-AS39*AU39*EXP(-0.0000091577*AW39*1000))))^2*AT39^2+((AS39*EXP(-0.0000091577*AW39*1000))/(0.0000091577*(EXP(-0.0000091577*AW39*1000)+(AJ39/1000)*EXP(-(0.0000091577-0.0000028263)*AW39*1000)-AS39*AU39*EXP(-0.0000091577*AW39*1000))))^2*AV39^2+((0.0000091577/(0.0000091577-0.0000028263))*(EXP(-(0.0000091577-0.0000028263)*AW39*1000)-1)/(0.0000091577*(EXP(-0.0000091577*AW39*1000)+(AJ39/1000)*EXP(-(0.0000091577-0.0000028263)*AW39*1000)-AS39*AU39*EXP(-0.0000091577*AW39*1000))))^2*T39^2+(1/(0.0000091577*(EXP(-0.0000091577*AW39*1000)+(AJ39/1000)*EXP(-(0.0000091577-0.0000028263)*AW39*1000)-AS39*AU39*EXP(-0.0000091577*AW39*1000))))^2*AO39^2)/1000</f>
        <v>#VALUE!</v>
      </c>
      <c r="AZ39" s="137" t="str">
        <f>Input!B39</f>
        <v>Hu1-13</v>
      </c>
      <c r="BA39" s="148">
        <f>Input!E39</f>
        <v>0</v>
      </c>
      <c r="BB39" s="137" t="e">
        <f t="shared" ref="BB39:BB55" si="125">((U39-1)*EXP(0.0000028263*AW39*1000))*1000</f>
        <v>#VALUE!</v>
      </c>
      <c r="BC39" s="143" t="e">
        <f t="shared" ref="BC39:BC55" si="126">SQRT((EXP(0.0000028263*AW39*1000)*V39)^2+((U39-1)*0.0000028263*EXP(0.0000028263*AW39*1000)*AX39*1000)^2)*1000</f>
        <v>#VALUE!</v>
      </c>
      <c r="BD39" s="137" t="e">
        <f t="shared" ref="BD39:BD55" si="127">AW39*1000-58</f>
        <v>#VALUE!</v>
      </c>
      <c r="BE39" s="149" t="e">
        <f t="shared" ref="BE39:BE55" si="128">AY39/2*1000</f>
        <v>#VALUE!</v>
      </c>
      <c r="BF39" s="150" t="e">
        <f t="shared" ref="BF39:BF55" si="129">AY39/AW39*100</f>
        <v>#VALUE!</v>
      </c>
      <c r="BG39" s="151"/>
      <c r="BH39" s="151"/>
      <c r="BI39" s="151"/>
      <c r="BJ39" s="151"/>
      <c r="BK39" s="151"/>
      <c r="BL39" s="151"/>
      <c r="BM39" s="152"/>
      <c r="BN39" s="153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</row>
    <row r="40" spans="1:109" ht="15" customHeight="1" x14ac:dyDescent="0.2">
      <c r="A40" s="9">
        <f>Input!A40</f>
        <v>9112</v>
      </c>
      <c r="B40" s="9" t="str">
        <f>Input!B40</f>
        <v>Fr-18 Nr.9</v>
      </c>
      <c r="C40" s="9">
        <f>Input!O40</f>
        <v>0.16615961414003252</v>
      </c>
      <c r="D40" s="9">
        <f>C40*Input!P40/100</f>
        <v>1.0798673296580428E-3</v>
      </c>
      <c r="E40" s="11">
        <f>Input!M40</f>
        <v>0.21905810690126817</v>
      </c>
      <c r="F40" s="12">
        <f>E40*Input!N40/100</f>
        <v>2.0752567267142806E-5</v>
      </c>
      <c r="G40" s="13">
        <f t="shared" si="104"/>
        <v>30.203731779546853</v>
      </c>
      <c r="H40" s="12">
        <f>G40*Input!L40/100</f>
        <v>1.2819594062629161E-2</v>
      </c>
      <c r="I40" s="9">
        <v>0.3</v>
      </c>
      <c r="J40" s="21">
        <f>(((C40*$G$4*0.000000001*Input!G40*(234/233))-(I40*0.000000000000001))/Input!F40)*1000000000000</f>
        <v>4.8621513632235844</v>
      </c>
      <c r="K40" s="9">
        <f>J40*Input!P40/100</f>
        <v>3.159900458466746E-2</v>
      </c>
      <c r="L40" s="14">
        <f t="shared" si="105"/>
        <v>6.7240019098807766E-2</v>
      </c>
      <c r="M40" s="22">
        <f>L40*Input!P40/100</f>
        <v>4.3699126437060897E-4</v>
      </c>
      <c r="N40" s="9">
        <v>5.0000000000000001E-3</v>
      </c>
      <c r="O40" s="21">
        <f>(((G40*$D$4*0.000000001*Input!G40*(238/236))-(N40*0.000000001))/Input!F40)*1000000</f>
        <v>8.9034588307249654E-2</v>
      </c>
      <c r="P40" s="9">
        <f>O40*Input!L40/100</f>
        <v>3.7789611163384976E-5</v>
      </c>
      <c r="Q40" s="23">
        <f t="shared" si="106"/>
        <v>6.6428633312276261E-2</v>
      </c>
      <c r="R40" s="24">
        <f>Q40*Input!L40/100</f>
        <v>2.8194797894983918E-5</v>
      </c>
      <c r="S40" s="65">
        <f>Input!S40*0.0000028263/0.000000000155125</f>
        <v>1.0079391315567567</v>
      </c>
      <c r="T40" s="9">
        <f>S40*Input!T40/100</f>
        <v>5.9720287791357454E-3</v>
      </c>
      <c r="U40" s="9">
        <f>S40*1/((U39+U41)/2)</f>
        <v>1.0097593195541212</v>
      </c>
      <c r="V40" s="9">
        <f>U40*Input!T40/100</f>
        <v>5.9828133739226437E-3</v>
      </c>
      <c r="W40" s="3">
        <v>3.0000000000000001E-3</v>
      </c>
      <c r="X40" s="21">
        <f>((($L$4*0.000000001*Input!G40/Input!W40*(232/229))-(W40*0.000000001))/Input!F40)*1000000000</f>
        <v>9.5038175785636198E-2</v>
      </c>
      <c r="Y40" s="21">
        <f>X40*Input!X40/100</f>
        <v>3.8839590433544966E-4</v>
      </c>
      <c r="Z40" s="21">
        <f t="shared" si="107"/>
        <v>2.3205603205693096E-5</v>
      </c>
      <c r="AA40" s="21">
        <f>Z40*Input!X40/100</f>
        <v>9.4835166691898699E-8</v>
      </c>
      <c r="AB40" s="14">
        <v>0.05</v>
      </c>
      <c r="AC40" s="14">
        <v>0.85</v>
      </c>
      <c r="AD40" s="21">
        <f>(((Input!G40*$L$4*0.000000001*Input!U40*(230/229))-((AB40*0.000000000000001)+(Input!G40*AC40*0.000000000000001)))/Input!F40)*1000000000000</f>
        <v>7.9214165684699134E-2</v>
      </c>
      <c r="AE40" s="21">
        <f>AD40*Input!V40/100</f>
        <v>1.6944786161389072E-3</v>
      </c>
      <c r="AF40" s="21">
        <f t="shared" si="108"/>
        <v>3.611256869093402E-3</v>
      </c>
      <c r="AG40" s="21">
        <f>AF40*Input!V40/100</f>
        <v>7.7248778538173562E-5</v>
      </c>
      <c r="AH40" s="9">
        <f t="shared" si="109"/>
        <v>155.62003870717922</v>
      </c>
      <c r="AI40" s="3">
        <f t="shared" si="110"/>
        <v>3.3890915635308589</v>
      </c>
      <c r="AJ40" s="22">
        <f t="shared" si="111"/>
        <v>9.7593195541212374</v>
      </c>
      <c r="AK40" s="3">
        <f t="shared" si="112"/>
        <v>5.9828133739226441</v>
      </c>
      <c r="AL40" s="3">
        <f t="shared" si="113"/>
        <v>5.4362955987926793E-2</v>
      </c>
      <c r="AM40" s="3">
        <f t="shared" si="114"/>
        <v>1.1631126436253375E-3</v>
      </c>
      <c r="AN40" s="9">
        <f>AL40*1/((AN39+AN41)/2)</f>
        <v>5.4087134086562204E-2</v>
      </c>
      <c r="AO40" s="21">
        <f t="shared" si="115"/>
        <v>1.1572113467764836E-3</v>
      </c>
      <c r="AP40" s="58">
        <f t="shared" si="116"/>
        <v>6.0110999999999999</v>
      </c>
      <c r="AQ40" s="58">
        <f t="shared" si="117"/>
        <v>0.1396</v>
      </c>
      <c r="AR40" s="58">
        <f t="shared" si="118"/>
        <v>2.3223702816456226</v>
      </c>
      <c r="AS40" s="67">
        <f t="shared" si="119"/>
        <v>3.4933133572995868E-4</v>
      </c>
      <c r="AT40" s="67">
        <f t="shared" si="120"/>
        <v>1.4353036101240971E-6</v>
      </c>
      <c r="AU40" s="58">
        <v>0.75</v>
      </c>
      <c r="AV40" s="58">
        <f t="shared" si="121"/>
        <v>0.375</v>
      </c>
      <c r="AW40" s="58">
        <f t="shared" si="122"/>
        <v>5.9828000000000001</v>
      </c>
      <c r="AX40" s="57">
        <f t="shared" si="123"/>
        <v>0.12899170139999999</v>
      </c>
      <c r="AY40" s="47">
        <f t="shared" si="124"/>
        <v>0.13792789524254026</v>
      </c>
      <c r="AZ40" s="9" t="str">
        <f>Input!B40</f>
        <v>Fr-18 Nr.9</v>
      </c>
      <c r="BA40" s="48">
        <f>Input!E40</f>
        <v>154</v>
      </c>
      <c r="BB40" s="58">
        <f t="shared" si="125"/>
        <v>9.9257448123110308</v>
      </c>
      <c r="BC40" s="22">
        <f t="shared" si="126"/>
        <v>6.0848391100244497</v>
      </c>
      <c r="BD40" s="9">
        <f t="shared" si="127"/>
        <v>5924.8</v>
      </c>
      <c r="BE40" s="49">
        <f t="shared" si="128"/>
        <v>68.963947621270137</v>
      </c>
      <c r="BF40" s="89">
        <f t="shared" si="129"/>
        <v>2.3054070876937263</v>
      </c>
      <c r="BG40" s="85"/>
      <c r="BH40" s="85"/>
      <c r="BI40" s="85"/>
      <c r="BJ40" s="85"/>
      <c r="BK40" s="85"/>
      <c r="BL40" s="85"/>
      <c r="BM40" s="90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</row>
    <row r="41" spans="1:109" s="154" customFormat="1" ht="15" customHeight="1" x14ac:dyDescent="0.2">
      <c r="A41" s="137">
        <f>Input!A41</f>
        <v>8717</v>
      </c>
      <c r="B41" s="137" t="str">
        <f>Input!B41</f>
        <v>Hu1-13</v>
      </c>
      <c r="C41" s="137">
        <f>Input!O41</f>
        <v>2.1317604662350291</v>
      </c>
      <c r="D41" s="137">
        <f>C41*Input!P41/100</f>
        <v>4.7511969117093711E-2</v>
      </c>
      <c r="E41" s="138">
        <f>Input!M41</f>
        <v>2.7700184099228067</v>
      </c>
      <c r="F41" s="139">
        <f>E41*Input!N41/100</f>
        <v>7.1516107293360931E-4</v>
      </c>
      <c r="G41" s="140">
        <f t="shared" si="104"/>
        <v>381.93013836015655</v>
      </c>
      <c r="H41" s="139">
        <f>G41*Input!L41/100</f>
        <v>0.12800355127265389</v>
      </c>
      <c r="I41" s="137">
        <v>0</v>
      </c>
      <c r="J41" s="141">
        <f>(((C41*$G$4*0.000000001*Input!G41*(234/233))-(I41*0.000000000000001))/Input!F41)*1000000000000</f>
        <v>760.16859107635912</v>
      </c>
      <c r="K41" s="137">
        <f>J41*Input!P41/100</f>
        <v>16.942385035778525</v>
      </c>
      <c r="L41" s="142">
        <f t="shared" si="105"/>
        <v>10.512579054799312</v>
      </c>
      <c r="M41" s="143">
        <f>L41*Input!P41/100</f>
        <v>0.23430086977584635</v>
      </c>
      <c r="N41" s="137">
        <v>0</v>
      </c>
      <c r="O41" s="141">
        <f>(((G41*$D$4*0.000000001*Input!G41*(238/236))-(N41*0.000000001))/Input!F41)*1000000</f>
        <v>13.719317369182027</v>
      </c>
      <c r="P41" s="137">
        <f>O41*Input!L41/100</f>
        <v>4.5980171971552993E-3</v>
      </c>
      <c r="Q41" s="144">
        <f t="shared" si="106"/>
        <v>10.23597143693344</v>
      </c>
      <c r="R41" s="145">
        <f>Q41*Input!L41/100</f>
        <v>3.4305768596281489E-3</v>
      </c>
      <c r="S41" s="143">
        <f>Input!S41*0.0000028263/0.000000000155125</f>
        <v>0.99718727408062502</v>
      </c>
      <c r="T41" s="137">
        <f>S41*Input!T41/100</f>
        <v>3.5904345041906801E-3</v>
      </c>
      <c r="U41" s="143">
        <f>S41</f>
        <v>0.99718727408062502</v>
      </c>
      <c r="V41" s="137">
        <f>U41*Input!T41/100</f>
        <v>3.5904345041906801E-3</v>
      </c>
      <c r="W41" s="146">
        <v>0</v>
      </c>
      <c r="X41" s="141">
        <f>((($L$4*0.000000001*Input!G41/Input!W41*(232/229))-(W41*0.000000001))/Input!F41)*1000000000</f>
        <v>0.94529518472059115</v>
      </c>
      <c r="Y41" s="141">
        <f>X41*Input!X41/100</f>
        <v>1.1204867585337445E-2</v>
      </c>
      <c r="Z41" s="141">
        <f t="shared" si="107"/>
        <v>2.3081403643896291E-4</v>
      </c>
      <c r="AA41" s="141">
        <f>Z41*Input!X41/100</f>
        <v>2.73590806018997E-6</v>
      </c>
      <c r="AB41" s="142">
        <v>0</v>
      </c>
      <c r="AC41" s="142">
        <v>0.85</v>
      </c>
      <c r="AD41" s="141">
        <f>(((Input!G41*$L$4*0.000000001*Input!U41*(230/229))-((AB41*0.000000000000001)+(Input!G41*AC41*0.000000000000001)))/Input!F41)*1000000000000</f>
        <v>226.13361566162428</v>
      </c>
      <c r="AE41" s="141">
        <f>AD41*Input!V41/100</f>
        <v>0.83581617074789361</v>
      </c>
      <c r="AF41" s="141">
        <f t="shared" si="108"/>
        <v>10.309097695246017</v>
      </c>
      <c r="AG41" s="141">
        <f>AF41*Input!V41/100</f>
        <v>3.8103625302660898E-2</v>
      </c>
      <c r="AH41" s="137">
        <f t="shared" si="109"/>
        <v>44664.084794393268</v>
      </c>
      <c r="AI41" s="146">
        <f t="shared" si="110"/>
        <v>554.55817254856765</v>
      </c>
      <c r="AJ41" s="143">
        <f t="shared" si="111"/>
        <v>-2.812725919374981</v>
      </c>
      <c r="AK41" s="146">
        <f t="shared" si="112"/>
        <v>3.59043450419068</v>
      </c>
      <c r="AL41" s="146">
        <f t="shared" si="113"/>
        <v>1.0071440467339252</v>
      </c>
      <c r="AM41" s="146">
        <f t="shared" si="114"/>
        <v>3.7377938715778226E-3</v>
      </c>
      <c r="AN41" s="137">
        <f>AF41/Q41</f>
        <v>1.0071440467339252</v>
      </c>
      <c r="AO41" s="141">
        <f t="shared" si="115"/>
        <v>3.7377938715778226E-3</v>
      </c>
      <c r="AP41" s="137" t="str">
        <f t="shared" si="116"/>
        <v>Out of range</v>
      </c>
      <c r="AQ41" s="137" t="e">
        <f t="shared" si="117"/>
        <v>#VALUE!</v>
      </c>
      <c r="AR41" s="137" t="e">
        <f t="shared" si="118"/>
        <v>#VALUE!</v>
      </c>
      <c r="AS41" s="145">
        <f t="shared" si="119"/>
        <v>2.2549304466221888E-5</v>
      </c>
      <c r="AT41" s="145">
        <f t="shared" si="120"/>
        <v>2.6739049491168518E-7</v>
      </c>
      <c r="AU41" s="137">
        <v>0.75</v>
      </c>
      <c r="AV41" s="137">
        <f t="shared" si="121"/>
        <v>0.375</v>
      </c>
      <c r="AW41" s="137" t="str">
        <f t="shared" si="122"/>
        <v>Out of range</v>
      </c>
      <c r="AX41" s="147">
        <f t="shared" si="123"/>
        <v>0</v>
      </c>
      <c r="AY41" s="147" t="e">
        <f t="shared" si="124"/>
        <v>#VALUE!</v>
      </c>
      <c r="AZ41" s="137" t="str">
        <f>Input!B41</f>
        <v>Hu1-13</v>
      </c>
      <c r="BA41" s="148">
        <f>Input!E41</f>
        <v>0</v>
      </c>
      <c r="BB41" s="137" t="e">
        <f t="shared" si="125"/>
        <v>#VALUE!</v>
      </c>
      <c r="BC41" s="143" t="e">
        <f t="shared" si="126"/>
        <v>#VALUE!</v>
      </c>
      <c r="BD41" s="137" t="e">
        <f t="shared" si="127"/>
        <v>#VALUE!</v>
      </c>
      <c r="BE41" s="149" t="e">
        <f t="shared" si="128"/>
        <v>#VALUE!</v>
      </c>
      <c r="BF41" s="150" t="e">
        <f t="shared" si="129"/>
        <v>#VALUE!</v>
      </c>
      <c r="BG41" s="151"/>
      <c r="BH41" s="151"/>
      <c r="BI41" s="151"/>
      <c r="BJ41" s="151"/>
      <c r="BK41" s="151"/>
      <c r="BL41" s="151"/>
      <c r="BM41" s="155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</row>
    <row r="42" spans="1:109" ht="15" customHeight="1" x14ac:dyDescent="0.2">
      <c r="A42" s="9">
        <f>Input!A42</f>
        <v>9113</v>
      </c>
      <c r="B42" s="9" t="str">
        <f>Input!B42</f>
        <v>Fr-18 Nr.10</v>
      </c>
      <c r="C42" s="9">
        <f>Input!O42</f>
        <v>0.1529306951536977</v>
      </c>
      <c r="D42" s="9">
        <f>C42*Input!P42/100</f>
        <v>1.0584870412040715E-3</v>
      </c>
      <c r="E42" s="11">
        <f>Input!M42</f>
        <v>0.19814528434061637</v>
      </c>
      <c r="F42" s="12">
        <f>E42*Input!N42/100</f>
        <v>2.1995980387469038E-5</v>
      </c>
      <c r="G42" s="13">
        <f t="shared" si="104"/>
        <v>27.320271804884186</v>
      </c>
      <c r="H42" s="12">
        <f>G42*Input!L42/100</f>
        <v>1.1173587006718945E-2</v>
      </c>
      <c r="I42" s="9">
        <v>0.3</v>
      </c>
      <c r="J42" s="21">
        <f>(((C42*$G$4*0.000000001*Input!G42*(234/233))-(I42*0.000000000000001))/Input!F42)*1000000000000</f>
        <v>3.871856447487354</v>
      </c>
      <c r="K42" s="9">
        <f>J42*Input!P42/100</f>
        <v>2.6798478035746406E-2</v>
      </c>
      <c r="L42" s="14">
        <f t="shared" si="105"/>
        <v>5.3544960250740729E-2</v>
      </c>
      <c r="M42" s="22">
        <f>L42*Input!P42/100</f>
        <v>3.7060347165907589E-4</v>
      </c>
      <c r="N42" s="9">
        <v>5.0000000000000001E-3</v>
      </c>
      <c r="O42" s="21">
        <f>(((G42*$D$4*0.000000001*Input!G42*(238/236))-(N42*0.000000001))/Input!F42)*1000000</f>
        <v>6.9679182931856265E-2</v>
      </c>
      <c r="P42" s="9">
        <f>O42*Input!L42/100</f>
        <v>2.8497755022590711E-5</v>
      </c>
      <c r="Q42" s="23">
        <f t="shared" si="106"/>
        <v>5.1987581236475552E-2</v>
      </c>
      <c r="R42" s="24">
        <f>Q42*Input!L42/100</f>
        <v>2.126215164926656E-5</v>
      </c>
      <c r="S42" s="65">
        <f>Input!S42*0.0000028263/0.000000000155125</f>
        <v>1.0268786035083013</v>
      </c>
      <c r="T42" s="9">
        <f>S42*Input!T42/100</f>
        <v>6.9018559151026362E-3</v>
      </c>
      <c r="U42" s="9">
        <f>S42*1/((U41+U43)/2)</f>
        <v>1.0300307963512334</v>
      </c>
      <c r="V42" s="9">
        <f>U42*Input!T42/100</f>
        <v>6.9230424319354986E-3</v>
      </c>
      <c r="W42" s="3">
        <v>3.0000000000000001E-3</v>
      </c>
      <c r="X42" s="21">
        <f>((($L$4*0.000000001*Input!G42/Input!W42*(232/229))-(W42*0.000000001))/Input!F42)*1000000000</f>
        <v>0.23577011863250591</v>
      </c>
      <c r="Y42" s="21">
        <f>X42*Input!X42/100</f>
        <v>5.3422972939054546E-4</v>
      </c>
      <c r="Z42" s="21">
        <f t="shared" si="107"/>
        <v>5.7568316894946334E-5</v>
      </c>
      <c r="AA42" s="21">
        <f>Z42*Input!X42/100</f>
        <v>1.3044361403657602E-7</v>
      </c>
      <c r="AB42" s="14">
        <v>0.05</v>
      </c>
      <c r="AC42" s="14">
        <v>0.85</v>
      </c>
      <c r="AD42" s="21">
        <f>(((Input!G42*$L$4*0.000000001*Input!U42*(230/229))-((AB42*0.000000000000001)+(Input!G42*AC42*0.000000000000001)))/Input!F42)*1000000000000</f>
        <v>4.372348133205884E-2</v>
      </c>
      <c r="AE42" s="21">
        <f>AD42*Input!V42/100</f>
        <v>7.9585977247897705E-4</v>
      </c>
      <c r="AF42" s="21">
        <f t="shared" si="108"/>
        <v>1.9932889646223171E-3</v>
      </c>
      <c r="AG42" s="21">
        <f>AF42*Input!V42/100</f>
        <v>3.6282072093514016E-5</v>
      </c>
      <c r="AH42" s="9">
        <f t="shared" si="109"/>
        <v>34.624756674053451</v>
      </c>
      <c r="AI42" s="3">
        <f t="shared" si="110"/>
        <v>0.63510828061579672</v>
      </c>
      <c r="AJ42" s="22">
        <f t="shared" si="111"/>
        <v>30.030796351233402</v>
      </c>
      <c r="AK42" s="3">
        <f t="shared" si="112"/>
        <v>6.9230424319354986</v>
      </c>
      <c r="AL42" s="3">
        <f t="shared" si="113"/>
        <v>3.8341636929701682E-2</v>
      </c>
      <c r="AM42" s="3">
        <f t="shared" si="114"/>
        <v>6.9807497811454392E-4</v>
      </c>
      <c r="AN42" s="9">
        <f>AL42*1/((AN41+AN43)/2)</f>
        <v>3.8038410820395073E-2</v>
      </c>
      <c r="AO42" s="21">
        <f t="shared" si="115"/>
        <v>6.9255422896118699E-4</v>
      </c>
      <c r="AP42" s="58">
        <f t="shared" si="116"/>
        <v>4.1082000000000001</v>
      </c>
      <c r="AQ42" s="58">
        <f t="shared" si="117"/>
        <v>8.2600000000000007E-2</v>
      </c>
      <c r="AR42" s="58">
        <f t="shared" si="118"/>
        <v>2.0106129205004626</v>
      </c>
      <c r="AS42" s="67">
        <f t="shared" si="119"/>
        <v>1.1073474765653307E-3</v>
      </c>
      <c r="AT42" s="67">
        <f t="shared" si="120"/>
        <v>2.5496750670600849E-6</v>
      </c>
      <c r="AU42" s="58">
        <v>0.75</v>
      </c>
      <c r="AV42" s="58">
        <f t="shared" si="121"/>
        <v>0.375</v>
      </c>
      <c r="AW42" s="58">
        <f t="shared" si="122"/>
        <v>4.0202</v>
      </c>
      <c r="AX42" s="57">
        <f t="shared" si="123"/>
        <v>8.6074417200000003E-2</v>
      </c>
      <c r="AY42" s="47">
        <f t="shared" si="124"/>
        <v>9.2250056626251936E-2</v>
      </c>
      <c r="AZ42" s="9" t="str">
        <f>Input!B42</f>
        <v>Fr-18 Nr.10</v>
      </c>
      <c r="BA42" s="48">
        <f>Input!E42</f>
        <v>113.5</v>
      </c>
      <c r="BB42" s="58">
        <f t="shared" si="125"/>
        <v>30.373960881901624</v>
      </c>
      <c r="BC42" s="22">
        <f t="shared" si="126"/>
        <v>7.002156540727694</v>
      </c>
      <c r="BD42" s="9">
        <f t="shared" si="127"/>
        <v>3962.2</v>
      </c>
      <c r="BE42" s="49">
        <f t="shared" si="128"/>
        <v>46.125028313125966</v>
      </c>
      <c r="BF42" s="89">
        <f t="shared" si="129"/>
        <v>2.2946633656597171</v>
      </c>
      <c r="BG42" s="85"/>
      <c r="BH42" s="85"/>
      <c r="BI42" s="85"/>
      <c r="BJ42" s="85"/>
      <c r="BK42" s="85"/>
      <c r="BL42" s="85"/>
      <c r="BM42" s="90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</row>
    <row r="43" spans="1:109" s="154" customFormat="1" ht="15" customHeight="1" x14ac:dyDescent="0.2">
      <c r="A43" s="137">
        <f>Input!A43</f>
        <v>8717</v>
      </c>
      <c r="B43" s="137" t="str">
        <f>Input!B43</f>
        <v>Hu1-13</v>
      </c>
      <c r="C43" s="137">
        <f>Input!O43</f>
        <v>2.1547938565336557</v>
      </c>
      <c r="D43" s="137">
        <f>C43*Input!P43/100</f>
        <v>4.4826102953116342E-2</v>
      </c>
      <c r="E43" s="138">
        <f>Input!M43</f>
        <v>2.7701912497641503</v>
      </c>
      <c r="F43" s="139">
        <f>E43*Input!N43/100</f>
        <v>7.319157405175432E-4</v>
      </c>
      <c r="G43" s="140">
        <f t="shared" si="104"/>
        <v>381.95396951748103</v>
      </c>
      <c r="H43" s="139">
        <f>G43*Input!L43/100</f>
        <v>4.7260993393557438E-2</v>
      </c>
      <c r="I43" s="137">
        <v>0</v>
      </c>
      <c r="J43" s="141">
        <f>(((C43*$G$4*0.000000001*Input!G43*(234/233))-(I43*0.000000000000001))/Input!F43)*1000000000000</f>
        <v>768.38211230838681</v>
      </c>
      <c r="K43" s="137">
        <f>J43*Input!P43/100</f>
        <v>15.984626821368874</v>
      </c>
      <c r="L43" s="142">
        <f t="shared" si="105"/>
        <v>10.626166083102737</v>
      </c>
      <c r="M43" s="143">
        <f>L43*Input!P43/100</f>
        <v>0.22105576985648717</v>
      </c>
      <c r="N43" s="137">
        <v>0</v>
      </c>
      <c r="O43" s="141">
        <f>(((G43*$D$4*0.000000001*Input!G43*(238/236))-(N43*0.000000001))/Input!F43)*1000000</f>
        <v>13.720173408488099</v>
      </c>
      <c r="P43" s="137">
        <f>O43*Input!L43/100</f>
        <v>1.6976627462104215E-3</v>
      </c>
      <c r="Q43" s="144">
        <f t="shared" si="106"/>
        <v>10.236610127157601</v>
      </c>
      <c r="R43" s="145">
        <f>Q43*Input!L43/100</f>
        <v>1.2666247825704993E-3</v>
      </c>
      <c r="S43" s="143">
        <f>Input!S43*0.0000028263/0.000000000155125</f>
        <v>0.99669214611904577</v>
      </c>
      <c r="T43" s="137">
        <f>S43*Input!T43/100</f>
        <v>3.5255494609440223E-3</v>
      </c>
      <c r="U43" s="143">
        <f>S43</f>
        <v>0.99669214611904577</v>
      </c>
      <c r="V43" s="137">
        <f>U43*Input!T43/100</f>
        <v>3.5255494609440223E-3</v>
      </c>
      <c r="W43" s="146">
        <v>0</v>
      </c>
      <c r="X43" s="141">
        <f>((($L$4*0.000000001*Input!G43/Input!W43*(232/229))-(W43*0.000000001))/Input!F43)*1000000000</f>
        <v>0.94629189942242431</v>
      </c>
      <c r="Y43" s="141">
        <f>X43*Input!X43/100</f>
        <v>1.1096744996535613E-2</v>
      </c>
      <c r="Z43" s="141">
        <f t="shared" si="107"/>
        <v>2.3105740565021744E-4</v>
      </c>
      <c r="AA43" s="141">
        <f>Z43*Input!X43/100</f>
        <v>2.7095076177091822E-6</v>
      </c>
      <c r="AB43" s="142">
        <v>0</v>
      </c>
      <c r="AC43" s="142">
        <v>0.85</v>
      </c>
      <c r="AD43" s="141">
        <f>(((Input!G43*$L$4*0.000000001*Input!U43*(230/229))-((AB43*0.000000000000001)+(Input!G43*AC43*0.000000000000001)))/Input!F43)*1000000000000</f>
        <v>226.5193587136994</v>
      </c>
      <c r="AE43" s="141">
        <f>AD43*Input!V43/100</f>
        <v>1.1037284840268549</v>
      </c>
      <c r="AF43" s="141">
        <f t="shared" si="108"/>
        <v>10.326683151514738</v>
      </c>
      <c r="AG43" s="141">
        <f>AF43*Input!V43/100</f>
        <v>5.0317352144073978E-2</v>
      </c>
      <c r="AH43" s="137">
        <f t="shared" si="109"/>
        <v>44693.149403519325</v>
      </c>
      <c r="AI43" s="146">
        <f t="shared" si="110"/>
        <v>567.53952317164908</v>
      </c>
      <c r="AJ43" s="143">
        <f t="shared" si="111"/>
        <v>-3.3078538809542257</v>
      </c>
      <c r="AK43" s="146">
        <f t="shared" si="112"/>
        <v>3.5255494609440223</v>
      </c>
      <c r="AL43" s="146">
        <f t="shared" si="113"/>
        <v>1.0087991066611177</v>
      </c>
      <c r="AM43" s="146">
        <f t="shared" si="114"/>
        <v>4.9170157786804997E-3</v>
      </c>
      <c r="AN43" s="137">
        <f>AF43/Q43</f>
        <v>1.0087991066611177</v>
      </c>
      <c r="AO43" s="141">
        <f t="shared" si="115"/>
        <v>4.9170157786804997E-3</v>
      </c>
      <c r="AP43" s="137" t="str">
        <f t="shared" si="116"/>
        <v>Out of range</v>
      </c>
      <c r="AQ43" s="137" t="e">
        <f t="shared" si="117"/>
        <v>#VALUE!</v>
      </c>
      <c r="AR43" s="137" t="e">
        <f t="shared" si="118"/>
        <v>#VALUE!</v>
      </c>
      <c r="AS43" s="145">
        <f t="shared" si="119"/>
        <v>2.2571671948043131E-5</v>
      </c>
      <c r="AT43" s="145">
        <f t="shared" si="120"/>
        <v>2.6470271067982893E-7</v>
      </c>
      <c r="AU43" s="137">
        <v>0.75</v>
      </c>
      <c r="AV43" s="137">
        <f t="shared" si="121"/>
        <v>0.375</v>
      </c>
      <c r="AW43" s="137" t="str">
        <f t="shared" si="122"/>
        <v>Out of range</v>
      </c>
      <c r="AX43" s="147">
        <f t="shared" si="123"/>
        <v>90.561914402599996</v>
      </c>
      <c r="AY43" s="147" t="e">
        <f t="shared" si="124"/>
        <v>#VALUE!</v>
      </c>
      <c r="AZ43" s="137" t="str">
        <f>Input!B43</f>
        <v>Hu1-13</v>
      </c>
      <c r="BA43" s="148">
        <f>Input!E43</f>
        <v>0</v>
      </c>
      <c r="BB43" s="137" t="e">
        <f t="shared" si="125"/>
        <v>#VALUE!</v>
      </c>
      <c r="BC43" s="143" t="e">
        <f t="shared" si="126"/>
        <v>#VALUE!</v>
      </c>
      <c r="BD43" s="137" t="e">
        <f t="shared" si="127"/>
        <v>#VALUE!</v>
      </c>
      <c r="BE43" s="149" t="e">
        <f t="shared" si="128"/>
        <v>#VALUE!</v>
      </c>
      <c r="BF43" s="150" t="e">
        <f t="shared" si="129"/>
        <v>#VALUE!</v>
      </c>
      <c r="BG43" s="151"/>
      <c r="BH43" s="151"/>
      <c r="BI43" s="151"/>
      <c r="BJ43" s="151"/>
      <c r="BK43" s="151"/>
      <c r="BL43" s="151"/>
      <c r="BM43" s="155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</row>
    <row r="44" spans="1:109" ht="15" customHeight="1" x14ac:dyDescent="0.2">
      <c r="A44" s="9">
        <f>Input!A44</f>
        <v>9117</v>
      </c>
      <c r="B44" s="9" t="str">
        <f>Input!B44</f>
        <v>FR-21-1.075</v>
      </c>
      <c r="C44" s="9">
        <f>Input!O44</f>
        <v>6.2292674925431619E-2</v>
      </c>
      <c r="D44" s="9">
        <f>C44*Input!P44/100</f>
        <v>6.2848576740827139E-4</v>
      </c>
      <c r="E44" s="11">
        <f>Input!M44</f>
        <v>8.4467784035485979E-2</v>
      </c>
      <c r="F44" s="12">
        <f>E44*Input!N44/100</f>
        <v>1.2640663937829077E-5</v>
      </c>
      <c r="G44" s="13">
        <f t="shared" si="104"/>
        <v>11.646418062812806</v>
      </c>
      <c r="H44" s="12">
        <f>G44*Input!L44/100</f>
        <v>2.5758598496023011E-3</v>
      </c>
      <c r="I44" s="9">
        <v>0.3</v>
      </c>
      <c r="J44" s="21">
        <f>(((C44*$G$4*0.000000001*Input!G44*(234/233))-(I44*0.000000000000001))/Input!F44)*1000000000000</f>
        <v>1.8560221046100145</v>
      </c>
      <c r="K44" s="9">
        <f>J44*Input!P44/100</f>
        <v>1.8725853049959672E-2</v>
      </c>
      <c r="L44" s="14">
        <f t="shared" si="105"/>
        <v>2.5667436580799001E-2</v>
      </c>
      <c r="M44" s="22">
        <f>L44*Input!P44/100</f>
        <v>2.5896493602493701E-4</v>
      </c>
      <c r="N44" s="9">
        <v>5.0000000000000001E-3</v>
      </c>
      <c r="O44" s="21">
        <f>(((G44*$D$4*0.000000001*Input!G44*(238/236))-(N44*0.000000001))/Input!F44)*1000000</f>
        <v>3.4960155103696253E-2</v>
      </c>
      <c r="P44" s="9">
        <f>O44*Input!L44/100</f>
        <v>7.7322022429384572E-6</v>
      </c>
      <c r="Q44" s="23">
        <f t="shared" si="106"/>
        <v>2.6083743049493537E-2</v>
      </c>
      <c r="R44" s="24">
        <f>Q44*Input!L44/100</f>
        <v>5.768989751713106E-6</v>
      </c>
      <c r="S44" s="65">
        <f>Input!S44*0.0000028263/0.000000000155125</f>
        <v>0.98228506765360302</v>
      </c>
      <c r="T44" s="9">
        <f>S44*Input!T44/100</f>
        <v>9.9460077940931313E-3</v>
      </c>
      <c r="U44" s="9">
        <f>S44*1/((U43+U45)/2)</f>
        <v>0.98132220111491442</v>
      </c>
      <c r="V44" s="9">
        <f>U44*Input!T44/100</f>
        <v>9.9362584062485781E-3</v>
      </c>
      <c r="W44" s="3">
        <v>3.0000000000000001E-3</v>
      </c>
      <c r="X44" s="21">
        <f>((($L$4*0.000000001*Input!G44/Input!W44*(232/229))-(W44*0.000000001))/Input!F44)*1000000000</f>
        <v>7.4434520277530294E-2</v>
      </c>
      <c r="Y44" s="21">
        <f>X44*Input!X44/100</f>
        <v>1.781733633854904E-4</v>
      </c>
      <c r="Z44" s="21">
        <f t="shared" si="107"/>
        <v>1.8174780061672265E-5</v>
      </c>
      <c r="AA44" s="21">
        <f>Z44*Input!X44/100</f>
        <v>4.3504837275847114E-8</v>
      </c>
      <c r="AB44" s="14">
        <v>0.05</v>
      </c>
      <c r="AC44" s="14">
        <v>0.85</v>
      </c>
      <c r="AD44" s="21">
        <f>(((Input!G44*$L$4*0.000000001*Input!U44*(230/229))-((AB44*0.000000000000001)+(Input!G44*AC44*0.000000000000001)))/Input!F44)*1000000000000</f>
        <v>4.769744773634817E-3</v>
      </c>
      <c r="AE44" s="21">
        <f>AD44*Input!V44/100</f>
        <v>2.453150223370303E-4</v>
      </c>
      <c r="AF44" s="21">
        <f t="shared" si="108"/>
        <v>2.174456226197203E-4</v>
      </c>
      <c r="AG44" s="21">
        <f>AF44*Input!V44/100</f>
        <v>1.1183549707922002E-5</v>
      </c>
      <c r="AH44" s="9">
        <f t="shared" si="109"/>
        <v>11.964140522298738</v>
      </c>
      <c r="AI44" s="3">
        <f t="shared" si="110"/>
        <v>0.61599950418436789</v>
      </c>
      <c r="AJ44" s="22">
        <f t="shared" si="111"/>
        <v>-18.677798885085583</v>
      </c>
      <c r="AK44" s="3">
        <f t="shared" si="112"/>
        <v>9.9362584062485784</v>
      </c>
      <c r="AL44" s="3">
        <f t="shared" si="113"/>
        <v>8.3364424426019025E-3</v>
      </c>
      <c r="AM44" s="3">
        <f t="shared" si="114"/>
        <v>4.2875951866133661E-4</v>
      </c>
      <c r="AN44" s="9">
        <f>AL44*1/((AN43+AN45)/2)</f>
        <v>8.2744745462732788E-3</v>
      </c>
      <c r="AO44" s="21">
        <f t="shared" si="115"/>
        <v>4.2557238870929152E-4</v>
      </c>
      <c r="AP44" s="58">
        <f t="shared" si="116"/>
        <v>0.92469999999999997</v>
      </c>
      <c r="AQ44" s="58">
        <f t="shared" si="117"/>
        <v>4.8899999999999999E-2</v>
      </c>
      <c r="AR44" s="58">
        <f t="shared" si="118"/>
        <v>5.2882015788904511</v>
      </c>
      <c r="AS44" s="67">
        <f t="shared" si="119"/>
        <v>6.9678573459284099E-4</v>
      </c>
      <c r="AT44" s="67">
        <f t="shared" si="120"/>
        <v>1.6749954353169592E-6</v>
      </c>
      <c r="AU44" s="58">
        <v>0.75</v>
      </c>
      <c r="AV44" s="58">
        <f t="shared" si="121"/>
        <v>0.375</v>
      </c>
      <c r="AW44" s="58">
        <f t="shared" si="122"/>
        <v>0.86650000000000005</v>
      </c>
      <c r="AX44" s="57">
        <f t="shared" si="123"/>
        <v>6.0460490899999997E-2</v>
      </c>
      <c r="AY44" s="47">
        <f t="shared" si="124"/>
        <v>5.6617485192611679E-2</v>
      </c>
      <c r="AZ44" s="9" t="str">
        <f>Input!B44</f>
        <v>FR-21-1.075</v>
      </c>
      <c r="BA44" s="48">
        <f>Input!E44</f>
        <v>1.075</v>
      </c>
      <c r="BB44" s="58">
        <f t="shared" si="125"/>
        <v>-18.723596664403697</v>
      </c>
      <c r="BC44" s="22">
        <f t="shared" si="126"/>
        <v>9.960622528072955</v>
      </c>
      <c r="BD44" s="9">
        <f t="shared" si="127"/>
        <v>808.5</v>
      </c>
      <c r="BE44" s="49">
        <f t="shared" si="128"/>
        <v>28.308742596305841</v>
      </c>
      <c r="BF44" s="89">
        <f t="shared" si="129"/>
        <v>6.5340432997820743</v>
      </c>
      <c r="BG44" s="85"/>
      <c r="BH44" s="85"/>
      <c r="BI44" s="85"/>
      <c r="BJ44" s="85"/>
      <c r="BK44" s="85"/>
      <c r="BL44" s="85"/>
      <c r="BM44" s="90"/>
      <c r="BN44" s="85"/>
      <c r="BO44" s="85"/>
      <c r="BP44" s="85"/>
      <c r="BQ44" s="85"/>
      <c r="BR44" s="85"/>
      <c r="BS44" s="85"/>
      <c r="BT44" s="85"/>
      <c r="BU44" s="85"/>
      <c r="BV44" s="85"/>
      <c r="BW44" s="85"/>
      <c r="BX44" s="85"/>
      <c r="BY44" s="85"/>
      <c r="BZ44" s="85"/>
      <c r="CA44" s="85"/>
      <c r="CB44" s="85"/>
      <c r="CC44" s="85"/>
      <c r="CD44" s="85"/>
      <c r="CE44" s="85"/>
      <c r="CF44" s="85"/>
      <c r="CG44" s="85"/>
      <c r="CH44" s="85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</row>
    <row r="45" spans="1:109" s="154" customFormat="1" ht="15" customHeight="1" x14ac:dyDescent="0.2">
      <c r="A45" s="137">
        <f>Input!A45</f>
        <v>8717</v>
      </c>
      <c r="B45" s="137" t="str">
        <f>Input!B45</f>
        <v>Hu1-13</v>
      </c>
      <c r="C45" s="137">
        <f>Input!O45</f>
        <v>2.1648498213298213</v>
      </c>
      <c r="D45" s="137">
        <f>C45*Input!P45/100</f>
        <v>4.7099949141261567E-2</v>
      </c>
      <c r="E45" s="138">
        <f>Input!M45</f>
        <v>2.7690132656644697</v>
      </c>
      <c r="F45" s="139">
        <f>E45*Input!N45/100</f>
        <v>7.2850929423617147E-4</v>
      </c>
      <c r="G45" s="140">
        <f t="shared" si="104"/>
        <v>381.79154906981705</v>
      </c>
      <c r="H45" s="139">
        <f>G45*Input!L45/100</f>
        <v>4.1843917800260394E-2</v>
      </c>
      <c r="I45" s="137">
        <v>0</v>
      </c>
      <c r="J45" s="141">
        <f>(((C45*$G$4*0.000000001*Input!G45*(234/233))-(I45*0.000000000000001))/Input!F45)*1000000000000</f>
        <v>771.96798826025463</v>
      </c>
      <c r="K45" s="137">
        <f>J45*Input!P45/100</f>
        <v>16.795462035054719</v>
      </c>
      <c r="L45" s="142">
        <f t="shared" si="105"/>
        <v>10.675756140975736</v>
      </c>
      <c r="M45" s="143">
        <f>L45*Input!P45/100</f>
        <v>0.23226903147285835</v>
      </c>
      <c r="N45" s="137">
        <v>0</v>
      </c>
      <c r="O45" s="141">
        <f>(((G45*$D$4*0.000000001*Input!G45*(238/236))-(N45*0.000000001))/Input!F45)*1000000</f>
        <v>13.714339101516899</v>
      </c>
      <c r="P45" s="137">
        <f>O45*Input!L45/100</f>
        <v>1.5030759047624433E-3</v>
      </c>
      <c r="Q45" s="144">
        <f t="shared" si="106"/>
        <v>10.232257155511528</v>
      </c>
      <c r="R45" s="145">
        <f>Q45*Input!L45/100</f>
        <v>1.1214436997610303E-3</v>
      </c>
      <c r="S45" s="143">
        <f>Input!S45*0.0000028263/0.000000000155125</f>
        <v>1.0052702400118187</v>
      </c>
      <c r="T45" s="137">
        <f>S45*Input!T45/100</f>
        <v>3.6814051121102859E-3</v>
      </c>
      <c r="U45" s="143">
        <f>S45</f>
        <v>1.0052702400118187</v>
      </c>
      <c r="V45" s="137">
        <f>U45*Input!T45/100</f>
        <v>3.6814051121102859E-3</v>
      </c>
      <c r="W45" s="146">
        <v>0</v>
      </c>
      <c r="X45" s="141">
        <f>((($L$4*0.000000001*Input!G45/Input!W45*(232/229))-(W45*0.000000001))/Input!F45)*1000000000</f>
        <v>0.95401594407093926</v>
      </c>
      <c r="Y45" s="141">
        <f>X45*Input!X45/100</f>
        <v>1.1734118940978564E-2</v>
      </c>
      <c r="Z45" s="141">
        <f t="shared" si="107"/>
        <v>2.3294339634579629E-4</v>
      </c>
      <c r="AA45" s="141">
        <f>Z45*Input!X45/100</f>
        <v>2.8651360978028211E-6</v>
      </c>
      <c r="AB45" s="142">
        <v>0</v>
      </c>
      <c r="AC45" s="142">
        <v>0.85</v>
      </c>
      <c r="AD45" s="141">
        <f>(((Input!G45*$L$4*0.000000001*Input!U45*(230/229))-((AB45*0.000000000000001)+(Input!G45*AC45*0.000000000000001)))/Input!F45)*1000000000000</f>
        <v>225.83495206227727</v>
      </c>
      <c r="AE45" s="141">
        <f>AD45*Input!V45/100</f>
        <v>0.91066194346711637</v>
      </c>
      <c r="AF45" s="141">
        <f t="shared" si="108"/>
        <v>10.295482062671118</v>
      </c>
      <c r="AG45" s="141">
        <f>AF45*Input!V45/100</f>
        <v>4.1515733585549809E-2</v>
      </c>
      <c r="AH45" s="137">
        <f t="shared" si="109"/>
        <v>44197.355341156937</v>
      </c>
      <c r="AI45" s="146">
        <f t="shared" si="110"/>
        <v>572.08399166686524</v>
      </c>
      <c r="AJ45" s="143">
        <f t="shared" si="111"/>
        <v>5.2702400118187498</v>
      </c>
      <c r="AK45" s="146">
        <f t="shared" si="112"/>
        <v>3.6814051121102858</v>
      </c>
      <c r="AL45" s="146">
        <f t="shared" si="113"/>
        <v>1.0061789794957934</v>
      </c>
      <c r="AM45" s="146">
        <f t="shared" si="114"/>
        <v>4.0588371050303577E-3</v>
      </c>
      <c r="AN45" s="137">
        <f>AF45/Q45</f>
        <v>1.0061789794957934</v>
      </c>
      <c r="AO45" s="141">
        <f t="shared" si="115"/>
        <v>4.0588371050303577E-3</v>
      </c>
      <c r="AP45" s="137">
        <f t="shared" si="116"/>
        <v>720.39689999999996</v>
      </c>
      <c r="AQ45" s="137" t="e">
        <f t="shared" si="117"/>
        <v>#VALUE!</v>
      </c>
      <c r="AR45" s="137" t="e">
        <f t="shared" si="118"/>
        <v>#VALUE!</v>
      </c>
      <c r="AS45" s="145">
        <f t="shared" si="119"/>
        <v>2.2765592459755869E-5</v>
      </c>
      <c r="AT45" s="145">
        <f t="shared" si="120"/>
        <v>2.8002128937790026E-7</v>
      </c>
      <c r="AU45" s="137">
        <v>0.75</v>
      </c>
      <c r="AV45" s="137">
        <f t="shared" si="121"/>
        <v>0.375</v>
      </c>
      <c r="AW45" s="137">
        <f t="shared" si="122"/>
        <v>720.39509999999996</v>
      </c>
      <c r="AX45" s="147">
        <f t="shared" si="123"/>
        <v>315.49563982429999</v>
      </c>
      <c r="AY45" s="147">
        <f t="shared" si="124"/>
        <v>511.72878384587062</v>
      </c>
      <c r="AZ45" s="137" t="str">
        <f>Input!B45</f>
        <v>Hu1-13</v>
      </c>
      <c r="BA45" s="148">
        <f>Input!E45</f>
        <v>0</v>
      </c>
      <c r="BB45" s="137">
        <f t="shared" si="125"/>
        <v>40.371681074943368</v>
      </c>
      <c r="BC45" s="143">
        <f t="shared" si="126"/>
        <v>45.729599194088834</v>
      </c>
      <c r="BD45" s="137">
        <f t="shared" si="127"/>
        <v>720337.1</v>
      </c>
      <c r="BE45" s="149">
        <f t="shared" si="128"/>
        <v>255864.39192293532</v>
      </c>
      <c r="BF45" s="150">
        <f t="shared" si="129"/>
        <v>71.034462039771043</v>
      </c>
      <c r="BG45" s="151"/>
      <c r="BH45" s="151"/>
      <c r="BI45" s="151"/>
      <c r="BJ45" s="151"/>
      <c r="BK45" s="151"/>
      <c r="BL45" s="151"/>
      <c r="BM45" s="155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</row>
    <row r="46" spans="1:109" ht="15" customHeight="1" x14ac:dyDescent="0.2">
      <c r="A46" s="9">
        <f>Input!A46</f>
        <v>9118</v>
      </c>
      <c r="B46" s="9" t="str">
        <f>Input!B46</f>
        <v>FR-21-9.0</v>
      </c>
      <c r="C46" s="9">
        <f>Input!O46</f>
        <v>0.1233555604446558</v>
      </c>
      <c r="D46" s="9">
        <f>C46*Input!P46/100</f>
        <v>1.022434902102516E-3</v>
      </c>
      <c r="E46" s="11">
        <f>Input!M46</f>
        <v>0.16810045941022614</v>
      </c>
      <c r="F46" s="12">
        <f>E46*Input!N46/100</f>
        <v>2.0339079207471978E-5</v>
      </c>
      <c r="G46" s="13">
        <f t="shared" si="104"/>
        <v>23.177691343481978</v>
      </c>
      <c r="H46" s="12">
        <f>G46*Input!L46/100</f>
        <v>3.8547356129152882E-3</v>
      </c>
      <c r="I46" s="9">
        <v>0.3</v>
      </c>
      <c r="J46" s="21">
        <f>(((C46*$G$4*0.000000001*Input!G46*(234/233))-(I46*0.000000000000001))/Input!F46)*1000000000000</f>
        <v>1.440916815154474</v>
      </c>
      <c r="K46" s="9">
        <f>J46*Input!P46/100</f>
        <v>1.1943066348446553E-2</v>
      </c>
      <c r="L46" s="14">
        <f t="shared" si="105"/>
        <v>1.9926832163971193E-2</v>
      </c>
      <c r="M46" s="22">
        <f>L46*Input!P46/100</f>
        <v>1.6516392629032736E-4</v>
      </c>
      <c r="N46" s="9">
        <v>5.0000000000000001E-3</v>
      </c>
      <c r="O46" s="21">
        <f>(((G46*$D$4*0.000000001*Input!G46*(238/236))-(N46*0.000000001))/Input!F46)*1000000</f>
        <v>2.7274627128950308E-2</v>
      </c>
      <c r="P46" s="9">
        <f>O46*Input!L46/100</f>
        <v>4.5361065071097624E-6</v>
      </c>
      <c r="Q46" s="23">
        <f t="shared" si="106"/>
        <v>2.0349576930997891E-2</v>
      </c>
      <c r="R46" s="24">
        <f>Q46*Input!L46/100</f>
        <v>3.3843853445626483E-6</v>
      </c>
      <c r="S46" s="65">
        <f>Input!S46*0.0000028263/0.000000000155125</f>
        <v>0.97426243926887879</v>
      </c>
      <c r="T46" s="9">
        <f>S46*Input!T46/100</f>
        <v>6.415239302729323E-3</v>
      </c>
      <c r="U46" s="9">
        <f>S46*1/((U45+U47)/2)</f>
        <v>0.97037964861362291</v>
      </c>
      <c r="V46" s="9">
        <f>U46*Input!T46/100</f>
        <v>6.3896722376225535E-3</v>
      </c>
      <c r="W46" s="3">
        <v>3.0000000000000001E-3</v>
      </c>
      <c r="X46" s="21">
        <f>((($L$4*0.000000001*Input!G46/Input!W46*(232/229))-(W46*0.000000001))/Input!F46)*1000000000</f>
        <v>4.9284690911082861E-2</v>
      </c>
      <c r="Y46" s="21">
        <f>X46*Input!X46/100</f>
        <v>1.4805128223709032E-4</v>
      </c>
      <c r="Z46" s="21">
        <f t="shared" si="107"/>
        <v>1.2033911340822163E-5</v>
      </c>
      <c r="AA46" s="21">
        <f>Z46*Input!X46/100</f>
        <v>3.6149886940561901E-8</v>
      </c>
      <c r="AB46" s="14">
        <v>0.05</v>
      </c>
      <c r="AC46" s="14">
        <v>0.85</v>
      </c>
      <c r="AD46" s="21">
        <f>(((Input!G46*$L$4*0.000000001*Input!U46*(230/229))-((AB46*0.000000000000001)+(Input!G46*AC46*0.000000000000001)))/Input!F46)*1000000000000</f>
        <v>1.8906843503632427E-2</v>
      </c>
      <c r="AE46" s="21">
        <f>AD46*Input!V46/100</f>
        <v>3.6347547744169614E-4</v>
      </c>
      <c r="AF46" s="21">
        <f t="shared" si="108"/>
        <v>8.6193508301451343E-4</v>
      </c>
      <c r="AG46" s="21">
        <f>AF46*Input!V46/100</f>
        <v>1.657031041497E-5</v>
      </c>
      <c r="AH46" s="9">
        <f t="shared" si="109"/>
        <v>71.625513816991898</v>
      </c>
      <c r="AI46" s="3">
        <f t="shared" si="110"/>
        <v>1.3936771352481827</v>
      </c>
      <c r="AJ46" s="22">
        <f t="shared" si="111"/>
        <v>-29.620351386377088</v>
      </c>
      <c r="AK46" s="3">
        <f t="shared" si="112"/>
        <v>6.3896722376225537</v>
      </c>
      <c r="AL46" s="3">
        <f t="shared" si="113"/>
        <v>4.2356412909083825E-2</v>
      </c>
      <c r="AM46" s="3">
        <f t="shared" si="114"/>
        <v>8.1431326679181205E-4</v>
      </c>
      <c r="AN46" s="9">
        <f>AL46*1/((AN45+AN47)/2)</f>
        <v>4.2143405256484107E-2</v>
      </c>
      <c r="AO46" s="21">
        <f t="shared" si="115"/>
        <v>8.102181382026077E-4</v>
      </c>
      <c r="AP46" s="58">
        <f t="shared" si="116"/>
        <v>4.8494999999999999</v>
      </c>
      <c r="AQ46" s="58">
        <f t="shared" si="117"/>
        <v>0.1037</v>
      </c>
      <c r="AR46" s="58">
        <f t="shared" si="118"/>
        <v>2.1383647798742138</v>
      </c>
      <c r="AS46" s="67">
        <f t="shared" si="119"/>
        <v>5.9135928877672504E-4</v>
      </c>
      <c r="AT46" s="67">
        <f t="shared" si="120"/>
        <v>1.779164583338151E-6</v>
      </c>
      <c r="AU46" s="58">
        <v>0.75</v>
      </c>
      <c r="AV46" s="58">
        <f t="shared" si="121"/>
        <v>0.375</v>
      </c>
      <c r="AW46" s="58">
        <f t="shared" si="122"/>
        <v>4.7995999999999999</v>
      </c>
      <c r="AX46" s="57">
        <f t="shared" si="123"/>
        <v>0.1059620349</v>
      </c>
      <c r="AY46" s="47">
        <f t="shared" si="124"/>
        <v>0.10384969941260885</v>
      </c>
      <c r="AZ46" s="9" t="str">
        <f>Input!B46</f>
        <v>FR-21-9.0</v>
      </c>
      <c r="BA46" s="48">
        <f>Input!E46</f>
        <v>9</v>
      </c>
      <c r="BB46" s="58">
        <f t="shared" si="125"/>
        <v>-30.024892313398475</v>
      </c>
      <c r="BC46" s="22">
        <f t="shared" si="126"/>
        <v>6.4769456388309417</v>
      </c>
      <c r="BD46" s="9">
        <f t="shared" si="127"/>
        <v>4741.5999999999995</v>
      </c>
      <c r="BE46" s="49">
        <f t="shared" si="128"/>
        <v>51.924849706304428</v>
      </c>
      <c r="BF46" s="89">
        <f t="shared" si="129"/>
        <v>2.1637157140721905</v>
      </c>
      <c r="BG46" s="85"/>
      <c r="BH46" s="85"/>
      <c r="BI46" s="85"/>
      <c r="BJ46" s="85"/>
      <c r="BK46" s="85"/>
      <c r="BL46" s="85"/>
      <c r="BM46" s="90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</row>
    <row r="47" spans="1:109" s="154" customFormat="1" ht="15" customHeight="1" x14ac:dyDescent="0.2">
      <c r="A47" s="137">
        <f>Input!A47</f>
        <v>8717</v>
      </c>
      <c r="B47" s="137" t="str">
        <f>Input!B47</f>
        <v>Hu1-13</v>
      </c>
      <c r="C47" s="137">
        <f>Input!O47</f>
        <v>2.105138629386234</v>
      </c>
      <c r="D47" s="137">
        <f>C47*Input!P47/100</f>
        <v>5.4760586720118881E-2</v>
      </c>
      <c r="E47" s="138">
        <f>Input!M47</f>
        <v>2.7688350079108628</v>
      </c>
      <c r="F47" s="139">
        <f>E47*Input!N47/100</f>
        <v>6.828098116650411E-4</v>
      </c>
      <c r="G47" s="140">
        <f t="shared" si="104"/>
        <v>381.76697089074975</v>
      </c>
      <c r="H47" s="139">
        <f>G47*Input!L47/100</f>
        <v>4.385967738728664E-2</v>
      </c>
      <c r="I47" s="137">
        <v>0</v>
      </c>
      <c r="J47" s="141">
        <f>(((C47*$G$4*0.000000001*Input!G47*(234/233))-(I47*0.000000000000001))/Input!F47)*1000000000000</f>
        <v>750.67545874289647</v>
      </c>
      <c r="K47" s="137">
        <f>J47*Input!P47/100</f>
        <v>19.527183617898135</v>
      </c>
      <c r="L47" s="142">
        <f t="shared" si="105"/>
        <v>10.381295935100972</v>
      </c>
      <c r="M47" s="143">
        <f>L47*Input!P47/100</f>
        <v>0.27004675529946448</v>
      </c>
      <c r="N47" s="137">
        <v>0</v>
      </c>
      <c r="O47" s="141">
        <f>(((G47*$D$4*0.000000001*Input!G47*(238/236))-(N47*0.000000001))/Input!F47)*1000000</f>
        <v>13.713456228433278</v>
      </c>
      <c r="P47" s="137">
        <f>O47*Input!L47/100</f>
        <v>1.5754840305865073E-3</v>
      </c>
      <c r="Q47" s="144">
        <f t="shared" si="106"/>
        <v>10.231598444627949</v>
      </c>
      <c r="R47" s="145">
        <f>Q47*Input!L47/100</f>
        <v>1.175467343051177E-3</v>
      </c>
      <c r="S47" s="143">
        <f>Input!S47*0.0000028263/0.000000000155125</f>
        <v>1.002732381767818</v>
      </c>
      <c r="T47" s="137">
        <f>S47*Input!T47/100</f>
        <v>3.0554310602854242E-3</v>
      </c>
      <c r="U47" s="143">
        <f>S47</f>
        <v>1.002732381767818</v>
      </c>
      <c r="V47" s="137">
        <f>U47*Input!T47/100</f>
        <v>3.0554310602854242E-3</v>
      </c>
      <c r="W47" s="146">
        <v>0</v>
      </c>
      <c r="X47" s="141">
        <f>((($L$4*0.000000001*Input!G47/Input!W47*(232/229))-(W47*0.000000001))/Input!F47)*1000000000</f>
        <v>0.95256943520384296</v>
      </c>
      <c r="Y47" s="141">
        <f>X47*Input!X47/100</f>
        <v>1.1557092380968428E-2</v>
      </c>
      <c r="Z47" s="141">
        <f t="shared" si="107"/>
        <v>2.3259020026931577E-4</v>
      </c>
      <c r="AA47" s="141">
        <f>Z47*Input!X47/100</f>
        <v>2.8219112770978249E-6</v>
      </c>
      <c r="AB47" s="142">
        <v>0</v>
      </c>
      <c r="AC47" s="142">
        <v>0.85</v>
      </c>
      <c r="AD47" s="141">
        <f>(((Input!G47*$L$4*0.000000001*Input!U47*(230/229))-((AB47*0.000000000000001)+(Input!G47*AC47*0.000000000000001)))/Input!F47)*1000000000000</f>
        <v>225.31560575062957</v>
      </c>
      <c r="AE47" s="141">
        <f>AD47*Input!V47/100</f>
        <v>0.74572044783714542</v>
      </c>
      <c r="AF47" s="141">
        <f t="shared" si="108"/>
        <v>10.271805831037987</v>
      </c>
      <c r="AG47" s="141">
        <f>AF47*Input!V47/100</f>
        <v>3.3996294304157168E-2</v>
      </c>
      <c r="AH47" s="137">
        <f t="shared" si="109"/>
        <v>44162.676755702872</v>
      </c>
      <c r="AI47" s="146">
        <f t="shared" si="110"/>
        <v>555.38422784196143</v>
      </c>
      <c r="AJ47" s="143">
        <f t="shared" si="111"/>
        <v>2.7323817678179818</v>
      </c>
      <c r="AK47" s="146">
        <f t="shared" si="112"/>
        <v>3.0554310602854242</v>
      </c>
      <c r="AL47" s="146">
        <f t="shared" si="113"/>
        <v>1.0039297267799978</v>
      </c>
      <c r="AM47" s="146">
        <f t="shared" si="114"/>
        <v>3.3246779602441831E-3</v>
      </c>
      <c r="AN47" s="137">
        <f>AF47/Q47</f>
        <v>1.0039297267799978</v>
      </c>
      <c r="AO47" s="141">
        <f t="shared" si="115"/>
        <v>3.3246779602441831E-3</v>
      </c>
      <c r="AP47" s="137" t="str">
        <f t="shared" si="116"/>
        <v>Out of range</v>
      </c>
      <c r="AQ47" s="137" t="e">
        <f t="shared" si="117"/>
        <v>#VALUE!</v>
      </c>
      <c r="AR47" s="137" t="e">
        <f t="shared" si="118"/>
        <v>#VALUE!</v>
      </c>
      <c r="AS47" s="145">
        <f t="shared" si="119"/>
        <v>2.2732537983000703E-5</v>
      </c>
      <c r="AT47" s="145">
        <f t="shared" si="120"/>
        <v>2.7581592504878182E-7</v>
      </c>
      <c r="AU47" s="137">
        <v>0.75</v>
      </c>
      <c r="AV47" s="137">
        <f t="shared" si="121"/>
        <v>0.375</v>
      </c>
      <c r="AW47" s="137" t="str">
        <f t="shared" si="122"/>
        <v>Out of range</v>
      </c>
      <c r="AX47" s="147">
        <f t="shared" si="123"/>
        <v>315.1538710172</v>
      </c>
      <c r="AY47" s="147" t="e">
        <f t="shared" si="124"/>
        <v>#VALUE!</v>
      </c>
      <c r="AZ47" s="137" t="str">
        <f>Input!B47</f>
        <v>Hu1-13</v>
      </c>
      <c r="BA47" s="148">
        <f>Input!E47</f>
        <v>0</v>
      </c>
      <c r="BB47" s="137" t="e">
        <f t="shared" si="125"/>
        <v>#VALUE!</v>
      </c>
      <c r="BC47" s="143" t="e">
        <f t="shared" si="126"/>
        <v>#VALUE!</v>
      </c>
      <c r="BD47" s="137" t="e">
        <f t="shared" si="127"/>
        <v>#VALUE!</v>
      </c>
      <c r="BE47" s="149" t="e">
        <f t="shared" si="128"/>
        <v>#VALUE!</v>
      </c>
      <c r="BF47" s="150" t="e">
        <f t="shared" si="129"/>
        <v>#VALUE!</v>
      </c>
      <c r="BG47" s="151"/>
      <c r="BH47" s="151"/>
      <c r="BI47" s="151"/>
      <c r="BJ47" s="151"/>
      <c r="BK47" s="151"/>
      <c r="BL47" s="151"/>
      <c r="BM47" s="155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</row>
    <row r="48" spans="1:109" ht="15" customHeight="1" x14ac:dyDescent="0.2">
      <c r="A48" s="9">
        <f>Input!A48</f>
        <v>9119</v>
      </c>
      <c r="B48" s="9" t="str">
        <f>Input!B48</f>
        <v>FR-21-15.35</v>
      </c>
      <c r="C48" s="9">
        <f>Input!O48</f>
        <v>0.2019886702912814</v>
      </c>
      <c r="D48" s="9">
        <f>C48*Input!P48/100</f>
        <v>7.5087461610936059E-4</v>
      </c>
      <c r="E48" s="11">
        <f>Input!M48</f>
        <v>0.27664994955603617</v>
      </c>
      <c r="F48" s="12">
        <f>E48*Input!N48/100</f>
        <v>2.3797777321147312E-5</v>
      </c>
      <c r="G48" s="13">
        <f t="shared" si="104"/>
        <v>38.144495044786268</v>
      </c>
      <c r="H48" s="12">
        <f>G48*Input!L48/100</f>
        <v>4.5820825409573348E-3</v>
      </c>
      <c r="I48" s="9">
        <v>0.3</v>
      </c>
      <c r="J48" s="21">
        <f>(((C48*$G$4*0.000000001*Input!G48*(234/233))-(I48*0.000000000000001))/Input!F48)*1000000000000</f>
        <v>2.4236897085443272</v>
      </c>
      <c r="K48" s="9">
        <f>J48*Input!P48/100</f>
        <v>9.0098473188967923E-3</v>
      </c>
      <c r="L48" s="14">
        <f t="shared" si="105"/>
        <v>3.3517866910678963E-2</v>
      </c>
      <c r="M48" s="22">
        <f>L48*Input!P48/100</f>
        <v>1.2459963924247412E-4</v>
      </c>
      <c r="N48" s="9">
        <v>5.0000000000000001E-3</v>
      </c>
      <c r="O48" s="21">
        <f>(((G48*$D$4*0.000000001*Input!G48*(238/236))-(N48*0.000000001))/Input!F48)*1000000</f>
        <v>4.6108255075721721E-2</v>
      </c>
      <c r="P48" s="9">
        <f>O48*Input!L48/100</f>
        <v>5.5387240105921739E-6</v>
      </c>
      <c r="Q48" s="23">
        <f t="shared" si="106"/>
        <v>3.4401331295251469E-2</v>
      </c>
      <c r="R48" s="24">
        <f>Q48*Input!L48/100</f>
        <v>4.1324374415910988E-6</v>
      </c>
      <c r="S48" s="65">
        <f>Input!S48*0.0000028263/0.000000000155125</f>
        <v>0.97062842087942092</v>
      </c>
      <c r="T48" s="9">
        <f>S48*Input!T48/100</f>
        <v>2.9989339103622076E-3</v>
      </c>
      <c r="U48" s="9">
        <f>S48*1/((U47+U49)/2)</f>
        <v>0.96757012307072821</v>
      </c>
      <c r="V48" s="9">
        <f>U48*Input!T48/100</f>
        <v>2.9894847403099177E-3</v>
      </c>
      <c r="W48" s="3">
        <v>3.0000000000000001E-3</v>
      </c>
      <c r="X48" s="21">
        <f>((($L$4*0.000000001*Input!G48/Input!W48*(232/229))-(W48*0.000000001))/Input!F48)*1000000000</f>
        <v>4.1492133565777425E-2</v>
      </c>
      <c r="Y48" s="21">
        <f>X48*Input!X48/100</f>
        <v>1.8779704520516377E-4</v>
      </c>
      <c r="Z48" s="21">
        <f t="shared" si="107"/>
        <v>1.0131191805036446E-5</v>
      </c>
      <c r="AA48" s="21">
        <f>Z48*Input!X48/100</f>
        <v>4.5854665014427676E-8</v>
      </c>
      <c r="AB48" s="14">
        <v>0.05</v>
      </c>
      <c r="AC48" s="14">
        <v>0.85</v>
      </c>
      <c r="AD48" s="21">
        <f>(((Input!G48*$L$4*0.000000001*Input!U48*(230/229))-((AB48*0.000000000000001)+(Input!G48*AC48*0.000000000000001)))/Input!F48)*1000000000000</f>
        <v>5.1425381267780526E-2</v>
      </c>
      <c r="AE48" s="21">
        <f>AD48*Input!V48/100</f>
        <v>7.0015386139614692E-4</v>
      </c>
      <c r="AF48" s="21">
        <f t="shared" si="108"/>
        <v>2.3444072123187313E-3</v>
      </c>
      <c r="AG48" s="21">
        <f>AF48*Input!V48/100</f>
        <v>3.1918980898608312E-5</v>
      </c>
      <c r="AH48" s="9">
        <f t="shared" si="109"/>
        <v>231.40487885672769</v>
      </c>
      <c r="AI48" s="3">
        <f t="shared" si="110"/>
        <v>3.3200936658433573</v>
      </c>
      <c r="AJ48" s="22">
        <f t="shared" si="111"/>
        <v>-32.429876929271792</v>
      </c>
      <c r="AK48" s="3">
        <f t="shared" si="112"/>
        <v>2.9894847403099178</v>
      </c>
      <c r="AL48" s="3">
        <f t="shared" si="113"/>
        <v>6.8148735064864699E-2</v>
      </c>
      <c r="AM48" s="3">
        <f t="shared" si="114"/>
        <v>9.2787755698582673E-4</v>
      </c>
      <c r="AN48" s="9">
        <f>AL48*1/((AN47+AN49)/2)</f>
        <v>6.7647163602760754E-2</v>
      </c>
      <c r="AO48" s="21">
        <f t="shared" si="115"/>
        <v>9.2104842211681052E-4</v>
      </c>
      <c r="AP48" s="58">
        <f t="shared" si="116"/>
        <v>7.9176000000000002</v>
      </c>
      <c r="AQ48" s="58">
        <f t="shared" si="117"/>
        <v>0.1152</v>
      </c>
      <c r="AR48" s="58">
        <f t="shared" si="118"/>
        <v>1.4549863595028796</v>
      </c>
      <c r="AS48" s="67">
        <f t="shared" si="119"/>
        <v>2.9449999240101758E-4</v>
      </c>
      <c r="AT48" s="67">
        <f t="shared" si="120"/>
        <v>1.3334022358050862E-6</v>
      </c>
      <c r="AU48" s="58">
        <v>0.75</v>
      </c>
      <c r="AV48" s="58">
        <f t="shared" si="121"/>
        <v>0.375</v>
      </c>
      <c r="AW48" s="58">
        <f t="shared" si="122"/>
        <v>7.8925999999999998</v>
      </c>
      <c r="AX48" s="57">
        <f t="shared" si="123"/>
        <v>0.11693529449999999</v>
      </c>
      <c r="AY48" s="47">
        <f t="shared" si="124"/>
        <v>0.11543412464526599</v>
      </c>
      <c r="AZ48" s="9" t="str">
        <f>Input!B48</f>
        <v>FR-21-15.35</v>
      </c>
      <c r="BA48" s="48">
        <f>Input!E48</f>
        <v>15.35</v>
      </c>
      <c r="BB48" s="58">
        <f t="shared" si="125"/>
        <v>-33.161414319398254</v>
      </c>
      <c r="BC48" s="22">
        <f t="shared" si="126"/>
        <v>3.0569397292101264</v>
      </c>
      <c r="BD48" s="9">
        <f t="shared" si="127"/>
        <v>7834.5999999999995</v>
      </c>
      <c r="BE48" s="49">
        <f t="shared" si="128"/>
        <v>57.717062322632998</v>
      </c>
      <c r="BF48" s="89">
        <f t="shared" si="129"/>
        <v>1.4625614454712768</v>
      </c>
      <c r="BG48" s="85"/>
      <c r="BH48" s="85"/>
      <c r="BI48" s="85"/>
      <c r="BJ48" s="85"/>
      <c r="BK48" s="85"/>
      <c r="BL48" s="85"/>
      <c r="BM48" s="90"/>
      <c r="BN48" s="85"/>
      <c r="BO48" s="85"/>
      <c r="BP48" s="85"/>
      <c r="BQ48" s="85"/>
      <c r="BR48" s="85"/>
      <c r="BS48" s="85"/>
      <c r="BT48" s="85"/>
      <c r="BU48" s="85"/>
      <c r="BV48" s="85"/>
      <c r="BW48" s="85"/>
      <c r="BX48" s="85"/>
      <c r="BY48" s="85"/>
      <c r="BZ48" s="85"/>
      <c r="CA48" s="85"/>
      <c r="CB48" s="85"/>
      <c r="CC48" s="85"/>
      <c r="CD48" s="85"/>
      <c r="CE48" s="85"/>
      <c r="CF48" s="85"/>
      <c r="CG48" s="85"/>
      <c r="CH48" s="85"/>
      <c r="CI48" s="85"/>
      <c r="CJ48" s="85"/>
      <c r="CK48" s="85"/>
      <c r="CL48" s="85"/>
      <c r="CM48" s="85"/>
      <c r="CN48" s="85"/>
      <c r="CO48" s="85"/>
      <c r="CP48" s="85"/>
      <c r="CQ48" s="85"/>
      <c r="CR48" s="85"/>
      <c r="CS48" s="85"/>
      <c r="CT48" s="85"/>
      <c r="CU48" s="85"/>
      <c r="CV48" s="85"/>
      <c r="CW48" s="85"/>
      <c r="CX48" s="85"/>
      <c r="CY48" s="85"/>
      <c r="CZ48" s="85"/>
      <c r="DA48" s="85"/>
      <c r="DB48" s="85"/>
      <c r="DC48" s="85"/>
      <c r="DD48" s="85"/>
      <c r="DE48" s="85"/>
    </row>
    <row r="49" spans="1:109" s="154" customFormat="1" ht="15" customHeight="1" x14ac:dyDescent="0.2">
      <c r="A49" s="137">
        <f>Input!A49</f>
        <v>8717</v>
      </c>
      <c r="B49" s="137" t="str">
        <f>Input!B49</f>
        <v>Hu1-13</v>
      </c>
      <c r="C49" s="137">
        <f>Input!O49</f>
        <v>2.0776302295839901</v>
      </c>
      <c r="D49" s="137">
        <f>C49*Input!P49/100</f>
        <v>5.5861691334696026E-2</v>
      </c>
      <c r="E49" s="138">
        <f>Input!M49</f>
        <v>2.769508732934737</v>
      </c>
      <c r="F49" s="139">
        <f>E49*Input!N49/100</f>
        <v>8.0351993074868748E-4</v>
      </c>
      <c r="G49" s="140">
        <f t="shared" si="104"/>
        <v>381.85986409704151</v>
      </c>
      <c r="H49" s="139">
        <f>G49*Input!L49/100</f>
        <v>6.2190087133679024E-2</v>
      </c>
      <c r="I49" s="137">
        <v>0</v>
      </c>
      <c r="J49" s="141">
        <f>(((C49*$G$4*0.000000001*Input!G49*(234/233))-(I49*0.000000000000001))/Input!F49)*1000000000000</f>
        <v>740.8661852097548</v>
      </c>
      <c r="K49" s="137">
        <f>J49*Input!P49/100</f>
        <v>19.91982864380439</v>
      </c>
      <c r="L49" s="142">
        <f t="shared" si="105"/>
        <v>10.245640812411294</v>
      </c>
      <c r="M49" s="143">
        <f>L49*Input!P49/100</f>
        <v>0.27547675059757143</v>
      </c>
      <c r="N49" s="137">
        <v>0</v>
      </c>
      <c r="O49" s="141">
        <f>(((G49*$D$4*0.000000001*Input!G49*(238/236))-(N49*0.000000001))/Input!F49)*1000000</f>
        <v>13.716793046480761</v>
      </c>
      <c r="P49" s="137">
        <f>O49*Input!L49/100</f>
        <v>2.2339309127771987E-3</v>
      </c>
      <c r="Q49" s="144">
        <f t="shared" si="106"/>
        <v>10.234088041836406</v>
      </c>
      <c r="R49" s="145">
        <f>Q49*Input!L49/100</f>
        <v>1.6667340218133168E-3</v>
      </c>
      <c r="S49" s="143">
        <f>Input!S49*0.0000028263/0.000000000155125</f>
        <v>1.0035892227046037</v>
      </c>
      <c r="T49" s="137">
        <f>S49*Input!T49/100</f>
        <v>3.9641813751670326E-3</v>
      </c>
      <c r="U49" s="143">
        <f>S49</f>
        <v>1.0035892227046037</v>
      </c>
      <c r="V49" s="137">
        <f>U49*Input!T49/100</f>
        <v>3.9641813751670326E-3</v>
      </c>
      <c r="W49" s="146">
        <v>0</v>
      </c>
      <c r="X49" s="141">
        <f>((($L$4*0.000000001*Input!G49/Input!W49*(232/229))-(W49*0.000000001))/Input!F49)*1000000000</f>
        <v>0.95288819858628981</v>
      </c>
      <c r="Y49" s="141">
        <f>X49*Input!X49/100</f>
        <v>1.3662335194654167E-2</v>
      </c>
      <c r="Z49" s="141">
        <f t="shared" si="107"/>
        <v>2.3266803316655333E-4</v>
      </c>
      <c r="AA49" s="141">
        <f>Z49*Input!X49/100</f>
        <v>3.3359513350238076E-6</v>
      </c>
      <c r="AB49" s="142">
        <v>0</v>
      </c>
      <c r="AC49" s="142">
        <v>0.85</v>
      </c>
      <c r="AD49" s="141">
        <f>(((Input!G49*$L$4*0.000000001*Input!U49*(230/229))-((AB49*0.000000000000001)+(Input!G49*AC49*0.000000000000001)))/Input!F49)*1000000000000</f>
        <v>226.9350222363683</v>
      </c>
      <c r="AE49" s="141">
        <f>AD49*Input!V49/100</f>
        <v>0.88360022379525915</v>
      </c>
      <c r="AF49" s="141">
        <f t="shared" si="108"/>
        <v>10.345632637866009</v>
      </c>
      <c r="AG49" s="141">
        <f>AF49*Input!V49/100</f>
        <v>4.0282029737131311E-2</v>
      </c>
      <c r="AH49" s="137">
        <f t="shared" si="109"/>
        <v>44465.208636805641</v>
      </c>
      <c r="AI49" s="146">
        <f t="shared" si="110"/>
        <v>660.62384295835636</v>
      </c>
      <c r="AJ49" s="143">
        <f t="shared" si="111"/>
        <v>3.5892227046037117</v>
      </c>
      <c r="AK49" s="146">
        <f t="shared" si="112"/>
        <v>3.9641813751670325</v>
      </c>
      <c r="AL49" s="146">
        <f t="shared" si="113"/>
        <v>1.0108993195655163</v>
      </c>
      <c r="AM49" s="146">
        <f t="shared" si="114"/>
        <v>3.9395060736110874E-3</v>
      </c>
      <c r="AN49" s="137">
        <f>AF49/Q49</f>
        <v>1.0108993195655163</v>
      </c>
      <c r="AO49" s="141">
        <f t="shared" si="115"/>
        <v>3.9395060736110874E-3</v>
      </c>
      <c r="AP49" s="137" t="str">
        <f t="shared" si="116"/>
        <v>Out of range</v>
      </c>
      <c r="AQ49" s="137" t="e">
        <f t="shared" si="117"/>
        <v>#VALUE!</v>
      </c>
      <c r="AR49" s="137" t="e">
        <f t="shared" si="118"/>
        <v>#VALUE!</v>
      </c>
      <c r="AS49" s="145">
        <f t="shared" si="119"/>
        <v>2.2734613207881231E-5</v>
      </c>
      <c r="AT49" s="145">
        <f t="shared" si="120"/>
        <v>3.2598571775614594E-7</v>
      </c>
      <c r="AU49" s="137">
        <v>0.75</v>
      </c>
      <c r="AV49" s="137">
        <f t="shared" si="121"/>
        <v>0.375</v>
      </c>
      <c r="AW49" s="137" t="str">
        <f t="shared" si="122"/>
        <v>Out of range</v>
      </c>
      <c r="AX49" s="147">
        <f t="shared" si="123"/>
        <v>226.84134335019999</v>
      </c>
      <c r="AY49" s="147" t="e">
        <f t="shared" si="124"/>
        <v>#VALUE!</v>
      </c>
      <c r="AZ49" s="137" t="str">
        <f>Input!B49</f>
        <v>Hu1-13</v>
      </c>
      <c r="BA49" s="148">
        <f>Input!E49</f>
        <v>0</v>
      </c>
      <c r="BB49" s="137" t="e">
        <f t="shared" si="125"/>
        <v>#VALUE!</v>
      </c>
      <c r="BC49" s="143" t="e">
        <f t="shared" si="126"/>
        <v>#VALUE!</v>
      </c>
      <c r="BD49" s="137" t="e">
        <f t="shared" si="127"/>
        <v>#VALUE!</v>
      </c>
      <c r="BE49" s="149" t="e">
        <f t="shared" si="128"/>
        <v>#VALUE!</v>
      </c>
      <c r="BF49" s="150" t="e">
        <f t="shared" si="129"/>
        <v>#VALUE!</v>
      </c>
      <c r="BG49" s="151"/>
      <c r="BH49" s="151"/>
      <c r="BI49" s="151"/>
      <c r="BJ49" s="151"/>
      <c r="BK49" s="151"/>
      <c r="BL49" s="151"/>
      <c r="BM49" s="155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</row>
    <row r="50" spans="1:109" ht="15" customHeight="1" x14ac:dyDescent="0.2">
      <c r="A50" s="9">
        <f>Input!A50</f>
        <v>9120</v>
      </c>
      <c r="B50" s="9" t="str">
        <f>Input!B50</f>
        <v>FR-21-23.8</v>
      </c>
      <c r="C50" s="9">
        <f>Input!O50</f>
        <v>3.3630032197593522E-2</v>
      </c>
      <c r="D50" s="9">
        <f>C50*Input!P50/100</f>
        <v>6.133571994776367E-4</v>
      </c>
      <c r="E50" s="11">
        <f>Input!M50</f>
        <v>4.5646875960080137E-2</v>
      </c>
      <c r="F50" s="12">
        <f>E50*Input!N50/100</f>
        <v>1.5209657087168335E-5</v>
      </c>
      <c r="G50" s="13">
        <f t="shared" si="104"/>
        <v>6.2937912573758492</v>
      </c>
      <c r="H50" s="12">
        <f>G50*Input!L50/100</f>
        <v>2.9870251466802343E-3</v>
      </c>
      <c r="I50" s="9">
        <v>0.3</v>
      </c>
      <c r="J50" s="21">
        <f>(((C50*$G$4*0.000000001*Input!G50*(234/233))-(I50*0.000000000000001))/Input!F50)*1000000000000</f>
        <v>1.5600416143989631</v>
      </c>
      <c r="K50" s="9">
        <f>J50*Input!P50/100</f>
        <v>2.8452626808510451E-2</v>
      </c>
      <c r="L50" s="14">
        <f t="shared" si="105"/>
        <v>2.1574241546765582E-2</v>
      </c>
      <c r="M50" s="22">
        <f>L50*Input!P50/100</f>
        <v>3.9347914680037428E-4</v>
      </c>
      <c r="N50" s="9">
        <v>5.0000000000000001E-3</v>
      </c>
      <c r="O50" s="21">
        <f>(((G50*$D$4*0.000000001*Input!G50*(238/236))-(N50*0.000000001))/Input!F50)*1000000</f>
        <v>2.9417826547588018E-2</v>
      </c>
      <c r="P50" s="9">
        <f>O50*Input!L50/100</f>
        <v>1.3961662226300193E-5</v>
      </c>
      <c r="Q50" s="23">
        <f t="shared" si="106"/>
        <v>2.1948616259449254E-2</v>
      </c>
      <c r="R50" s="24">
        <f>Q50*Input!L50/100</f>
        <v>1.0416784736064602E-5</v>
      </c>
      <c r="S50" s="65">
        <f>Input!S50*0.0000028263/0.000000000155125</f>
        <v>0.97946938884304802</v>
      </c>
      <c r="T50" s="9">
        <f>S50*Input!T50/100</f>
        <v>1.7443506444032406E-2</v>
      </c>
      <c r="U50" s="9">
        <f>S50*1/((U49+U51)/2)</f>
        <v>0.97910764501092529</v>
      </c>
      <c r="V50" s="9">
        <f>U50*Input!T50/100</f>
        <v>1.7437064097861509E-2</v>
      </c>
      <c r="W50" s="3">
        <v>3.0000000000000001E-3</v>
      </c>
      <c r="X50" s="21">
        <f>((($L$4*0.000000001*Input!G50/Input!W50*(232/229))-(W50*0.000000001))/Input!F50)*1000000000</f>
        <v>0.15252750324758324</v>
      </c>
      <c r="Y50" s="21">
        <f>X50*Input!X50/100</f>
        <v>3.6399640603529556E-4</v>
      </c>
      <c r="Z50" s="21">
        <f t="shared" si="107"/>
        <v>3.7242852033502841E-5</v>
      </c>
      <c r="AA50" s="21">
        <f>Z50*Input!X50/100</f>
        <v>8.8877507348263296E-8</v>
      </c>
      <c r="AB50" s="14">
        <v>0.05</v>
      </c>
      <c r="AC50" s="14">
        <v>0.85</v>
      </c>
      <c r="AD50" s="21">
        <f>(((Input!G50*$L$4*0.000000001*Input!U50*(230/229))-((AB50*0.000000000000001)+(Input!G50*AC50*0.000000000000001)))/Input!F50)*1000000000000</f>
        <v>5.5891143712529547E-2</v>
      </c>
      <c r="AE50" s="21">
        <f>AD50*Input!V50/100</f>
        <v>1.3959805826730084E-3</v>
      </c>
      <c r="AF50" s="21">
        <f t="shared" si="108"/>
        <v>2.5479947293359597E-3</v>
      </c>
      <c r="AG50" s="21">
        <f>AF50*Input!V50/100</f>
        <v>6.3640693867368084E-5</v>
      </c>
      <c r="AH50" s="9">
        <f t="shared" si="109"/>
        <v>68.415671470161314</v>
      </c>
      <c r="AI50" s="3">
        <f t="shared" si="110"/>
        <v>1.7165850527506412</v>
      </c>
      <c r="AJ50" s="22">
        <f t="shared" si="111"/>
        <v>-20.892354989074711</v>
      </c>
      <c r="AK50" s="3">
        <f t="shared" si="112"/>
        <v>17.437064097861509</v>
      </c>
      <c r="AL50" s="3">
        <f t="shared" si="113"/>
        <v>0.11608908275659539</v>
      </c>
      <c r="AM50" s="3">
        <f t="shared" si="114"/>
        <v>2.9000544343038763E-3</v>
      </c>
      <c r="AN50" s="9">
        <f>AL50*1/((AN49+AN51)/2)</f>
        <v>0.11509578689149731</v>
      </c>
      <c r="AO50" s="21">
        <f t="shared" si="115"/>
        <v>2.8752406274432157E-3</v>
      </c>
      <c r="AP50" s="58">
        <f t="shared" si="116"/>
        <v>13.6617</v>
      </c>
      <c r="AQ50" s="58">
        <f t="shared" si="117"/>
        <v>0.46949999999999997</v>
      </c>
      <c r="AR50" s="58">
        <f t="shared" si="118"/>
        <v>3.4366147697577896</v>
      </c>
      <c r="AS50" s="67">
        <f t="shared" si="119"/>
        <v>1.6968200452030389E-3</v>
      </c>
      <c r="AT50" s="67">
        <f t="shared" si="120"/>
        <v>4.1286453423505362E-6</v>
      </c>
      <c r="AU50" s="58">
        <v>0.75</v>
      </c>
      <c r="AV50" s="58">
        <f t="shared" si="121"/>
        <v>0.375</v>
      </c>
      <c r="AW50" s="58">
        <f t="shared" si="122"/>
        <v>13.519500000000001</v>
      </c>
      <c r="AX50" s="57">
        <f t="shared" si="123"/>
        <v>0.45014712690000003</v>
      </c>
      <c r="AY50" s="47">
        <f t="shared" si="124"/>
        <v>0.45375271276826229</v>
      </c>
      <c r="AZ50" s="9" t="str">
        <f>Input!B50</f>
        <v>FR-21-23.8</v>
      </c>
      <c r="BA50" s="48">
        <f>Input!E50</f>
        <v>23.8</v>
      </c>
      <c r="BB50" s="58">
        <f t="shared" si="125"/>
        <v>-21.70610299267555</v>
      </c>
      <c r="BC50" s="22">
        <f t="shared" si="126"/>
        <v>18.116251094650401</v>
      </c>
      <c r="BD50" s="9">
        <f t="shared" si="127"/>
        <v>13461.5</v>
      </c>
      <c r="BE50" s="49">
        <f t="shared" si="128"/>
        <v>226.87635638413116</v>
      </c>
      <c r="BF50" s="89">
        <f t="shared" si="129"/>
        <v>3.3562832410093737</v>
      </c>
      <c r="BG50" s="85"/>
      <c r="BH50" s="85"/>
      <c r="BI50" s="85"/>
      <c r="BJ50" s="85"/>
      <c r="BK50" s="85"/>
      <c r="BL50" s="85"/>
      <c r="BM50" s="90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</row>
    <row r="51" spans="1:109" s="154" customFormat="1" ht="15" customHeight="1" x14ac:dyDescent="0.2">
      <c r="A51" s="137">
        <f>Input!A51</f>
        <v>8717</v>
      </c>
      <c r="B51" s="137" t="str">
        <f>Input!B51</f>
        <v>Hu1-13</v>
      </c>
      <c r="C51" s="137">
        <f>Input!O51</f>
        <v>2.0893223292495002</v>
      </c>
      <c r="D51" s="137">
        <f>C51*Input!P51/100</f>
        <v>3.7075256056613166E-2</v>
      </c>
      <c r="E51" s="138">
        <f>Input!M51</f>
        <v>2.7692200494596007</v>
      </c>
      <c r="F51" s="139">
        <f>E51*Input!N51/100</f>
        <v>7.8980782536176462E-4</v>
      </c>
      <c r="G51" s="140">
        <f t="shared" si="104"/>
        <v>381.82006041948972</v>
      </c>
      <c r="H51" s="139">
        <f>G51*Input!L51/100</f>
        <v>4.3300481346130057E-2</v>
      </c>
      <c r="I51" s="137">
        <v>0</v>
      </c>
      <c r="J51" s="141">
        <f>(((C51*$G$4*0.000000001*Input!G51*(234/233))-(I51*0.000000000000001))/Input!F51)*1000000000000</f>
        <v>745.03549366172751</v>
      </c>
      <c r="K51" s="137">
        <f>J51*Input!P51/100</f>
        <v>13.220737323329093</v>
      </c>
      <c r="L51" s="142">
        <f t="shared" si="105"/>
        <v>10.30329931766885</v>
      </c>
      <c r="M51" s="143">
        <f>L51*Input!P51/100</f>
        <v>0.18283318714528679</v>
      </c>
      <c r="N51" s="137">
        <v>0</v>
      </c>
      <c r="O51" s="141">
        <f>(((G51*$D$4*0.000000001*Input!G51*(238/236))-(N51*0.000000001))/Input!F51)*1000000</f>
        <v>13.715363258071974</v>
      </c>
      <c r="P51" s="137">
        <f>O51*Input!L51/100</f>
        <v>1.5553971424630492E-3</v>
      </c>
      <c r="Q51" s="144">
        <f t="shared" si="106"/>
        <v>10.233021277877285</v>
      </c>
      <c r="R51" s="145">
        <f>Q51*Input!L51/100</f>
        <v>1.1604805322969875E-3</v>
      </c>
      <c r="S51" s="143">
        <f>Input!S51*0.0000028263/0.000000000155125</f>
        <v>0.99714970285473792</v>
      </c>
      <c r="T51" s="137">
        <f>S51*Input!T51/100</f>
        <v>2.913965898955817E-3</v>
      </c>
      <c r="U51" s="143">
        <f>S51</f>
        <v>0.99714970285473792</v>
      </c>
      <c r="V51" s="137">
        <f>U51*Input!T51/100</f>
        <v>2.913965898955817E-3</v>
      </c>
      <c r="W51" s="146">
        <v>0</v>
      </c>
      <c r="X51" s="141">
        <f>((($L$4*0.000000001*Input!G51/Input!W51*(232/229))-(W51*0.000000001))/Input!F51)*1000000000</f>
        <v>0.95472316372995525</v>
      </c>
      <c r="Y51" s="141">
        <f>X51*Input!X51/100</f>
        <v>1.042191854024801E-2</v>
      </c>
      <c r="Z51" s="141">
        <f t="shared" si="107"/>
        <v>2.3311607915089781E-4</v>
      </c>
      <c r="AA51" s="141">
        <f>Z51*Input!X51/100</f>
        <v>2.5447343058493722E-6</v>
      </c>
      <c r="AB51" s="142">
        <v>0</v>
      </c>
      <c r="AC51" s="142">
        <v>0.85</v>
      </c>
      <c r="AD51" s="141">
        <f>(((Input!G51*$L$4*0.000000001*Input!U51*(230/229))-((AB51*0.000000000000001)+(Input!G51*AC51*0.000000000000001)))/Input!F51)*1000000000000</f>
        <v>225.89267737610589</v>
      </c>
      <c r="AE51" s="141">
        <f>AD51*Input!V51/100</f>
        <v>0.97126548315422578</v>
      </c>
      <c r="AF51" s="141">
        <f t="shared" si="108"/>
        <v>10.298113674508247</v>
      </c>
      <c r="AG51" s="141">
        <f>AF51*Input!V51/100</f>
        <v>4.4278559490421046E-2</v>
      </c>
      <c r="AH51" s="137">
        <f t="shared" si="109"/>
        <v>44175.904605199714</v>
      </c>
      <c r="AI51" s="146">
        <f t="shared" si="110"/>
        <v>518.29076866349442</v>
      </c>
      <c r="AJ51" s="143">
        <f t="shared" si="111"/>
        <v>-2.8502971452620818</v>
      </c>
      <c r="AK51" s="146">
        <f t="shared" si="112"/>
        <v>2.913965898955817</v>
      </c>
      <c r="AL51" s="146">
        <f t="shared" si="113"/>
        <v>1.0063610144905772</v>
      </c>
      <c r="AM51" s="146">
        <f t="shared" si="114"/>
        <v>4.3285318184653936E-3</v>
      </c>
      <c r="AN51" s="137">
        <f>AF51/Q51</f>
        <v>1.0063610144905772</v>
      </c>
      <c r="AO51" s="141">
        <f t="shared" si="115"/>
        <v>4.3285318184653936E-3</v>
      </c>
      <c r="AP51" s="137" t="str">
        <f t="shared" si="116"/>
        <v>Out of range</v>
      </c>
      <c r="AQ51" s="137" t="e">
        <f t="shared" si="117"/>
        <v>#VALUE!</v>
      </c>
      <c r="AR51" s="137" t="e">
        <f t="shared" si="118"/>
        <v>#VALUE!</v>
      </c>
      <c r="AS51" s="145">
        <f t="shared" si="119"/>
        <v>2.278076755834274E-5</v>
      </c>
      <c r="AT51" s="145">
        <f t="shared" si="120"/>
        <v>2.486921071495405E-7</v>
      </c>
      <c r="AU51" s="137">
        <v>0.75</v>
      </c>
      <c r="AV51" s="137">
        <f t="shared" si="121"/>
        <v>0.375</v>
      </c>
      <c r="AW51" s="137" t="str">
        <f t="shared" si="122"/>
        <v>Out of range</v>
      </c>
      <c r="AX51" s="147">
        <f t="shared" si="123"/>
        <v>0</v>
      </c>
      <c r="AY51" s="147" t="e">
        <f t="shared" si="124"/>
        <v>#VALUE!</v>
      </c>
      <c r="AZ51" s="137" t="str">
        <f>Input!B51</f>
        <v>Hu1-13</v>
      </c>
      <c r="BA51" s="148">
        <f>Input!E51</f>
        <v>0</v>
      </c>
      <c r="BB51" s="137" t="e">
        <f t="shared" si="125"/>
        <v>#VALUE!</v>
      </c>
      <c r="BC51" s="143" t="e">
        <f t="shared" si="126"/>
        <v>#VALUE!</v>
      </c>
      <c r="BD51" s="137" t="e">
        <f t="shared" si="127"/>
        <v>#VALUE!</v>
      </c>
      <c r="BE51" s="149" t="e">
        <f t="shared" si="128"/>
        <v>#VALUE!</v>
      </c>
      <c r="BF51" s="150" t="e">
        <f t="shared" si="129"/>
        <v>#VALUE!</v>
      </c>
      <c r="BG51" s="151"/>
      <c r="BH51" s="151"/>
      <c r="BI51" s="151"/>
      <c r="BJ51" s="151"/>
      <c r="BK51" s="151"/>
      <c r="BL51" s="151"/>
      <c r="BM51" s="155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</row>
    <row r="52" spans="1:109" ht="15" customHeight="1" x14ac:dyDescent="0.2">
      <c r="A52" s="9">
        <f>Input!A52</f>
        <v>9121</v>
      </c>
      <c r="B52" s="9" t="str">
        <f>Input!B52</f>
        <v>FR-21-23.8</v>
      </c>
      <c r="C52" s="9">
        <f>Input!O52</f>
        <v>4.854036846737006E-2</v>
      </c>
      <c r="D52" s="9">
        <f>C52*Input!P52/100</f>
        <v>6.38582707081991E-4</v>
      </c>
      <c r="E52" s="11">
        <f>Input!M52</f>
        <v>6.4898536799175885E-2</v>
      </c>
      <c r="F52" s="12">
        <f>E52*Input!N52/100</f>
        <v>1.2275575469477115E-5</v>
      </c>
      <c r="G52" s="13">
        <f t="shared" si="104"/>
        <v>8.9482102538703714</v>
      </c>
      <c r="H52" s="12">
        <f>G52*Input!L52/100</f>
        <v>2.3740710554569413E-3</v>
      </c>
      <c r="I52" s="9">
        <v>0.3</v>
      </c>
      <c r="J52" s="21">
        <f>(((C52*$G$4*0.000000001*Input!G52*(234/233))-(I52*0.000000000000001))/Input!F52)*1000000000000</f>
        <v>1.6609934045777404</v>
      </c>
      <c r="K52" s="9">
        <f>J52*Input!P52/100</f>
        <v>2.1851537147963774E-2</v>
      </c>
      <c r="L52" s="14">
        <f t="shared" si="105"/>
        <v>2.2970331423979817E-2</v>
      </c>
      <c r="M52" s="22">
        <f>L52*Input!P52/100</f>
        <v>3.0219087506836768E-4</v>
      </c>
      <c r="N52" s="9">
        <v>5.0000000000000001E-3</v>
      </c>
      <c r="O52" s="21">
        <f>(((G52*$D$4*0.000000001*Input!G52*(238/236))-(N52*0.000000001))/Input!F52)*1000000</f>
        <v>3.0849256654038121E-2</v>
      </c>
      <c r="P52" s="9">
        <f>O52*Input!L52/100</f>
        <v>8.1846900359808338E-6</v>
      </c>
      <c r="Q52" s="23">
        <f t="shared" si="106"/>
        <v>2.3016605087851395E-2</v>
      </c>
      <c r="R52" s="24">
        <f>Q52*Input!L52/100</f>
        <v>6.1065905229837663E-6</v>
      </c>
      <c r="S52" s="65">
        <f>Input!S52*0.0000028263/0.000000000155125</f>
        <v>0.99590607539588349</v>
      </c>
      <c r="T52" s="9">
        <f>S52*Input!T52/100</f>
        <v>1.3147466547132674E-2</v>
      </c>
      <c r="U52" s="9">
        <f>S52*1/((U51+U53)/2)</f>
        <v>0.99763902231139145</v>
      </c>
      <c r="V52" s="9">
        <f>U52*Input!T52/100</f>
        <v>1.3170344067576096E-2</v>
      </c>
      <c r="W52" s="3">
        <v>3.0000000000000001E-3</v>
      </c>
      <c r="X52" s="21">
        <f>((($L$4*0.000000001*Input!G52/Input!W52*(232/229))-(W52*0.000000001))/Input!F52)*1000000000</f>
        <v>0.6224503128227995</v>
      </c>
      <c r="Y52" s="21">
        <f>X52*Input!X52/100</f>
        <v>1.1046695400114322E-3</v>
      </c>
      <c r="Z52" s="21">
        <f t="shared" si="107"/>
        <v>1.5198455626090103E-4</v>
      </c>
      <c r="AA52" s="21">
        <f>Z52*Input!X52/100</f>
        <v>2.6972869383289596E-7</v>
      </c>
      <c r="AB52" s="14">
        <v>0.05</v>
      </c>
      <c r="AC52" s="14">
        <v>0.85</v>
      </c>
      <c r="AD52" s="21">
        <f>(((Input!G52*$L$4*0.000000001*Input!U52*(230/229))-((AB52*0.000000000000001)+(Input!G52*AC52*0.000000000000001)))/Input!F52)*1000000000000</f>
        <v>0.22919459716952173</v>
      </c>
      <c r="AE52" s="21">
        <f>AD52*Input!V52/100</f>
        <v>1.8006614274978464E-3</v>
      </c>
      <c r="AF52" s="21">
        <f t="shared" si="108"/>
        <v>1.0448643323240905E-2</v>
      </c>
      <c r="AG52" s="21">
        <f>AF52*Input!V52/100</f>
        <v>8.2089496149539943E-5</v>
      </c>
      <c r="AH52" s="9">
        <f t="shared" si="109"/>
        <v>68.748059541684384</v>
      </c>
      <c r="AI52" s="3">
        <f t="shared" si="110"/>
        <v>0.55372619100345977</v>
      </c>
      <c r="AJ52" s="22">
        <f t="shared" si="111"/>
        <v>-2.3609776886085454</v>
      </c>
      <c r="AK52" s="3">
        <f t="shared" si="112"/>
        <v>13.170344067576096</v>
      </c>
      <c r="AL52" s="3">
        <f t="shared" si="113"/>
        <v>0.4539610982314633</v>
      </c>
      <c r="AM52" s="3">
        <f t="shared" si="114"/>
        <v>3.5685667020541197E-3</v>
      </c>
      <c r="AN52" s="9">
        <f>AL52*1/((AN51+AN53)/2)</f>
        <v>0.44971773059927539</v>
      </c>
      <c r="AO52" s="21">
        <f t="shared" si="115"/>
        <v>3.5352097899843567E-3</v>
      </c>
      <c r="AP52" s="58">
        <f t="shared" si="116"/>
        <v>65.456599999999995</v>
      </c>
      <c r="AQ52" s="58">
        <f t="shared" si="117"/>
        <v>1.4098999999999999</v>
      </c>
      <c r="AR52" s="58">
        <f t="shared" si="118"/>
        <v>2.1539462789084678</v>
      </c>
      <c r="AS52" s="67">
        <f t="shared" si="119"/>
        <v>6.6032568956540597E-3</v>
      </c>
      <c r="AT52" s="67">
        <f t="shared" si="120"/>
        <v>1.1849103382769633E-5</v>
      </c>
      <c r="AU52" s="58">
        <v>0.75</v>
      </c>
      <c r="AV52" s="58">
        <f t="shared" si="121"/>
        <v>0.375</v>
      </c>
      <c r="AW52" s="58">
        <f t="shared" si="122"/>
        <v>64.912899999999993</v>
      </c>
      <c r="AX52" s="57">
        <f t="shared" si="123"/>
        <v>1.4939544665</v>
      </c>
      <c r="AY52" s="47">
        <f t="shared" si="124"/>
        <v>1.4848166744143503</v>
      </c>
      <c r="AZ52" s="9" t="str">
        <f>Input!B52</f>
        <v>FR-21-23.8</v>
      </c>
      <c r="BA52" s="48">
        <f>Input!E52</f>
        <v>23.8</v>
      </c>
      <c r="BB52" s="58">
        <f t="shared" si="125"/>
        <v>-2.8364099129681808</v>
      </c>
      <c r="BC52" s="22">
        <f t="shared" si="126"/>
        <v>15.822472762882276</v>
      </c>
      <c r="BD52" s="9">
        <f t="shared" si="127"/>
        <v>64854.899999999994</v>
      </c>
      <c r="BE52" s="49">
        <f t="shared" si="128"/>
        <v>742.40833720717512</v>
      </c>
      <c r="BF52" s="89">
        <f t="shared" si="129"/>
        <v>2.2873984591881591</v>
      </c>
      <c r="BG52" s="85"/>
      <c r="BH52" s="85"/>
      <c r="BI52" s="85"/>
      <c r="BJ52" s="85"/>
      <c r="BK52" s="85"/>
      <c r="BL52" s="85"/>
      <c r="BM52" s="90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</row>
    <row r="53" spans="1:109" s="154" customFormat="1" ht="15" customHeight="1" x14ac:dyDescent="0.2">
      <c r="A53" s="137">
        <f>Input!A53</f>
        <v>8717</v>
      </c>
      <c r="B53" s="137" t="str">
        <f>Input!B53</f>
        <v>Hu1-13</v>
      </c>
      <c r="C53" s="137">
        <f>Input!O53</f>
        <v>2.2166126422919339</v>
      </c>
      <c r="D53" s="137">
        <f>C53*Input!P53/100</f>
        <v>4.6186601007805993E-2</v>
      </c>
      <c r="E53" s="138">
        <f>Input!M53</f>
        <v>2.7689222665251383</v>
      </c>
      <c r="F53" s="139">
        <f>E53*Input!N53/100</f>
        <v>7.8505743676663764E-4</v>
      </c>
      <c r="G53" s="140">
        <f t="shared" si="104"/>
        <v>381.77900210848605</v>
      </c>
      <c r="H53" s="139">
        <f>G53*Input!L53/100</f>
        <v>3.6902375954188125E-2</v>
      </c>
      <c r="I53" s="137">
        <v>0</v>
      </c>
      <c r="J53" s="141">
        <f>(((C53*$G$4*0.000000001*Input!G53*(234/233))-(I53*0.000000000000001))/Input!F53)*1000000000000</f>
        <v>790.42619278376844</v>
      </c>
      <c r="K53" s="137">
        <f>J53*Input!P53/100</f>
        <v>16.469769456189436</v>
      </c>
      <c r="L53" s="142">
        <f t="shared" si="105"/>
        <v>10.93101969243126</v>
      </c>
      <c r="M53" s="143">
        <f>L53*Input!P53/100</f>
        <v>0.22776493985018986</v>
      </c>
      <c r="N53" s="137">
        <v>0</v>
      </c>
      <c r="O53" s="141">
        <f>(((G53*$D$4*0.000000001*Input!G53*(238/236))-(N53*0.000000001))/Input!F53)*1000000</f>
        <v>13.713888401958968</v>
      </c>
      <c r="P53" s="137">
        <f>O53*Input!L53/100</f>
        <v>1.3255707171110059E-3</v>
      </c>
      <c r="Q53" s="144">
        <f t="shared" si="106"/>
        <v>10.231920888941008</v>
      </c>
      <c r="R53" s="145">
        <f>Q53*Input!L53/100</f>
        <v>9.8900722483924973E-4</v>
      </c>
      <c r="S53" s="143">
        <f>Input!S53*0.0000028263/0.000000000155125</f>
        <v>0.99937620105087932</v>
      </c>
      <c r="T53" s="137">
        <f>S53*Input!T53/100</f>
        <v>4.0898307348907108E-3</v>
      </c>
      <c r="U53" s="143">
        <f>S53</f>
        <v>0.99937620105087932</v>
      </c>
      <c r="V53" s="137">
        <f>U53*Input!T53/100</f>
        <v>4.0898307348907108E-3</v>
      </c>
      <c r="W53" s="146">
        <v>0</v>
      </c>
      <c r="X53" s="141">
        <f>((($L$4*0.000000001*Input!G53/Input!W53*(232/229))-(W53*0.000000001))/Input!F53)*1000000000</f>
        <v>0.95205291497786371</v>
      </c>
      <c r="Y53" s="141">
        <f>X53*Input!X53/100</f>
        <v>1.2472787554873667E-2</v>
      </c>
      <c r="Z53" s="141">
        <f t="shared" si="107"/>
        <v>2.3246408080929138E-4</v>
      </c>
      <c r="AA53" s="141">
        <f>Z53*Input!X53/100</f>
        <v>3.0454978378388684E-6</v>
      </c>
      <c r="AB53" s="142">
        <v>0</v>
      </c>
      <c r="AC53" s="142">
        <v>0.85</v>
      </c>
      <c r="AD53" s="141">
        <f>(((Input!G53*$L$4*0.000000001*Input!U53*(230/229))-((AB53*0.000000000000001)+(Input!G53*AC53*0.000000000000001)))/Input!F53)*1000000000000</f>
        <v>227.24852176441385</v>
      </c>
      <c r="AE53" s="141">
        <f>AD53*Input!V53/100</f>
        <v>0.96798399934940815</v>
      </c>
      <c r="AF53" s="141">
        <f t="shared" si="108"/>
        <v>10.359924618527881</v>
      </c>
      <c r="AG53" s="141">
        <f>AF53*Input!V53/100</f>
        <v>4.4128961488238777E-2</v>
      </c>
      <c r="AH53" s="137">
        <f t="shared" si="109"/>
        <v>44565.700569572917</v>
      </c>
      <c r="AI53" s="146">
        <f t="shared" si="110"/>
        <v>613.93787877065847</v>
      </c>
      <c r="AJ53" s="143">
        <f t="shared" si="111"/>
        <v>-0.62379894912067968</v>
      </c>
      <c r="AK53" s="146">
        <f t="shared" si="112"/>
        <v>4.089830734890711</v>
      </c>
      <c r="AL53" s="146">
        <f t="shared" si="113"/>
        <v>1.0125102344883474</v>
      </c>
      <c r="AM53" s="146">
        <f t="shared" si="114"/>
        <v>4.3139819223340613E-3</v>
      </c>
      <c r="AN53" s="137">
        <f>AF53/Q53</f>
        <v>1.0125102344883474</v>
      </c>
      <c r="AO53" s="141">
        <f t="shared" si="115"/>
        <v>4.3139819223340613E-3</v>
      </c>
      <c r="AP53" s="137" t="str">
        <f t="shared" si="116"/>
        <v>Out of range</v>
      </c>
      <c r="AQ53" s="137" t="e">
        <f t="shared" si="117"/>
        <v>#VALUE!</v>
      </c>
      <c r="AR53" s="137" t="e">
        <f t="shared" si="118"/>
        <v>#VALUE!</v>
      </c>
      <c r="AS53" s="145">
        <f t="shared" si="119"/>
        <v>2.2719495521172967E-5</v>
      </c>
      <c r="AT53" s="145">
        <f t="shared" si="120"/>
        <v>2.9765483538111092E-7</v>
      </c>
      <c r="AU53" s="137">
        <v>0.75</v>
      </c>
      <c r="AV53" s="137">
        <f t="shared" si="121"/>
        <v>0.375</v>
      </c>
      <c r="AW53" s="137" t="str">
        <f t="shared" si="122"/>
        <v>Out of range</v>
      </c>
      <c r="AX53" s="147">
        <f t="shared" si="123"/>
        <v>87.818563865900003</v>
      </c>
      <c r="AY53" s="147" t="e">
        <f t="shared" si="124"/>
        <v>#VALUE!</v>
      </c>
      <c r="AZ53" s="137" t="str">
        <f>Input!B53</f>
        <v>Hu1-13</v>
      </c>
      <c r="BA53" s="148">
        <f>Input!E53</f>
        <v>0</v>
      </c>
      <c r="BB53" s="137" t="e">
        <f t="shared" si="125"/>
        <v>#VALUE!</v>
      </c>
      <c r="BC53" s="143" t="e">
        <f t="shared" si="126"/>
        <v>#VALUE!</v>
      </c>
      <c r="BD53" s="137" t="e">
        <f t="shared" si="127"/>
        <v>#VALUE!</v>
      </c>
      <c r="BE53" s="149" t="e">
        <f t="shared" si="128"/>
        <v>#VALUE!</v>
      </c>
      <c r="BF53" s="150" t="e">
        <f t="shared" si="129"/>
        <v>#VALUE!</v>
      </c>
      <c r="BG53" s="151"/>
      <c r="BH53" s="151"/>
      <c r="BI53" s="151"/>
      <c r="BJ53" s="151"/>
      <c r="BK53" s="151"/>
      <c r="BL53" s="151"/>
      <c r="BM53" s="155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</row>
    <row r="54" spans="1:109" ht="15" customHeight="1" x14ac:dyDescent="0.2">
      <c r="A54" s="9">
        <f>Input!A54</f>
        <v>9122</v>
      </c>
      <c r="B54" s="9" t="str">
        <f>Input!B54</f>
        <v>FR-25-0.5</v>
      </c>
      <c r="C54" s="9">
        <f>Input!O54</f>
        <v>0.10464739924475051</v>
      </c>
      <c r="D54" s="9">
        <f>C54*Input!P54/100</f>
        <v>8.2620967288318868E-4</v>
      </c>
      <c r="E54" s="11">
        <f>Input!M54</f>
        <v>0.14287241847777651</v>
      </c>
      <c r="F54" s="12">
        <f>E54*Input!N54/100</f>
        <v>1.6033890175300555E-5</v>
      </c>
      <c r="G54" s="13">
        <f t="shared" si="104"/>
        <v>19.699249059715825</v>
      </c>
      <c r="H54" s="12">
        <f>G54*Input!L54/100</f>
        <v>3.8351194506317989E-3</v>
      </c>
      <c r="I54" s="9">
        <v>0.3</v>
      </c>
      <c r="J54" s="21">
        <f>(((C54*$G$4*0.000000001*Input!G54*(234/233))-(I54*0.000000000000001))/Input!F54)*1000000000000</f>
        <v>3.417322706401078</v>
      </c>
      <c r="K54" s="9">
        <f>J54*Input!P54/100</f>
        <v>2.6980365453597846E-2</v>
      </c>
      <c r="L54" s="14">
        <f t="shared" si="105"/>
        <v>4.7259089008050606E-2</v>
      </c>
      <c r="M54" s="22">
        <f>L54*Input!P54/100</f>
        <v>3.7311884243561527E-4</v>
      </c>
      <c r="N54" s="9">
        <v>5.0000000000000001E-3</v>
      </c>
      <c r="O54" s="21">
        <f>(((G54*$D$4*0.000000001*Input!G54*(238/236))-(N54*0.000000001))/Input!F54)*1000000</f>
        <v>6.4806955882355188E-2</v>
      </c>
      <c r="P54" s="9">
        <f>O54*Input!L54/100</f>
        <v>1.261684728627126E-5</v>
      </c>
      <c r="Q54" s="23">
        <f t="shared" si="106"/>
        <v>4.8352416630911735E-2</v>
      </c>
      <c r="R54" s="24">
        <f>Q54*Input!L54/100</f>
        <v>9.4134194122898776E-6</v>
      </c>
      <c r="S54" s="65">
        <f>Input!S54*0.0000028263/0.000000000155125</f>
        <v>0.97578191744972109</v>
      </c>
      <c r="T54" s="9">
        <f>S54*Input!T54/100</f>
        <v>7.1694485584690125E-3</v>
      </c>
      <c r="U54" s="9">
        <f>S54*1/((U53+U55)/2)</f>
        <v>0.97661154474332068</v>
      </c>
      <c r="V54" s="9">
        <f>U54*Input!T54/100</f>
        <v>7.175544152266968E-3</v>
      </c>
      <c r="W54" s="3">
        <v>3.0000000000000001E-3</v>
      </c>
      <c r="X54" s="21">
        <f>((($L$4*0.000000001*Input!G54/Input!W54*(232/229))-(W54*0.000000001))/Input!F54)*1000000000</f>
        <v>0.68004989713219277</v>
      </c>
      <c r="Y54" s="21">
        <f>X54*Input!X54/100</f>
        <v>1.6993479009699899E-3</v>
      </c>
      <c r="Z54" s="21">
        <f t="shared" si="107"/>
        <v>1.660487266560851E-4</v>
      </c>
      <c r="AA54" s="21">
        <f>Z54*Input!X54/100</f>
        <v>4.1493213408560637E-7</v>
      </c>
      <c r="AB54" s="14">
        <v>0.05</v>
      </c>
      <c r="AC54" s="14">
        <v>0.85</v>
      </c>
      <c r="AD54" s="21">
        <f>(((Input!G54*$L$4*0.000000001*Input!U54*(230/229))-((AB54*0.000000000000001)+(Input!G54*AC54*0.000000000000001)))/Input!F54)*1000000000000</f>
        <v>5.695586898750353E-2</v>
      </c>
      <c r="AE54" s="21">
        <f>AD54*Input!V54/100</f>
        <v>8.6339738175817175E-4</v>
      </c>
      <c r="AF54" s="21">
        <f t="shared" si="108"/>
        <v>2.5965339827600459E-3</v>
      </c>
      <c r="AG54" s="21">
        <f>AF54*Input!V54/100</f>
        <v>3.936101199426902E-5</v>
      </c>
      <c r="AH54" s="9">
        <f t="shared" si="109"/>
        <v>15.637180935075193</v>
      </c>
      <c r="AI54" s="3">
        <f t="shared" si="110"/>
        <v>0.24024398143637371</v>
      </c>
      <c r="AJ54" s="22">
        <f t="shared" si="111"/>
        <v>-23.388455256679318</v>
      </c>
      <c r="AK54" s="3">
        <f t="shared" si="112"/>
        <v>7.1755441522669683</v>
      </c>
      <c r="AL54" s="3">
        <f t="shared" si="113"/>
        <v>5.3700190469902591E-2</v>
      </c>
      <c r="AM54" s="3">
        <f t="shared" si="114"/>
        <v>8.1411148844210432E-4</v>
      </c>
      <c r="AN54" s="9">
        <f>AL54*1/((AN53+AN55)/2)</f>
        <v>5.3252595212994407E-2</v>
      </c>
      <c r="AO54" s="21">
        <f t="shared" si="115"/>
        <v>8.0732580597743259E-4</v>
      </c>
      <c r="AP54" s="58">
        <f t="shared" si="116"/>
        <v>6.1241000000000003</v>
      </c>
      <c r="AQ54" s="58">
        <f t="shared" si="117"/>
        <v>9.9500000000000005E-2</v>
      </c>
      <c r="AR54" s="58">
        <f t="shared" si="118"/>
        <v>1.6247285315393281</v>
      </c>
      <c r="AS54" s="67">
        <f t="shared" si="119"/>
        <v>3.4341350076374472E-3</v>
      </c>
      <c r="AT54" s="67">
        <f t="shared" si="120"/>
        <v>8.6074189973014499E-6</v>
      </c>
      <c r="AU54" s="58">
        <v>0.75</v>
      </c>
      <c r="AV54" s="58">
        <f t="shared" si="121"/>
        <v>0.375</v>
      </c>
      <c r="AW54" s="58">
        <f t="shared" si="122"/>
        <v>5.8356000000000003</v>
      </c>
      <c r="AX54" s="57">
        <f t="shared" si="123"/>
        <v>0.16353340999999999</v>
      </c>
      <c r="AY54" s="47">
        <f t="shared" si="124"/>
        <v>0.17878574901484615</v>
      </c>
      <c r="AZ54" s="9" t="str">
        <f>Input!B54</f>
        <v>FR-25-0.5</v>
      </c>
      <c r="BA54" s="48">
        <f>Input!E54</f>
        <v>0.5</v>
      </c>
      <c r="BB54" s="58">
        <f t="shared" si="125"/>
        <v>-23.777403378552989</v>
      </c>
      <c r="BC54" s="22">
        <f t="shared" si="126"/>
        <v>7.2948811500575035</v>
      </c>
      <c r="BD54" s="9">
        <f t="shared" si="127"/>
        <v>5777.6</v>
      </c>
      <c r="BE54" s="49">
        <f t="shared" si="128"/>
        <v>89.392874507423073</v>
      </c>
      <c r="BF54" s="89">
        <f t="shared" si="129"/>
        <v>3.0637080851128613</v>
      </c>
      <c r="BG54" s="85"/>
      <c r="BH54" s="85"/>
      <c r="BI54" s="85"/>
      <c r="BJ54" s="85"/>
      <c r="BK54" s="85"/>
      <c r="BL54" s="85"/>
      <c r="BM54" s="90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</row>
    <row r="55" spans="1:109" s="154" customFormat="1" ht="15" customHeight="1" x14ac:dyDescent="0.2">
      <c r="A55" s="137">
        <f>Input!A55</f>
        <v>8717</v>
      </c>
      <c r="B55" s="137" t="str">
        <f>Input!B55</f>
        <v>Hu1-13</v>
      </c>
      <c r="C55" s="137">
        <f>Input!O55</f>
        <v>2.125117603121716</v>
      </c>
      <c r="D55" s="137">
        <f>C55*Input!P55/100</f>
        <v>4.6879129061981252E-2</v>
      </c>
      <c r="E55" s="138">
        <f>Input!M55</f>
        <v>2.7694034051517149</v>
      </c>
      <c r="F55" s="139">
        <f>E55*Input!N55/100</f>
        <v>7.3415758562810117E-4</v>
      </c>
      <c r="G55" s="140">
        <f t="shared" si="104"/>
        <v>381.84534150231843</v>
      </c>
      <c r="H55" s="139">
        <f>G55*Input!L55/100</f>
        <v>4.3090258236208781E-2</v>
      </c>
      <c r="I55" s="137">
        <v>0</v>
      </c>
      <c r="J55" s="141">
        <f>(((C55*$G$4*0.000000001*Input!G55*(234/233))-(I55*0.000000000000001))/Input!F55)*1000000000000</f>
        <v>757.79979966027713</v>
      </c>
      <c r="K55" s="137">
        <f>J55*Input!P55/100</f>
        <v>16.71671937554553</v>
      </c>
      <c r="L55" s="142">
        <f t="shared" si="105"/>
        <v>10.479820391368307</v>
      </c>
      <c r="M55" s="143">
        <f>L55*Input!P55/100</f>
        <v>0.23118007772918503</v>
      </c>
      <c r="N55" s="137">
        <v>0</v>
      </c>
      <c r="O55" s="141">
        <f>(((G55*$D$4*0.000000001*Input!G55*(238/236))-(N55*0.000000001))/Input!F55)*1000000</f>
        <v>13.716271380170566</v>
      </c>
      <c r="P55" s="137">
        <f>O55*Input!L55/100</f>
        <v>1.5478457154514767E-3</v>
      </c>
      <c r="Q55" s="144">
        <f t="shared" si="106"/>
        <v>10.233698827030224</v>
      </c>
      <c r="R55" s="145">
        <f>Q55*Input!L55/100</f>
        <v>1.1548464187971291E-3</v>
      </c>
      <c r="S55" s="143">
        <f>Input!S55*0.0000028263/0.000000000155125</f>
        <v>0.99892480757826274</v>
      </c>
      <c r="T55" s="137">
        <f>S55*Input!T55/100</f>
        <v>5.603263437742023E-3</v>
      </c>
      <c r="U55" s="143">
        <f>S55</f>
        <v>0.99892480757826274</v>
      </c>
      <c r="V55" s="137">
        <f>U55*Input!T55/100</f>
        <v>5.603263437742023E-3</v>
      </c>
      <c r="W55" s="146">
        <v>0</v>
      </c>
      <c r="X55" s="141">
        <f>((($L$4*0.000000001*Input!G55/Input!W55*(232/229))-(W55*0.000000001))/Input!F55)*1000000000</f>
        <v>0.92518010782608606</v>
      </c>
      <c r="Y55" s="141">
        <f>X55*Input!X55/100</f>
        <v>1.298112206012143E-2</v>
      </c>
      <c r="Z55" s="141">
        <f t="shared" si="107"/>
        <v>2.2590251021271528E-4</v>
      </c>
      <c r="AA55" s="141">
        <f>Z55*Input!X55/100</f>
        <v>3.1696185790781458E-6</v>
      </c>
      <c r="AB55" s="142">
        <v>0</v>
      </c>
      <c r="AC55" s="142">
        <v>0.85</v>
      </c>
      <c r="AD55" s="141">
        <f>(((Input!G55*$L$4*0.000000001*Input!U55*(230/229))-((AB55*0.000000000000001)+(Input!G55*AC55*0.000000000000001)))/Input!F55)*1000000000000</f>
        <v>225.4449862574852</v>
      </c>
      <c r="AE55" s="141">
        <f>AD55*Input!V55/100</f>
        <v>0.8829640440727401</v>
      </c>
      <c r="AF55" s="141">
        <f t="shared" si="108"/>
        <v>10.277704097340116</v>
      </c>
      <c r="AG55" s="141">
        <f>AF55*Input!V55/100</f>
        <v>4.0253027242778606E-2</v>
      </c>
      <c r="AH55" s="137">
        <f t="shared" si="109"/>
        <v>45496.192528637162</v>
      </c>
      <c r="AI55" s="146">
        <f t="shared" si="110"/>
        <v>662.75603059599564</v>
      </c>
      <c r="AJ55" s="143">
        <f t="shared" si="111"/>
        <v>-1.0751924217372588</v>
      </c>
      <c r="AK55" s="146">
        <f t="shared" si="112"/>
        <v>5.6032634377420232</v>
      </c>
      <c r="AL55" s="146">
        <f t="shared" si="113"/>
        <v>1.0043000357010372</v>
      </c>
      <c r="AM55" s="146">
        <f t="shared" si="114"/>
        <v>3.9350124836740556E-3</v>
      </c>
      <c r="AN55" s="137">
        <f>AF55/Q55</f>
        <v>1.0043000357010372</v>
      </c>
      <c r="AO55" s="141">
        <f t="shared" si="115"/>
        <v>3.9350124836740556E-3</v>
      </c>
      <c r="AP55" s="137" t="str">
        <f t="shared" si="116"/>
        <v>Out of range</v>
      </c>
      <c r="AQ55" s="137" t="e">
        <f t="shared" si="117"/>
        <v>#VALUE!</v>
      </c>
      <c r="AR55" s="137" t="e">
        <f t="shared" si="118"/>
        <v>#VALUE!</v>
      </c>
      <c r="AS55" s="145">
        <f t="shared" si="119"/>
        <v>2.2074375456119536E-5</v>
      </c>
      <c r="AT55" s="145">
        <f t="shared" si="120"/>
        <v>3.0973366973242068E-7</v>
      </c>
      <c r="AU55" s="137">
        <v>0.75</v>
      </c>
      <c r="AV55" s="137">
        <f t="shared" si="121"/>
        <v>0.375</v>
      </c>
      <c r="AW55" s="137" t="str">
        <f t="shared" si="122"/>
        <v>Out of range</v>
      </c>
      <c r="AX55" s="147">
        <f t="shared" si="123"/>
        <v>256.98390980670001</v>
      </c>
      <c r="AY55" s="147" t="e">
        <f t="shared" si="124"/>
        <v>#VALUE!</v>
      </c>
      <c r="AZ55" s="137" t="str">
        <f>Input!B55</f>
        <v>Hu1-13</v>
      </c>
      <c r="BA55" s="148">
        <f>Input!E55</f>
        <v>0</v>
      </c>
      <c r="BB55" s="137" t="e">
        <f t="shared" si="125"/>
        <v>#VALUE!</v>
      </c>
      <c r="BC55" s="143" t="e">
        <f t="shared" si="126"/>
        <v>#VALUE!</v>
      </c>
      <c r="BD55" s="137" t="e">
        <f t="shared" si="127"/>
        <v>#VALUE!</v>
      </c>
      <c r="BE55" s="149" t="e">
        <f t="shared" si="128"/>
        <v>#VALUE!</v>
      </c>
      <c r="BF55" s="150" t="e">
        <f t="shared" si="129"/>
        <v>#VALUE!</v>
      </c>
      <c r="BG55" s="151"/>
      <c r="BH55" s="151"/>
      <c r="BI55" s="151"/>
      <c r="BJ55" s="151"/>
      <c r="BK55" s="151"/>
      <c r="BL55" s="151"/>
      <c r="BM55" s="155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</row>
    <row r="56" spans="1:109" s="76" customFormat="1" ht="15" customHeight="1" x14ac:dyDescent="0.2">
      <c r="A56" s="58"/>
      <c r="B56" s="58"/>
      <c r="C56" s="58"/>
      <c r="D56" s="58"/>
      <c r="E56" s="60"/>
      <c r="F56" s="61"/>
      <c r="G56" s="59"/>
      <c r="H56" s="61"/>
      <c r="I56" s="58"/>
      <c r="J56" s="63"/>
      <c r="K56" s="58"/>
      <c r="L56" s="64"/>
      <c r="M56" s="65"/>
      <c r="N56" s="58"/>
      <c r="O56" s="63"/>
      <c r="P56" s="58"/>
      <c r="Q56" s="66"/>
      <c r="R56" s="67"/>
      <c r="S56" s="65"/>
      <c r="T56" s="58"/>
      <c r="U56" s="58"/>
      <c r="V56" s="58"/>
      <c r="W56" s="68"/>
      <c r="X56" s="63"/>
      <c r="Y56" s="63"/>
      <c r="Z56" s="63"/>
      <c r="AA56" s="63"/>
      <c r="AB56" s="64"/>
      <c r="AC56" s="64"/>
      <c r="AD56" s="63"/>
      <c r="AE56" s="63"/>
      <c r="AF56" s="63"/>
      <c r="AG56" s="63"/>
      <c r="AH56" s="58"/>
      <c r="AI56" s="68"/>
      <c r="AJ56" s="65"/>
      <c r="AK56" s="68"/>
      <c r="AL56" s="68"/>
      <c r="AM56" s="68"/>
      <c r="AN56" s="58"/>
      <c r="AO56" s="63"/>
      <c r="AP56" s="58"/>
      <c r="AQ56" s="58"/>
      <c r="AR56" s="58"/>
      <c r="AS56" s="67"/>
      <c r="AT56" s="67"/>
      <c r="AU56" s="58"/>
      <c r="AV56" s="58"/>
      <c r="AW56" s="58"/>
      <c r="AX56" s="57"/>
      <c r="AY56" s="57"/>
      <c r="AZ56" s="58"/>
      <c r="BA56" s="69"/>
      <c r="BB56" s="58"/>
      <c r="BC56" s="65"/>
      <c r="BD56" s="58"/>
      <c r="BE56" s="62"/>
      <c r="BF56" s="74"/>
      <c r="BG56" s="75"/>
      <c r="BH56" s="75"/>
      <c r="BI56" s="75"/>
      <c r="BJ56" s="75"/>
      <c r="BK56" s="75"/>
      <c r="BL56" s="75"/>
      <c r="BM56" s="103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</row>
    <row r="57" spans="1:109" s="154" customFormat="1" ht="14.25" x14ac:dyDescent="0.2">
      <c r="A57" s="137">
        <f>Input!A57</f>
        <v>8717</v>
      </c>
      <c r="B57" s="137" t="str">
        <f>Input!B57</f>
        <v>Hu1-13</v>
      </c>
      <c r="C57" s="137">
        <f>Input!O57</f>
        <v>2.0828388076468691</v>
      </c>
      <c r="D57" s="137">
        <f>C57*Input!P57/100</f>
        <v>5.0362669423126019E-2</v>
      </c>
      <c r="E57" s="138">
        <f>Input!M57</f>
        <v>2.7693821557165985</v>
      </c>
      <c r="F57" s="139">
        <f>E57*Input!N57/100</f>
        <v>9.4670622409218444E-4</v>
      </c>
      <c r="G57" s="140">
        <f t="shared" ref="G57:G69" si="130">E57*137.88</f>
        <v>381.84241163020459</v>
      </c>
      <c r="H57" s="139">
        <f>G57*Input!L57/100</f>
        <v>4.8325049207824079E-2</v>
      </c>
      <c r="I57" s="137">
        <v>0</v>
      </c>
      <c r="J57" s="141">
        <f>(((C57*$G$4*0.000000001*Input!G57*(234/233))-(I57*0.000000000000001))/Input!F57)*1000000000000</f>
        <v>742.72352214337502</v>
      </c>
      <c r="K57" s="137">
        <f>J57*Input!P57/100</f>
        <v>17.958921775970893</v>
      </c>
      <c r="L57" s="142">
        <f t="shared" ref="L57:L69" si="131">(J57/234)*602200000000*0.0000028263/(365.2425*24*60)</f>
        <v>10.271326432121567</v>
      </c>
      <c r="M57" s="143">
        <f>L57*Input!P57/100</f>
        <v>0.24835883398119307</v>
      </c>
      <c r="N57" s="137">
        <v>0</v>
      </c>
      <c r="O57" s="141">
        <f>(((G57*$D$4*0.000000001*Input!G57*(238/236))-(N57*0.000000001))/Input!F57)*1000000</f>
        <v>13.716166136197012</v>
      </c>
      <c r="P57" s="137">
        <f>O57*Input!L57/100</f>
        <v>1.7358847086801166E-3</v>
      </c>
      <c r="Q57" s="144">
        <f t="shared" ref="Q57:Q69" si="132">(O57/238.05)*602200000000000000*0.00000000015512/(365.2425*24*60)</f>
        <v>10.233620304587875</v>
      </c>
      <c r="R57" s="145">
        <f>Q57*Input!L57/100</f>
        <v>1.295142157420518E-3</v>
      </c>
      <c r="S57" s="143">
        <f>Input!S57*0.0000028263/0.000000000155125</f>
        <v>0.99608247983905185</v>
      </c>
      <c r="T57" s="137">
        <f>S57*Input!T57/100</f>
        <v>3.8277628166478415E-3</v>
      </c>
      <c r="U57" s="143">
        <f>S57</f>
        <v>0.99608247983905185</v>
      </c>
      <c r="V57" s="137">
        <f>U57*Input!T57/100</f>
        <v>3.8277628166478415E-3</v>
      </c>
      <c r="W57" s="146">
        <v>0</v>
      </c>
      <c r="X57" s="141">
        <f>((($L$4*0.000000001*Input!G57/Input!W57*(232/229))-(W57*0.000000001))/Input!F57)*1000000000</f>
        <v>0.95734537491857785</v>
      </c>
      <c r="Y57" s="141">
        <f>X57*Input!X57/100</f>
        <v>1.1132557084078716E-2</v>
      </c>
      <c r="Z57" s="141">
        <f t="shared" ref="Z57:Z69" si="133">(X57/232)*6.022E+23*0.000000001*0.000000000049475/(365.2425*24*60)</f>
        <v>2.3375634809400073E-4</v>
      </c>
      <c r="AA57" s="141">
        <f>Z57*Input!X57/100</f>
        <v>2.71825190479827E-6</v>
      </c>
      <c r="AB57" s="142">
        <v>0</v>
      </c>
      <c r="AC57" s="142">
        <v>0.85</v>
      </c>
      <c r="AD57" s="141">
        <f>(((Input!G57*$L$4*0.000000001*Input!U57*(230/229))-((AB57*0.000000000000001)+(Input!G57*AC57*0.000000000000001)))/Input!F57)*1000000000000</f>
        <v>224.09654964924002</v>
      </c>
      <c r="AE57" s="141">
        <f>AD57*Input!V57/100</f>
        <v>0.88373951713377397</v>
      </c>
      <c r="AF57" s="141">
        <f t="shared" ref="AF57:AF69" si="134">(AD57/230)*602200000000*0.0000091577/(365.2425*24*60)</f>
        <v>10.216230863077383</v>
      </c>
      <c r="AG57" s="141">
        <f>AF57*Input!V57/100</f>
        <v>4.0288379914794392E-2</v>
      </c>
      <c r="AH57" s="137">
        <f t="shared" ref="AH57:AH69" si="135">AF57/Z57</f>
        <v>43704.613570405018</v>
      </c>
      <c r="AI57" s="146">
        <f t="shared" ref="AI57:AI69" si="136">AH57*SQRT((AG57/AF57)^2+(AA57/Z57)^2)</f>
        <v>536.65161296971041</v>
      </c>
      <c r="AJ57" s="143">
        <f t="shared" ref="AJ57:AJ69" si="137">(U57-1)*1000</f>
        <v>-3.9175201609481514</v>
      </c>
      <c r="AK57" s="146">
        <f t="shared" ref="AK57:AK69" si="138">V57*1000</f>
        <v>3.8277628166478417</v>
      </c>
      <c r="AL57" s="146">
        <f t="shared" ref="AL57:AL69" si="139">AF57/Q57</f>
        <v>0.99830075369293347</v>
      </c>
      <c r="AM57" s="146">
        <f t="shared" ref="AM57:AM69" si="140">AL57*SQRT((R57/Q57)^2+(AG57/AF57)^2)</f>
        <v>3.9388916161795292E-3</v>
      </c>
      <c r="AN57" s="137">
        <f>AF57/Q57</f>
        <v>0.99830075369293347</v>
      </c>
      <c r="AO57" s="141">
        <f t="shared" ref="AO57:AO69" si="141">AN57*SQRT((R57/Q57)^2+(AG57/AF57)^2)</f>
        <v>3.9388916161795292E-3</v>
      </c>
      <c r="AP57" s="137" t="str">
        <f t="shared" ref="AP57:AP69" si="142">ThU_Alter_Kombi(AN57,U57)</f>
        <v>Out of range</v>
      </c>
      <c r="AQ57" s="137" t="e">
        <f t="shared" ref="AQ57:AQ69" si="143">Montealter(AN57,AO57,U57,V57)</f>
        <v>#VALUE!</v>
      </c>
      <c r="AR57" s="137" t="e">
        <f t="shared" ref="AR57:AR69" si="144">(AQ57/AP57)*100</f>
        <v>#VALUE!</v>
      </c>
      <c r="AS57" s="145">
        <f t="shared" ref="AS57:AS69" si="145">Z57/Q57</f>
        <v>2.2841999325420006E-5</v>
      </c>
      <c r="AT57" s="145">
        <f t="shared" ref="AT57:AT69" si="146">AS57*SQRT((Y57/X57)^2+(P57/O57)^2)</f>
        <v>2.6563550370063705E-7</v>
      </c>
      <c r="AU57" s="137">
        <v>0.75</v>
      </c>
      <c r="AV57" s="137">
        <f t="shared" ref="AV57:AV69" si="147">AU57/2</f>
        <v>0.375</v>
      </c>
      <c r="AW57" s="137" t="str">
        <f t="shared" ref="AW57:AW69" si="148">marincorr_age(AN57,U57,AS57,AU57)</f>
        <v>Out of range</v>
      </c>
      <c r="AX57" s="147">
        <f t="shared" ref="AX57:AX69" si="149">marincorr_age_error(AN57, AO57, U57, V57, AS57, AT57, AU57, AV57)</f>
        <v>289.67306054839997</v>
      </c>
      <c r="AY57" s="147" t="e">
        <f t="shared" ref="AY57:AY69" si="150">SQRT(((AU57*EXP(-0.0000091577*AW57*1000))/(0.0000091577*(EXP(-0.0000091577*AW57*1000)+(AJ57/1000)*EXP(-(0.0000091577-0.0000028263)*AW57*1000)-AS57*AU57*EXP(-0.0000091577*AW57*1000))))^2*AT57^2+((AS57*EXP(-0.0000091577*AW57*1000))/(0.0000091577*(EXP(-0.0000091577*AW57*1000)+(AJ57/1000)*EXP(-(0.0000091577-0.0000028263)*AW57*1000)-AS57*AU57*EXP(-0.0000091577*AW57*1000))))^2*AV57^2+((0.0000091577/(0.0000091577-0.0000028263))*(EXP(-(0.0000091577-0.0000028263)*AW57*1000)-1)/(0.0000091577*(EXP(-0.0000091577*AW57*1000)+(AJ57/1000)*EXP(-(0.0000091577-0.0000028263)*AW57*1000)-AS57*AU57*EXP(-0.0000091577*AW57*1000))))^2*T57^2+(1/(0.0000091577*(EXP(-0.0000091577*AW57*1000)+(AJ57/1000)*EXP(-(0.0000091577-0.0000028263)*AW57*1000)-AS57*AU57*EXP(-0.0000091577*AW57*1000))))^2*AO57^2)/1000</f>
        <v>#VALUE!</v>
      </c>
      <c r="AZ57" s="137" t="str">
        <f>Input!B57</f>
        <v>Hu1-13</v>
      </c>
      <c r="BA57" s="148">
        <f>Input!E57</f>
        <v>0</v>
      </c>
      <c r="BB57" s="137" t="e">
        <f t="shared" ref="BB57:BB69" si="151">((U57-1)*EXP(0.0000028263*AW57*1000))*1000</f>
        <v>#VALUE!</v>
      </c>
      <c r="BC57" s="143" t="e">
        <f t="shared" ref="BC57:BC69" si="152">SQRT((EXP(0.0000028263*AW57*1000)*V57)^2+((U57-1)*0.0000028263*EXP(0.0000028263*AW57*1000)*AX57*1000)^2)*1000</f>
        <v>#VALUE!</v>
      </c>
      <c r="BD57" s="137" t="e">
        <f t="shared" ref="BD57:BD69" si="153">AW57*1000-58</f>
        <v>#VALUE!</v>
      </c>
      <c r="BE57" s="149" t="e">
        <f t="shared" ref="BE57:BE69" si="154">AY57/2*1000</f>
        <v>#VALUE!</v>
      </c>
      <c r="BF57" s="150" t="e">
        <f t="shared" ref="BF57:BF69" si="155">AY57/AW57*100</f>
        <v>#VALUE!</v>
      </c>
      <c r="BG57" s="151"/>
      <c r="BH57" s="151"/>
      <c r="BI57" s="151"/>
      <c r="BJ57" s="151"/>
      <c r="BK57" s="151"/>
      <c r="BL57" s="151"/>
      <c r="BM57" s="152"/>
      <c r="BN57" s="153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</row>
    <row r="58" spans="1:109" ht="15" customHeight="1" x14ac:dyDescent="0.2">
      <c r="A58" s="9">
        <f>Input!A58</f>
        <v>9123</v>
      </c>
      <c r="B58" s="9" t="str">
        <f>Input!B58</f>
        <v>FR-25-4.2</v>
      </c>
      <c r="C58" s="9">
        <f>Input!O58</f>
        <v>0.24124978831953409</v>
      </c>
      <c r="D58" s="9">
        <f>C58*Input!P58/100</f>
        <v>7.0593212158227489E-4</v>
      </c>
      <c r="E58" s="11">
        <f>Input!M58</f>
        <v>0.33166642921991096</v>
      </c>
      <c r="F58" s="12">
        <f>E58*Input!N58/100</f>
        <v>1.9219422637288499E-5</v>
      </c>
      <c r="G58" s="13">
        <f t="shared" si="130"/>
        <v>45.73016726084132</v>
      </c>
      <c r="H58" s="12">
        <f>G58*Input!L58/100</f>
        <v>4.8116409992722793E-3</v>
      </c>
      <c r="I58" s="9">
        <v>0.3</v>
      </c>
      <c r="J58" s="21">
        <f>(((C58*$G$4*0.000000001*Input!G58*(234/233))-(I58*0.000000000000001))/Input!F58)*1000000000000</f>
        <v>7.2618654237666211</v>
      </c>
      <c r="K58" s="9">
        <f>J58*Input!P58/100</f>
        <v>2.1249279018867643E-2</v>
      </c>
      <c r="L58" s="14">
        <f t="shared" si="131"/>
        <v>0.10042632022531416</v>
      </c>
      <c r="M58" s="22">
        <f>L58*Input!P58/100</f>
        <v>2.9386208291904483E-4</v>
      </c>
      <c r="N58" s="9">
        <v>5.0000000000000001E-3</v>
      </c>
      <c r="O58" s="21">
        <f>(((G58*$D$4*0.000000001*Input!G58*(238/236))-(N58*0.000000001))/Input!F58)*1000000</f>
        <v>0.13866848229709852</v>
      </c>
      <c r="P58" s="9">
        <f>O58*Input!L58/100</f>
        <v>1.459043328929443E-5</v>
      </c>
      <c r="Q58" s="23">
        <f t="shared" si="132"/>
        <v>0.10346044090972425</v>
      </c>
      <c r="R58" s="24">
        <f>Q58*Input!L58/100</f>
        <v>1.0885910310463572E-5</v>
      </c>
      <c r="S58" s="65">
        <f>Input!S58*0.0000028263/0.000000000155125</f>
        <v>0.96845865776872753</v>
      </c>
      <c r="T58" s="9">
        <f>S58*Input!T58/100</f>
        <v>2.9554931125083538E-3</v>
      </c>
      <c r="U58" s="9">
        <f>S58*1/((U57+U59)/2)</f>
        <v>0.97041738731956328</v>
      </c>
      <c r="V58" s="9">
        <f>U58*Input!T58/100</f>
        <v>2.961470664209011E-3</v>
      </c>
      <c r="W58" s="3">
        <v>3.0000000000000001E-3</v>
      </c>
      <c r="X58" s="21">
        <f>((($L$4*0.000000001*Input!G58/Input!W58*(232/229))-(W58*0.000000001))/Input!F58)*1000000000</f>
        <v>7.495825215532495E-2</v>
      </c>
      <c r="Y58" s="21">
        <f>X58*Input!X58/100</f>
        <v>2.0113094236850356E-4</v>
      </c>
      <c r="Z58" s="21">
        <f t="shared" si="133"/>
        <v>1.8302660400723472E-5</v>
      </c>
      <c r="AA58" s="21">
        <f>Z58*Input!X58/100</f>
        <v>4.9110421179780599E-8</v>
      </c>
      <c r="AB58" s="14">
        <v>0.05</v>
      </c>
      <c r="AC58" s="14">
        <v>0.85</v>
      </c>
      <c r="AD58" s="21">
        <f>(((Input!G58*$L$4*0.000000001*Input!U58*(230/229))-((AB58*0.000000000000001)+(Input!G58*AC58*0.000000000000001)))/Input!F58)*1000000000000</f>
        <v>0.17922738659465348</v>
      </c>
      <c r="AE58" s="21">
        <f>AD58*Input!V58/100</f>
        <v>1.7580406556211121E-3</v>
      </c>
      <c r="AF58" s="21">
        <f t="shared" si="134"/>
        <v>8.1707119601036222E-3</v>
      </c>
      <c r="AG58" s="21">
        <f>AF58*Input!V58/100</f>
        <v>8.0146478081047571E-5</v>
      </c>
      <c r="AH58" s="9">
        <f t="shared" si="135"/>
        <v>446.42209281119858</v>
      </c>
      <c r="AI58" s="3">
        <f t="shared" si="136"/>
        <v>4.5398332739968223</v>
      </c>
      <c r="AJ58" s="22">
        <f t="shared" si="137"/>
        <v>-29.582612680436714</v>
      </c>
      <c r="AK58" s="3">
        <f t="shared" si="138"/>
        <v>2.9614706642090112</v>
      </c>
      <c r="AL58" s="3">
        <f t="shared" si="139"/>
        <v>7.8974261932955439E-2</v>
      </c>
      <c r="AM58" s="3">
        <f t="shared" si="140"/>
        <v>7.7470275739312689E-4</v>
      </c>
      <c r="AN58" s="9">
        <f>AL58*1/((AN57+AN59)/2)</f>
        <v>7.8761650228168611E-2</v>
      </c>
      <c r="AO58" s="21">
        <f t="shared" si="141"/>
        <v>7.7261713012772442E-4</v>
      </c>
      <c r="AP58" s="58">
        <f t="shared" si="142"/>
        <v>9.2469999999999999</v>
      </c>
      <c r="AQ58" s="58">
        <f t="shared" si="143"/>
        <v>9.4600000000000004E-2</v>
      </c>
      <c r="AR58" s="58">
        <f t="shared" si="144"/>
        <v>1.0230344976749217</v>
      </c>
      <c r="AS58" s="67">
        <f t="shared" si="145"/>
        <v>1.7690491399213827E-4</v>
      </c>
      <c r="AT58" s="67">
        <f t="shared" si="146"/>
        <v>4.7504305948973277E-7</v>
      </c>
      <c r="AU58" s="58">
        <v>0.75</v>
      </c>
      <c r="AV58" s="58">
        <f t="shared" si="147"/>
        <v>0.375</v>
      </c>
      <c r="AW58" s="58">
        <f t="shared" si="148"/>
        <v>9.2319999999999993</v>
      </c>
      <c r="AX58" s="57">
        <f t="shared" si="149"/>
        <v>0.10104547210000001</v>
      </c>
      <c r="AY58" s="47">
        <f t="shared" si="150"/>
        <v>9.9542535109256369E-2</v>
      </c>
      <c r="AZ58" s="9" t="str">
        <f>Input!B58</f>
        <v>FR-25-4.2</v>
      </c>
      <c r="BA58" s="48">
        <f>Input!E58</f>
        <v>4.2</v>
      </c>
      <c r="BB58" s="58">
        <f t="shared" si="151"/>
        <v>-30.364652369600737</v>
      </c>
      <c r="BC58" s="22">
        <f t="shared" si="152"/>
        <v>3.0397718451051046</v>
      </c>
      <c r="BD58" s="9">
        <f t="shared" si="153"/>
        <v>9174</v>
      </c>
      <c r="BE58" s="49">
        <f t="shared" si="154"/>
        <v>49.771267554628182</v>
      </c>
      <c r="BF58" s="89">
        <f t="shared" si="155"/>
        <v>1.0782336991903854</v>
      </c>
      <c r="BG58" s="85"/>
      <c r="BH58" s="85"/>
      <c r="BI58" s="85"/>
      <c r="BJ58" s="85"/>
      <c r="BK58" s="85"/>
      <c r="BL58" s="85"/>
      <c r="BM58" s="90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</row>
    <row r="59" spans="1:109" s="154" customFormat="1" ht="15" customHeight="1" x14ac:dyDescent="0.2">
      <c r="A59" s="137">
        <f>Input!A59</f>
        <v>8717</v>
      </c>
      <c r="B59" s="137" t="str">
        <f>Input!B59</f>
        <v>Hu1-13</v>
      </c>
      <c r="C59" s="137">
        <f>Input!O59</f>
        <v>2.0590794713122715</v>
      </c>
      <c r="D59" s="137">
        <f>C59*Input!P59/100</f>
        <v>3.5804416390027738E-2</v>
      </c>
      <c r="E59" s="138">
        <f>Input!M59</f>
        <v>2.7703101757645947</v>
      </c>
      <c r="F59" s="139">
        <f>E59*Input!N59/100</f>
        <v>5.9782785862108427E-4</v>
      </c>
      <c r="G59" s="140">
        <f t="shared" si="130"/>
        <v>381.97036703442228</v>
      </c>
      <c r="H59" s="139">
        <f>G59*Input!L59/100</f>
        <v>6.664002480120397E-2</v>
      </c>
      <c r="I59" s="137">
        <v>0</v>
      </c>
      <c r="J59" s="141">
        <f>(((C59*$G$4*0.000000001*Input!G59*(234/233))-(I59*0.000000000000001))/Input!F59)*1000000000000</f>
        <v>734.25113440917596</v>
      </c>
      <c r="K59" s="137">
        <f>J59*Input!P59/100</f>
        <v>12.767566146673225</v>
      </c>
      <c r="L59" s="142">
        <f t="shared" si="131"/>
        <v>10.15415946826087</v>
      </c>
      <c r="M59" s="143">
        <f>L59*Input!P59/100</f>
        <v>0.17656615917823321</v>
      </c>
      <c r="N59" s="137">
        <v>0</v>
      </c>
      <c r="O59" s="141">
        <f>(((G59*$D$4*0.000000001*Input!G59*(238/236))-(N59*0.000000001))/Input!F59)*1000000</f>
        <v>13.720762423903194</v>
      </c>
      <c r="P59" s="137">
        <f>O59*Input!L59/100</f>
        <v>2.3937771804636802E-3</v>
      </c>
      <c r="Q59" s="144">
        <f t="shared" si="132"/>
        <v>10.237049591075708</v>
      </c>
      <c r="R59" s="145">
        <f>Q59*Input!L59/100</f>
        <v>1.7859951910326125E-3</v>
      </c>
      <c r="S59" s="143">
        <f>Input!S59*0.0000028263/0.000000000155125</f>
        <v>0.99988063958475371</v>
      </c>
      <c r="T59" s="137">
        <f>S59*Input!T59/100</f>
        <v>2.7161551942844462E-3</v>
      </c>
      <c r="U59" s="143">
        <f>S59</f>
        <v>0.99988063958475371</v>
      </c>
      <c r="V59" s="137">
        <f>U59*Input!T59/100</f>
        <v>2.7161551942844462E-3</v>
      </c>
      <c r="W59" s="146">
        <v>0</v>
      </c>
      <c r="X59" s="141">
        <f>((($L$4*0.000000001*Input!G59/Input!W59*(232/229))-(W59*0.000000001))/Input!F59)*1000000000</f>
        <v>0.94396689183813098</v>
      </c>
      <c r="Y59" s="141">
        <f>X59*Input!X59/100</f>
        <v>8.3053963950623262E-3</v>
      </c>
      <c r="Z59" s="141">
        <f t="shared" si="133"/>
        <v>2.3048970532342427E-4</v>
      </c>
      <c r="AA59" s="141">
        <f>Z59*Input!X59/100</f>
        <v>2.0279401579058839E-6</v>
      </c>
      <c r="AB59" s="142">
        <v>0</v>
      </c>
      <c r="AC59" s="142">
        <v>0.85</v>
      </c>
      <c r="AD59" s="141">
        <f>(((Input!G59*$L$4*0.000000001*Input!U59*(230/229))-((AB59*0.000000000000001)+(Input!G59*AC59*0.000000000000001)))/Input!F59)*1000000000000</f>
        <v>226.14711904584928</v>
      </c>
      <c r="AE59" s="141">
        <f>AD59*Input!V59/100</f>
        <v>1.1290346525371449</v>
      </c>
      <c r="AF59" s="141">
        <f t="shared" si="134"/>
        <v>10.309713294597687</v>
      </c>
      <c r="AG59" s="141">
        <f>AF59*Input!V59/100</f>
        <v>5.1471023006770089E-2</v>
      </c>
      <c r="AH59" s="137">
        <f t="shared" si="135"/>
        <v>44729.604214344618</v>
      </c>
      <c r="AI59" s="146">
        <f t="shared" si="136"/>
        <v>452.49173672153483</v>
      </c>
      <c r="AJ59" s="143">
        <f t="shared" si="137"/>
        <v>-0.11936041524629459</v>
      </c>
      <c r="AK59" s="146">
        <f t="shared" si="138"/>
        <v>2.7161551942844464</v>
      </c>
      <c r="AL59" s="146">
        <f t="shared" si="139"/>
        <v>1.0070981099461827</v>
      </c>
      <c r="AM59" s="146">
        <f t="shared" si="140"/>
        <v>5.0309848133879833E-3</v>
      </c>
      <c r="AN59" s="137">
        <f>AF59/Q59</f>
        <v>1.0070981099461827</v>
      </c>
      <c r="AO59" s="141">
        <f t="shared" si="141"/>
        <v>5.0309848133879833E-3</v>
      </c>
      <c r="AP59" s="137" t="str">
        <f t="shared" si="142"/>
        <v>Out of range</v>
      </c>
      <c r="AQ59" s="137" t="e">
        <f t="shared" si="143"/>
        <v>#VALUE!</v>
      </c>
      <c r="AR59" s="137" t="e">
        <f t="shared" si="144"/>
        <v>#VALUE!</v>
      </c>
      <c r="AS59" s="145">
        <f t="shared" si="145"/>
        <v>2.2515247510802029E-5</v>
      </c>
      <c r="AT59" s="145">
        <f t="shared" si="146"/>
        <v>1.9813704962108761E-7</v>
      </c>
      <c r="AU59" s="137">
        <v>0.75</v>
      </c>
      <c r="AV59" s="137">
        <f t="shared" si="147"/>
        <v>0.375</v>
      </c>
      <c r="AW59" s="137" t="str">
        <f t="shared" si="148"/>
        <v>Out of range</v>
      </c>
      <c r="AX59" s="147">
        <f t="shared" si="149"/>
        <v>221.1944105181</v>
      </c>
      <c r="AY59" s="147" t="e">
        <f t="shared" si="150"/>
        <v>#VALUE!</v>
      </c>
      <c r="AZ59" s="137" t="str">
        <f>Input!B59</f>
        <v>Hu1-13</v>
      </c>
      <c r="BA59" s="148">
        <f>Input!E59</f>
        <v>0</v>
      </c>
      <c r="BB59" s="137" t="e">
        <f t="shared" si="151"/>
        <v>#VALUE!</v>
      </c>
      <c r="BC59" s="143" t="e">
        <f t="shared" si="152"/>
        <v>#VALUE!</v>
      </c>
      <c r="BD59" s="137" t="e">
        <f t="shared" si="153"/>
        <v>#VALUE!</v>
      </c>
      <c r="BE59" s="149" t="e">
        <f t="shared" si="154"/>
        <v>#VALUE!</v>
      </c>
      <c r="BF59" s="150" t="e">
        <f t="shared" si="155"/>
        <v>#VALUE!</v>
      </c>
      <c r="BG59" s="151"/>
      <c r="BH59" s="151"/>
      <c r="BI59" s="151"/>
      <c r="BJ59" s="151"/>
      <c r="BK59" s="151"/>
      <c r="BL59" s="151"/>
      <c r="BM59" s="155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</row>
    <row r="60" spans="1:109" ht="15" customHeight="1" x14ac:dyDescent="0.2">
      <c r="A60" s="9">
        <f>Input!A60</f>
        <v>9124</v>
      </c>
      <c r="B60" s="9" t="str">
        <f>Input!B60</f>
        <v>FR-25-8.25</v>
      </c>
      <c r="C60" s="9">
        <f>Input!O60</f>
        <v>0.4403143978668454</v>
      </c>
      <c r="D60" s="9">
        <f>C60*Input!P60/100</f>
        <v>9.9645973572545267E-4</v>
      </c>
      <c r="E60" s="11">
        <f>Input!M60</f>
        <v>0.60836581471066264</v>
      </c>
      <c r="F60" s="12">
        <f>E60*Input!N60/100</f>
        <v>3.7457694794611422E-5</v>
      </c>
      <c r="G60" s="13">
        <f t="shared" si="130"/>
        <v>83.881478532306161</v>
      </c>
      <c r="H60" s="12">
        <f>G60*Input!L60/100</f>
        <v>1.1221144520501268E-2</v>
      </c>
      <c r="I60" s="9">
        <v>0.3</v>
      </c>
      <c r="J60" s="21">
        <f>(((C60*$G$4*0.000000001*Input!G60*(234/233))-(I60*0.000000000000001))/Input!F60)*1000000000000</f>
        <v>7.569929299396656</v>
      </c>
      <c r="K60" s="9">
        <f>J60*Input!P60/100</f>
        <v>1.7131235739009962E-2</v>
      </c>
      <c r="L60" s="14">
        <f t="shared" si="131"/>
        <v>0.10468661969638673</v>
      </c>
      <c r="M60" s="22">
        <f>L60*Input!P60/100</f>
        <v>2.3691253772764091E-4</v>
      </c>
      <c r="N60" s="9">
        <v>5.0000000000000001E-3</v>
      </c>
      <c r="O60" s="21">
        <f>(((G60*$D$4*0.000000001*Input!G60*(238/236))-(N60*0.000000001))/Input!F60)*1000000</f>
        <v>0.14527190928022199</v>
      </c>
      <c r="P60" s="9">
        <f>O60*Input!L60/100</f>
        <v>1.9433576008971947E-5</v>
      </c>
      <c r="Q60" s="23">
        <f t="shared" si="132"/>
        <v>0.10838725236588034</v>
      </c>
      <c r="R60" s="24">
        <f>Q60*Input!L60/100</f>
        <v>1.4499375121400217E-5</v>
      </c>
      <c r="S60" s="65">
        <f>Input!S60*0.0000028263/0.000000000155125</f>
        <v>0.96430690563862098</v>
      </c>
      <c r="T60" s="9">
        <f>S60*Input!T60/100</f>
        <v>1.5502267463938242E-3</v>
      </c>
      <c r="U60" s="9">
        <f>S60*1/((U59+U61)/2)</f>
        <v>0.96286646866932146</v>
      </c>
      <c r="V60" s="9">
        <f>U60*Input!T60/100</f>
        <v>1.5479110895181495E-3</v>
      </c>
      <c r="W60" s="3">
        <v>3.0000000000000001E-3</v>
      </c>
      <c r="X60" s="21">
        <f>((($L$4*0.000000001*Input!G60/Input!W60*(232/229))-(W60*0.000000001))/Input!F60)*1000000000</f>
        <v>5.1096767180819846E-2</v>
      </c>
      <c r="Y60" s="21">
        <f>X60*Input!X60/100</f>
        <v>1.4117970548415616E-4</v>
      </c>
      <c r="Z60" s="21">
        <f t="shared" si="133"/>
        <v>1.2476368517071167E-5</v>
      </c>
      <c r="AA60" s="21">
        <f>Z60*Input!X60/100</f>
        <v>3.4472044513475297E-8</v>
      </c>
      <c r="AB60" s="14">
        <v>0.05</v>
      </c>
      <c r="AC60" s="14">
        <v>0.85</v>
      </c>
      <c r="AD60" s="21">
        <f>(((Input!G60*$L$4*0.000000001*Input!U60*(230/229))-((AB60*0.000000000000001)+(Input!G60*AC60*0.000000000000001)))/Input!F60)*1000000000000</f>
        <v>0.19178375812492424</v>
      </c>
      <c r="AE60" s="21">
        <f>AD60*Input!V60/100</f>
        <v>1.5109618705578609E-3</v>
      </c>
      <c r="AF60" s="21">
        <f t="shared" si="134"/>
        <v>8.7431384011023901E-3</v>
      </c>
      <c r="AG60" s="21">
        <f>AF60*Input!V60/100</f>
        <v>6.888252103429341E-5</v>
      </c>
      <c r="AH60" s="9">
        <f t="shared" si="135"/>
        <v>700.77590198937514</v>
      </c>
      <c r="AI60" s="3">
        <f t="shared" si="136"/>
        <v>5.8507161968266734</v>
      </c>
      <c r="AJ60" s="22">
        <f t="shared" si="137"/>
        <v>-37.133531330678537</v>
      </c>
      <c r="AK60" s="3">
        <f t="shared" si="138"/>
        <v>1.5479110895181496</v>
      </c>
      <c r="AL60" s="3">
        <f t="shared" si="139"/>
        <v>8.0665744451094493E-2</v>
      </c>
      <c r="AM60" s="3">
        <f t="shared" si="140"/>
        <v>6.3561395416839082E-4</v>
      </c>
      <c r="AN60" s="9">
        <f>AL60*1/((AN59+AN61)/2)</f>
        <v>8.034188099511759E-2</v>
      </c>
      <c r="AO60" s="21">
        <f t="shared" si="141"/>
        <v>6.3306203906161439E-4</v>
      </c>
      <c r="AP60" s="58">
        <f t="shared" si="142"/>
        <v>9.5192999999999994</v>
      </c>
      <c r="AQ60" s="58">
        <f t="shared" si="143"/>
        <v>7.9100000000000004E-2</v>
      </c>
      <c r="AR60" s="58">
        <f t="shared" si="144"/>
        <v>0.83094345172439155</v>
      </c>
      <c r="AS60" s="67">
        <f t="shared" si="145"/>
        <v>1.1510918714827254E-4</v>
      </c>
      <c r="AT60" s="67">
        <f t="shared" si="146"/>
        <v>3.1841774603822759E-7</v>
      </c>
      <c r="AU60" s="58">
        <v>0.75</v>
      </c>
      <c r="AV60" s="58">
        <f t="shared" si="147"/>
        <v>0.375</v>
      </c>
      <c r="AW60" s="58">
        <f t="shared" si="148"/>
        <v>9.5094999999999992</v>
      </c>
      <c r="AX60" s="57">
        <f t="shared" si="149"/>
        <v>8.3913546800000002E-2</v>
      </c>
      <c r="AY60" s="47">
        <f t="shared" si="150"/>
        <v>8.0228549736104146E-2</v>
      </c>
      <c r="AZ60" s="9" t="str">
        <f>Input!B60</f>
        <v>FR-25-8.25</v>
      </c>
      <c r="BA60" s="48">
        <f>Input!E60</f>
        <v>8.25</v>
      </c>
      <c r="BB60" s="58">
        <f t="shared" si="151"/>
        <v>-38.145090906647418</v>
      </c>
      <c r="BC60" s="22">
        <f t="shared" si="152"/>
        <v>1.5901036810865095</v>
      </c>
      <c r="BD60" s="9">
        <f t="shared" si="153"/>
        <v>9451.5</v>
      </c>
      <c r="BE60" s="49">
        <f t="shared" si="154"/>
        <v>40.114274868052071</v>
      </c>
      <c r="BF60" s="89">
        <f t="shared" si="155"/>
        <v>0.84366738247125661</v>
      </c>
      <c r="BG60" s="85"/>
      <c r="BH60" s="85"/>
      <c r="BI60" s="85"/>
      <c r="BJ60" s="85"/>
      <c r="BK60" s="85"/>
      <c r="BL60" s="85"/>
      <c r="BM60" s="90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</row>
    <row r="61" spans="1:109" s="154" customFormat="1" ht="15" customHeight="1" x14ac:dyDescent="0.2">
      <c r="A61" s="137">
        <f>Input!A61</f>
        <v>8717</v>
      </c>
      <c r="B61" s="137" t="str">
        <f>Input!B61</f>
        <v>Hu1-13</v>
      </c>
      <c r="C61" s="137">
        <f>Input!O61</f>
        <v>2.0676261741998023</v>
      </c>
      <c r="D61" s="137">
        <f>C61*Input!P61/100</f>
        <v>4.1441161032319949E-2</v>
      </c>
      <c r="E61" s="138">
        <f>Input!M61</f>
        <v>2.7694226882437123</v>
      </c>
      <c r="F61" s="139">
        <f>E61*Input!N61/100</f>
        <v>8.482335099343789E-4</v>
      </c>
      <c r="G61" s="140">
        <f t="shared" si="130"/>
        <v>381.84800025504302</v>
      </c>
      <c r="H61" s="139">
        <f>G61*Input!L61/100</f>
        <v>5.209438934186443E-2</v>
      </c>
      <c r="I61" s="137">
        <v>0</v>
      </c>
      <c r="J61" s="141">
        <f>(((C61*$G$4*0.000000001*Input!G61*(234/233))-(I61*0.000000000000001))/Input!F61)*1000000000000</f>
        <v>737.2988197355844</v>
      </c>
      <c r="K61" s="137">
        <f>J61*Input!P61/100</f>
        <v>14.777583829643083</v>
      </c>
      <c r="L61" s="142">
        <f t="shared" si="131"/>
        <v>10.196306740989748</v>
      </c>
      <c r="M61" s="143">
        <f>L61*Input!P61/100</f>
        <v>0.20436324266973288</v>
      </c>
      <c r="N61" s="137">
        <v>0</v>
      </c>
      <c r="O61" s="141">
        <f>(((G61*$D$4*0.000000001*Input!G61*(238/236))-(N61*0.000000001))/Input!F61)*1000000</f>
        <v>13.716366885261085</v>
      </c>
      <c r="P61" s="137">
        <f>O61*Input!L61/100</f>
        <v>1.8712832236895036E-3</v>
      </c>
      <c r="Q61" s="144">
        <f t="shared" si="132"/>
        <v>10.233770083299932</v>
      </c>
      <c r="R61" s="145">
        <f>Q61*Input!L61/100</f>
        <v>1.3961628784188195E-3</v>
      </c>
      <c r="S61" s="143">
        <f>Input!S61*0.0000028263/0.000000000155125</f>
        <v>1.0031113370104852</v>
      </c>
      <c r="T61" s="137">
        <f>S61*Input!T61/100</f>
        <v>3.1194217128672976E-3</v>
      </c>
      <c r="U61" s="143">
        <f>S61</f>
        <v>1.0031113370104852</v>
      </c>
      <c r="V61" s="137">
        <f>U61*Input!T61/100</f>
        <v>3.1194217128672976E-3</v>
      </c>
      <c r="W61" s="146">
        <v>0</v>
      </c>
      <c r="X61" s="141">
        <f>((($L$4*0.000000001*Input!G61/Input!W61*(232/229))-(W61*0.000000001))/Input!F61)*1000000000</f>
        <v>0.95874722602777129</v>
      </c>
      <c r="Y61" s="141">
        <f>X61*Input!X61/100</f>
        <v>1.0070594666100462E-2</v>
      </c>
      <c r="Z61" s="141">
        <f t="shared" si="133"/>
        <v>2.3409864002379093E-4</v>
      </c>
      <c r="AA61" s="141">
        <f>Z61*Input!X61/100</f>
        <v>2.4589510681897634E-6</v>
      </c>
      <c r="AB61" s="142">
        <v>0</v>
      </c>
      <c r="AC61" s="142">
        <v>0.85</v>
      </c>
      <c r="AD61" s="141">
        <f>(((Input!G61*$L$4*0.000000001*Input!U61*(230/229))-((AB61*0.000000000000001)+(Input!G61*AC61*0.000000000000001)))/Input!F61)*1000000000000</f>
        <v>224.69768357473833</v>
      </c>
      <c r="AE61" s="141">
        <f>AD61*Input!V61/100</f>
        <v>0.99860943181962425</v>
      </c>
      <c r="AF61" s="141">
        <f t="shared" si="134"/>
        <v>10.24363567128229</v>
      </c>
      <c r="AG61" s="141">
        <f>AF61*Input!V61/100</f>
        <v>4.5525129741998301E-2</v>
      </c>
      <c r="AH61" s="137">
        <f t="shared" si="135"/>
        <v>43757.775227746948</v>
      </c>
      <c r="AI61" s="146">
        <f t="shared" si="136"/>
        <v>499.07532799051586</v>
      </c>
      <c r="AJ61" s="143">
        <f t="shared" si="137"/>
        <v>3.1113370104851601</v>
      </c>
      <c r="AK61" s="146">
        <f t="shared" si="138"/>
        <v>3.1194217128672976</v>
      </c>
      <c r="AL61" s="146">
        <f t="shared" si="139"/>
        <v>1.0009640228285426</v>
      </c>
      <c r="AM61" s="146">
        <f t="shared" si="140"/>
        <v>4.4506153989417492E-3</v>
      </c>
      <c r="AN61" s="137">
        <f>AF61/Q61</f>
        <v>1.0009640228285426</v>
      </c>
      <c r="AO61" s="141">
        <f t="shared" si="141"/>
        <v>4.4506153989417492E-3</v>
      </c>
      <c r="AP61" s="137">
        <f t="shared" si="142"/>
        <v>619.18020000000001</v>
      </c>
      <c r="AQ61" s="137" t="e">
        <f t="shared" si="143"/>
        <v>#VALUE!</v>
      </c>
      <c r="AR61" s="137" t="e">
        <f t="shared" si="144"/>
        <v>#VALUE!</v>
      </c>
      <c r="AS61" s="145">
        <f t="shared" si="145"/>
        <v>2.2875112311327658E-5</v>
      </c>
      <c r="AT61" s="145">
        <f t="shared" si="146"/>
        <v>2.4029838898144578E-7</v>
      </c>
      <c r="AU61" s="137">
        <v>0.75</v>
      </c>
      <c r="AV61" s="137">
        <f t="shared" si="147"/>
        <v>0.375</v>
      </c>
      <c r="AW61" s="137">
        <f t="shared" si="148"/>
        <v>619.17840000000001</v>
      </c>
      <c r="AX61" s="147">
        <f t="shared" si="149"/>
        <v>302.00690707860002</v>
      </c>
      <c r="AY61" s="147">
        <f t="shared" si="150"/>
        <v>195.26819017699381</v>
      </c>
      <c r="AZ61" s="137" t="str">
        <f>Input!B61</f>
        <v>Hu1-13</v>
      </c>
      <c r="BA61" s="148">
        <f>Input!E61</f>
        <v>0</v>
      </c>
      <c r="BB61" s="137">
        <f t="shared" si="151"/>
        <v>17.904220239648957</v>
      </c>
      <c r="BC61" s="143">
        <f t="shared" si="152"/>
        <v>23.574983706070789</v>
      </c>
      <c r="BD61" s="137">
        <f t="shared" si="153"/>
        <v>619120.4</v>
      </c>
      <c r="BE61" s="149">
        <f t="shared" si="154"/>
        <v>97634.095088496906</v>
      </c>
      <c r="BF61" s="150">
        <f t="shared" si="155"/>
        <v>31.536660545166594</v>
      </c>
      <c r="BG61" s="151"/>
      <c r="BH61" s="151"/>
      <c r="BI61" s="151"/>
      <c r="BJ61" s="151"/>
      <c r="BK61" s="151"/>
      <c r="BL61" s="151"/>
      <c r="BM61" s="155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</row>
    <row r="62" spans="1:109" ht="15" customHeight="1" x14ac:dyDescent="0.2">
      <c r="A62" s="9"/>
      <c r="B62" s="9"/>
      <c r="C62" s="9"/>
      <c r="D62" s="9"/>
      <c r="E62" s="11"/>
      <c r="F62" s="12"/>
      <c r="G62" s="13"/>
      <c r="H62" s="12"/>
      <c r="I62" s="9"/>
      <c r="J62" s="21"/>
      <c r="K62" s="9"/>
      <c r="L62" s="14"/>
      <c r="M62" s="22"/>
      <c r="N62" s="9"/>
      <c r="O62" s="21"/>
      <c r="P62" s="9"/>
      <c r="Q62" s="23"/>
      <c r="R62" s="24"/>
      <c r="S62" s="65"/>
      <c r="T62" s="9"/>
      <c r="U62" s="9"/>
      <c r="V62" s="9"/>
      <c r="W62" s="3"/>
      <c r="X62" s="21"/>
      <c r="Y62" s="21"/>
      <c r="Z62" s="21"/>
      <c r="AA62" s="21"/>
      <c r="AB62" s="14"/>
      <c r="AC62" s="14"/>
      <c r="AD62" s="21"/>
      <c r="AE62" s="21"/>
      <c r="AF62" s="21"/>
      <c r="AG62" s="21"/>
      <c r="AH62" s="9"/>
      <c r="AI62" s="3"/>
      <c r="AJ62" s="22"/>
      <c r="AK62" s="3"/>
      <c r="AL62" s="3"/>
      <c r="AM62" s="3"/>
      <c r="AN62" s="9"/>
      <c r="AO62" s="21"/>
      <c r="AP62" s="58"/>
      <c r="AQ62" s="58"/>
      <c r="AR62" s="58"/>
      <c r="AS62" s="67"/>
      <c r="AT62" s="67"/>
      <c r="AU62" s="58"/>
      <c r="AV62" s="58"/>
      <c r="AW62" s="58"/>
      <c r="AX62" s="57"/>
      <c r="AY62" s="47"/>
      <c r="AZ62" s="9"/>
      <c r="BA62" s="48"/>
      <c r="BB62" s="58"/>
      <c r="BC62" s="22"/>
      <c r="BD62" s="9"/>
      <c r="BE62" s="49"/>
      <c r="BF62" s="89"/>
      <c r="BG62" s="85"/>
      <c r="BH62" s="85"/>
      <c r="BI62" s="85"/>
      <c r="BJ62" s="85"/>
      <c r="BK62" s="85"/>
      <c r="BL62" s="85"/>
      <c r="BM62" s="90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</row>
    <row r="63" spans="1:109" s="154" customFormat="1" ht="15" customHeight="1" x14ac:dyDescent="0.2">
      <c r="A63" s="137">
        <f>Input!A63</f>
        <v>8717</v>
      </c>
      <c r="B63" s="137" t="str">
        <f>Input!B63</f>
        <v>Hu1-13</v>
      </c>
      <c r="C63" s="137">
        <f>Input!O63</f>
        <v>2.0676261741998023</v>
      </c>
      <c r="D63" s="137">
        <f>C63*Input!P63/100</f>
        <v>4.1441161032319949E-2</v>
      </c>
      <c r="E63" s="138">
        <f>Input!M63</f>
        <v>2.7694226882437123</v>
      </c>
      <c r="F63" s="139">
        <f>E63*Input!N63/100</f>
        <v>8.482335099343789E-4</v>
      </c>
      <c r="G63" s="140">
        <f t="shared" si="130"/>
        <v>381.84800025504302</v>
      </c>
      <c r="H63" s="139">
        <f>G63*Input!L63/100</f>
        <v>5.209438934186443E-2</v>
      </c>
      <c r="I63" s="137">
        <v>0</v>
      </c>
      <c r="J63" s="141">
        <f>(((C63*$G$4*0.000000001*Input!G63*(234/233))-(I63*0.000000000000001))/Input!F63)*1000000000000</f>
        <v>737.2988197355844</v>
      </c>
      <c r="K63" s="137">
        <f>J63*Input!P63/100</f>
        <v>14.777583829643083</v>
      </c>
      <c r="L63" s="142">
        <f t="shared" si="131"/>
        <v>10.196306740989748</v>
      </c>
      <c r="M63" s="143">
        <f>L63*Input!P63/100</f>
        <v>0.20436324266973288</v>
      </c>
      <c r="N63" s="137">
        <v>0</v>
      </c>
      <c r="O63" s="141">
        <f>(((G63*$D$4*0.000000001*Input!G63*(238/236))-(N63*0.000000001))/Input!F63)*1000000</f>
        <v>13.716366885261085</v>
      </c>
      <c r="P63" s="137">
        <f>O63*Input!L63/100</f>
        <v>1.8712832236895036E-3</v>
      </c>
      <c r="Q63" s="144">
        <f t="shared" si="132"/>
        <v>10.233770083299932</v>
      </c>
      <c r="R63" s="145">
        <f>Q63*Input!L63/100</f>
        <v>1.3961628784188195E-3</v>
      </c>
      <c r="S63" s="143">
        <f>Input!S63*0.0000028263/0.000000000155125</f>
        <v>1.0031113370104852</v>
      </c>
      <c r="T63" s="137">
        <f>S63*Input!T63/100</f>
        <v>3.1194217128672976E-3</v>
      </c>
      <c r="U63" s="143">
        <f>S63</f>
        <v>1.0031113370104852</v>
      </c>
      <c r="V63" s="137">
        <f>U63*Input!T63/100</f>
        <v>3.1194217128672976E-3</v>
      </c>
      <c r="W63" s="146">
        <v>0</v>
      </c>
      <c r="X63" s="141">
        <f>((($L$4*0.000000001*Input!G63/Input!W63*(232/229))-(W63*0.000000001))/Input!F63)*1000000000</f>
        <v>0.95874722602777129</v>
      </c>
      <c r="Y63" s="141">
        <f>X63*Input!X63/100</f>
        <v>1.0070594666100462E-2</v>
      </c>
      <c r="Z63" s="141">
        <f t="shared" si="133"/>
        <v>2.3409864002379093E-4</v>
      </c>
      <c r="AA63" s="141">
        <f>Z63*Input!X63/100</f>
        <v>2.4589510681897634E-6</v>
      </c>
      <c r="AB63" s="142">
        <v>0</v>
      </c>
      <c r="AC63" s="142">
        <v>0.85</v>
      </c>
      <c r="AD63" s="141">
        <f>(((Input!G63*$L$4*0.000000001*Input!U63*(230/229))-((AB63*0.000000000000001)+(Input!G63*AC63*0.000000000000001)))/Input!F63)*1000000000000</f>
        <v>224.69768357473833</v>
      </c>
      <c r="AE63" s="141">
        <f>AD63*Input!V63/100</f>
        <v>0.99860943181962425</v>
      </c>
      <c r="AF63" s="141">
        <f t="shared" si="134"/>
        <v>10.24363567128229</v>
      </c>
      <c r="AG63" s="141">
        <f>AF63*Input!V63/100</f>
        <v>4.5525129741998301E-2</v>
      </c>
      <c r="AH63" s="137">
        <f t="shared" si="135"/>
        <v>43757.775227746948</v>
      </c>
      <c r="AI63" s="146">
        <f t="shared" si="136"/>
        <v>499.07532799051586</v>
      </c>
      <c r="AJ63" s="143">
        <f t="shared" si="137"/>
        <v>3.1113370104851601</v>
      </c>
      <c r="AK63" s="146">
        <f t="shared" si="138"/>
        <v>3.1194217128672976</v>
      </c>
      <c r="AL63" s="146">
        <f t="shared" si="139"/>
        <v>1.0009640228285426</v>
      </c>
      <c r="AM63" s="146">
        <f t="shared" si="140"/>
        <v>4.4506153989417492E-3</v>
      </c>
      <c r="AN63" s="137">
        <f>AF63/Q63</f>
        <v>1.0009640228285426</v>
      </c>
      <c r="AO63" s="141">
        <f t="shared" si="141"/>
        <v>4.4506153989417492E-3</v>
      </c>
      <c r="AP63" s="137">
        <f t="shared" si="142"/>
        <v>619.18020000000001</v>
      </c>
      <c r="AQ63" s="137" t="e">
        <f t="shared" si="143"/>
        <v>#VALUE!</v>
      </c>
      <c r="AR63" s="137" t="e">
        <f t="shared" si="144"/>
        <v>#VALUE!</v>
      </c>
      <c r="AS63" s="145">
        <f t="shared" si="145"/>
        <v>2.2875112311327658E-5</v>
      </c>
      <c r="AT63" s="145">
        <f t="shared" si="146"/>
        <v>2.4029838898144578E-7</v>
      </c>
      <c r="AU63" s="137">
        <v>0.75</v>
      </c>
      <c r="AV63" s="137">
        <f t="shared" si="147"/>
        <v>0.375</v>
      </c>
      <c r="AW63" s="137">
        <f t="shared" si="148"/>
        <v>619.17840000000001</v>
      </c>
      <c r="AX63" s="147">
        <f t="shared" si="149"/>
        <v>286.67630037570001</v>
      </c>
      <c r="AY63" s="147">
        <f t="shared" si="150"/>
        <v>195.26819017699381</v>
      </c>
      <c r="AZ63" s="137" t="str">
        <f>Input!B63</f>
        <v>Hu1-13</v>
      </c>
      <c r="BA63" s="148">
        <f>Input!E63</f>
        <v>0</v>
      </c>
      <c r="BB63" s="137">
        <f t="shared" si="151"/>
        <v>17.904220239648957</v>
      </c>
      <c r="BC63" s="143">
        <f t="shared" si="152"/>
        <v>23.079654998332249</v>
      </c>
      <c r="BD63" s="137">
        <f t="shared" si="153"/>
        <v>619120.4</v>
      </c>
      <c r="BE63" s="149">
        <f t="shared" si="154"/>
        <v>97634.095088496906</v>
      </c>
      <c r="BF63" s="150">
        <f t="shared" si="155"/>
        <v>31.536660545166594</v>
      </c>
      <c r="BG63" s="151"/>
      <c r="BH63" s="151"/>
      <c r="BI63" s="151"/>
      <c r="BJ63" s="151"/>
      <c r="BK63" s="151"/>
      <c r="BL63" s="151"/>
      <c r="BM63" s="155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</row>
    <row r="64" spans="1:109" ht="15" customHeight="1" x14ac:dyDescent="0.2">
      <c r="A64" s="9">
        <f>Input!A64</f>
        <v>9114</v>
      </c>
      <c r="B64" s="9" t="str">
        <f>Input!B64</f>
        <v>CH-10-1</v>
      </c>
      <c r="C64" s="9">
        <f>Input!O64</f>
        <v>0.42612731195114112</v>
      </c>
      <c r="D64" s="9">
        <f>C64*Input!P64/100</f>
        <v>1.7516446316053244E-3</v>
      </c>
      <c r="E64" s="11">
        <f>Input!M64</f>
        <v>0.56226384248707639</v>
      </c>
      <c r="F64" s="12">
        <f>E64*Input!N64/100</f>
        <v>4.9547099716999975E-5</v>
      </c>
      <c r="G64" s="13">
        <f t="shared" si="130"/>
        <v>77.524938602118084</v>
      </c>
      <c r="H64" s="12">
        <f>G64*Input!L64/100</f>
        <v>9.5874042267642817E-3</v>
      </c>
      <c r="I64" s="9">
        <v>0.3</v>
      </c>
      <c r="J64" s="21">
        <f>(((C64*$G$4*0.000000001*Input!G64*(234/233))-(I64*0.000000000000001))/Input!F64)*1000000000000</f>
        <v>12.502225495077164</v>
      </c>
      <c r="K64" s="9">
        <f>J64*Input!P64/100</f>
        <v>5.1391815444305718E-2</v>
      </c>
      <c r="L64" s="14">
        <f t="shared" si="131"/>
        <v>0.172896690840419</v>
      </c>
      <c r="M64" s="22">
        <f>L64*Input!P64/100</f>
        <v>7.107114513412602E-4</v>
      </c>
      <c r="N64" s="9">
        <v>5.0000000000000001E-3</v>
      </c>
      <c r="O64" s="21">
        <f>(((G64*$D$4*0.000000001*Input!G64*(238/236))-(N64*0.000000001))/Input!F64)*1000000</f>
        <v>0.22912553118375051</v>
      </c>
      <c r="P64" s="9">
        <f>O64*Input!L64/100</f>
        <v>2.8335644319629083E-5</v>
      </c>
      <c r="Q64" s="23">
        <f t="shared" si="132"/>
        <v>0.17095037089362886</v>
      </c>
      <c r="R64" s="24">
        <f>Q64*Input!L64/100</f>
        <v>2.1141200986745699E-5</v>
      </c>
      <c r="S64" s="65">
        <f>Input!S64*0.0000028263/0.000000000155125</f>
        <v>1.009205977065329</v>
      </c>
      <c r="T64" s="9">
        <f>S64*Input!T64/100</f>
        <v>3.0266900220123905E-3</v>
      </c>
      <c r="U64" s="9">
        <f>S64*1/((U63+U65)/2)</f>
        <v>1.0064245539193011</v>
      </c>
      <c r="V64" s="9">
        <f>U64*Input!T64/100</f>
        <v>3.0183483099393434E-3</v>
      </c>
      <c r="W64" s="3">
        <v>3.0000000000000001E-3</v>
      </c>
      <c r="X64" s="21">
        <f>((($L$4*0.000000001*Input!G64/Input!W64*(232/229))-(W64*0.000000001))/Input!F64)*1000000000</f>
        <v>0.69293766132293344</v>
      </c>
      <c r="Y64" s="21">
        <f>X64*Input!X64/100</f>
        <v>1.4740465049608354E-3</v>
      </c>
      <c r="Z64" s="21">
        <f t="shared" si="133"/>
        <v>1.6919554991470312E-4</v>
      </c>
      <c r="AA64" s="21">
        <f>Z64*Input!X64/100</f>
        <v>3.5991997971440107E-7</v>
      </c>
      <c r="AB64" s="14">
        <v>0.05</v>
      </c>
      <c r="AC64" s="14">
        <v>0.85</v>
      </c>
      <c r="AD64" s="21">
        <f>(((Input!G64*$L$4*0.000000001*Input!U64*(230/229))-((AB64*0.000000000000001)+(Input!G64*AC64*0.000000000000001)))/Input!F64)*1000000000000</f>
        <v>0.3159336671318676</v>
      </c>
      <c r="AE64" s="21">
        <f>AD64*Input!V64/100</f>
        <v>2.3437155478455876E-3</v>
      </c>
      <c r="AF64" s="21">
        <f t="shared" si="134"/>
        <v>1.4402949469279114E-2</v>
      </c>
      <c r="AG64" s="21">
        <f>AF64*Input!V64/100</f>
        <v>1.0684653178128756E-4</v>
      </c>
      <c r="AH64" s="9">
        <f t="shared" si="135"/>
        <v>85.126053708505339</v>
      </c>
      <c r="AI64" s="3">
        <f t="shared" si="136"/>
        <v>0.65694760968795574</v>
      </c>
      <c r="AJ64" s="22">
        <f t="shared" si="137"/>
        <v>6.4245539193010792</v>
      </c>
      <c r="AK64" s="3">
        <f t="shared" si="138"/>
        <v>3.0183483099393436</v>
      </c>
      <c r="AL64" s="3">
        <f t="shared" si="139"/>
        <v>8.4252227087831935E-2</v>
      </c>
      <c r="AM64" s="3">
        <f t="shared" si="140"/>
        <v>6.251017587764788E-4</v>
      </c>
      <c r="AN64" s="9">
        <f>AL64*1/((AN63+AN65)/2)</f>
        <v>8.3836054320831549E-2</v>
      </c>
      <c r="AO64" s="21">
        <f t="shared" si="141"/>
        <v>6.2201400267080796E-4</v>
      </c>
      <c r="AP64" s="58">
        <f t="shared" si="142"/>
        <v>9.4967000000000006</v>
      </c>
      <c r="AQ64" s="58">
        <f t="shared" si="143"/>
        <v>8.48E-2</v>
      </c>
      <c r="AR64" s="58">
        <f t="shared" si="144"/>
        <v>0.89294175871618564</v>
      </c>
      <c r="AS64" s="67">
        <f t="shared" si="145"/>
        <v>9.8973490978842248E-4</v>
      </c>
      <c r="AT64" s="67">
        <f t="shared" si="146"/>
        <v>2.1089611294960458E-6</v>
      </c>
      <c r="AU64" s="58">
        <v>0.75</v>
      </c>
      <c r="AV64" s="58">
        <f t="shared" si="147"/>
        <v>0.375</v>
      </c>
      <c r="AW64" s="58">
        <f t="shared" si="148"/>
        <v>9.4161999999999999</v>
      </c>
      <c r="AX64" s="57">
        <f t="shared" si="149"/>
        <v>8.9453318700000006E-2</v>
      </c>
      <c r="AY64" s="47">
        <f t="shared" si="150"/>
        <v>8.9110788326010992E-2</v>
      </c>
      <c r="AZ64" s="9" t="str">
        <f>Input!B64</f>
        <v>CH-10-1</v>
      </c>
      <c r="BA64" s="48">
        <f>Input!E64</f>
        <v>25</v>
      </c>
      <c r="BB64" s="58">
        <f t="shared" si="151"/>
        <v>6.597826030993577</v>
      </c>
      <c r="BC64" s="22">
        <f t="shared" si="152"/>
        <v>3.0997545017988175</v>
      </c>
      <c r="BD64" s="9">
        <f t="shared" si="153"/>
        <v>9358.2000000000007</v>
      </c>
      <c r="BE64" s="49">
        <f t="shared" si="154"/>
        <v>44.555394163005495</v>
      </c>
      <c r="BF64" s="89">
        <f t="shared" si="155"/>
        <v>0.94635615562552822</v>
      </c>
      <c r="BG64" s="85"/>
      <c r="BH64" s="85"/>
      <c r="BI64" s="85"/>
      <c r="BJ64" s="85"/>
      <c r="BK64" s="85"/>
      <c r="BL64" s="85"/>
      <c r="BM64" s="90"/>
      <c r="BN64" s="85"/>
      <c r="BO64" s="85"/>
      <c r="BP64" s="85"/>
      <c r="BQ64" s="85"/>
      <c r="BR64" s="85"/>
      <c r="BS64" s="85"/>
      <c r="BT64" s="85"/>
      <c r="BU64" s="85"/>
      <c r="BV64" s="85"/>
      <c r="BW64" s="85"/>
      <c r="BX64" s="85"/>
      <c r="BY64" s="85"/>
      <c r="BZ64" s="85"/>
      <c r="CA64" s="85"/>
      <c r="CB64" s="85"/>
      <c r="CC64" s="85"/>
      <c r="CD64" s="85"/>
      <c r="CE64" s="85"/>
      <c r="CF64" s="85"/>
      <c r="CG64" s="85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  <c r="DB64" s="85"/>
      <c r="DC64" s="85"/>
      <c r="DD64" s="85"/>
      <c r="DE64" s="85"/>
    </row>
    <row r="65" spans="1:109" s="154" customFormat="1" ht="15" customHeight="1" x14ac:dyDescent="0.2">
      <c r="A65" s="137">
        <f>Input!A65</f>
        <v>8717</v>
      </c>
      <c r="B65" s="137" t="str">
        <f>Input!B65</f>
        <v>Hu1-13</v>
      </c>
      <c r="C65" s="137">
        <f>Input!O65</f>
        <v>2.0605636461652388</v>
      </c>
      <c r="D65" s="137">
        <f>C65*Input!P65/100</f>
        <v>5.0704313856770294E-2</v>
      </c>
      <c r="E65" s="138">
        <f>Input!M65</f>
        <v>2.7692356794102624</v>
      </c>
      <c r="F65" s="139">
        <f>E65*Input!N65/100</f>
        <v>6.1976314998009026E-4</v>
      </c>
      <c r="G65" s="140">
        <f t="shared" si="130"/>
        <v>381.82221547708696</v>
      </c>
      <c r="H65" s="139">
        <f>G65*Input!L65/100</f>
        <v>5.1489482737586446E-2</v>
      </c>
      <c r="I65" s="137">
        <v>0</v>
      </c>
      <c r="J65" s="141">
        <f>(((C65*$G$4*0.000000001*Input!G65*(234/233))-(I65*0.000000000000001))/Input!F65)*1000000000000</f>
        <v>734.78037919289397</v>
      </c>
      <c r="K65" s="137">
        <f>J65*Input!P65/100</f>
        <v>18.080749425880896</v>
      </c>
      <c r="L65" s="142">
        <f t="shared" si="131"/>
        <v>10.161478538916366</v>
      </c>
      <c r="M65" s="143">
        <f>L65*Input!P65/100</f>
        <v>0.25004362182401335</v>
      </c>
      <c r="N65" s="137">
        <v>0</v>
      </c>
      <c r="O65" s="141">
        <f>(((G65*$D$4*0.000000001*Input!G65*(238/236))-(N65*0.000000001))/Input!F65)*1000000</f>
        <v>13.715440669923398</v>
      </c>
      <c r="P65" s="137">
        <f>O65*Input!L65/100</f>
        <v>1.8495543658454071E-3</v>
      </c>
      <c r="Q65" s="144">
        <f t="shared" si="132"/>
        <v>10.233079034796139</v>
      </c>
      <c r="R65" s="145">
        <f>Q65*Input!L65/100</f>
        <v>1.3799509954027611E-3</v>
      </c>
      <c r="S65" s="143">
        <f>Input!S65*0.0000028263/0.000000000155125</f>
        <v>1.0024159986158097</v>
      </c>
      <c r="T65" s="137">
        <f>S65*Input!T65/100</f>
        <v>4.3913807095789827E-3</v>
      </c>
      <c r="U65" s="143">
        <f>S65</f>
        <v>1.0024159986158097</v>
      </c>
      <c r="V65" s="137">
        <f>U65*Input!T65/100</f>
        <v>4.3913807095789827E-3</v>
      </c>
      <c r="W65" s="146">
        <v>0</v>
      </c>
      <c r="X65" s="141">
        <f>((($L$4*0.000000001*Input!G65/Input!W65*(232/229))-(W65*0.000000001))/Input!F65)*1000000000</f>
        <v>0.96290453804522103</v>
      </c>
      <c r="Y65" s="141">
        <f>X65*Input!X65/100</f>
        <v>1.4369348313979423E-2</v>
      </c>
      <c r="Z65" s="141">
        <f t="shared" si="133"/>
        <v>2.3511373666555303E-4</v>
      </c>
      <c r="AA65" s="141">
        <f>Z65*Input!X65/100</f>
        <v>3.5085837090425099E-6</v>
      </c>
      <c r="AB65" s="142">
        <v>0</v>
      </c>
      <c r="AC65" s="142">
        <v>0.85</v>
      </c>
      <c r="AD65" s="141">
        <f>(((Input!G65*$L$4*0.000000001*Input!U65*(230/229))-((AB65*0.000000000000001)+(Input!G65*AC65*0.000000000000001)))/Input!F65)*1000000000000</f>
        <v>226.47828601286221</v>
      </c>
      <c r="AE65" s="141">
        <f>AD65*Input!V65/100</f>
        <v>0.81125177513414404</v>
      </c>
      <c r="AF65" s="141">
        <f t="shared" si="134"/>
        <v>10.324810707719507</v>
      </c>
      <c r="AG65" s="141">
        <f>AF65*Input!V65/100</f>
        <v>3.6983770771233118E-2</v>
      </c>
      <c r="AH65" s="137">
        <f t="shared" si="135"/>
        <v>43914.110907124275</v>
      </c>
      <c r="AI65" s="146">
        <f t="shared" si="136"/>
        <v>673.94140790781955</v>
      </c>
      <c r="AJ65" s="143">
        <f t="shared" si="137"/>
        <v>2.4159986158096558</v>
      </c>
      <c r="AK65" s="146">
        <f t="shared" si="138"/>
        <v>4.391380709578983</v>
      </c>
      <c r="AL65" s="146">
        <f t="shared" si="139"/>
        <v>1.0089642298873533</v>
      </c>
      <c r="AM65" s="146">
        <f t="shared" si="140"/>
        <v>3.6166992940598755E-3</v>
      </c>
      <c r="AN65" s="137">
        <f>AF65/Q65</f>
        <v>1.0089642298873533</v>
      </c>
      <c r="AO65" s="141">
        <f t="shared" si="141"/>
        <v>3.6166992940598755E-3</v>
      </c>
      <c r="AP65" s="137" t="str">
        <f t="shared" si="142"/>
        <v>Out of range</v>
      </c>
      <c r="AQ65" s="137" t="e">
        <f t="shared" si="143"/>
        <v>#VALUE!</v>
      </c>
      <c r="AR65" s="137" t="e">
        <f t="shared" si="144"/>
        <v>#VALUE!</v>
      </c>
      <c r="AS65" s="145">
        <f t="shared" si="145"/>
        <v>2.2975854663692326E-5</v>
      </c>
      <c r="AT65" s="145">
        <f t="shared" si="146"/>
        <v>3.4288086204302569E-7</v>
      </c>
      <c r="AU65" s="137">
        <v>0.75</v>
      </c>
      <c r="AV65" s="137">
        <f t="shared" si="147"/>
        <v>0.375</v>
      </c>
      <c r="AW65" s="137" t="str">
        <f t="shared" si="148"/>
        <v>Out of range</v>
      </c>
      <c r="AX65" s="147">
        <f t="shared" si="149"/>
        <v>293.03011153900002</v>
      </c>
      <c r="AY65" s="147" t="e">
        <f t="shared" si="150"/>
        <v>#VALUE!</v>
      </c>
      <c r="AZ65" s="137" t="str">
        <f>Input!B65</f>
        <v>Hu1-13</v>
      </c>
      <c r="BA65" s="148">
        <f>Input!E65</f>
        <v>0</v>
      </c>
      <c r="BB65" s="137" t="e">
        <f t="shared" si="151"/>
        <v>#VALUE!</v>
      </c>
      <c r="BC65" s="143" t="e">
        <f t="shared" si="152"/>
        <v>#VALUE!</v>
      </c>
      <c r="BD65" s="137" t="e">
        <f t="shared" si="153"/>
        <v>#VALUE!</v>
      </c>
      <c r="BE65" s="149" t="e">
        <f t="shared" si="154"/>
        <v>#VALUE!</v>
      </c>
      <c r="BF65" s="150" t="e">
        <f t="shared" si="155"/>
        <v>#VALUE!</v>
      </c>
      <c r="BG65" s="151"/>
      <c r="BH65" s="151"/>
      <c r="BI65" s="151"/>
      <c r="BJ65" s="151"/>
      <c r="BK65" s="151"/>
      <c r="BL65" s="151"/>
      <c r="BM65" s="155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</row>
    <row r="66" spans="1:109" ht="15" customHeight="1" x14ac:dyDescent="0.2">
      <c r="A66" s="9">
        <f>Input!A66</f>
        <v>9115</v>
      </c>
      <c r="B66" s="9" t="str">
        <f>Input!B66</f>
        <v>CH-10-2</v>
      </c>
      <c r="C66" s="9">
        <f>Input!O66</f>
        <v>6.9006813663506179</v>
      </c>
      <c r="D66" s="9">
        <f>C66*Input!P66/100</f>
        <v>5.7458518051440192E-2</v>
      </c>
      <c r="E66" s="11">
        <f>Input!M66</f>
        <v>9.2841654671183367</v>
      </c>
      <c r="F66" s="12">
        <f>E66*Input!N66/100</f>
        <v>1.0203427805992918E-3</v>
      </c>
      <c r="G66" s="13">
        <f t="shared" si="130"/>
        <v>1280.1007346062763</v>
      </c>
      <c r="H66" s="12">
        <f>G66*Input!L66/100</f>
        <v>5.3527114946254922E-2</v>
      </c>
      <c r="I66" s="9">
        <v>0.3</v>
      </c>
      <c r="J66" s="21">
        <f>(((C66*$G$4*0.000000001*Input!G66*(234/233))-(I66*0.000000000000001))/Input!F66)*1000000000000</f>
        <v>138.46989786066084</v>
      </c>
      <c r="K66" s="9">
        <f>J66*Input!P66/100</f>
        <v>1.1529694972737867</v>
      </c>
      <c r="L66" s="14">
        <f t="shared" si="131"/>
        <v>1.9149380348759506</v>
      </c>
      <c r="M66" s="22">
        <f>L66*Input!P66/100</f>
        <v>1.5944730064025203E-2</v>
      </c>
      <c r="N66" s="9">
        <v>5.0000000000000001E-3</v>
      </c>
      <c r="O66" s="21">
        <f>(((G66*$D$4*0.000000001*Input!G66*(238/236))-(N66*0.000000001))/Input!F66)*1000000</f>
        <v>2.5875283897163768</v>
      </c>
      <c r="P66" s="9">
        <f>O66*Input!L66/100</f>
        <v>1.0819689872738499E-4</v>
      </c>
      <c r="Q66" s="23">
        <f t="shared" si="132"/>
        <v>1.9305528093465445</v>
      </c>
      <c r="R66" s="24">
        <f>Q66*Input!L66/100</f>
        <v>8.0725617400330158E-5</v>
      </c>
      <c r="S66" s="65">
        <f>Input!S66*0.0000028263/0.000000000155125</f>
        <v>0.97032255956501356</v>
      </c>
      <c r="T66" s="9">
        <f>S66*Input!T66/100</f>
        <v>6.6396906908750203E-4</v>
      </c>
      <c r="U66" s="9">
        <f>S66*1/((U65+U67)/2)</f>
        <v>0.96987829906160383</v>
      </c>
      <c r="V66" s="9">
        <f>U66*Input!T66/100</f>
        <v>6.6366507199913845E-4</v>
      </c>
      <c r="W66" s="3">
        <v>3.0000000000000001E-3</v>
      </c>
      <c r="X66" s="21">
        <f>((($L$4*0.000000001*Input!G66/Input!W66*(232/229))-(W66*0.000000001))/Input!F66)*1000000000</f>
        <v>5.0335464147238396</v>
      </c>
      <c r="Y66" s="21">
        <f>X66*Input!X66/100</f>
        <v>9.8433215648466525E-3</v>
      </c>
      <c r="Z66" s="21">
        <f t="shared" si="133"/>
        <v>1.2290480099384896E-3</v>
      </c>
      <c r="AA66" s="21">
        <f>Z66*Input!X66/100</f>
        <v>2.403457479814088E-6</v>
      </c>
      <c r="AB66" s="14">
        <v>0.05</v>
      </c>
      <c r="AC66" s="14">
        <v>0.85</v>
      </c>
      <c r="AD66" s="21">
        <f>(((Input!G66*$L$4*0.000000001*Input!U66*(230/229))-((AB66*0.000000000000001)+(Input!G66*AC66*0.000000000000001)))/Input!F66)*1000000000000</f>
        <v>2.8885631502149116</v>
      </c>
      <c r="AE66" s="21">
        <f>AD66*Input!V66/100</f>
        <v>9.8967035248156855E-3</v>
      </c>
      <c r="AF66" s="21">
        <f t="shared" si="134"/>
        <v>0.13168532961066803</v>
      </c>
      <c r="AG66" s="21">
        <f>AF66*Input!V66/100</f>
        <v>4.5117610311806776E-4</v>
      </c>
      <c r="AH66" s="9">
        <f t="shared" si="135"/>
        <v>107.14417056601272</v>
      </c>
      <c r="AI66" s="3">
        <f t="shared" si="136"/>
        <v>0.42268044862041787</v>
      </c>
      <c r="AJ66" s="22">
        <f t="shared" si="137"/>
        <v>-30.121700938396167</v>
      </c>
      <c r="AK66" s="3">
        <f t="shared" si="138"/>
        <v>0.66366507199913849</v>
      </c>
      <c r="AL66" s="3">
        <f t="shared" si="139"/>
        <v>6.8211203015596869E-2</v>
      </c>
      <c r="AM66" s="3">
        <f t="shared" si="140"/>
        <v>2.3372046656144047E-4</v>
      </c>
      <c r="AN66" s="9">
        <f>AL66*1/((AN65+AN67)/2)</f>
        <v>6.7722523552458169E-2</v>
      </c>
      <c r="AO66" s="21">
        <f t="shared" si="141"/>
        <v>2.3204604378227245E-4</v>
      </c>
      <c r="AP66" s="58">
        <f t="shared" si="142"/>
        <v>7.9069000000000003</v>
      </c>
      <c r="AQ66" s="58">
        <f t="shared" si="143"/>
        <v>0.03</v>
      </c>
      <c r="AR66" s="58">
        <f t="shared" si="144"/>
        <v>0.37941544726757642</v>
      </c>
      <c r="AS66" s="67">
        <f t="shared" si="145"/>
        <v>6.3663009060834711E-4</v>
      </c>
      <c r="AT66" s="67">
        <f t="shared" si="146"/>
        <v>1.2452427400555228E-6</v>
      </c>
      <c r="AU66" s="58">
        <v>0.75</v>
      </c>
      <c r="AV66" s="58">
        <f t="shared" si="147"/>
        <v>0.375</v>
      </c>
      <c r="AW66" s="58">
        <f t="shared" si="148"/>
        <v>7.8531000000000004</v>
      </c>
      <c r="AX66" s="57">
        <f t="shared" si="149"/>
        <v>4.26356086E-2</v>
      </c>
      <c r="AY66" s="47">
        <f t="shared" si="150"/>
        <v>3.932023158720533E-2</v>
      </c>
      <c r="AZ66" s="9" t="str">
        <f>Input!B66</f>
        <v>CH-10-2</v>
      </c>
      <c r="BA66" s="48">
        <f>Input!E66</f>
        <v>33</v>
      </c>
      <c r="BB66" s="58">
        <f t="shared" si="151"/>
        <v>-30.797733201755541</v>
      </c>
      <c r="BC66" s="22">
        <f t="shared" si="152"/>
        <v>0.67857009640872379</v>
      </c>
      <c r="BD66" s="9">
        <f t="shared" si="153"/>
        <v>7795.1</v>
      </c>
      <c r="BE66" s="49">
        <f t="shared" si="154"/>
        <v>19.660115793602664</v>
      </c>
      <c r="BF66" s="89">
        <f t="shared" si="155"/>
        <v>0.50069694244572627</v>
      </c>
      <c r="BG66" s="85"/>
      <c r="BH66" s="85"/>
      <c r="BI66" s="85"/>
      <c r="BJ66" s="85"/>
      <c r="BK66" s="85"/>
      <c r="BL66" s="85"/>
      <c r="BM66" s="90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</row>
    <row r="67" spans="1:109" s="154" customFormat="1" ht="15" customHeight="1" x14ac:dyDescent="0.2">
      <c r="A67" s="137">
        <f>Input!A67</f>
        <v>8717</v>
      </c>
      <c r="B67" s="137" t="str">
        <f>Input!B67</f>
        <v>Hu1-13</v>
      </c>
      <c r="C67" s="137">
        <f>Input!O67</f>
        <v>2.0795064506624437</v>
      </c>
      <c r="D67" s="137">
        <f>C67*Input!P67/100</f>
        <v>1.3160478441457174E-2</v>
      </c>
      <c r="E67" s="138">
        <f>Input!M67</f>
        <v>2.7690928193619606</v>
      </c>
      <c r="F67" s="139">
        <f>E67*Input!N67/100</f>
        <v>1.8562969066724454E-4</v>
      </c>
      <c r="G67" s="140">
        <f t="shared" si="130"/>
        <v>381.80251793362714</v>
      </c>
      <c r="H67" s="139">
        <f>G67*Input!L67/100</f>
        <v>2.731977535558797E-2</v>
      </c>
      <c r="I67" s="137">
        <v>0</v>
      </c>
      <c r="J67" s="141">
        <f>(((C67*$G$4*0.000000001*Input!G67*(234/233))-(I67*0.000000000000001))/Input!F67)*1000000000000</f>
        <v>741.53523051589775</v>
      </c>
      <c r="K67" s="137">
        <f>J67*Input!P67/100</f>
        <v>4.6929204820098791</v>
      </c>
      <c r="L67" s="142">
        <f t="shared" si="131"/>
        <v>10.25489322267217</v>
      </c>
      <c r="M67" s="143">
        <f>L67*Input!P67/100</f>
        <v>6.4899679024044379E-2</v>
      </c>
      <c r="N67" s="137">
        <v>0</v>
      </c>
      <c r="O67" s="141">
        <f>(((G67*$D$4*0.000000001*Input!G67*(238/236))-(N67*0.000000001))/Input!F67)*1000000</f>
        <v>13.71473311421366</v>
      </c>
      <c r="P67" s="137">
        <f>O67*Input!L67/100</f>
        <v>9.8135399884213392E-4</v>
      </c>
      <c r="Q67" s="144">
        <f t="shared" si="132"/>
        <v>10.232551128061424</v>
      </c>
      <c r="R67" s="145">
        <f>Q67*Input!L67/100</f>
        <v>7.3218741365609259E-4</v>
      </c>
      <c r="S67" s="143">
        <f>Input!S67*0.0000028263/0.000000000155125</f>
        <v>0.9985001173625343</v>
      </c>
      <c r="T67" s="137">
        <f>S67*Input!T67/100</f>
        <v>8.4037677985794622E-4</v>
      </c>
      <c r="U67" s="143">
        <f>S67</f>
        <v>0.9985001173625343</v>
      </c>
      <c r="V67" s="137">
        <f>U67*Input!T67/100</f>
        <v>8.4037677985794622E-4</v>
      </c>
      <c r="W67" s="146">
        <v>0</v>
      </c>
      <c r="X67" s="141">
        <f>((($L$4*0.000000001*Input!G67/Input!W67*(232/229))-(W67*0.000000001))/Input!F67)*1000000000</f>
        <v>0.94642162881849712</v>
      </c>
      <c r="Y67" s="141">
        <f>X67*Input!X67/100</f>
        <v>4.184868423685797E-3</v>
      </c>
      <c r="Z67" s="141">
        <f t="shared" si="133"/>
        <v>2.3108908185679963E-4</v>
      </c>
      <c r="AA67" s="141">
        <f>Z67*Input!X67/100</f>
        <v>1.0218251276953091E-6</v>
      </c>
      <c r="AB67" s="142">
        <v>0</v>
      </c>
      <c r="AC67" s="142">
        <v>0.85</v>
      </c>
      <c r="AD67" s="141">
        <f>(((Input!G67*$L$4*0.000000001*Input!U67*(230/229))-((AB67*0.000000000000001)+(Input!G67*AC67*0.000000000000001)))/Input!F67)*1000000000000</f>
        <v>225.68176458038405</v>
      </c>
      <c r="AE67" s="141">
        <f>AD67*Input!V67/100</f>
        <v>0.66093190440947613</v>
      </c>
      <c r="AF67" s="141">
        <f t="shared" si="134"/>
        <v>10.288498471523445</v>
      </c>
      <c r="AG67" s="141">
        <f>AF67*Input!V67/100</f>
        <v>3.0130909783257782E-2</v>
      </c>
      <c r="AH67" s="137">
        <f t="shared" si="135"/>
        <v>44521.785230420282</v>
      </c>
      <c r="AI67" s="146">
        <f t="shared" si="136"/>
        <v>236.12856354517473</v>
      </c>
      <c r="AJ67" s="143">
        <f t="shared" si="137"/>
        <v>-1.4998826374656993</v>
      </c>
      <c r="AK67" s="146">
        <f t="shared" si="138"/>
        <v>0.84037677985794623</v>
      </c>
      <c r="AL67" s="146">
        <f t="shared" si="139"/>
        <v>1.0054675850393353</v>
      </c>
      <c r="AM67" s="146">
        <f t="shared" si="140"/>
        <v>2.9454924548916292E-3</v>
      </c>
      <c r="AN67" s="137">
        <f>AF67/Q67</f>
        <v>1.0054675850393353</v>
      </c>
      <c r="AO67" s="141">
        <f t="shared" si="141"/>
        <v>2.9454924548916292E-3</v>
      </c>
      <c r="AP67" s="137" t="str">
        <f t="shared" si="142"/>
        <v>Out of range</v>
      </c>
      <c r="AQ67" s="137" t="e">
        <f t="shared" si="143"/>
        <v>#VALUE!</v>
      </c>
      <c r="AR67" s="137" t="e">
        <f t="shared" si="144"/>
        <v>#VALUE!</v>
      </c>
      <c r="AS67" s="145">
        <f t="shared" si="145"/>
        <v>2.2583721201555325E-5</v>
      </c>
      <c r="AT67" s="145">
        <f t="shared" si="146"/>
        <v>9.9873325603726503E-8</v>
      </c>
      <c r="AU67" s="137">
        <v>0.75</v>
      </c>
      <c r="AV67" s="137">
        <f t="shared" si="147"/>
        <v>0.375</v>
      </c>
      <c r="AW67" s="137" t="str">
        <f t="shared" si="148"/>
        <v>Out of range</v>
      </c>
      <c r="AX67" s="147">
        <f t="shared" si="149"/>
        <v>106.7816896441</v>
      </c>
      <c r="AY67" s="147" t="e">
        <f t="shared" si="150"/>
        <v>#VALUE!</v>
      </c>
      <c r="AZ67" s="137" t="str">
        <f>Input!B67</f>
        <v>Hu1-13</v>
      </c>
      <c r="BA67" s="148">
        <f>Input!E67</f>
        <v>0</v>
      </c>
      <c r="BB67" s="137" t="e">
        <f t="shared" si="151"/>
        <v>#VALUE!</v>
      </c>
      <c r="BC67" s="143" t="e">
        <f t="shared" si="152"/>
        <v>#VALUE!</v>
      </c>
      <c r="BD67" s="137" t="e">
        <f t="shared" si="153"/>
        <v>#VALUE!</v>
      </c>
      <c r="BE67" s="149" t="e">
        <f t="shared" si="154"/>
        <v>#VALUE!</v>
      </c>
      <c r="BF67" s="150" t="e">
        <f t="shared" si="155"/>
        <v>#VALUE!</v>
      </c>
      <c r="BG67" s="151"/>
      <c r="BH67" s="151"/>
      <c r="BI67" s="151"/>
      <c r="BJ67" s="151"/>
      <c r="BK67" s="151"/>
      <c r="BL67" s="151"/>
      <c r="BM67" s="155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</row>
    <row r="68" spans="1:109" ht="15" customHeight="1" x14ac:dyDescent="0.2">
      <c r="A68" s="9">
        <f>Input!A68</f>
        <v>9116</v>
      </c>
      <c r="B68" s="9" t="str">
        <f>Input!B68</f>
        <v>CH-10-3</v>
      </c>
      <c r="C68" s="9">
        <f>Input!O68</f>
        <v>0.94476307161854445</v>
      </c>
      <c r="D68" s="9">
        <f>C68*Input!P68/100</f>
        <v>3.8367982808935218E-3</v>
      </c>
      <c r="E68" s="11">
        <f>Input!M68</f>
        <v>1.2438666570260091</v>
      </c>
      <c r="F68" s="12">
        <f>E68*Input!N68/100</f>
        <v>8.903750206594834E-5</v>
      </c>
      <c r="G68" s="13">
        <f t="shared" si="130"/>
        <v>171.50433467074612</v>
      </c>
      <c r="H68" s="12">
        <f>G68*Input!L68/100</f>
        <v>1.28236987821555E-2</v>
      </c>
      <c r="I68" s="9">
        <v>0.3</v>
      </c>
      <c r="J68" s="21">
        <f>(((C68*$G$4*0.000000001*Input!G68*(234/233))-(I68*0.000000000000001))/Input!F68)*1000000000000</f>
        <v>18.198182483200725</v>
      </c>
      <c r="K68" s="9">
        <f>J68*Input!P68/100</f>
        <v>7.3905042824453912E-2</v>
      </c>
      <c r="L68" s="14">
        <f t="shared" si="131"/>
        <v>0.25166763564570188</v>
      </c>
      <c r="M68" s="22">
        <f>L68*Input!P68/100</f>
        <v>1.0220530213439947E-3</v>
      </c>
      <c r="N68" s="9">
        <v>5.0000000000000001E-3</v>
      </c>
      <c r="O68" s="21">
        <f>(((G68*$D$4*0.000000001*Input!G68*(238/236))-(N68*0.000000001))/Input!F68)*1000000</f>
        <v>0.33278242163232813</v>
      </c>
      <c r="P68" s="9">
        <f>O68*Input!L68/100</f>
        <v>2.4882761961684466E-5</v>
      </c>
      <c r="Q68" s="23">
        <f t="shared" si="132"/>
        <v>0.24828869184073293</v>
      </c>
      <c r="R68" s="24">
        <f>Q68*Input!L68/100</f>
        <v>1.8565008291444004E-5</v>
      </c>
      <c r="S68" s="65">
        <f>Input!S68*0.0000028263/0.000000000155125</f>
        <v>1.0136692842190596</v>
      </c>
      <c r="T68" s="9">
        <f>S68*Input!T68/100</f>
        <v>2.1068060181857005E-3</v>
      </c>
      <c r="U68" s="9">
        <f>S68*1/((U67+U69)/2)</f>
        <v>1.0158809535048234</v>
      </c>
      <c r="V68" s="9">
        <f>U68*Input!T68/100</f>
        <v>2.1114027424171873E-3</v>
      </c>
      <c r="W68" s="3">
        <v>3.0000000000000001E-3</v>
      </c>
      <c r="X68" s="21">
        <f>((($L$4*0.000000001*Input!G68/Input!W68*(232/229))-(W68*0.000000001))/Input!F68)*1000000000</f>
        <v>1.8921701095741468</v>
      </c>
      <c r="Y68" s="21">
        <f>X68*Input!X68/100</f>
        <v>3.9199984840613804E-3</v>
      </c>
      <c r="Z68" s="21">
        <f t="shared" si="133"/>
        <v>4.6201380021739381E-4</v>
      </c>
      <c r="AA68" s="21">
        <f>Z68*Input!X68/100</f>
        <v>9.5715146714542872E-7</v>
      </c>
      <c r="AB68" s="14">
        <v>0.05</v>
      </c>
      <c r="AC68" s="14">
        <v>0.85</v>
      </c>
      <c r="AD68" s="21">
        <f>(((Input!G68*$L$4*0.000000001*Input!U68*(230/229))-((AB68*0.000000000000001)+(Input!G68*AC68*0.000000000000001)))/Input!F68)*1000000000000</f>
        <v>0.55621906746419636</v>
      </c>
      <c r="AE68" s="21">
        <f>AD68*Input!V68/100</f>
        <v>3.100016134559297E-3</v>
      </c>
      <c r="AF68" s="21">
        <f t="shared" si="134"/>
        <v>2.5357206135275784E-2</v>
      </c>
      <c r="AG68" s="21">
        <f>AF68*Input!V68/100</f>
        <v>1.4132515899728822E-4</v>
      </c>
      <c r="AH68" s="9">
        <f t="shared" si="135"/>
        <v>54.884088144865636</v>
      </c>
      <c r="AI68" s="3">
        <f t="shared" si="136"/>
        <v>0.32633841076906928</v>
      </c>
      <c r="AJ68" s="22">
        <f t="shared" si="137"/>
        <v>15.880953504823436</v>
      </c>
      <c r="AK68" s="3">
        <f t="shared" si="138"/>
        <v>2.1114027424171873</v>
      </c>
      <c r="AL68" s="3">
        <f t="shared" si="139"/>
        <v>0.10212791387028369</v>
      </c>
      <c r="AM68" s="3">
        <f t="shared" si="140"/>
        <v>5.6924814294579253E-4</v>
      </c>
      <c r="AN68" s="9">
        <f>AL68*1/((AN67+AN69)/2)</f>
        <v>0.10177639774431445</v>
      </c>
      <c r="AO68" s="21">
        <f t="shared" si="141"/>
        <v>5.6728883628475921E-4</v>
      </c>
      <c r="AP68" s="58">
        <f t="shared" si="142"/>
        <v>11.5245</v>
      </c>
      <c r="AQ68" s="58">
        <f t="shared" si="143"/>
        <v>7.5399999999999995E-2</v>
      </c>
      <c r="AR68" s="58">
        <f t="shared" si="144"/>
        <v>0.65425831923293853</v>
      </c>
      <c r="AS68" s="67">
        <f t="shared" si="145"/>
        <v>1.860792760202534E-3</v>
      </c>
      <c r="AT68" s="67">
        <f t="shared" si="146"/>
        <v>3.8575042216223074E-6</v>
      </c>
      <c r="AU68" s="58">
        <v>0.75</v>
      </c>
      <c r="AV68" s="58">
        <f t="shared" si="147"/>
        <v>0.375</v>
      </c>
      <c r="AW68" s="58">
        <f t="shared" si="148"/>
        <v>11.374499999999999</v>
      </c>
      <c r="AX68" s="57">
        <f t="shared" si="149"/>
        <v>0.1015247941</v>
      </c>
      <c r="AY68" s="47">
        <f t="shared" si="150"/>
        <v>0.10422292593606639</v>
      </c>
      <c r="AZ68" s="9" t="str">
        <f>Input!B68</f>
        <v>CH-10-3</v>
      </c>
      <c r="BA68" s="48">
        <f>Input!E68</f>
        <v>40</v>
      </c>
      <c r="BB68" s="58">
        <f t="shared" si="151"/>
        <v>16.399785373302137</v>
      </c>
      <c r="BC68" s="22">
        <f t="shared" si="152"/>
        <v>2.1803874965966781</v>
      </c>
      <c r="BD68" s="9">
        <f t="shared" si="153"/>
        <v>11316.5</v>
      </c>
      <c r="BE68" s="49">
        <f t="shared" si="154"/>
        <v>52.111462968033194</v>
      </c>
      <c r="BF68" s="89">
        <f t="shared" si="155"/>
        <v>0.91628577903262909</v>
      </c>
      <c r="BG68" s="85"/>
      <c r="BH68" s="85"/>
      <c r="BI68" s="85"/>
      <c r="BJ68" s="85"/>
      <c r="BK68" s="85"/>
      <c r="BL68" s="85"/>
      <c r="BM68" s="90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</row>
    <row r="69" spans="1:109" s="154" customFormat="1" ht="15" customHeight="1" x14ac:dyDescent="0.2">
      <c r="A69" s="137">
        <f>Input!A69</f>
        <v>8717</v>
      </c>
      <c r="B69" s="137" t="str">
        <f>Input!B69</f>
        <v>Hu1-13</v>
      </c>
      <c r="C69" s="137">
        <f>Input!O69</f>
        <v>2.0878670174049421</v>
      </c>
      <c r="D69" s="137">
        <f>C69*Input!P69/100</f>
        <v>1.0555009513170874E-2</v>
      </c>
      <c r="E69" s="138">
        <f>Input!M69</f>
        <v>2.7694144570396326</v>
      </c>
      <c r="F69" s="139">
        <f>E69*Input!N69/100</f>
        <v>2.1020345922998643E-4</v>
      </c>
      <c r="G69" s="140">
        <f t="shared" si="130"/>
        <v>381.84686533662455</v>
      </c>
      <c r="H69" s="139">
        <f>G69*Input!L69/100</f>
        <v>1.6530556916340367E-2</v>
      </c>
      <c r="I69" s="137">
        <v>0</v>
      </c>
      <c r="J69" s="141">
        <f>(((C69*$G$4*0.000000001*Input!G69*(234/233))-(I69*0.000000000000001))/Input!F69)*1000000000000</f>
        <v>744.51654119404793</v>
      </c>
      <c r="K69" s="137">
        <f>J69*Input!P69/100</f>
        <v>3.763831273499215</v>
      </c>
      <c r="L69" s="142">
        <f t="shared" si="131"/>
        <v>10.296122582262775</v>
      </c>
      <c r="M69" s="143">
        <f>L69*Input!P69/100</f>
        <v>5.2051050617022795E-2</v>
      </c>
      <c r="N69" s="137">
        <v>0</v>
      </c>
      <c r="O69" s="141">
        <f>(((G69*$D$4*0.000000001*Input!G69*(238/236))-(N69*0.000000001))/Input!F69)*1000000</f>
        <v>13.716326117842105</v>
      </c>
      <c r="P69" s="137">
        <f>O69*Input!L69/100</f>
        <v>5.9379434573644872E-4</v>
      </c>
      <c r="Q69" s="144">
        <f t="shared" si="132"/>
        <v>10.233739666762068</v>
      </c>
      <c r="R69" s="145">
        <f>Q69*Input!L69/100</f>
        <v>4.430294743398924E-4</v>
      </c>
      <c r="S69" s="143">
        <f>Input!S69*0.0000028263/0.000000000155125</f>
        <v>0.99714569275304343</v>
      </c>
      <c r="T69" s="137">
        <f>S69*Input!T69/100</f>
        <v>9.4730904468945843E-4</v>
      </c>
      <c r="U69" s="143">
        <f>S69</f>
        <v>0.99714569275304343</v>
      </c>
      <c r="V69" s="137">
        <f>U69*Input!T69/100</f>
        <v>9.4730904468945843E-4</v>
      </c>
      <c r="W69" s="146">
        <v>0</v>
      </c>
      <c r="X69" s="141">
        <f>((($L$4*0.000000001*Input!G69/Input!W69*(232/229))-(W69*0.000000001))/Input!F69)*1000000000</f>
        <v>0.94325521915213051</v>
      </c>
      <c r="Y69" s="141">
        <f>X69*Input!X69/100</f>
        <v>3.238599901022331E-3</v>
      </c>
      <c r="Z69" s="141">
        <f t="shared" si="133"/>
        <v>2.303159352165473E-4</v>
      </c>
      <c r="AA69" s="141">
        <f>Z69*Input!X69/100</f>
        <v>7.9077342998075148E-7</v>
      </c>
      <c r="AB69" s="142">
        <v>0</v>
      </c>
      <c r="AC69" s="142">
        <v>0.85</v>
      </c>
      <c r="AD69" s="141">
        <f>(((Input!G69*$L$4*0.000000001*Input!U69*(230/229))-((AB69*0.000000000000001)+(Input!G69*AC69*0.000000000000001)))/Input!F69)*1000000000000</f>
        <v>224.80387028325802</v>
      </c>
      <c r="AE69" s="141">
        <f>AD69*Input!V69/100</f>
        <v>0.4486468646678351</v>
      </c>
      <c r="AF69" s="141">
        <f t="shared" si="134"/>
        <v>10.248476566559461</v>
      </c>
      <c r="AG69" s="141">
        <f>AF69*Input!V69/100</f>
        <v>2.0453148219446417E-2</v>
      </c>
      <c r="AH69" s="137">
        <f t="shared" si="135"/>
        <v>44497.470645805093</v>
      </c>
      <c r="AI69" s="146">
        <f t="shared" si="136"/>
        <v>176.71354859823501</v>
      </c>
      <c r="AJ69" s="143">
        <f t="shared" si="137"/>
        <v>-2.8543072469565667</v>
      </c>
      <c r="AK69" s="146">
        <f t="shared" si="138"/>
        <v>0.94730904468945842</v>
      </c>
      <c r="AL69" s="146">
        <f t="shared" si="139"/>
        <v>1.0014400307489995</v>
      </c>
      <c r="AM69" s="146">
        <f t="shared" si="140"/>
        <v>1.9990697743496265E-3</v>
      </c>
      <c r="AN69" s="137">
        <f>AF69/Q69</f>
        <v>1.0014400307489995</v>
      </c>
      <c r="AO69" s="141">
        <f t="shared" si="141"/>
        <v>1.9990697743496265E-3</v>
      </c>
      <c r="AP69" s="137" t="str">
        <f t="shared" si="142"/>
        <v>Out of range</v>
      </c>
      <c r="AQ69" s="137" t="e">
        <f t="shared" si="143"/>
        <v>#VALUE!</v>
      </c>
      <c r="AR69" s="137" t="e">
        <f t="shared" si="144"/>
        <v>#VALUE!</v>
      </c>
      <c r="AS69" s="145">
        <f t="shared" si="145"/>
        <v>2.2505549556296143E-5</v>
      </c>
      <c r="AT69" s="145">
        <f t="shared" si="146"/>
        <v>7.7277350363013145E-8</v>
      </c>
      <c r="AU69" s="137">
        <v>0.75</v>
      </c>
      <c r="AV69" s="137">
        <f t="shared" si="147"/>
        <v>0.375</v>
      </c>
      <c r="AW69" s="137" t="str">
        <f t="shared" si="148"/>
        <v>Out of range</v>
      </c>
      <c r="AX69" s="147">
        <f t="shared" si="149"/>
        <v>104.7204341469</v>
      </c>
      <c r="AY69" s="147" t="e">
        <f t="shared" si="150"/>
        <v>#VALUE!</v>
      </c>
      <c r="AZ69" s="137" t="str">
        <f>Input!B69</f>
        <v>Hu1-13</v>
      </c>
      <c r="BA69" s="148">
        <f>Input!E69</f>
        <v>0</v>
      </c>
      <c r="BB69" s="137" t="e">
        <f t="shared" si="151"/>
        <v>#VALUE!</v>
      </c>
      <c r="BC69" s="143" t="e">
        <f t="shared" si="152"/>
        <v>#VALUE!</v>
      </c>
      <c r="BD69" s="137" t="e">
        <f t="shared" si="153"/>
        <v>#VALUE!</v>
      </c>
      <c r="BE69" s="149" t="e">
        <f t="shared" si="154"/>
        <v>#VALUE!</v>
      </c>
      <c r="BF69" s="150" t="e">
        <f t="shared" si="155"/>
        <v>#VALUE!</v>
      </c>
      <c r="BG69" s="151"/>
      <c r="BH69" s="151"/>
      <c r="BI69" s="151"/>
      <c r="BJ69" s="151"/>
      <c r="BK69" s="151"/>
      <c r="BL69" s="151"/>
      <c r="BM69" s="155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</row>
    <row r="70" spans="1:109" s="76" customFormat="1" ht="15" customHeight="1" x14ac:dyDescent="0.2">
      <c r="A70" s="58"/>
      <c r="B70" s="58"/>
      <c r="C70" s="58"/>
      <c r="D70" s="58"/>
      <c r="E70" s="60"/>
      <c r="F70" s="61"/>
      <c r="G70" s="59"/>
      <c r="H70" s="61"/>
      <c r="I70" s="58"/>
      <c r="J70" s="63"/>
      <c r="K70" s="58"/>
      <c r="L70" s="64"/>
      <c r="M70" s="65"/>
      <c r="N70" s="58"/>
      <c r="O70" s="63"/>
      <c r="P70" s="58"/>
      <c r="Q70" s="66"/>
      <c r="R70" s="67"/>
      <c r="S70" s="65"/>
      <c r="T70" s="58"/>
      <c r="U70" s="58"/>
      <c r="V70" s="58"/>
      <c r="W70" s="68"/>
      <c r="X70" s="63"/>
      <c r="Y70" s="63"/>
      <c r="Z70" s="63"/>
      <c r="AA70" s="63"/>
      <c r="AB70" s="64"/>
      <c r="AC70" s="64"/>
      <c r="AD70" s="63"/>
      <c r="AE70" s="63"/>
      <c r="AF70" s="63"/>
      <c r="AG70" s="63"/>
      <c r="AH70" s="58"/>
      <c r="AI70" s="68"/>
      <c r="AJ70" s="65"/>
      <c r="AK70" s="68"/>
      <c r="AL70" s="68"/>
      <c r="AM70" s="68"/>
      <c r="AN70" s="58"/>
      <c r="AO70" s="63"/>
      <c r="AP70" s="58"/>
      <c r="AQ70" s="58"/>
      <c r="AR70" s="58"/>
      <c r="AS70" s="67"/>
      <c r="AT70" s="67"/>
      <c r="AU70" s="58"/>
      <c r="AV70" s="58"/>
      <c r="AW70" s="58"/>
      <c r="AX70" s="57"/>
      <c r="AY70" s="57"/>
      <c r="AZ70" s="58"/>
      <c r="BA70" s="69"/>
      <c r="BB70" s="58"/>
      <c r="BC70" s="65"/>
      <c r="BD70" s="58"/>
      <c r="BE70" s="62"/>
      <c r="BF70" s="74"/>
      <c r="BG70" s="75"/>
      <c r="BH70" s="75"/>
      <c r="BI70" s="75"/>
      <c r="BJ70" s="75"/>
      <c r="BK70" s="75"/>
      <c r="BL70" s="75"/>
      <c r="BM70" s="103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</row>
    <row r="71" spans="1:109" s="154" customFormat="1" ht="15" customHeight="1" x14ac:dyDescent="0.2">
      <c r="A71" s="137">
        <f>Input!A71</f>
        <v>8717</v>
      </c>
      <c r="B71" s="137" t="str">
        <f>Input!B71</f>
        <v>Hu1-13</v>
      </c>
      <c r="C71" s="137">
        <f>Input!O71</f>
        <v>2.1305273549516226</v>
      </c>
      <c r="D71" s="137">
        <f>C71*Input!P71/100</f>
        <v>3.7779756502953392E-2</v>
      </c>
      <c r="E71" s="138">
        <f>Input!M71</f>
        <v>2.7687689646387148</v>
      </c>
      <c r="F71" s="139">
        <f>E71*Input!N71/100</f>
        <v>3.8092729067806488E-4</v>
      </c>
      <c r="G71" s="140">
        <f t="shared" ref="G71:G77" si="156">E71*137.88</f>
        <v>381.75786484438601</v>
      </c>
      <c r="H71" s="139">
        <f>G71*Input!L71/100</f>
        <v>3.8399102781719659E-2</v>
      </c>
      <c r="I71" s="137">
        <v>0</v>
      </c>
      <c r="J71" s="141">
        <f>(((C71*$G$4*0.000000001*Input!G71*(234/233))-(I71*0.000000000000001))/Input!F71)*1000000000000</f>
        <v>759.72887353689123</v>
      </c>
      <c r="K71" s="137">
        <f>J71*Input!P71/100</f>
        <v>13.471956501182103</v>
      </c>
      <c r="L71" s="142">
        <f t="shared" ref="L71:L77" si="157">(J71/234)*602200000000*0.0000028263/(365.2425*24*60)</f>
        <v>10.50649808085524</v>
      </c>
      <c r="M71" s="143">
        <f>L71*Input!P71/100</f>
        <v>0.18630736576600826</v>
      </c>
      <c r="N71" s="137">
        <v>0</v>
      </c>
      <c r="O71" s="141">
        <f>(((G71*$D$4*0.000000001*Input!G71*(238/236))-(N71*0.000000001))/Input!F71)*1000000</f>
        <v>13.713129130025756</v>
      </c>
      <c r="P71" s="137">
        <f>O71*Input!L71/100</f>
        <v>1.379334660564221E-3</v>
      </c>
      <c r="Q71" s="144">
        <f t="shared" ref="Q71:Q77" si="158">(O71/238.05)*602200000000000000*0.00000000015512/(365.2425*24*60)</f>
        <v>10.231354396774371</v>
      </c>
      <c r="R71" s="145">
        <f>Q71*Input!L71/100</f>
        <v>1.0291204589539602E-3</v>
      </c>
      <c r="S71" s="143">
        <f>Input!S71*0.0000028263/0.000000000155125</f>
        <v>1.0000676496495255</v>
      </c>
      <c r="T71" s="137">
        <f>S71*Input!T71/100</f>
        <v>2.4541915053895528E-3</v>
      </c>
      <c r="U71" s="143">
        <f>S71</f>
        <v>1.0000676496495255</v>
      </c>
      <c r="V71" s="137">
        <f>U71*Input!T71/100</f>
        <v>2.4541915053895528E-3</v>
      </c>
      <c r="W71" s="146">
        <v>0</v>
      </c>
      <c r="X71" s="141">
        <f>((($L$4*0.000000001*Input!G71/Input!W71*(232/229))-(W71*0.000000001))/Input!F71)*1000000000</f>
        <v>0.9379257439225549</v>
      </c>
      <c r="Y71" s="141">
        <f>X71*Input!X71/100</f>
        <v>7.0524387310738814E-3</v>
      </c>
      <c r="Z71" s="141">
        <f t="shared" ref="Z71:Z77" si="159">(X71/232)*6.022E+23*0.000000001*0.000000000049475/(365.2425*24*60)</f>
        <v>2.2901462985741401E-4</v>
      </c>
      <c r="AA71" s="141">
        <f>Z71*Input!X71/100</f>
        <v>1.7220037471562741E-6</v>
      </c>
      <c r="AB71" s="142">
        <v>0</v>
      </c>
      <c r="AC71" s="142">
        <v>0.85</v>
      </c>
      <c r="AD71" s="141">
        <f>(((Input!G71*$L$4*0.000000001*Input!U71*(230/229))-((AB71*0.000000000000001)+(Input!G71*AC71*0.000000000000001)))/Input!F71)*1000000000000</f>
        <v>226.13104160844335</v>
      </c>
      <c r="AE71" s="141">
        <f>AD71*Input!V71/100</f>
        <v>0.73731019793341712</v>
      </c>
      <c r="AF71" s="141">
        <f t="shared" ref="AF71:AF77" si="160">(AD71/230)*602200000000*0.0000091577/(365.2425*24*60)</f>
        <v>10.308980347961594</v>
      </c>
      <c r="AG71" s="141">
        <f>AF71*Input!V71/100</f>
        <v>3.3612883427161754E-2</v>
      </c>
      <c r="AH71" s="137">
        <f t="shared" ref="AH71:AH77" si="161">AF71/Z71</f>
        <v>45014.505642630917</v>
      </c>
      <c r="AI71" s="146">
        <f t="shared" ref="AI71:AI77" si="162">AH71*SQRT((AG71/AF71)^2+(AA71/Z71)^2)</f>
        <v>368.92487904922842</v>
      </c>
      <c r="AJ71" s="143">
        <f t="shared" ref="AJ71:AJ77" si="163">(U71-1)*1000</f>
        <v>6.7649649525547417E-2</v>
      </c>
      <c r="AK71" s="146">
        <f t="shared" ref="AK71:AK77" si="164">V71*1000</f>
        <v>2.4541915053895527</v>
      </c>
      <c r="AL71" s="146">
        <f t="shared" ref="AL71:AL77" si="165">AF71/Q71</f>
        <v>1.0075870650333152</v>
      </c>
      <c r="AM71" s="146">
        <f t="shared" ref="AM71:AM77" si="166">AL71*SQRT((R71/Q71)^2+(AG71/AF71)^2)</f>
        <v>3.2868447806527561E-3</v>
      </c>
      <c r="AN71" s="137">
        <f>AF71/Q71</f>
        <v>1.0075870650333152</v>
      </c>
      <c r="AO71" s="141">
        <f t="shared" ref="AO71:AO77" si="167">AN71*SQRT((R71/Q71)^2+(AG71/AF71)^2)</f>
        <v>3.2868447806527561E-3</v>
      </c>
      <c r="AP71" s="137" t="str">
        <f t="shared" ref="AP71:AP77" si="168">ThU_Alter_Kombi(AN71,U71)</f>
        <v>Out of range</v>
      </c>
      <c r="AQ71" s="137" t="e">
        <f t="shared" ref="AQ71:AQ77" si="169">Montealter(AN71,AO71,U71,V71)</f>
        <v>#VALUE!</v>
      </c>
      <c r="AR71" s="137" t="e">
        <f t="shared" ref="AR71:AR77" si="170">(AQ71/AP71)*100</f>
        <v>#VALUE!</v>
      </c>
      <c r="AS71" s="145">
        <f t="shared" ref="AS71:AS77" si="171">Z71/Q71</f>
        <v>2.2383608364657491E-5</v>
      </c>
      <c r="AT71" s="145">
        <f t="shared" ref="AT71:AT77" si="172">AS71*SQRT((Y71/X71)^2+(P71/O71)^2)</f>
        <v>1.6832158746398967E-7</v>
      </c>
      <c r="AU71" s="137">
        <v>0.75</v>
      </c>
      <c r="AV71" s="137">
        <f t="shared" ref="AV71:AV77" si="173">AU71/2</f>
        <v>0.375</v>
      </c>
      <c r="AW71" s="137" t="str">
        <f t="shared" ref="AW71:AW77" si="174">marincorr_age(AN71,U71,AS71,AU71)</f>
        <v>Out of range</v>
      </c>
      <c r="AX71" s="147">
        <f t="shared" ref="AX71:AX77" si="175">marincorr_age_error(AN71, AO71, U71, V71, AS71, AT71, AU71, AV71)</f>
        <v>184.52653942329999</v>
      </c>
      <c r="AY71" s="147" t="e">
        <f t="shared" ref="AY71:AY77" si="176">SQRT(((AU71*EXP(-0.0000091577*AW71*1000))/(0.0000091577*(EXP(-0.0000091577*AW71*1000)+(AJ71/1000)*EXP(-(0.0000091577-0.0000028263)*AW71*1000)-AS71*AU71*EXP(-0.0000091577*AW71*1000))))^2*AT71^2+((AS71*EXP(-0.0000091577*AW71*1000))/(0.0000091577*(EXP(-0.0000091577*AW71*1000)+(AJ71/1000)*EXP(-(0.0000091577-0.0000028263)*AW71*1000)-AS71*AU71*EXP(-0.0000091577*AW71*1000))))^2*AV71^2+((0.0000091577/(0.0000091577-0.0000028263))*(EXP(-(0.0000091577-0.0000028263)*AW71*1000)-1)/(0.0000091577*(EXP(-0.0000091577*AW71*1000)+(AJ71/1000)*EXP(-(0.0000091577-0.0000028263)*AW71*1000)-AS71*AU71*EXP(-0.0000091577*AW71*1000))))^2*T71^2+(1/(0.0000091577*(EXP(-0.0000091577*AW71*1000)+(AJ71/1000)*EXP(-(0.0000091577-0.0000028263)*AW71*1000)-AS71*AU71*EXP(-0.0000091577*AW71*1000))))^2*AO71^2)/1000</f>
        <v>#VALUE!</v>
      </c>
      <c r="AZ71" s="137" t="str">
        <f>Input!B71</f>
        <v>Hu1-13</v>
      </c>
      <c r="BA71" s="148">
        <f>Input!E71</f>
        <v>0</v>
      </c>
      <c r="BB71" s="137" t="e">
        <f t="shared" ref="BB71:BB77" si="177">((U71-1)*EXP(0.0000028263*AW71*1000))*1000</f>
        <v>#VALUE!</v>
      </c>
      <c r="BC71" s="143" t="e">
        <f t="shared" ref="BC71:BC77" si="178">SQRT((EXP(0.0000028263*AW71*1000)*V71)^2+((U71-1)*0.0000028263*EXP(0.0000028263*AW71*1000)*AX71*1000)^2)*1000</f>
        <v>#VALUE!</v>
      </c>
      <c r="BD71" s="137" t="e">
        <f t="shared" ref="BD71:BD77" si="179">AW71*1000-58</f>
        <v>#VALUE!</v>
      </c>
      <c r="BE71" s="149" t="e">
        <f t="shared" ref="BE71:BE77" si="180">AY71/2*1000</f>
        <v>#VALUE!</v>
      </c>
      <c r="BF71" s="150" t="e">
        <f t="shared" ref="BF71:BF77" si="181">AY71/AW71*100</f>
        <v>#VALUE!</v>
      </c>
      <c r="BG71" s="151"/>
      <c r="BH71" s="151"/>
      <c r="BI71" s="151"/>
      <c r="BJ71" s="151"/>
      <c r="BK71" s="151"/>
      <c r="BL71" s="151"/>
      <c r="BM71" s="155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</row>
    <row r="72" spans="1:109" ht="15" customHeight="1" x14ac:dyDescent="0.2">
      <c r="A72" s="9">
        <f>Input!A72</f>
        <v>9125</v>
      </c>
      <c r="B72" s="9" t="str">
        <f>Input!B72</f>
        <v>M39_1_61 52,1cm</v>
      </c>
      <c r="C72" s="9">
        <f>Input!O72</f>
        <v>0.90561658420949043</v>
      </c>
      <c r="D72" s="9">
        <f>C72*Input!P72/100</f>
        <v>2.1680300575440794E-3</v>
      </c>
      <c r="E72" s="11">
        <f>Input!M72</f>
        <v>0.5603482350792337</v>
      </c>
      <c r="F72" s="12">
        <f>E72*Input!N72/100</f>
        <v>3.3663599296021899E-5</v>
      </c>
      <c r="G72" s="13">
        <f t="shared" si="156"/>
        <v>77.260814652724747</v>
      </c>
      <c r="H72" s="12">
        <f>G72*Input!L72/100</f>
        <v>6.2765724467543959E-3</v>
      </c>
      <c r="I72" s="9">
        <v>0.3</v>
      </c>
      <c r="J72" s="21">
        <f>(((C72*$G$4*0.000000001*Input!G72*(234/233))-(I72*0.000000000000001))/Input!F72)*1000000000000</f>
        <v>14.196549741440011</v>
      </c>
      <c r="K72" s="9">
        <f>J72*Input!P72/100</f>
        <v>3.3986288556904089E-2</v>
      </c>
      <c r="L72" s="14">
        <f t="shared" si="157"/>
        <v>0.19632796357839444</v>
      </c>
      <c r="M72" s="22">
        <f>L72*Input!P72/100</f>
        <v>4.7000566641115825E-4</v>
      </c>
      <c r="N72" s="9">
        <v>5.0000000000000001E-3</v>
      </c>
      <c r="O72" s="21">
        <f>(((G72*$D$4*0.000000001*Input!G72*(238/236))-(N72*0.000000001))/Input!F72)*1000000</f>
        <v>0.1219947366739865</v>
      </c>
      <c r="P72" s="9">
        <f>O72*Input!L72/100</f>
        <v>9.9107006093417835E-6</v>
      </c>
      <c r="Q72" s="23">
        <f t="shared" si="158"/>
        <v>9.1020172975675856E-2</v>
      </c>
      <c r="R72" s="24">
        <f>Q72*Input!L72/100</f>
        <v>7.3943655961411538E-6</v>
      </c>
      <c r="S72" s="65">
        <f>Input!S72*0.0000028263/0.000000000155125</f>
        <v>2.1556929661176003</v>
      </c>
      <c r="T72" s="9">
        <f>S72*Input!T72/100</f>
        <v>2.1392154613333143E-3</v>
      </c>
      <c r="U72" s="9">
        <f>S72*1/((U71+U73)/2)</f>
        <v>2.1568299566584868</v>
      </c>
      <c r="V72" s="9">
        <f>U72*Input!T72/100</f>
        <v>2.1403437610414285E-3</v>
      </c>
      <c r="W72" s="3">
        <v>3.0000000000000001E-3</v>
      </c>
      <c r="X72" s="21">
        <f>((($L$4*0.000000001*Input!G72/Input!W72*(232/229))-(W72*0.000000001))/Input!F72)*1000000000</f>
        <v>1.4426383168251891</v>
      </c>
      <c r="Y72" s="21">
        <f>X72*Input!X72/100</f>
        <v>2.9502569489057145E-3</v>
      </c>
      <c r="Z72" s="21">
        <f t="shared" si="159"/>
        <v>3.5225099885212609E-4</v>
      </c>
      <c r="AA72" s="21">
        <f>Z72*Input!X72/100</f>
        <v>7.2036833141205963E-7</v>
      </c>
      <c r="AB72" s="14">
        <v>0.05</v>
      </c>
      <c r="AC72" s="14">
        <v>0.85</v>
      </c>
      <c r="AD72" s="21">
        <f>(((Input!G72*$L$4*0.000000001*Input!U72*(230/229))-((AB72*0.000000000000001)+(Input!G72*AC72*0.000000000000001)))/Input!F72)*1000000000000</f>
        <v>3.7848875745045798</v>
      </c>
      <c r="AE72" s="21">
        <f>AD72*Input!V72/100</f>
        <v>8.3714602982718957E-3</v>
      </c>
      <c r="AF72" s="21">
        <f t="shared" si="160"/>
        <v>0.17254743686350604</v>
      </c>
      <c r="AG72" s="21">
        <f>AF72*Input!V72/100</f>
        <v>3.8164251614804983E-4</v>
      </c>
      <c r="AH72" s="9">
        <f t="shared" si="161"/>
        <v>489.8422926429825</v>
      </c>
      <c r="AI72" s="3">
        <f t="shared" si="162"/>
        <v>1.4755813128148125</v>
      </c>
      <c r="AJ72" s="22">
        <f t="shared" si="163"/>
        <v>1156.8299566584867</v>
      </c>
      <c r="AK72" s="3">
        <f t="shared" si="164"/>
        <v>2.1403437610414286</v>
      </c>
      <c r="AL72" s="3">
        <f t="shared" si="165"/>
        <v>1.895705437844174</v>
      </c>
      <c r="AM72" s="3">
        <f t="shared" si="166"/>
        <v>4.1957716131000907E-3</v>
      </c>
      <c r="AN72" s="9">
        <f>AL72*1/((AN71+AN73)/2)</f>
        <v>1.8853930758278914</v>
      </c>
      <c r="AO72" s="21">
        <f t="shared" si="167"/>
        <v>4.1729472254351295E-3</v>
      </c>
      <c r="AP72" s="58">
        <f t="shared" si="168"/>
        <v>168.79179999999999</v>
      </c>
      <c r="AQ72" s="58">
        <f t="shared" si="169"/>
        <v>0.7974</v>
      </c>
      <c r="AR72" s="58">
        <f t="shared" si="170"/>
        <v>0.47241631406265</v>
      </c>
      <c r="AS72" s="67">
        <f t="shared" si="171"/>
        <v>3.8700321844725707E-3</v>
      </c>
      <c r="AT72" s="67">
        <f t="shared" si="172"/>
        <v>7.9206232390509407E-6</v>
      </c>
      <c r="AU72" s="58">
        <v>0.75</v>
      </c>
      <c r="AV72" s="58">
        <f t="shared" si="173"/>
        <v>0.375</v>
      </c>
      <c r="AW72" s="58">
        <f t="shared" si="174"/>
        <v>168.68109999999999</v>
      </c>
      <c r="AX72" s="57">
        <f t="shared" si="175"/>
        <v>0.79139794340000003</v>
      </c>
      <c r="AY72" s="47">
        <f t="shared" si="176"/>
        <v>0.83213258480362762</v>
      </c>
      <c r="AZ72" s="9" t="str">
        <f>Input!B72</f>
        <v>M39_1_61 52,1cm</v>
      </c>
      <c r="BA72" s="48">
        <f>Input!E72</f>
        <v>52.1</v>
      </c>
      <c r="BB72" s="58">
        <f t="shared" si="177"/>
        <v>1863.444880764461</v>
      </c>
      <c r="BC72" s="22">
        <f t="shared" si="178"/>
        <v>5.4091663072435159</v>
      </c>
      <c r="BD72" s="9">
        <f t="shared" si="179"/>
        <v>168623.09999999998</v>
      </c>
      <c r="BE72" s="49">
        <f t="shared" si="180"/>
        <v>416.06629240181383</v>
      </c>
      <c r="BF72" s="89">
        <f t="shared" si="181"/>
        <v>0.49331702532389676</v>
      </c>
      <c r="BG72" s="85"/>
      <c r="BH72" s="85"/>
      <c r="BI72" s="85"/>
      <c r="BJ72" s="85"/>
      <c r="BK72" s="85"/>
      <c r="BL72" s="85"/>
      <c r="BM72" s="90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</row>
    <row r="73" spans="1:109" s="154" customFormat="1" ht="15" customHeight="1" x14ac:dyDescent="0.2">
      <c r="A73" s="137">
        <f>Input!A73</f>
        <v>8717</v>
      </c>
      <c r="B73" s="137" t="str">
        <f>Input!B73</f>
        <v>Hu1-13</v>
      </c>
      <c r="C73" s="137">
        <f>Input!O73</f>
        <v>2.1195909530531285</v>
      </c>
      <c r="D73" s="137">
        <f>C73*Input!P73/100</f>
        <v>4.4935418542850075E-2</v>
      </c>
      <c r="E73" s="138">
        <f>Input!M73</f>
        <v>2.768064218581729</v>
      </c>
      <c r="F73" s="139">
        <f>E73*Input!N73/100</f>
        <v>3.9685687344650692E-4</v>
      </c>
      <c r="G73" s="140">
        <f t="shared" si="156"/>
        <v>381.66069445804879</v>
      </c>
      <c r="H73" s="139">
        <f>G73*Input!L73/100</f>
        <v>3.2383167376061769E-2</v>
      </c>
      <c r="I73" s="137">
        <v>0</v>
      </c>
      <c r="J73" s="141">
        <f>(((C73*$G$4*0.000000001*Input!G73*(234/233))-(I73*0.000000000000001))/Input!F73)*1000000000000</f>
        <v>755.82904081445338</v>
      </c>
      <c r="K73" s="137">
        <f>J73*Input!P73/100</f>
        <v>16.023607879112827</v>
      </c>
      <c r="L73" s="142">
        <f t="shared" si="157"/>
        <v>10.45256622905764</v>
      </c>
      <c r="M73" s="143">
        <f>L73*Input!P73/100</f>
        <v>0.22159484955010192</v>
      </c>
      <c r="N73" s="137">
        <v>0</v>
      </c>
      <c r="O73" s="141">
        <f>(((G73*$D$4*0.000000001*Input!G73*(238/236))-(N73*0.000000001))/Input!F73)*1000000</f>
        <v>13.709638671339331</v>
      </c>
      <c r="P73" s="137">
        <f>O73*Input!L73/100</f>
        <v>1.163236168161691E-3</v>
      </c>
      <c r="Q73" s="144">
        <f t="shared" si="158"/>
        <v>10.22875016841121</v>
      </c>
      <c r="R73" s="145">
        <f>Q73*Input!L73/100</f>
        <v>8.67889551010575E-4</v>
      </c>
      <c r="S73" s="143">
        <f>Input!S73*0.0000028263/0.000000000155125</f>
        <v>0.99887803400311825</v>
      </c>
      <c r="T73" s="137">
        <f>S73*Input!T73/100</f>
        <v>2.952328349719294E-3</v>
      </c>
      <c r="U73" s="143">
        <f>S73</f>
        <v>0.99887803400311825</v>
      </c>
      <c r="V73" s="137">
        <f>U73*Input!T73/100</f>
        <v>2.952328349719294E-3</v>
      </c>
      <c r="W73" s="146">
        <v>0</v>
      </c>
      <c r="X73" s="141">
        <f>((($L$4*0.000000001*Input!G73/Input!W73*(232/229))-(W73*0.000000001))/Input!F73)*1000000000</f>
        <v>0.93227260216243779</v>
      </c>
      <c r="Y73" s="141">
        <f>X73*Input!X73/100</f>
        <v>7.5666455876667515E-3</v>
      </c>
      <c r="Z73" s="141">
        <f t="shared" si="159"/>
        <v>2.2763429439257189E-4</v>
      </c>
      <c r="AA73" s="141">
        <f>Z73*Input!X73/100</f>
        <v>1.8475583485688182E-6</v>
      </c>
      <c r="AB73" s="142">
        <v>0</v>
      </c>
      <c r="AC73" s="142">
        <v>0.85</v>
      </c>
      <c r="AD73" s="141">
        <f>(((Input!G73*$L$4*0.000000001*Input!U73*(230/229))-((AB73*0.000000000000001)+(Input!G73*AC73*0.000000000000001)))/Input!F73)*1000000000000</f>
        <v>225.12329117945029</v>
      </c>
      <c r="AE73" s="141">
        <f>AD73*Input!V73/100</f>
        <v>0.64534357302984757</v>
      </c>
      <c r="AF73" s="141">
        <f t="shared" si="160"/>
        <v>10.263038493653381</v>
      </c>
      <c r="AG73" s="141">
        <f>AF73*Input!V73/100</f>
        <v>2.9420260768832057E-2</v>
      </c>
      <c r="AH73" s="137">
        <f t="shared" si="161"/>
        <v>45085.642833561913</v>
      </c>
      <c r="AI73" s="146">
        <f t="shared" si="162"/>
        <v>388.08388434680143</v>
      </c>
      <c r="AJ73" s="143">
        <f t="shared" si="163"/>
        <v>-1.1219659968817464</v>
      </c>
      <c r="AK73" s="146">
        <f t="shared" si="164"/>
        <v>2.952328349719294</v>
      </c>
      <c r="AL73" s="146">
        <f t="shared" si="165"/>
        <v>1.0033521519909696</v>
      </c>
      <c r="AM73" s="146">
        <f t="shared" si="166"/>
        <v>2.8774918422120772E-3</v>
      </c>
      <c r="AN73" s="137">
        <f>AF73/Q73</f>
        <v>1.0033521519909696</v>
      </c>
      <c r="AO73" s="141">
        <f t="shared" si="167"/>
        <v>2.8774918422120772E-3</v>
      </c>
      <c r="AP73" s="137" t="str">
        <f t="shared" si="168"/>
        <v>Out of range</v>
      </c>
      <c r="AQ73" s="137" t="e">
        <f t="shared" si="169"/>
        <v>#VALUE!</v>
      </c>
      <c r="AR73" s="137" t="e">
        <f t="shared" si="170"/>
        <v>#VALUE!</v>
      </c>
      <c r="AS73" s="145">
        <f t="shared" si="171"/>
        <v>2.2254360566509895E-5</v>
      </c>
      <c r="AT73" s="145">
        <f t="shared" si="172"/>
        <v>1.8063392605415126E-7</v>
      </c>
      <c r="AU73" s="137">
        <v>0.75</v>
      </c>
      <c r="AV73" s="137">
        <f t="shared" si="173"/>
        <v>0.375</v>
      </c>
      <c r="AW73" s="137" t="str">
        <f t="shared" si="174"/>
        <v>Out of range</v>
      </c>
      <c r="AX73" s="147">
        <f t="shared" si="175"/>
        <v>233.8626629474</v>
      </c>
      <c r="AY73" s="147" t="e">
        <f t="shared" si="176"/>
        <v>#VALUE!</v>
      </c>
      <c r="AZ73" s="137" t="str">
        <f>Input!B73</f>
        <v>Hu1-13</v>
      </c>
      <c r="BA73" s="148">
        <f>Input!E73</f>
        <v>0</v>
      </c>
      <c r="BB73" s="137" t="e">
        <f t="shared" si="177"/>
        <v>#VALUE!</v>
      </c>
      <c r="BC73" s="143" t="e">
        <f t="shared" si="178"/>
        <v>#VALUE!</v>
      </c>
      <c r="BD73" s="137" t="e">
        <f t="shared" si="179"/>
        <v>#VALUE!</v>
      </c>
      <c r="BE73" s="149" t="e">
        <f t="shared" si="180"/>
        <v>#VALUE!</v>
      </c>
      <c r="BF73" s="150" t="e">
        <f t="shared" si="181"/>
        <v>#VALUE!</v>
      </c>
      <c r="BG73" s="151"/>
      <c r="BH73" s="151"/>
      <c r="BI73" s="151"/>
      <c r="BJ73" s="151"/>
      <c r="BK73" s="151"/>
      <c r="BL73" s="151"/>
      <c r="BM73" s="155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</row>
    <row r="74" spans="1:109" ht="15" customHeight="1" x14ac:dyDescent="0.2">
      <c r="A74" s="9">
        <f>Input!A74</f>
        <v>9126</v>
      </c>
      <c r="B74" s="9" t="str">
        <f>Input!B74</f>
        <v>M39_1_61 51,4cm</v>
      </c>
      <c r="C74" s="9">
        <f>Input!O74</f>
        <v>1.9424092146288237</v>
      </c>
      <c r="D74" s="9">
        <f>C74*Input!P74/100</f>
        <v>4.1595896058177406E-3</v>
      </c>
      <c r="E74" s="11">
        <f>Input!M74</f>
        <v>1.0993185075604646</v>
      </c>
      <c r="F74" s="12">
        <f>E74*Input!N74/100</f>
        <v>5.0700471761329694E-5</v>
      </c>
      <c r="G74" s="13">
        <f t="shared" si="156"/>
        <v>151.57403582243685</v>
      </c>
      <c r="H74" s="12">
        <f>G74*Input!L74/100</f>
        <v>8.5868550278458619E-3</v>
      </c>
      <c r="I74" s="9">
        <v>0.3</v>
      </c>
      <c r="J74" s="21">
        <f>(((C74*$G$4*0.000000001*Input!G74*(234/233))-(I74*0.000000000000001))/Input!F74)*1000000000000</f>
        <v>25.007096549796902</v>
      </c>
      <c r="K74" s="9">
        <f>J74*Input!P74/100</f>
        <v>5.3551670830645735E-2</v>
      </c>
      <c r="L74" s="14">
        <f t="shared" si="157"/>
        <v>0.34582996784766107</v>
      </c>
      <c r="M74" s="22">
        <f>L74*Input!P74/100</f>
        <v>7.4058068135467549E-4</v>
      </c>
      <c r="N74" s="9">
        <v>5.0000000000000001E-3</v>
      </c>
      <c r="O74" s="21">
        <f>(((G74*$D$4*0.000000001*Input!G74*(238/236))-(N74*0.000000001))/Input!F74)*1000000</f>
        <v>0.19656485232134568</v>
      </c>
      <c r="P74" s="9">
        <f>O74*Input!L74/100</f>
        <v>1.1135639961652836E-5</v>
      </c>
      <c r="Q74" s="23">
        <f t="shared" si="158"/>
        <v>0.14665687509977732</v>
      </c>
      <c r="R74" s="24">
        <f>Q74*Input!L74/100</f>
        <v>8.3082918422382835E-6</v>
      </c>
      <c r="S74" s="65">
        <f>Input!S74*0.0000028263/0.000000000155125</f>
        <v>2.3513981709133054</v>
      </c>
      <c r="T74" s="9">
        <f>S74*Input!T74/100</f>
        <v>1.1522435850675084E-3</v>
      </c>
      <c r="U74" s="9">
        <f>S74*1/((U73+U75)/2)</f>
        <v>2.3540481099704529</v>
      </c>
      <c r="V74" s="9">
        <f>U74*Input!T74/100</f>
        <v>1.1535421211118025E-3</v>
      </c>
      <c r="W74" s="3">
        <v>3.0000000000000001E-3</v>
      </c>
      <c r="X74" s="21">
        <f>((($L$4*0.000000001*Input!G74/Input!W74*(232/229))-(W74*0.000000001))/Input!F74)*1000000000</f>
        <v>9.627986104442339E-2</v>
      </c>
      <c r="Y74" s="21">
        <f>X74*Input!X74/100</f>
        <v>1.7412548168397677E-4</v>
      </c>
      <c r="Z74" s="21">
        <f t="shared" si="159"/>
        <v>2.350878721762916E-5</v>
      </c>
      <c r="AA74" s="21">
        <f>Z74*Input!X74/100</f>
        <v>4.2516460386114069E-8</v>
      </c>
      <c r="AB74" s="14">
        <v>0.05</v>
      </c>
      <c r="AC74" s="14">
        <v>0.85</v>
      </c>
      <c r="AD74" s="21">
        <f>(((Input!G74*$L$4*0.000000001*Input!U74*(230/229))-((AB74*0.000000000000001)+(Input!G74*AC74*0.000000000000001)))/Input!F74)*1000000000000</f>
        <v>6.6658530065716146</v>
      </c>
      <c r="AE74" s="21">
        <f>AD74*Input!V74/100</f>
        <v>1.0078304985541513E-2</v>
      </c>
      <c r="AF74" s="21">
        <f t="shared" si="160"/>
        <v>0.30388639772038117</v>
      </c>
      <c r="AG74" s="21">
        <f>AF74*Input!V74/100</f>
        <v>4.5945504561294815E-4</v>
      </c>
      <c r="AH74" s="9">
        <f t="shared" si="161"/>
        <v>12926.502541675047</v>
      </c>
      <c r="AI74" s="3">
        <f t="shared" si="162"/>
        <v>30.471282764092276</v>
      </c>
      <c r="AJ74" s="22">
        <f t="shared" si="163"/>
        <v>1354.048109970453</v>
      </c>
      <c r="AK74" s="3">
        <f t="shared" si="164"/>
        <v>1.1535421211118024</v>
      </c>
      <c r="AL74" s="3">
        <f t="shared" si="165"/>
        <v>2.0720910459440343</v>
      </c>
      <c r="AM74" s="3">
        <f t="shared" si="166"/>
        <v>3.1350556235623566E-3</v>
      </c>
      <c r="AN74" s="9">
        <f>AL74*1/((AN73+AN75)/2)</f>
        <v>2.0631979112180732</v>
      </c>
      <c r="AO74" s="21">
        <f t="shared" si="167"/>
        <v>3.1216003885289846E-3</v>
      </c>
      <c r="AP74" s="58">
        <f t="shared" si="168"/>
        <v>167.27430000000001</v>
      </c>
      <c r="AQ74" s="58">
        <f t="shared" si="169"/>
        <v>0.49030000000000001</v>
      </c>
      <c r="AR74" s="58">
        <f t="shared" si="170"/>
        <v>0.29311137455066316</v>
      </c>
      <c r="AS74" s="67">
        <f t="shared" si="171"/>
        <v>1.6029788717122922E-4</v>
      </c>
      <c r="AT74" s="67">
        <f t="shared" si="172"/>
        <v>2.9004650597499719E-7</v>
      </c>
      <c r="AU74" s="58">
        <v>0.75</v>
      </c>
      <c r="AV74" s="58">
        <f t="shared" si="173"/>
        <v>0.375</v>
      </c>
      <c r="AW74" s="58">
        <f t="shared" si="174"/>
        <v>167.27019999999999</v>
      </c>
      <c r="AX74" s="57">
        <f t="shared" si="175"/>
        <v>0.51530974210000002</v>
      </c>
      <c r="AY74" s="47">
        <f t="shared" si="176"/>
        <v>0.52649806635623864</v>
      </c>
      <c r="AZ74" s="9" t="str">
        <f>Input!B74</f>
        <v>M39_1_61 51,4cm</v>
      </c>
      <c r="BA74" s="48">
        <f>Input!E74</f>
        <v>51.4</v>
      </c>
      <c r="BB74" s="58">
        <f t="shared" si="177"/>
        <v>2172.4476296887633</v>
      </c>
      <c r="BC74" s="22">
        <f t="shared" si="178"/>
        <v>3.6655369094026975</v>
      </c>
      <c r="BD74" s="9">
        <f t="shared" si="179"/>
        <v>167212.19999999998</v>
      </c>
      <c r="BE74" s="49">
        <f t="shared" si="180"/>
        <v>263.2490331781193</v>
      </c>
      <c r="BF74" s="89">
        <f t="shared" si="181"/>
        <v>0.31475903439837982</v>
      </c>
      <c r="BG74" s="85"/>
      <c r="BH74" s="85"/>
      <c r="BI74" s="85"/>
      <c r="BJ74" s="85"/>
      <c r="BK74" s="85"/>
      <c r="BL74" s="85"/>
      <c r="BM74" s="90"/>
      <c r="BN74" s="85"/>
      <c r="BO74" s="85"/>
      <c r="BP74" s="85"/>
      <c r="BQ74" s="85"/>
      <c r="BR74" s="85"/>
      <c r="BS74" s="85"/>
      <c r="BT74" s="85"/>
      <c r="BU74" s="85"/>
      <c r="BV74" s="85"/>
      <c r="BW74" s="85"/>
      <c r="BX74" s="85"/>
      <c r="BY74" s="85"/>
      <c r="BZ74" s="85"/>
      <c r="CA74" s="85"/>
      <c r="CB74" s="85"/>
      <c r="CC74" s="85"/>
      <c r="CD74" s="85"/>
      <c r="CE74" s="85"/>
      <c r="CF74" s="85"/>
      <c r="CG74" s="85"/>
      <c r="CH74" s="85"/>
      <c r="CI74" s="85"/>
      <c r="CJ74" s="85"/>
      <c r="CK74" s="85"/>
      <c r="CL74" s="85"/>
      <c r="CM74" s="85"/>
      <c r="CN74" s="85"/>
      <c r="CO74" s="85"/>
      <c r="CP74" s="85"/>
      <c r="CQ74" s="85"/>
      <c r="CR74" s="85"/>
      <c r="CS74" s="85"/>
      <c r="CT74" s="85"/>
      <c r="CU74" s="85"/>
      <c r="CV74" s="85"/>
      <c r="CW74" s="85"/>
      <c r="CX74" s="85"/>
      <c r="CY74" s="85"/>
      <c r="CZ74" s="85"/>
      <c r="DA74" s="85"/>
      <c r="DB74" s="85"/>
      <c r="DC74" s="85"/>
      <c r="DD74" s="85"/>
      <c r="DE74" s="85"/>
    </row>
    <row r="75" spans="1:109" s="154" customFormat="1" ht="15" customHeight="1" x14ac:dyDescent="0.2">
      <c r="A75" s="137">
        <f>Input!A75</f>
        <v>8717</v>
      </c>
      <c r="B75" s="137" t="str">
        <f>Input!B75</f>
        <v>Hu1-13</v>
      </c>
      <c r="C75" s="137">
        <f>Input!O75</f>
        <v>2.1270803277446677</v>
      </c>
      <c r="D75" s="137">
        <f>C75*Input!P75/100</f>
        <v>3.2517574421171279E-2</v>
      </c>
      <c r="E75" s="138">
        <f>Input!M75</f>
        <v>2.768872488030063</v>
      </c>
      <c r="F75" s="139">
        <f>E75*Input!N75/100</f>
        <v>4.830914767960035E-4</v>
      </c>
      <c r="G75" s="140">
        <f t="shared" si="156"/>
        <v>381.77213864958509</v>
      </c>
      <c r="H75" s="139">
        <f>G75*Input!L75/100</f>
        <v>3.1841299739602563E-2</v>
      </c>
      <c r="I75" s="137">
        <v>0</v>
      </c>
      <c r="J75" s="141">
        <f>(((C75*$G$4*0.000000001*Input!G75*(234/233))-(I75*0.000000000000001))/Input!F75)*1000000000000</f>
        <v>758.49969143279668</v>
      </c>
      <c r="K75" s="137">
        <f>J75*Input!P75/100</f>
        <v>11.595504806700522</v>
      </c>
      <c r="L75" s="142">
        <f t="shared" si="157"/>
        <v>10.489499385837151</v>
      </c>
      <c r="M75" s="143">
        <f>L75*Input!P75/100</f>
        <v>0.16035740280737268</v>
      </c>
      <c r="N75" s="137">
        <v>0</v>
      </c>
      <c r="O75" s="141">
        <f>(((G75*$D$4*0.000000001*Input!G75*(238/236))-(N75*0.000000001))/Input!F75)*1000000</f>
        <v>13.713641859564284</v>
      </c>
      <c r="P75" s="137">
        <f>O75*Input!L75/100</f>
        <v>1.1437717338842834E-3</v>
      </c>
      <c r="Q75" s="144">
        <f t="shared" si="158"/>
        <v>10.231736943862542</v>
      </c>
      <c r="R75" s="145">
        <f>Q75*Input!L75/100</f>
        <v>8.5336715256040404E-4</v>
      </c>
      <c r="S75" s="143">
        <f>Input!S75*0.0000028263/0.000000000155125</f>
        <v>0.99887057695693482</v>
      </c>
      <c r="T75" s="137">
        <f>S75*Input!T75/100</f>
        <v>3.2724622187251646E-3</v>
      </c>
      <c r="U75" s="143">
        <f>S75</f>
        <v>0.99887057695693482</v>
      </c>
      <c r="V75" s="137">
        <f>U75*Input!T75/100</f>
        <v>3.2724622187251646E-3</v>
      </c>
      <c r="W75" s="146">
        <v>0</v>
      </c>
      <c r="X75" s="141">
        <f>((($L$4*0.000000001*Input!G75/Input!W75*(232/229))-(W75*0.000000001))/Input!F75)*1000000000</f>
        <v>0.93725791449623486</v>
      </c>
      <c r="Y75" s="141">
        <f>X75*Input!X75/100</f>
        <v>8.7961203266431753E-3</v>
      </c>
      <c r="Z75" s="141">
        <f t="shared" si="159"/>
        <v>2.2885156502006675E-4</v>
      </c>
      <c r="AA75" s="141">
        <f>Z75*Input!X75/100</f>
        <v>2.1477609009459029E-6</v>
      </c>
      <c r="AB75" s="142">
        <v>0</v>
      </c>
      <c r="AC75" s="142">
        <v>0.85</v>
      </c>
      <c r="AD75" s="141">
        <f>(((Input!G75*$L$4*0.000000001*Input!U75*(230/229))-((AB75*0.000000000000001)+(Input!G75*AC75*0.000000000000001)))/Input!F75)*1000000000000</f>
        <v>225.61914275256439</v>
      </c>
      <c r="AE75" s="141">
        <f>AD75*Input!V75/100</f>
        <v>0.75344635812446759</v>
      </c>
      <c r="AF75" s="141">
        <f t="shared" si="160"/>
        <v>10.285643634842225</v>
      </c>
      <c r="AG75" s="141">
        <f>AF75*Input!V75/100</f>
        <v>3.4348507148336392E-2</v>
      </c>
      <c r="AH75" s="137">
        <f t="shared" si="161"/>
        <v>44944.606928689049</v>
      </c>
      <c r="AI75" s="146">
        <f t="shared" si="162"/>
        <v>447.71082504674047</v>
      </c>
      <c r="AJ75" s="143">
        <f t="shared" si="163"/>
        <v>-1.1294230430651808</v>
      </c>
      <c r="AK75" s="146">
        <f t="shared" si="164"/>
        <v>3.2724622187251646</v>
      </c>
      <c r="AL75" s="146">
        <f t="shared" si="165"/>
        <v>1.0052685767114076</v>
      </c>
      <c r="AM75" s="146">
        <f t="shared" si="166"/>
        <v>3.3581021822999065E-3</v>
      </c>
      <c r="AN75" s="137">
        <f>AF75/Q75</f>
        <v>1.0052685767114076</v>
      </c>
      <c r="AO75" s="141">
        <f t="shared" si="167"/>
        <v>3.3581021822999065E-3</v>
      </c>
      <c r="AP75" s="137" t="str">
        <f t="shared" si="168"/>
        <v>Out of range</v>
      </c>
      <c r="AQ75" s="137" t="e">
        <f t="shared" si="169"/>
        <v>#VALUE!</v>
      </c>
      <c r="AR75" s="137" t="e">
        <f t="shared" si="170"/>
        <v>#VALUE!</v>
      </c>
      <c r="AS75" s="145">
        <f t="shared" si="171"/>
        <v>2.2366834319107693E-5</v>
      </c>
      <c r="AT75" s="145">
        <f t="shared" si="172"/>
        <v>2.0991995049817811E-7</v>
      </c>
      <c r="AU75" s="137">
        <v>0.75</v>
      </c>
      <c r="AV75" s="137">
        <f t="shared" si="173"/>
        <v>0.375</v>
      </c>
      <c r="AW75" s="137" t="str">
        <f t="shared" si="174"/>
        <v>Out of range</v>
      </c>
      <c r="AX75" s="147">
        <f t="shared" si="175"/>
        <v>165.56339791049999</v>
      </c>
      <c r="AY75" s="147" t="e">
        <f t="shared" si="176"/>
        <v>#VALUE!</v>
      </c>
      <c r="AZ75" s="137" t="str">
        <f>Input!B75</f>
        <v>Hu1-13</v>
      </c>
      <c r="BA75" s="148">
        <f>Input!E75</f>
        <v>0</v>
      </c>
      <c r="BB75" s="137" t="e">
        <f t="shared" si="177"/>
        <v>#VALUE!</v>
      </c>
      <c r="BC75" s="143" t="e">
        <f t="shared" si="178"/>
        <v>#VALUE!</v>
      </c>
      <c r="BD75" s="137" t="e">
        <f t="shared" si="179"/>
        <v>#VALUE!</v>
      </c>
      <c r="BE75" s="149" t="e">
        <f t="shared" si="180"/>
        <v>#VALUE!</v>
      </c>
      <c r="BF75" s="150" t="e">
        <f t="shared" si="181"/>
        <v>#VALUE!</v>
      </c>
      <c r="BG75" s="151"/>
      <c r="BH75" s="151"/>
      <c r="BI75" s="151"/>
      <c r="BJ75" s="151"/>
      <c r="BK75" s="151"/>
      <c r="BL75" s="151"/>
      <c r="BM75" s="155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</row>
    <row r="76" spans="1:109" ht="15" customHeight="1" x14ac:dyDescent="0.2">
      <c r="A76" s="9">
        <f>Input!A76</f>
        <v>9127</v>
      </c>
      <c r="B76" s="9" t="str">
        <f>Input!B76</f>
        <v>M39_1_61 42,95cm</v>
      </c>
      <c r="C76" s="9">
        <f>Input!O76</f>
        <v>2.8161078141782125</v>
      </c>
      <c r="D76" s="9">
        <f>C76*Input!P76/100</f>
        <v>7.3732693829354013E-3</v>
      </c>
      <c r="E76" s="11">
        <f>Input!M76</f>
        <v>1.5158112060507658</v>
      </c>
      <c r="F76" s="12">
        <f>E76*Input!N76/100</f>
        <v>9.9230119305724734E-5</v>
      </c>
      <c r="G76" s="13">
        <f t="shared" si="156"/>
        <v>209.00004909027959</v>
      </c>
      <c r="H76" s="12">
        <f>G76*Input!L76/100</f>
        <v>1.2478955362098603E-2</v>
      </c>
      <c r="I76" s="9">
        <v>0.3</v>
      </c>
      <c r="J76" s="21">
        <f>(((C76*$G$4*0.000000001*Input!G76*(234/233))-(I76*0.000000000000001))/Input!F76)*1000000000000</f>
        <v>37.433375958679392</v>
      </c>
      <c r="K76" s="9">
        <f>J76*Input!P76/100</f>
        <v>9.8009871449678196E-2</v>
      </c>
      <c r="L76" s="14">
        <f t="shared" si="157"/>
        <v>0.51767637952054224</v>
      </c>
      <c r="M76" s="22">
        <f>L76*Input!P76/100</f>
        <v>1.3554052796453447E-3</v>
      </c>
      <c r="N76" s="9">
        <v>5.0000000000000001E-3</v>
      </c>
      <c r="O76" s="21">
        <f>(((G76*$D$4*0.000000001*Input!G76*(238/236))-(N76*0.000000001))/Input!F76)*1000000</f>
        <v>0.27984584046510613</v>
      </c>
      <c r="P76" s="9">
        <f>O76*Input!L76/100</f>
        <v>1.6709009240110483E-5</v>
      </c>
      <c r="Q76" s="23">
        <f t="shared" si="158"/>
        <v>0.20879275204902162</v>
      </c>
      <c r="R76" s="24">
        <f>Q76*Input!L76/100</f>
        <v>1.2466578089768701E-5</v>
      </c>
      <c r="S76" s="65">
        <f>Input!S76*0.0000028263/0.000000000155125</f>
        <v>2.4634245193337709</v>
      </c>
      <c r="T76" s="9">
        <f>S76*Input!T76/100</f>
        <v>1.0109772924095952E-3</v>
      </c>
      <c r="U76" s="9">
        <f>S76*1/((U75+U77)/2)</f>
        <v>2.4649228537747265</v>
      </c>
      <c r="V76" s="9">
        <f>U76*Input!T76/100</f>
        <v>1.0115922014861075E-3</v>
      </c>
      <c r="W76" s="3">
        <v>3.0000000000000001E-3</v>
      </c>
      <c r="X76" s="21">
        <f>((($L$4*0.000000001*Input!G76/Input!W76*(232/229))-(W76*0.000000001))/Input!F76)*1000000000</f>
        <v>6.6552719320535456E-2</v>
      </c>
      <c r="Y76" s="21">
        <f>X76*Input!X76/100</f>
        <v>1.9635635711235004E-4</v>
      </c>
      <c r="Z76" s="21">
        <f t="shared" si="159"/>
        <v>1.6250269789433671E-5</v>
      </c>
      <c r="AA76" s="21">
        <f>Z76*Input!X76/100</f>
        <v>4.7944604075126148E-8</v>
      </c>
      <c r="AB76" s="14">
        <v>0.05</v>
      </c>
      <c r="AC76" s="14">
        <v>0.85</v>
      </c>
      <c r="AD76" s="21">
        <f>(((Input!G76*$L$4*0.000000001*Input!U76*(230/229))-((AB76*0.000000000000001)+(Input!G76*AC76*0.000000000000001)))/Input!F76)*1000000000000</f>
        <v>9.9468060668868699</v>
      </c>
      <c r="AE76" s="21">
        <f>AD76*Input!V76/100</f>
        <v>2.674809868730009E-2</v>
      </c>
      <c r="AF76" s="21">
        <f t="shared" si="160"/>
        <v>0.45346020404433129</v>
      </c>
      <c r="AG76" s="21">
        <f>AF76*Input!V76/100</f>
        <v>1.2194063307335778E-3</v>
      </c>
      <c r="AH76" s="9">
        <f t="shared" si="161"/>
        <v>27904.78003874018</v>
      </c>
      <c r="AI76" s="3">
        <f t="shared" si="162"/>
        <v>111.39609975872439</v>
      </c>
      <c r="AJ76" s="22">
        <f t="shared" si="163"/>
        <v>1464.9228537747265</v>
      </c>
      <c r="AK76" s="3">
        <f t="shared" si="164"/>
        <v>1.0115922014861074</v>
      </c>
      <c r="AL76" s="3">
        <f t="shared" si="165"/>
        <v>2.1718196613351077</v>
      </c>
      <c r="AM76" s="3">
        <f t="shared" si="166"/>
        <v>5.8417108073185947E-3</v>
      </c>
      <c r="AN76" s="9">
        <f>AL76*1/((AN75+AN77)/2)</f>
        <v>2.1566113607687853</v>
      </c>
      <c r="AO76" s="21">
        <f t="shared" si="167"/>
        <v>5.8008038686068325E-3</v>
      </c>
      <c r="AP76" s="58">
        <f t="shared" si="168"/>
        <v>165.57419999999999</v>
      </c>
      <c r="AQ76" s="58">
        <f t="shared" si="169"/>
        <v>0.7883</v>
      </c>
      <c r="AR76" s="58">
        <f t="shared" si="170"/>
        <v>0.47610074516440365</v>
      </c>
      <c r="AS76" s="67">
        <f t="shared" si="171"/>
        <v>7.7829664248203089E-5</v>
      </c>
      <c r="AT76" s="67">
        <f t="shared" si="172"/>
        <v>2.2967473928286171E-7</v>
      </c>
      <c r="AU76" s="58">
        <v>0.75</v>
      </c>
      <c r="AV76" s="58">
        <f t="shared" si="173"/>
        <v>0.375</v>
      </c>
      <c r="AW76" s="58">
        <f t="shared" si="174"/>
        <v>165.57230000000001</v>
      </c>
      <c r="AX76" s="57">
        <f t="shared" si="175"/>
        <v>0.83419738789999998</v>
      </c>
      <c r="AY76" s="47">
        <f t="shared" si="176"/>
        <v>0.87564874711140606</v>
      </c>
      <c r="AZ76" s="9" t="str">
        <f>Input!B76</f>
        <v>M39_1_61 42,95cm</v>
      </c>
      <c r="BA76" s="48">
        <f>Input!E76</f>
        <v>42.95</v>
      </c>
      <c r="BB76" s="58">
        <f t="shared" si="177"/>
        <v>2339.0844053459796</v>
      </c>
      <c r="BC76" s="22">
        <f t="shared" si="178"/>
        <v>5.7465175183998172</v>
      </c>
      <c r="BD76" s="9">
        <f t="shared" si="179"/>
        <v>165514.30000000002</v>
      </c>
      <c r="BE76" s="49">
        <f t="shared" si="180"/>
        <v>437.824373555703</v>
      </c>
      <c r="BF76" s="89">
        <f t="shared" si="181"/>
        <v>0.52886186101866439</v>
      </c>
      <c r="BG76" s="85"/>
      <c r="BH76" s="85"/>
      <c r="BI76" s="85"/>
      <c r="BJ76" s="85"/>
      <c r="BK76" s="85"/>
      <c r="BL76" s="85"/>
      <c r="BM76" s="90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</row>
    <row r="77" spans="1:109" s="154" customFormat="1" ht="15" customHeight="1" x14ac:dyDescent="0.2">
      <c r="A77" s="137">
        <f>Input!A77</f>
        <v>8717</v>
      </c>
      <c r="B77" s="137" t="str">
        <f>Input!B77</f>
        <v>Hu1-13</v>
      </c>
      <c r="C77" s="137">
        <f>Input!O77</f>
        <v>2.1059331888672257</v>
      </c>
      <c r="D77" s="137">
        <f>C77*Input!P77/100</f>
        <v>1.4864721249509409E-2</v>
      </c>
      <c r="E77" s="138">
        <f>Input!M77</f>
        <v>2.7683661554067558</v>
      </c>
      <c r="F77" s="139">
        <f>E77*Input!N77/100</f>
        <v>3.2870045222397926E-4</v>
      </c>
      <c r="G77" s="140">
        <f t="shared" si="156"/>
        <v>381.70232550748347</v>
      </c>
      <c r="H77" s="139">
        <f>G77*Input!L77/100</f>
        <v>3.0398987558936431E-2</v>
      </c>
      <c r="I77" s="137">
        <v>0</v>
      </c>
      <c r="J77" s="141">
        <f>(((C77*$G$4*0.000000001*Input!G77*(234/233))-(I77*0.000000000000001))/Input!F77)*1000000000000</f>
        <v>750.95879224624173</v>
      </c>
      <c r="K77" s="137">
        <f>J77*Input!P77/100</f>
        <v>5.3006397238143439</v>
      </c>
      <c r="L77" s="142">
        <f t="shared" si="157"/>
        <v>10.385214231499633</v>
      </c>
      <c r="M77" s="143">
        <f>L77*Input!P77/100</f>
        <v>7.3303994392489261E-2</v>
      </c>
      <c r="N77" s="137">
        <v>0</v>
      </c>
      <c r="O77" s="141">
        <f>(((G77*$D$4*0.000000001*Input!G77*(238/236))-(N77*0.000000001))/Input!F77)*1000000</f>
        <v>13.711134100796821</v>
      </c>
      <c r="P77" s="137">
        <f>O77*Input!L77/100</f>
        <v>1.0919624196548416E-3</v>
      </c>
      <c r="Q77" s="144">
        <f t="shared" si="158"/>
        <v>10.229865907102932</v>
      </c>
      <c r="R77" s="145">
        <f>Q77*Input!L77/100</f>
        <v>8.1471226570641649E-4</v>
      </c>
      <c r="S77" s="143">
        <f>Input!S77*0.0000028263/0.000000000155125</f>
        <v>0.99991369782175743</v>
      </c>
      <c r="T77" s="137">
        <f>S77*Input!T77/100</f>
        <v>1.8517303111170438E-3</v>
      </c>
      <c r="U77" s="143">
        <f>S77</f>
        <v>0.99991369782175743</v>
      </c>
      <c r="V77" s="137">
        <f>U77*Input!T77/100</f>
        <v>1.8517303111170438E-3</v>
      </c>
      <c r="W77" s="146">
        <v>0</v>
      </c>
      <c r="X77" s="141">
        <f>((($L$4*0.000000001*Input!G77/Input!W77*(232/229))-(W77*0.000000001))/Input!F77)*1000000000</f>
        <v>0.93756654109027904</v>
      </c>
      <c r="Y77" s="141">
        <f>X77*Input!X77/100</f>
        <v>4.2594782459442647E-3</v>
      </c>
      <c r="Z77" s="141">
        <f t="shared" si="159"/>
        <v>2.2892692280361958E-4</v>
      </c>
      <c r="AA77" s="141">
        <f>Z77*Input!X77/100</f>
        <v>1.0400427114848218E-6</v>
      </c>
      <c r="AB77" s="142">
        <v>0</v>
      </c>
      <c r="AC77" s="142">
        <v>0.85</v>
      </c>
      <c r="AD77" s="141">
        <f>(((Input!G77*$L$4*0.000000001*Input!U77*(230/229))-((AB77*0.000000000000001)+(Input!G77*AC77*0.000000000000001)))/Input!F77)*1000000000000</f>
        <v>226.37824395627359</v>
      </c>
      <c r="AE77" s="141">
        <f>AD77*Input!V77/100</f>
        <v>0.63374638168435427</v>
      </c>
      <c r="AF77" s="141">
        <f t="shared" si="160"/>
        <v>10.320249938052479</v>
      </c>
      <c r="AG77" s="141">
        <f>AF77*Input!V77/100</f>
        <v>2.8891561936412336E-2</v>
      </c>
      <c r="AH77" s="137">
        <f t="shared" si="161"/>
        <v>45080.979605467815</v>
      </c>
      <c r="AI77" s="146">
        <f t="shared" si="162"/>
        <v>240.57012188745887</v>
      </c>
      <c r="AJ77" s="143">
        <f t="shared" si="163"/>
        <v>-8.6302178242569916E-2</v>
      </c>
      <c r="AK77" s="146">
        <f t="shared" si="164"/>
        <v>1.8517303111170438</v>
      </c>
      <c r="AL77" s="146">
        <f t="shared" si="165"/>
        <v>1.0088353094527651</v>
      </c>
      <c r="AM77" s="146">
        <f t="shared" si="166"/>
        <v>2.8253792119130477E-3</v>
      </c>
      <c r="AN77" s="137">
        <f>AF77/Q77</f>
        <v>1.0088353094527651</v>
      </c>
      <c r="AO77" s="141">
        <f t="shared" si="167"/>
        <v>2.8253792119130477E-3</v>
      </c>
      <c r="AP77" s="137" t="str">
        <f t="shared" si="168"/>
        <v>Out of range</v>
      </c>
      <c r="AQ77" s="137" t="e">
        <f t="shared" si="169"/>
        <v>#VALUE!</v>
      </c>
      <c r="AR77" s="137" t="e">
        <f t="shared" si="170"/>
        <v>#VALUE!</v>
      </c>
      <c r="AS77" s="145">
        <f t="shared" si="171"/>
        <v>2.2378291649421144E-5</v>
      </c>
      <c r="AT77" s="145">
        <f t="shared" si="172"/>
        <v>1.0168290672464378E-7</v>
      </c>
      <c r="AU77" s="137">
        <v>0.75</v>
      </c>
      <c r="AV77" s="137">
        <f t="shared" si="173"/>
        <v>0.375</v>
      </c>
      <c r="AW77" s="137" t="str">
        <f t="shared" si="174"/>
        <v>Out of range</v>
      </c>
      <c r="AX77" s="147">
        <f t="shared" si="175"/>
        <v>70.688759641199994</v>
      </c>
      <c r="AY77" s="147" t="e">
        <f t="shared" si="176"/>
        <v>#VALUE!</v>
      </c>
      <c r="AZ77" s="137" t="str">
        <f>Input!B77</f>
        <v>Hu1-13</v>
      </c>
      <c r="BA77" s="148">
        <f>Input!E77</f>
        <v>0</v>
      </c>
      <c r="BB77" s="137" t="e">
        <f t="shared" si="177"/>
        <v>#VALUE!</v>
      </c>
      <c r="BC77" s="143" t="e">
        <f t="shared" si="178"/>
        <v>#VALUE!</v>
      </c>
      <c r="BD77" s="137" t="e">
        <f t="shared" si="179"/>
        <v>#VALUE!</v>
      </c>
      <c r="BE77" s="149" t="e">
        <f t="shared" si="180"/>
        <v>#VALUE!</v>
      </c>
      <c r="BF77" s="150" t="e">
        <f t="shared" si="181"/>
        <v>#VALUE!</v>
      </c>
      <c r="BG77" s="151"/>
      <c r="BH77" s="151"/>
      <c r="BI77" s="151"/>
      <c r="BJ77" s="151"/>
      <c r="BK77" s="151"/>
      <c r="BL77" s="151"/>
      <c r="BM77" s="155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</row>
    <row r="78" spans="1:109" ht="15" customHeight="1" x14ac:dyDescent="0.2">
      <c r="A78" s="9">
        <f>Input!A78</f>
        <v>9128</v>
      </c>
      <c r="B78" s="9" t="str">
        <f>Input!B78</f>
        <v>M39_1_61 25,5cm</v>
      </c>
      <c r="C78" s="9">
        <f>Input!O78</f>
        <v>1.7087703688449822</v>
      </c>
      <c r="D78" s="9">
        <f>C78*Input!P78/100</f>
        <v>2.804256769065911E-3</v>
      </c>
      <c r="E78" s="11">
        <f>Input!M78</f>
        <v>0.89633046836833286</v>
      </c>
      <c r="F78" s="12">
        <f>E78*Input!N78/100</f>
        <v>5.0955520223594267E-5</v>
      </c>
      <c r="G78" s="13">
        <f t="shared" ref="G78:G81" si="182">E78*137.88</f>
        <v>123.58604497862574</v>
      </c>
      <c r="H78" s="12">
        <f>G78*Input!L78/100</f>
        <v>8.4151874294431852E-3</v>
      </c>
      <c r="I78" s="9">
        <v>0.3</v>
      </c>
      <c r="J78" s="21">
        <f>(((C78*$G$4*0.000000001*Input!G78*(234/233))-(I78*0.000000000000001))/Input!F78)*1000000000000</f>
        <v>30.067592891828763</v>
      </c>
      <c r="K78" s="9">
        <f>J78*Input!P78/100</f>
        <v>4.9343816134535305E-2</v>
      </c>
      <c r="L78" s="14">
        <f t="shared" ref="L78:L81" si="183">(J78/234)*602200000000*0.0000028263/(365.2425*24*60)</f>
        <v>0.41581295382818656</v>
      </c>
      <c r="M78" s="22">
        <f>L78*Input!P78/100</f>
        <v>6.8238910955961555E-4</v>
      </c>
      <c r="N78" s="9">
        <v>5.0000000000000001E-3</v>
      </c>
      <c r="O78" s="21">
        <f>(((G78*$D$4*0.000000001*Input!G78*(238/236))-(N78*0.000000001))/Input!F78)*1000000</f>
        <v>0.21904682901429459</v>
      </c>
      <c r="P78" s="9">
        <f>O78*Input!L78/100</f>
        <v>1.4915277224862124E-5</v>
      </c>
      <c r="Q78" s="23">
        <f t="shared" ref="Q78:Q81" si="184">(O78/238.05)*602200000000000000*0.00000000015512/(365.2425*24*60)</f>
        <v>0.16343065947127691</v>
      </c>
      <c r="R78" s="24">
        <f>Q78*Input!L78/100</f>
        <v>1.1128276104362414E-5</v>
      </c>
      <c r="S78" s="65">
        <f>Input!S78*0.0000028263/0.000000000155125</f>
        <v>2.5288953517050907</v>
      </c>
      <c r="T78" s="9">
        <f>S78*Input!T78/100</f>
        <v>1.747244362697875E-3</v>
      </c>
      <c r="U78" s="9">
        <f>S78*1/((U77+U79)/2)</f>
        <v>2.5278839421056309</v>
      </c>
      <c r="V78" s="9">
        <f>U78*Input!T78/100</f>
        <v>1.7465455675817216E-3</v>
      </c>
      <c r="W78" s="3">
        <v>3.0000000000000001E-3</v>
      </c>
      <c r="X78" s="21">
        <f>((($L$4*0.000000001*Input!G78/Input!W78*(232/229))-(W78*0.000000001))/Input!F78)*1000000000</f>
        <v>5.4305456857853686E-2</v>
      </c>
      <c r="Y78" s="21">
        <f>X78*Input!X78/100</f>
        <v>1.554560480261741E-4</v>
      </c>
      <c r="Z78" s="21">
        <f t="shared" ref="Z78:Z81" si="185">(X78/232)*6.022E+23*0.000000001*0.000000000049475/(365.2425*24*60)</f>
        <v>1.3259838726173228E-5</v>
      </c>
      <c r="AA78" s="21">
        <f>Z78*Input!X78/100</f>
        <v>3.7957918874172937E-8</v>
      </c>
      <c r="AB78" s="14">
        <v>0.05</v>
      </c>
      <c r="AC78" s="14">
        <v>0.85</v>
      </c>
      <c r="AD78" s="21">
        <f>(((Input!G78*$L$4*0.000000001*Input!U78*(230/229))-((AB78*0.000000000000001)+(Input!G78*AC78*0.000000000000001)))/Input!F78)*1000000000000</f>
        <v>7.9263204890461765</v>
      </c>
      <c r="AE78" s="21">
        <f>AD78*Input!V78/100</f>
        <v>1.641249951296481E-2</v>
      </c>
      <c r="AF78" s="21">
        <f t="shared" ref="AF78:AF81" si="186">(AD78/230)*602200000000*0.0000091577/(365.2425*24*60)</f>
        <v>0.36134924940871699</v>
      </c>
      <c r="AG78" s="21">
        <f>AF78*Input!V78/100</f>
        <v>7.4822162289887916E-4</v>
      </c>
      <c r="AH78" s="9">
        <f t="shared" ref="AH78:AH81" si="187">AF78/Z78</f>
        <v>27251.40605937082</v>
      </c>
      <c r="AI78" s="3">
        <f t="shared" ref="AI78:AI81" si="188">AH78*SQRT((AG78/AF78)^2+(AA78/Z78)^2)</f>
        <v>96.27937809453681</v>
      </c>
      <c r="AJ78" s="22">
        <f t="shared" ref="AJ78:AJ81" si="189">(U78-1)*1000</f>
        <v>1527.8839421056309</v>
      </c>
      <c r="AK78" s="3">
        <f t="shared" ref="AK78:AK81" si="190">V78*1000</f>
        <v>1.7465455675817216</v>
      </c>
      <c r="AL78" s="3">
        <f t="shared" ref="AL78:AL81" si="191">AF78/Q78</f>
        <v>2.2110248504028367</v>
      </c>
      <c r="AM78" s="3">
        <f t="shared" ref="AM78:AM81" si="192">AL78*SQRT((R78/Q78)^2+(AG78/AF78)^2)</f>
        <v>4.5806954206777505E-3</v>
      </c>
      <c r="AN78" s="9">
        <f>AL78*1/((AN77+AN79)/2)</f>
        <v>2.1926019402450487</v>
      </c>
      <c r="AO78" s="21">
        <f t="shared" ref="AO78:AO81" si="193">AN78*SQRT((R78/Q78)^2+(AG78/AF78)^2)</f>
        <v>4.5425277175060912E-3</v>
      </c>
      <c r="AP78" s="58">
        <f t="shared" ref="AP78:AP81" si="194">ThU_Alter_Kombi(AN78,U78)</f>
        <v>162.26509999999999</v>
      </c>
      <c r="AQ78" s="58">
        <f t="shared" ref="AQ78:AQ81" si="195">Montealter(AN78,AO78,U78,V78)</f>
        <v>0.69889999999999997</v>
      </c>
      <c r="AR78" s="58">
        <f t="shared" ref="AR78:AR81" si="196">(AQ78/AP78)*100</f>
        <v>0.43071492267899875</v>
      </c>
      <c r="AS78" s="67">
        <f t="shared" ref="AS78:AS81" si="197">Z78/Q78</f>
        <v>8.1134340209302379E-5</v>
      </c>
      <c r="AT78" s="67">
        <f t="shared" ref="AT78:AT81" si="198">AS78*SQRT((Y78/X78)^2+(P78/O78)^2)</f>
        <v>2.3232272152168429E-7</v>
      </c>
      <c r="AU78" s="58">
        <v>0.75</v>
      </c>
      <c r="AV78" s="58">
        <f t="shared" ref="AV78:AV81" si="199">AU78/2</f>
        <v>0.375</v>
      </c>
      <c r="AW78" s="58">
        <f t="shared" ref="AW78:AW81" si="200">marincorr_age(AN78,U78,AS78,AU78)</f>
        <v>162.26320000000001</v>
      </c>
      <c r="AX78" s="57">
        <f t="shared" ref="AX78:AX81" si="201">marincorr_age_error(AN78, AO78, U78, V78, AS78, AT78, AU78, AV78)</f>
        <v>0.6856382084</v>
      </c>
      <c r="AY78" s="47">
        <f t="shared" ref="AY78:AY81" si="202">SQRT(((AU78*EXP(-0.0000091577*AW78*1000))/(0.0000091577*(EXP(-0.0000091577*AW78*1000)+(AJ78/1000)*EXP(-(0.0000091577-0.0000028263)*AW78*1000)-AS78*AU78*EXP(-0.0000091577*AW78*1000))))^2*AT78^2+((AS78*EXP(-0.0000091577*AW78*1000))/(0.0000091577*(EXP(-0.0000091577*AW78*1000)+(AJ78/1000)*EXP(-(0.0000091577-0.0000028263)*AW78*1000)-AS78*AU78*EXP(-0.0000091577*AW78*1000))))^2*AV78^2+((0.0000091577/(0.0000091577-0.0000028263))*(EXP(-(0.0000091577-0.0000028263)*AW78*1000)-1)/(0.0000091577*(EXP(-0.0000091577*AW78*1000)+(AJ78/1000)*EXP(-(0.0000091577-0.0000028263)*AW78*1000)-AS78*AU78*EXP(-0.0000091577*AW78*1000))))^2*T78^2+(1/(0.0000091577*(EXP(-0.0000091577*AW78*1000)+(AJ78/1000)*EXP(-(0.0000091577-0.0000028263)*AW78*1000)-AS78*AU78*EXP(-0.0000091577*AW78*1000))))^2*AO78^2)/1000</f>
        <v>0.68124807166600021</v>
      </c>
      <c r="AZ78" s="9" t="str">
        <f>Input!B78</f>
        <v>M39_1_61 25,5cm</v>
      </c>
      <c r="BA78" s="48">
        <f>Input!E78</f>
        <v>25.5</v>
      </c>
      <c r="BB78" s="58">
        <f t="shared" ref="BB78:BB81" si="203">((U78-1)*EXP(0.0000028263*AW78*1000))*1000</f>
        <v>2416.9060147979308</v>
      </c>
      <c r="BC78" s="22">
        <f t="shared" ref="BC78:BC81" si="204">SQRT((EXP(0.0000028263*AW78*1000)*V78)^2+((U78-1)*0.0000028263*EXP(0.0000028263*AW78*1000)*AX78*1000)^2)*1000</f>
        <v>5.437691131329256</v>
      </c>
      <c r="BD78" s="9">
        <f t="shared" ref="BD78:BD81" si="205">AW78*1000-58</f>
        <v>162205.20000000001</v>
      </c>
      <c r="BE78" s="49">
        <f t="shared" ref="BE78:BE81" si="206">AY78/2*1000</f>
        <v>340.62403583300011</v>
      </c>
      <c r="BF78" s="89">
        <f t="shared" ref="BF78:BF81" si="207">AY78/AW78*100</f>
        <v>0.41984138835299695</v>
      </c>
      <c r="BG78" s="85"/>
      <c r="BH78" s="85"/>
      <c r="BI78" s="85"/>
      <c r="BJ78" s="85"/>
      <c r="BK78" s="85"/>
      <c r="BL78" s="85"/>
      <c r="BM78" s="90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</row>
    <row r="79" spans="1:109" s="154" customFormat="1" ht="15" customHeight="1" x14ac:dyDescent="0.2">
      <c r="A79" s="137">
        <f>Input!A79</f>
        <v>8717</v>
      </c>
      <c r="B79" s="137" t="str">
        <f>Input!B79</f>
        <v>Hu1-13</v>
      </c>
      <c r="C79" s="137">
        <f>Input!O79</f>
        <v>2.0857136938247978</v>
      </c>
      <c r="D79" s="137">
        <f>C79*Input!P79/100</f>
        <v>1.9141452832423578E-2</v>
      </c>
      <c r="E79" s="138">
        <f>Input!M79</f>
        <v>2.7682577692873185</v>
      </c>
      <c r="F79" s="139">
        <f>E79*Input!N79/100</f>
        <v>3.7162652927210646E-4</v>
      </c>
      <c r="G79" s="140">
        <f t="shared" si="182"/>
        <v>381.68738122933547</v>
      </c>
      <c r="H79" s="139">
        <f>G79*Input!L79/100</f>
        <v>2.5609803340184069E-2</v>
      </c>
      <c r="I79" s="137">
        <v>0</v>
      </c>
      <c r="J79" s="141">
        <f>(((C79*$G$4*0.000000001*Input!G79*(234/233))-(I79*0.000000000000001))/Input!F79)*1000000000000</f>
        <v>743.74868337044336</v>
      </c>
      <c r="K79" s="137">
        <f>J79*Input!P79/100</f>
        <v>6.8256877173806174</v>
      </c>
      <c r="L79" s="142">
        <f t="shared" si="183"/>
        <v>10.285503666711346</v>
      </c>
      <c r="M79" s="143">
        <f>L79*Input!P79/100</f>
        <v>9.4394299599690437E-2</v>
      </c>
      <c r="N79" s="137">
        <v>0</v>
      </c>
      <c r="O79" s="141">
        <f>(((G79*$D$4*0.000000001*Input!G79*(238/236))-(N79*0.000000001))/Input!F79)*1000000</f>
        <v>13.710597287190945</v>
      </c>
      <c r="P79" s="137">
        <f>O79*Input!L79/100</f>
        <v>9.1993007227673756E-4</v>
      </c>
      <c r="Q79" s="144">
        <f t="shared" si="184"/>
        <v>10.229465390911869</v>
      </c>
      <c r="R79" s="145">
        <f>Q79*Input!L79/100</f>
        <v>6.8635907242389457E-4</v>
      </c>
      <c r="S79" s="143">
        <f>Input!S79*0.0000028263/0.000000000155125</f>
        <v>1.0008865047370812</v>
      </c>
      <c r="T79" s="137">
        <f>S79*Input!T79/100</f>
        <v>1.3383902367670381E-3</v>
      </c>
      <c r="U79" s="143">
        <f>S79</f>
        <v>1.0008865047370812</v>
      </c>
      <c r="V79" s="137">
        <f>U79*Input!T79/100</f>
        <v>1.3383902367670381E-3</v>
      </c>
      <c r="W79" s="146">
        <v>0</v>
      </c>
      <c r="X79" s="141">
        <f>((($L$4*0.000000001*Input!G79/Input!W79*(232/229))-(W79*0.000000001))/Input!F79)*1000000000</f>
        <v>0.94176272454723953</v>
      </c>
      <c r="Y79" s="141">
        <f>X79*Input!X79/100</f>
        <v>5.0119474407495359E-3</v>
      </c>
      <c r="Z79" s="141">
        <f t="shared" si="185"/>
        <v>2.2995151073868425E-4</v>
      </c>
      <c r="AA79" s="141">
        <f>Z79*Input!X79/100</f>
        <v>1.2237741585040059E-6</v>
      </c>
      <c r="AB79" s="142">
        <v>0</v>
      </c>
      <c r="AC79" s="142">
        <v>0.85</v>
      </c>
      <c r="AD79" s="141">
        <f>(((Input!G79*$L$4*0.000000001*Input!U79*(230/229))-((AB79*0.000000000000001)+(Input!G79*AC79*0.000000000000001)))/Input!F79)*1000000000000</f>
        <v>226.17505984169014</v>
      </c>
      <c r="AE79" s="141">
        <f>AD79*Input!V79/100</f>
        <v>0.6553634777804408</v>
      </c>
      <c r="AF79" s="141">
        <f t="shared" si="186"/>
        <v>10.310987074230864</v>
      </c>
      <c r="AG79" s="141">
        <f>AF79*Input!V79/100</f>
        <v>2.9877053433950418E-2</v>
      </c>
      <c r="AH79" s="137">
        <f t="shared" si="187"/>
        <v>44839.831845889537</v>
      </c>
      <c r="AI79" s="146">
        <f t="shared" si="188"/>
        <v>271.71032179933906</v>
      </c>
      <c r="AJ79" s="143">
        <f t="shared" si="189"/>
        <v>0.88650473708118405</v>
      </c>
      <c r="AK79" s="146">
        <f t="shared" si="190"/>
        <v>1.3383902367670382</v>
      </c>
      <c r="AL79" s="146">
        <f t="shared" si="191"/>
        <v>1.0079693004671995</v>
      </c>
      <c r="AM79" s="146">
        <f t="shared" si="192"/>
        <v>2.9214686364188516E-3</v>
      </c>
      <c r="AN79" s="137">
        <f>AF79/Q79</f>
        <v>1.0079693004671995</v>
      </c>
      <c r="AO79" s="141">
        <f t="shared" si="193"/>
        <v>2.9214686364188516E-3</v>
      </c>
      <c r="AP79" s="137" t="str">
        <f t="shared" si="194"/>
        <v>Out of range</v>
      </c>
      <c r="AQ79" s="137" t="e">
        <f t="shared" si="195"/>
        <v>#VALUE!</v>
      </c>
      <c r="AR79" s="137" t="e">
        <f t="shared" si="196"/>
        <v>#VALUE!</v>
      </c>
      <c r="AS79" s="145">
        <f t="shared" si="197"/>
        <v>2.2479328288551552E-5</v>
      </c>
      <c r="AT79" s="145">
        <f t="shared" si="198"/>
        <v>1.1964177684154326E-7</v>
      </c>
      <c r="AU79" s="137">
        <v>0.75</v>
      </c>
      <c r="AV79" s="137">
        <f t="shared" si="199"/>
        <v>0.375</v>
      </c>
      <c r="AW79" s="137" t="str">
        <f t="shared" si="200"/>
        <v>Out of range</v>
      </c>
      <c r="AX79" s="147">
        <f t="shared" si="201"/>
        <v>75.976067873600002</v>
      </c>
      <c r="AY79" s="147" t="e">
        <f t="shared" si="202"/>
        <v>#VALUE!</v>
      </c>
      <c r="AZ79" s="137" t="str">
        <f>Input!B79</f>
        <v>Hu1-13</v>
      </c>
      <c r="BA79" s="148">
        <f>Input!E79</f>
        <v>0</v>
      </c>
      <c r="BB79" s="137" t="e">
        <f t="shared" si="203"/>
        <v>#VALUE!</v>
      </c>
      <c r="BC79" s="143" t="e">
        <f t="shared" si="204"/>
        <v>#VALUE!</v>
      </c>
      <c r="BD79" s="137" t="e">
        <f t="shared" si="205"/>
        <v>#VALUE!</v>
      </c>
      <c r="BE79" s="149" t="e">
        <f t="shared" si="206"/>
        <v>#VALUE!</v>
      </c>
      <c r="BF79" s="150" t="e">
        <f t="shared" si="207"/>
        <v>#VALUE!</v>
      </c>
      <c r="BG79" s="151"/>
      <c r="BH79" s="151"/>
      <c r="BI79" s="151"/>
      <c r="BJ79" s="151"/>
      <c r="BK79" s="151"/>
      <c r="BL79" s="151"/>
      <c r="BM79" s="155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</row>
    <row r="80" spans="1:109" ht="15" customHeight="1" x14ac:dyDescent="0.2">
      <c r="A80" s="9">
        <f>Input!A80</f>
        <v>9129</v>
      </c>
      <c r="B80" s="9" t="str">
        <f>Input!B80</f>
        <v>M39_1_61 22,8cm</v>
      </c>
      <c r="C80" s="9">
        <f>Input!O80</f>
        <v>2.2578806515479251</v>
      </c>
      <c r="D80" s="9">
        <f>C80*Input!P80/100</f>
        <v>5.5561223620975752E-3</v>
      </c>
      <c r="E80" s="11">
        <f>Input!M80</f>
        <v>1.1652844223493468</v>
      </c>
      <c r="F80" s="12">
        <f>E80*Input!N80/100</f>
        <v>5.0991412950077399E-5</v>
      </c>
      <c r="G80" s="13">
        <f t="shared" si="182"/>
        <v>160.66941615352795</v>
      </c>
      <c r="H80" s="12">
        <f>G80*Input!L80/100</f>
        <v>6.8838058920311692E-3</v>
      </c>
      <c r="I80" s="9">
        <v>0.3</v>
      </c>
      <c r="J80" s="21">
        <f>(((C80*$G$4*0.000000001*Input!G80*(234/233))-(I80*0.000000000000001))/Input!F80)*1000000000000</f>
        <v>34.110494334197156</v>
      </c>
      <c r="K80" s="9">
        <f>J80*Input!P80/100</f>
        <v>8.3938041730640497E-2</v>
      </c>
      <c r="L80" s="14">
        <f t="shared" si="183"/>
        <v>0.4717233420270468</v>
      </c>
      <c r="M80" s="22">
        <f>L80*Input!P80/100</f>
        <v>1.1608021033188993E-3</v>
      </c>
      <c r="N80" s="9">
        <v>5.0000000000000001E-3</v>
      </c>
      <c r="O80" s="21">
        <f>(((G80*$D$4*0.000000001*Input!G80*(238/236))-(N80*0.000000001))/Input!F80)*1000000</f>
        <v>0.24449956987402427</v>
      </c>
      <c r="P80" s="9">
        <f>O80*Input!L80/100</f>
        <v>1.0475469569700916E-5</v>
      </c>
      <c r="Q80" s="23">
        <f t="shared" si="184"/>
        <v>0.18242092855107112</v>
      </c>
      <c r="R80" s="24">
        <f>Q80*Input!L80/100</f>
        <v>7.8157392542568634E-6</v>
      </c>
      <c r="S80" s="65">
        <f>Input!S80*0.0000028263/0.000000000155125</f>
        <v>2.5639065735919004</v>
      </c>
      <c r="T80" s="9">
        <f>S80*Input!T80/100</f>
        <v>1.3891932668876658E-3</v>
      </c>
      <c r="U80" s="9">
        <f>S80*1/((U79+U81)/2)</f>
        <v>2.5623112428869388</v>
      </c>
      <c r="V80" s="9">
        <f>U80*Input!T80/100</f>
        <v>1.3883288739738914E-3</v>
      </c>
      <c r="W80" s="3">
        <v>3.0000000000000001E-3</v>
      </c>
      <c r="X80" s="21">
        <f>((($L$4*0.000000001*Input!G80/Input!W80*(232/229))-(W80*0.000000001))/Input!F80)*1000000000</f>
        <v>7.1780383840613388E-2</v>
      </c>
      <c r="Y80" s="21">
        <f>X80*Input!X80/100</f>
        <v>2.3488888469215823E-4</v>
      </c>
      <c r="Z80" s="21">
        <f t="shared" si="185"/>
        <v>1.7526715886410869E-5</v>
      </c>
      <c r="AA80" s="21">
        <f>Z80*Input!X80/100</f>
        <v>5.7353144781402999E-8</v>
      </c>
      <c r="AB80" s="14">
        <v>0.05</v>
      </c>
      <c r="AC80" s="14">
        <v>0.85</v>
      </c>
      <c r="AD80" s="21">
        <f>(((Input!G80*$L$4*0.000000001*Input!U80*(230/229))-((AB80*0.000000000000001)+(Input!G80*AC80*0.000000000000001)))/Input!F80)*1000000000000</f>
        <v>8.9470139569820404</v>
      </c>
      <c r="AE80" s="21">
        <f>AD80*Input!V80/100</f>
        <v>2.3265934599810082E-2</v>
      </c>
      <c r="AF80" s="21">
        <f t="shared" si="186"/>
        <v>0.40788115775442507</v>
      </c>
      <c r="AG80" s="21">
        <f>AF80*Input!V80/100</f>
        <v>1.0606596107300922E-3</v>
      </c>
      <c r="AH80" s="9">
        <f t="shared" si="187"/>
        <v>23271.9672297918</v>
      </c>
      <c r="AI80" s="3">
        <f t="shared" si="188"/>
        <v>97.270902715960972</v>
      </c>
      <c r="AJ80" s="22">
        <f t="shared" si="189"/>
        <v>1562.3112428869388</v>
      </c>
      <c r="AK80" s="3">
        <f t="shared" si="190"/>
        <v>1.3883288739738915</v>
      </c>
      <c r="AL80" s="3">
        <f t="shared" si="191"/>
        <v>2.2359340071017861</v>
      </c>
      <c r="AM80" s="3">
        <f t="shared" si="192"/>
        <v>5.8151417865014822E-3</v>
      </c>
      <c r="AN80" s="9">
        <f>AL80*1/((AN79+AN81)/2)</f>
        <v>2.2179154489341601</v>
      </c>
      <c r="AO80" s="21">
        <f t="shared" si="193"/>
        <v>5.7682797278717259E-3</v>
      </c>
      <c r="AP80" s="58">
        <f t="shared" si="194"/>
        <v>161.34270000000001</v>
      </c>
      <c r="AQ80" s="58">
        <f t="shared" si="195"/>
        <v>0.82620000000000005</v>
      </c>
      <c r="AR80" s="58">
        <f t="shared" si="196"/>
        <v>0.5120777078851414</v>
      </c>
      <c r="AS80" s="67">
        <f t="shared" si="197"/>
        <v>9.6078427106043577E-5</v>
      </c>
      <c r="AT80" s="67">
        <f t="shared" si="198"/>
        <v>3.1442697361911806E-7</v>
      </c>
      <c r="AU80" s="58">
        <v>0.75</v>
      </c>
      <c r="AV80" s="58">
        <f t="shared" si="199"/>
        <v>0.375</v>
      </c>
      <c r="AW80" s="58">
        <f t="shared" si="200"/>
        <v>161.34039999999999</v>
      </c>
      <c r="AX80" s="57">
        <f t="shared" si="201"/>
        <v>0.81710793810000004</v>
      </c>
      <c r="AY80" s="47">
        <f t="shared" si="202"/>
        <v>0.81616778012722224</v>
      </c>
      <c r="AZ80" s="9" t="str">
        <f>Input!B80</f>
        <v>M39_1_61 22,8cm</v>
      </c>
      <c r="BA80" s="48">
        <f>Input!E80</f>
        <v>22.8</v>
      </c>
      <c r="BB80" s="58">
        <f t="shared" si="203"/>
        <v>2464.9281606035911</v>
      </c>
      <c r="BC80" s="22">
        <f t="shared" si="204"/>
        <v>6.0993746417152703</v>
      </c>
      <c r="BD80" s="9">
        <f t="shared" si="205"/>
        <v>161282.4</v>
      </c>
      <c r="BE80" s="49">
        <f t="shared" si="206"/>
        <v>408.08389006361114</v>
      </c>
      <c r="BF80" s="89">
        <f t="shared" si="207"/>
        <v>0.50586696210448368</v>
      </c>
      <c r="BG80" s="85"/>
      <c r="BH80" s="85"/>
      <c r="BI80" s="85"/>
      <c r="BJ80" s="85"/>
      <c r="BK80" s="85"/>
      <c r="BL80" s="85"/>
      <c r="BM80" s="90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</row>
    <row r="81" spans="1:109" s="154" customFormat="1" ht="15" customHeight="1" x14ac:dyDescent="0.2">
      <c r="A81" s="137">
        <f>Input!A81</f>
        <v>8717</v>
      </c>
      <c r="B81" s="137" t="str">
        <f>Input!B81</f>
        <v>Hu1-13</v>
      </c>
      <c r="C81" s="137">
        <f>Input!O81</f>
        <v>2.1294704028084213</v>
      </c>
      <c r="D81" s="137">
        <f>C81*Input!P81/100</f>
        <v>2.0387742498010591E-2</v>
      </c>
      <c r="E81" s="138">
        <f>Input!M81</f>
        <v>2.7681446901203954</v>
      </c>
      <c r="F81" s="139">
        <f>E81*Input!N81/100</f>
        <v>4.1489649666175382E-4</v>
      </c>
      <c r="G81" s="140">
        <f t="shared" si="182"/>
        <v>381.67178987380009</v>
      </c>
      <c r="H81" s="139">
        <f>G81*Input!L81/100</f>
        <v>3.2986413372347909E-2</v>
      </c>
      <c r="I81" s="137">
        <v>0</v>
      </c>
      <c r="J81" s="141">
        <f>(((C81*$G$4*0.000000001*Input!G81*(234/233))-(I81*0.000000000000001))/Input!F81)*1000000000000</f>
        <v>759.3519729262182</v>
      </c>
      <c r="K81" s="137">
        <f>J81*Input!P81/100</f>
        <v>7.2701045616593349</v>
      </c>
      <c r="L81" s="142">
        <f t="shared" si="183"/>
        <v>10.501285819375333</v>
      </c>
      <c r="M81" s="143">
        <f>L81*Input!P81/100</f>
        <v>0.10054026151341434</v>
      </c>
      <c r="N81" s="137">
        <v>0</v>
      </c>
      <c r="O81" s="141">
        <f>(((G81*$D$4*0.000000001*Input!G81*(238/236))-(N81*0.000000001))/Input!F81)*1000000</f>
        <v>13.710037229909988</v>
      </c>
      <c r="P81" s="137">
        <f>O81*Input!L81/100</f>
        <v>1.1849053752849416E-3</v>
      </c>
      <c r="Q81" s="144">
        <f t="shared" si="184"/>
        <v>10.229047532633892</v>
      </c>
      <c r="R81" s="145">
        <f>Q81*Input!L81/100</f>
        <v>8.8405692867273445E-4</v>
      </c>
      <c r="S81" s="143">
        <f>Input!S81*0.0000028263/0.000000000155125</f>
        <v>1.0003587231480093</v>
      </c>
      <c r="T81" s="137">
        <f>S81*Input!T81/100</f>
        <v>1.7555518050003361E-3</v>
      </c>
      <c r="U81" s="143">
        <f>S81</f>
        <v>1.0003587231480093</v>
      </c>
      <c r="V81" s="137">
        <f>U81*Input!T81/100</f>
        <v>1.7555518050003361E-3</v>
      </c>
      <c r="W81" s="146">
        <v>0</v>
      </c>
      <c r="X81" s="141">
        <f>((($L$4*0.000000001*Input!G81/Input!W81*(232/229))-(W81*0.000000001))/Input!F81)*1000000000</f>
        <v>0.92993506937329506</v>
      </c>
      <c r="Y81" s="141">
        <f>X81*Input!X81/100</f>
        <v>4.0656817059302394E-3</v>
      </c>
      <c r="Z81" s="141">
        <f t="shared" si="185"/>
        <v>2.2706353576913737E-4</v>
      </c>
      <c r="AA81" s="141">
        <f>Z81*Input!X81/100</f>
        <v>9.9272314150122626E-7</v>
      </c>
      <c r="AB81" s="142">
        <v>0</v>
      </c>
      <c r="AC81" s="142">
        <v>0.85</v>
      </c>
      <c r="AD81" s="141">
        <f>(((Input!G81*$L$4*0.000000001*Input!U81*(230/229))-((AB81*0.000000000000001)+(Input!G81*AC81*0.000000000000001)))/Input!F81)*1000000000000</f>
        <v>226.23528628650774</v>
      </c>
      <c r="AE81" s="141">
        <f>AD81*Input!V81/100</f>
        <v>0.50761002709804781</v>
      </c>
      <c r="AF81" s="141">
        <f t="shared" si="186"/>
        <v>10.313732708937343</v>
      </c>
      <c r="AG81" s="141">
        <f>AF81*Input!V81/100</f>
        <v>2.3141191746877079E-2</v>
      </c>
      <c r="AH81" s="137">
        <f t="shared" si="187"/>
        <v>45422.232477801452</v>
      </c>
      <c r="AI81" s="146">
        <f t="shared" si="188"/>
        <v>223.21107813173737</v>
      </c>
      <c r="AJ81" s="143">
        <f t="shared" si="189"/>
        <v>0.35872314800933225</v>
      </c>
      <c r="AK81" s="146">
        <f t="shared" si="190"/>
        <v>1.755551805000336</v>
      </c>
      <c r="AL81" s="146">
        <f t="shared" si="191"/>
        <v>1.008278891659588</v>
      </c>
      <c r="AM81" s="146">
        <f t="shared" si="192"/>
        <v>2.2639793951449898E-3</v>
      </c>
      <c r="AN81" s="137">
        <f>AF81/Q81</f>
        <v>1.008278891659588</v>
      </c>
      <c r="AO81" s="141">
        <f t="shared" si="193"/>
        <v>2.2639793951449898E-3</v>
      </c>
      <c r="AP81" s="137" t="str">
        <f t="shared" si="194"/>
        <v>Out of range</v>
      </c>
      <c r="AQ81" s="137" t="e">
        <f t="shared" si="195"/>
        <v>#VALUE!</v>
      </c>
      <c r="AR81" s="137" t="e">
        <f t="shared" si="196"/>
        <v>#VALUE!</v>
      </c>
      <c r="AS81" s="145">
        <f t="shared" si="197"/>
        <v>2.2197915792719996E-5</v>
      </c>
      <c r="AT81" s="145">
        <f t="shared" si="198"/>
        <v>9.7068381575564127E-8</v>
      </c>
      <c r="AU81" s="137">
        <v>0.75</v>
      </c>
      <c r="AV81" s="137">
        <f t="shared" si="199"/>
        <v>0.375</v>
      </c>
      <c r="AW81" s="137" t="str">
        <f t="shared" si="200"/>
        <v>Out of range</v>
      </c>
      <c r="AX81" s="147">
        <f t="shared" si="201"/>
        <v>83.873931114100003</v>
      </c>
      <c r="AY81" s="147" t="e">
        <f t="shared" si="202"/>
        <v>#VALUE!</v>
      </c>
      <c r="AZ81" s="137" t="str">
        <f>Input!B81</f>
        <v>Hu1-13</v>
      </c>
      <c r="BA81" s="148">
        <f>Input!E81</f>
        <v>0</v>
      </c>
      <c r="BB81" s="137" t="e">
        <f t="shared" si="203"/>
        <v>#VALUE!</v>
      </c>
      <c r="BC81" s="143" t="e">
        <f t="shared" si="204"/>
        <v>#VALUE!</v>
      </c>
      <c r="BD81" s="137" t="e">
        <f t="shared" si="205"/>
        <v>#VALUE!</v>
      </c>
      <c r="BE81" s="149" t="e">
        <f t="shared" si="206"/>
        <v>#VALUE!</v>
      </c>
      <c r="BF81" s="150" t="e">
        <f t="shared" si="207"/>
        <v>#VALUE!</v>
      </c>
      <c r="BG81" s="151"/>
      <c r="BH81" s="151"/>
      <c r="BI81" s="151"/>
      <c r="BJ81" s="151"/>
      <c r="BK81" s="151"/>
      <c r="BL81" s="151"/>
      <c r="BM81" s="155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</row>
    <row r="82" spans="1:109" ht="15" customHeight="1" x14ac:dyDescent="0.2">
      <c r="A82" s="9">
        <f>Input!A82</f>
        <v>9130</v>
      </c>
      <c r="B82" s="9" t="str">
        <f>Input!B82</f>
        <v>M39_1_61 13,85cm</v>
      </c>
      <c r="C82" s="9">
        <f>Input!O82</f>
        <v>1.8470097945747224</v>
      </c>
      <c r="D82" s="9">
        <f>C82*Input!P82/100</f>
        <v>3.5623265798606497E-3</v>
      </c>
      <c r="E82" s="11">
        <f>Input!M82</f>
        <v>0.94348716771974994</v>
      </c>
      <c r="F82" s="12">
        <f>E82*Input!N82/100</f>
        <v>4.8050809089666754E-5</v>
      </c>
      <c r="G82" s="13">
        <f t="shared" ref="G82:G83" si="208">E82*137.88</f>
        <v>130.08801068519912</v>
      </c>
      <c r="H82" s="12">
        <f>G82*Input!L82/100</f>
        <v>9.551058885249571E-3</v>
      </c>
      <c r="I82" s="9">
        <v>0.3</v>
      </c>
      <c r="J82" s="21">
        <f>(((C82*$G$4*0.000000001*Input!G82*(234/233))-(I82*0.000000000000001))/Input!F82)*1000000000000</f>
        <v>27.519645785986846</v>
      </c>
      <c r="K82" s="9">
        <f>J82*Input!P82/100</f>
        <v>5.307712278501673E-2</v>
      </c>
      <c r="L82" s="14">
        <f t="shared" ref="L82:L83" si="209">(J82/234)*602200000000*0.0000028263/(365.2425*24*60)</f>
        <v>0.38057669743447869</v>
      </c>
      <c r="M82" s="22">
        <f>L82*Input!P82/100</f>
        <v>7.3401802682837927E-4</v>
      </c>
      <c r="N82" s="9">
        <v>5.0000000000000001E-3</v>
      </c>
      <c r="O82" s="21">
        <f>(((G82*$D$4*0.000000001*Input!G82*(238/236))-(N82*0.000000001))/Input!F82)*1000000</f>
        <v>0.1952377849984325</v>
      </c>
      <c r="P82" s="9">
        <f>O82*Input!L82/100</f>
        <v>1.433435388337355E-5</v>
      </c>
      <c r="Q82" s="23">
        <f t="shared" ref="Q82:Q83" si="210">(O82/238.05)*602200000000000000*0.00000000015512/(365.2425*24*60)</f>
        <v>0.14566675125857656</v>
      </c>
      <c r="R82" s="24">
        <f>Q82*Input!L82/100</f>
        <v>1.0694849675735411E-5</v>
      </c>
      <c r="S82" s="65">
        <f>Input!S82*0.0000028263/0.000000000155125</f>
        <v>2.6046673369860152</v>
      </c>
      <c r="T82" s="9">
        <f>S82*Input!T82/100</f>
        <v>1.6704635875831179E-3</v>
      </c>
      <c r="U82" s="9">
        <f>S82*1/((U81+U83)/2)</f>
        <v>2.6036981079780586</v>
      </c>
      <c r="V82" s="9">
        <f>U82*Input!T82/100</f>
        <v>1.6698419873722847E-3</v>
      </c>
      <c r="W82" s="3">
        <v>3.0000000000000001E-3</v>
      </c>
      <c r="X82" s="21">
        <f>((($L$4*0.000000001*Input!G82/Input!W82*(232/229))-(W82*0.000000001))/Input!F82)*1000000000</f>
        <v>8.8587070397858306E-2</v>
      </c>
      <c r="Y82" s="21">
        <f>X82*Input!X82/100</f>
        <v>1.5644648083536816E-4</v>
      </c>
      <c r="Z82" s="21">
        <f t="shared" ref="Z82:Z83" si="211">(X82/232)*6.022E+23*0.000000001*0.000000000049475/(365.2425*24*60)</f>
        <v>2.1630427855057757E-5</v>
      </c>
      <c r="AA82" s="21">
        <f>Z82*Input!X82/100</f>
        <v>3.8199754226988404E-8</v>
      </c>
      <c r="AB82" s="14">
        <v>0.05</v>
      </c>
      <c r="AC82" s="14">
        <v>0.85</v>
      </c>
      <c r="AD82" s="21">
        <f>(((Input!G82*$L$4*0.000000001*Input!U82*(230/229))-((AB82*0.000000000000001)+(Input!G82*AC82*0.000000000000001)))/Input!F82)*1000000000000</f>
        <v>7.1385611353905407</v>
      </c>
      <c r="AE82" s="21">
        <f>AD82*Input!V82/100</f>
        <v>1.3090639349642677E-2</v>
      </c>
      <c r="AF82" s="21">
        <f t="shared" ref="AF82:AF83" si="212">(AD82/230)*602200000000*0.0000091577/(365.2425*24*60)</f>
        <v>0.32543646345064953</v>
      </c>
      <c r="AG82" s="21">
        <f>AF82*Input!V82/100</f>
        <v>5.9678292214031107E-4</v>
      </c>
      <c r="AH82" s="9">
        <f t="shared" ref="AH82:AH83" si="213">AF82/Z82</f>
        <v>15045.308656460718</v>
      </c>
      <c r="AI82" s="3">
        <f t="shared" ref="AI82:AI83" si="214">AH82*SQRT((AG82/AF82)^2+(AA82/Z82)^2)</f>
        <v>38.303887398269261</v>
      </c>
      <c r="AJ82" s="22">
        <f t="shared" ref="AJ82:AJ83" si="215">(U82-1)*1000</f>
        <v>1603.6981079780585</v>
      </c>
      <c r="AK82" s="3">
        <f t="shared" ref="AK82:AK83" si="216">V82*1000</f>
        <v>1.6698419873722847</v>
      </c>
      <c r="AL82" s="3">
        <f t="shared" ref="AL82:AL83" si="217">AF82/Q82</f>
        <v>2.23411630065779</v>
      </c>
      <c r="AM82" s="3">
        <f t="shared" ref="AM82:AM83" si="218">AL82*SQRT((R82/Q82)^2+(AG82/AF82)^2)</f>
        <v>4.1001878674887561E-3</v>
      </c>
      <c r="AN82" s="9">
        <f>AL82*1/((AN81+AN83)/2)</f>
        <v>2.2154884989377477</v>
      </c>
      <c r="AO82" s="21">
        <f t="shared" ref="AO82:AO83" si="219">AN82*SQRT((R82/Q82)^2+(AG82/AF82)^2)</f>
        <v>4.0660009782081865E-3</v>
      </c>
      <c r="AP82" s="58">
        <f t="shared" ref="AP82:AP83" si="220">ThU_Alter_Kombi(AN82,U82)</f>
        <v>155.92699999999999</v>
      </c>
      <c r="AQ82" s="58">
        <f t="shared" ref="AQ82:AQ83" si="221">Montealter(AN82,AO82,U82,V82)</f>
        <v>0.5575</v>
      </c>
      <c r="AR82" s="58">
        <f t="shared" ref="AR82:AR83" si="222">(AQ82/AP82)*100</f>
        <v>0.35753910483752011</v>
      </c>
      <c r="AS82" s="67">
        <f t="shared" ref="AS82:AS83" si="223">Z82/Q82</f>
        <v>1.4849255350427265E-4</v>
      </c>
      <c r="AT82" s="67">
        <f t="shared" ref="AT82:AT83" si="224">AS82*SQRT((Y82/X82)^2+(P82/O82)^2)</f>
        <v>2.6246725052252898E-7</v>
      </c>
      <c r="AU82" s="58">
        <v>0.75</v>
      </c>
      <c r="AV82" s="58">
        <f t="shared" ref="AV82:AV83" si="225">AU82/2</f>
        <v>0.375</v>
      </c>
      <c r="AW82" s="58">
        <f t="shared" ref="AW82:AW83" si="226">marincorr_age(AN82,U82,AS82,AU82)</f>
        <v>155.92349999999999</v>
      </c>
      <c r="AX82" s="57">
        <f t="shared" ref="AX82:AX83" si="227">marincorr_age_error(AN82, AO82, U82, V82, AS82, AT82, AU82, AV82)</f>
        <v>0.51914388180000004</v>
      </c>
      <c r="AY82" s="47">
        <f t="shared" ref="AY82:AY83" si="228">SQRT(((AU82*EXP(-0.0000091577*AW82*1000))/(0.0000091577*(EXP(-0.0000091577*AW82*1000)+(AJ82/1000)*EXP(-(0.0000091577-0.0000028263)*AW82*1000)-AS82*AU82*EXP(-0.0000091577*AW82*1000))))^2*AT82^2+((AS82*EXP(-0.0000091577*AW82*1000))/(0.0000091577*(EXP(-0.0000091577*AW82*1000)+(AJ82/1000)*EXP(-(0.0000091577-0.0000028263)*AW82*1000)-AS82*AU82*EXP(-0.0000091577*AW82*1000))))^2*AV82^2+((0.0000091577/(0.0000091577-0.0000028263))*(EXP(-(0.0000091577-0.0000028263)*AW82*1000)-1)/(0.0000091577*(EXP(-0.0000091577*AW82*1000)+(AJ82/1000)*EXP(-(0.0000091577-0.0000028263)*AW82*1000)-AS82*AU82*EXP(-0.0000091577*AW82*1000))))^2*T82^2+(1/(0.0000091577*(EXP(-0.0000091577*AW82*1000)+(AJ82/1000)*EXP(-(0.0000091577-0.0000028263)*AW82*1000)-AS82*AU82*EXP(-0.0000091577*AW82*1000))))^2*AO82^2)/1000</f>
        <v>0.56589897442947268</v>
      </c>
      <c r="AZ82" s="9" t="str">
        <f>Input!B82</f>
        <v>M39_1_61 13,85cm</v>
      </c>
      <c r="BA82" s="48">
        <f>Input!E82</f>
        <v>13.85</v>
      </c>
      <c r="BB82" s="58">
        <f t="shared" ref="BB82:BB83" si="229">((U82-1)*EXP(0.0000028263*AW82*1000))*1000</f>
        <v>2491.7838704161222</v>
      </c>
      <c r="BC82" s="22">
        <f t="shared" ref="BC82:BC83" si="230">SQRT((EXP(0.0000028263*AW82*1000)*V82)^2+((U82-1)*0.0000028263*EXP(0.0000028263*AW82*1000)*AX82*1000)^2)*1000</f>
        <v>4.483155821442856</v>
      </c>
      <c r="BD82" s="9">
        <f t="shared" ref="BD82:BD83" si="231">AW82*1000-58</f>
        <v>155865.5</v>
      </c>
      <c r="BE82" s="49">
        <f t="shared" ref="BE82:BE83" si="232">AY82/2*1000</f>
        <v>282.94948721473634</v>
      </c>
      <c r="BF82" s="89">
        <f t="shared" ref="BF82:BF83" si="233">AY82/AW82*100</f>
        <v>0.36293372995698064</v>
      </c>
      <c r="BG82" s="85"/>
      <c r="BH82" s="85"/>
      <c r="BI82" s="85"/>
      <c r="BJ82" s="85"/>
      <c r="BK82" s="85"/>
      <c r="BL82" s="85"/>
      <c r="BM82" s="90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</row>
    <row r="83" spans="1:109" s="154" customFormat="1" ht="15" customHeight="1" x14ac:dyDescent="0.2">
      <c r="A83" s="137">
        <f>Input!A83</f>
        <v>8717</v>
      </c>
      <c r="B83" s="137" t="str">
        <f>Input!B83</f>
        <v>Hu1-13</v>
      </c>
      <c r="C83" s="137">
        <f>Input!O83</f>
        <v>2.0906693244049359</v>
      </c>
      <c r="D83" s="137">
        <f>C83*Input!P83/100</f>
        <v>1.7912358109517756E-2</v>
      </c>
      <c r="E83" s="138">
        <f>Input!M83</f>
        <v>2.7682927945309981</v>
      </c>
      <c r="F83" s="139">
        <f>E83*Input!N83/100</f>
        <v>3.1913132700698286E-4</v>
      </c>
      <c r="G83" s="140">
        <f t="shared" si="208"/>
        <v>381.692210509934</v>
      </c>
      <c r="H83" s="139">
        <f>G83*Input!L83/100</f>
        <v>2.9187798697213704E-2</v>
      </c>
      <c r="I83" s="137">
        <v>0</v>
      </c>
      <c r="J83" s="141">
        <f>(((C83*$G$4*0.000000001*Input!G83*(234/233))-(I83*0.000000000000001))/Input!F83)*1000000000000</f>
        <v>745.51582127156587</v>
      </c>
      <c r="K83" s="137">
        <f>J83*Input!P83/100</f>
        <v>6.3874024509966141</v>
      </c>
      <c r="L83" s="142">
        <f t="shared" si="209"/>
        <v>10.30994189936705</v>
      </c>
      <c r="M83" s="143">
        <f>L83*Input!P83/100</f>
        <v>8.8333132951261037E-2</v>
      </c>
      <c r="N83" s="137">
        <v>0</v>
      </c>
      <c r="O83" s="141">
        <f>(((G83*$D$4*0.000000001*Input!G83*(238/236))-(N83*0.000000001))/Input!F83)*1000000</f>
        <v>13.710770759840891</v>
      </c>
      <c r="P83" s="137">
        <f>O83*Input!L83/100</f>
        <v>1.0484552891117077E-3</v>
      </c>
      <c r="Q83" s="144">
        <f t="shared" si="210"/>
        <v>10.229594818713716</v>
      </c>
      <c r="R83" s="145">
        <f>Q83*Input!L83/100</f>
        <v>7.8225163129155698E-4</v>
      </c>
      <c r="S83" s="143">
        <f>Input!S83*0.0000028263/0.000000000155125</f>
        <v>1.0003857786857375</v>
      </c>
      <c r="T83" s="137">
        <f>S83*Input!T83/100</f>
        <v>1.7379179359695428E-3</v>
      </c>
      <c r="U83" s="143">
        <f>S83</f>
        <v>1.0003857786857375</v>
      </c>
      <c r="V83" s="137">
        <f>U83*Input!T83/100</f>
        <v>1.7379179359695428E-3</v>
      </c>
      <c r="W83" s="146">
        <v>0</v>
      </c>
      <c r="X83" s="141">
        <f>((($L$4*0.000000001*Input!G83/Input!W83*(232/229))-(W83*0.000000001))/Input!F83)*1000000000</f>
        <v>0.93399688562210514</v>
      </c>
      <c r="Y83" s="141">
        <f>X83*Input!X83/100</f>
        <v>4.4323987579829504E-3</v>
      </c>
      <c r="Z83" s="141">
        <f t="shared" si="211"/>
        <v>2.2805531507661192E-4</v>
      </c>
      <c r="AA83" s="141">
        <f>Z83*Input!X83/100</f>
        <v>1.0822649527612746E-6</v>
      </c>
      <c r="AB83" s="142">
        <v>0</v>
      </c>
      <c r="AC83" s="142">
        <v>0.85</v>
      </c>
      <c r="AD83" s="141">
        <f>(((Input!G83*$L$4*0.000000001*Input!U83*(230/229))-((AB83*0.000000000000001)+(Input!G83*AC83*0.000000000000001)))/Input!F83)*1000000000000</f>
        <v>226.30532656311908</v>
      </c>
      <c r="AE83" s="141">
        <f>AD83*Input!V83/100</f>
        <v>0.65830003276634941</v>
      </c>
      <c r="AF83" s="141">
        <f t="shared" si="212"/>
        <v>10.316925741747061</v>
      </c>
      <c r="AG83" s="141">
        <f>AF83*Input!V83/100</f>
        <v>3.001092664049965E-2</v>
      </c>
      <c r="AH83" s="137">
        <f t="shared" si="213"/>
        <v>45238.698945829165</v>
      </c>
      <c r="AI83" s="146">
        <f t="shared" si="214"/>
        <v>251.80798454706911</v>
      </c>
      <c r="AJ83" s="143">
        <f t="shared" si="215"/>
        <v>0.38577868573752561</v>
      </c>
      <c r="AK83" s="146">
        <f t="shared" si="216"/>
        <v>1.7379179359695429</v>
      </c>
      <c r="AL83" s="146">
        <f t="shared" si="217"/>
        <v>1.0085370852493185</v>
      </c>
      <c r="AM83" s="146">
        <f t="shared" si="218"/>
        <v>2.9347491379705724E-3</v>
      </c>
      <c r="AN83" s="137">
        <f>AF83/Q83</f>
        <v>1.0085370852493185</v>
      </c>
      <c r="AO83" s="141">
        <f t="shared" si="219"/>
        <v>2.9347491379705724E-3</v>
      </c>
      <c r="AP83" s="137" t="str">
        <f t="shared" si="220"/>
        <v>Out of range</v>
      </c>
      <c r="AQ83" s="137" t="e">
        <f t="shared" si="221"/>
        <v>#VALUE!</v>
      </c>
      <c r="AR83" s="137" t="e">
        <f t="shared" si="222"/>
        <v>#VALUE!</v>
      </c>
      <c r="AS83" s="145">
        <f t="shared" si="223"/>
        <v>2.2293680162132553E-5</v>
      </c>
      <c r="AT83" s="145">
        <f t="shared" si="224"/>
        <v>1.0581117514286481E-7</v>
      </c>
      <c r="AU83" s="137">
        <v>0.75</v>
      </c>
      <c r="AV83" s="137">
        <f t="shared" si="225"/>
        <v>0.375</v>
      </c>
      <c r="AW83" s="137" t="str">
        <f t="shared" si="226"/>
        <v>Out of range</v>
      </c>
      <c r="AX83" s="147">
        <f t="shared" si="227"/>
        <v>0</v>
      </c>
      <c r="AY83" s="147" t="e">
        <f t="shared" si="228"/>
        <v>#VALUE!</v>
      </c>
      <c r="AZ83" s="137" t="str">
        <f>Input!B83</f>
        <v>Hu1-13</v>
      </c>
      <c r="BA83" s="148">
        <f>Input!E83</f>
        <v>0</v>
      </c>
      <c r="BB83" s="137" t="e">
        <f t="shared" si="229"/>
        <v>#VALUE!</v>
      </c>
      <c r="BC83" s="143" t="e">
        <f t="shared" si="230"/>
        <v>#VALUE!</v>
      </c>
      <c r="BD83" s="137" t="e">
        <f t="shared" si="231"/>
        <v>#VALUE!</v>
      </c>
      <c r="BE83" s="149" t="e">
        <f t="shared" si="232"/>
        <v>#VALUE!</v>
      </c>
      <c r="BF83" s="150" t="e">
        <f t="shared" si="233"/>
        <v>#VALUE!</v>
      </c>
      <c r="BG83" s="151"/>
      <c r="BH83" s="151"/>
      <c r="BI83" s="151"/>
      <c r="BJ83" s="151"/>
      <c r="BK83" s="151"/>
      <c r="BL83" s="151"/>
      <c r="BM83" s="155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</row>
    <row r="84" spans="1:109" s="76" customFormat="1" ht="15" customHeight="1" x14ac:dyDescent="0.2">
      <c r="A84" s="58"/>
      <c r="B84" s="58"/>
      <c r="C84" s="58"/>
      <c r="D84" s="58"/>
      <c r="E84" s="60"/>
      <c r="F84" s="61"/>
      <c r="G84" s="59"/>
      <c r="H84" s="61"/>
      <c r="I84" s="58"/>
      <c r="J84" s="63"/>
      <c r="K84" s="58"/>
      <c r="L84" s="64"/>
      <c r="M84" s="65"/>
      <c r="N84" s="58"/>
      <c r="O84" s="63"/>
      <c r="P84" s="58"/>
      <c r="Q84" s="66"/>
      <c r="R84" s="67"/>
      <c r="S84" s="65"/>
      <c r="T84" s="58"/>
      <c r="U84" s="58"/>
      <c r="V84" s="58"/>
      <c r="W84" s="68"/>
      <c r="X84" s="63"/>
      <c r="Y84" s="63"/>
      <c r="Z84" s="63"/>
      <c r="AA84" s="63"/>
      <c r="AB84" s="64"/>
      <c r="AC84" s="64"/>
      <c r="AD84" s="63"/>
      <c r="AE84" s="63"/>
      <c r="AF84" s="63"/>
      <c r="AG84" s="63"/>
      <c r="AH84" s="58"/>
      <c r="AI84" s="68"/>
      <c r="AJ84" s="65"/>
      <c r="AK84" s="68"/>
      <c r="AL84" s="68"/>
      <c r="AM84" s="68"/>
      <c r="AN84" s="58"/>
      <c r="AO84" s="63"/>
      <c r="AP84" s="58"/>
      <c r="AQ84" s="58"/>
      <c r="AR84" s="58"/>
      <c r="AS84" s="67"/>
      <c r="AT84" s="67"/>
      <c r="AU84" s="58"/>
      <c r="AV84" s="58"/>
      <c r="AW84" s="58"/>
      <c r="AX84" s="57"/>
      <c r="AY84" s="57"/>
      <c r="AZ84" s="58"/>
      <c r="BA84" s="69"/>
      <c r="BB84" s="58"/>
      <c r="BC84" s="65"/>
      <c r="BD84" s="58"/>
      <c r="BE84" s="62"/>
      <c r="BF84" s="74"/>
      <c r="BG84" s="75"/>
      <c r="BH84" s="75"/>
      <c r="BI84" s="75"/>
      <c r="BJ84" s="75"/>
      <c r="BK84" s="75"/>
      <c r="BL84" s="75"/>
      <c r="BM84" s="103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</row>
    <row r="85" spans="1:109" s="154" customFormat="1" ht="15" customHeight="1" x14ac:dyDescent="0.2">
      <c r="A85" s="137">
        <f>Input!A85</f>
        <v>8717</v>
      </c>
      <c r="B85" s="137" t="str">
        <f>Input!B85</f>
        <v>Hu1-13</v>
      </c>
      <c r="C85" s="137">
        <f>Input!O85</f>
        <v>2.1353839504592531</v>
      </c>
      <c r="D85" s="137">
        <f>C85*Input!P85/100</f>
        <v>1.8743480930107744E-2</v>
      </c>
      <c r="E85" s="138">
        <f>Input!M85</f>
        <v>2.7683246228194958</v>
      </c>
      <c r="F85" s="139">
        <f>E85*Input!N85/100</f>
        <v>3.3396387527444976E-4</v>
      </c>
      <c r="G85" s="140">
        <f t="shared" ref="G85:G97" si="234">E85*137.88</f>
        <v>381.69659899435209</v>
      </c>
      <c r="H85" s="139">
        <f>G85*Input!L85/100</f>
        <v>3.1653679803082715E-2</v>
      </c>
      <c r="I85" s="137">
        <v>0</v>
      </c>
      <c r="J85" s="141">
        <f>(((C85*$G$4*0.000000001*Input!G85*(234/233))-(I85*0.000000000000001))/Input!F85)*1000000000000</f>
        <v>761.46069632980743</v>
      </c>
      <c r="K85" s="137">
        <f>J85*Input!P85/100</f>
        <v>6.6837741463846658</v>
      </c>
      <c r="L85" s="142">
        <f t="shared" ref="L85:L97" si="235">(J85/234)*602200000000*0.0000028263/(365.2425*24*60)</f>
        <v>10.530447931234688</v>
      </c>
      <c r="M85" s="143">
        <f>L85*Input!P85/100</f>
        <v>9.2431738068528779E-2</v>
      </c>
      <c r="N85" s="137">
        <v>0</v>
      </c>
      <c r="O85" s="141">
        <f>(((G85*$D$4*0.000000001*Input!G85*(238/236))-(N85*0.000000001))/Input!F85)*1000000</f>
        <v>13.710928398645621</v>
      </c>
      <c r="P85" s="137">
        <f>O85*Input!L85/100</f>
        <v>1.1370322357526271E-3</v>
      </c>
      <c r="Q85" s="144">
        <f t="shared" ref="Q85:Q97" si="236">(O85/238.05)*602200000000000000*0.00000000015512/(365.2425*24*60)</f>
        <v>10.229712432896635</v>
      </c>
      <c r="R85" s="145">
        <f>Q85*Input!L85/100</f>
        <v>8.4833881853192965E-4</v>
      </c>
      <c r="S85" s="143">
        <f>Input!S85*0.0000028263/0.000000000155125</f>
        <v>0.99928285067626643</v>
      </c>
      <c r="T85" s="137">
        <f>S85*Input!T85/100</f>
        <v>1.9842713003924966E-3</v>
      </c>
      <c r="U85" s="143">
        <f>S85</f>
        <v>0.99928285067626643</v>
      </c>
      <c r="V85" s="137">
        <f>U85*Input!T85/100</f>
        <v>1.9842713003924966E-3</v>
      </c>
      <c r="W85" s="146">
        <v>0</v>
      </c>
      <c r="X85" s="141">
        <f>((($L$4*0.000000001*Input!G85/Input!W85*(232/229))-(W85*0.000000001))/Input!F85)*1000000000</f>
        <v>0.94453158089727929</v>
      </c>
      <c r="Y85" s="141">
        <f>X85*Input!X85/100</f>
        <v>4.9477316847202982E-3</v>
      </c>
      <c r="Z85" s="141">
        <f t="shared" ref="Z85:Z97" si="237">(X85/232)*6.022E+23*0.000000001*0.000000000049475/(365.2425*24*60)</f>
        <v>2.3062758623425682E-4</v>
      </c>
      <c r="AA85" s="141">
        <f>Z85*Input!X85/100</f>
        <v>1.208094508282928E-6</v>
      </c>
      <c r="AB85" s="142">
        <v>0</v>
      </c>
      <c r="AC85" s="142">
        <v>0.85</v>
      </c>
      <c r="AD85" s="141">
        <f>(((Input!G85*$L$4*0.000000001*Input!U85*(230/229))-((AB85*0.000000000000001)+(Input!G85*AC85*0.000000000000001)))/Input!F85)*1000000000000</f>
        <v>226.15009739087029</v>
      </c>
      <c r="AE85" s="141">
        <f>AD85*Input!V85/100</f>
        <v>0.57205143837299954</v>
      </c>
      <c r="AF85" s="141">
        <f t="shared" ref="AF85:AF97" si="238">(AD85/230)*602200000000*0.0000091577/(365.2425*24*60)</f>
        <v>10.309849072950243</v>
      </c>
      <c r="AG85" s="141">
        <f>AF85*Input!V85/100</f>
        <v>2.6078980551559185E-2</v>
      </c>
      <c r="AH85" s="137">
        <f t="shared" ref="AH85:AH97" si="239">AF85/Z85</f>
        <v>44703.451314267993</v>
      </c>
      <c r="AI85" s="146">
        <f t="shared" ref="AI85:AI97" si="240">AH85*SQRT((AG85/AF85)^2+(AA85/Z85)^2)</f>
        <v>260.04260832641256</v>
      </c>
      <c r="AJ85" s="143">
        <f t="shared" ref="AJ85:AJ97" si="241">(U85-1)*1000</f>
        <v>-0.71714932373356799</v>
      </c>
      <c r="AK85" s="146">
        <f t="shared" ref="AK85:AK97" si="242">V85*1000</f>
        <v>1.9842713003924966</v>
      </c>
      <c r="AL85" s="146">
        <f t="shared" ref="AL85:AL97" si="243">AF85/Q85</f>
        <v>1.0078337138584565</v>
      </c>
      <c r="AM85" s="146">
        <f t="shared" ref="AM85:AM97" si="244">AL85*SQRT((R85/Q85)^2+(AG85/AF85)^2)</f>
        <v>2.5507062927841808E-3</v>
      </c>
      <c r="AN85" s="137">
        <f>AF85/Q85</f>
        <v>1.0078337138584565</v>
      </c>
      <c r="AO85" s="141">
        <f t="shared" ref="AO85:AO97" si="245">AN85*SQRT((R85/Q85)^2+(AG85/AF85)^2)</f>
        <v>2.5507062927841808E-3</v>
      </c>
      <c r="AP85" s="137" t="str">
        <f t="shared" ref="AP85:AP97" si="246">ThU_Alter_Kombi(AN85,U85)</f>
        <v>Out of range</v>
      </c>
      <c r="AQ85" s="137" t="e">
        <f t="shared" ref="AQ85:AQ97" si="247">Montealter(AN85,AO85,U85,V85)</f>
        <v>#VALUE!</v>
      </c>
      <c r="AR85" s="137" t="e">
        <f t="shared" ref="AR85:AR97" si="248">(AQ85/AP85)*100</f>
        <v>#VALUE!</v>
      </c>
      <c r="AS85" s="145">
        <f t="shared" ref="AS85:AS97" si="249">Z85/Q85</f>
        <v>2.25448748190229E-5</v>
      </c>
      <c r="AT85" s="145">
        <f t="shared" ref="AT85:AT97" si="250">AS85*SQRT((Y85/X85)^2+(P85/O85)^2)</f>
        <v>1.1811142286743186E-7</v>
      </c>
      <c r="AU85" s="137">
        <v>0.75</v>
      </c>
      <c r="AV85" s="137">
        <f t="shared" ref="AV85:AV97" si="251">AU85/2</f>
        <v>0.375</v>
      </c>
      <c r="AW85" s="137" t="str">
        <f t="shared" ref="AW85:AW97" si="252">marincorr_age(AN85,U85,AS85,AU85)</f>
        <v>Out of range</v>
      </c>
      <c r="AX85" s="147">
        <f t="shared" ref="AX85:AX97" si="253">marincorr_age_error(AN85, AO85, U85, V85, AS85, AT85, AU85, AV85)</f>
        <v>90.854500306199995</v>
      </c>
      <c r="AY85" s="147" t="e">
        <f t="shared" ref="AY85:AY97" si="254">SQRT(((AU85*EXP(-0.0000091577*AW85*1000))/(0.0000091577*(EXP(-0.0000091577*AW85*1000)+(AJ85/1000)*EXP(-(0.0000091577-0.0000028263)*AW85*1000)-AS85*AU85*EXP(-0.0000091577*AW85*1000))))^2*AT85^2+((AS85*EXP(-0.0000091577*AW85*1000))/(0.0000091577*(EXP(-0.0000091577*AW85*1000)+(AJ85/1000)*EXP(-(0.0000091577-0.0000028263)*AW85*1000)-AS85*AU85*EXP(-0.0000091577*AW85*1000))))^2*AV85^2+((0.0000091577/(0.0000091577-0.0000028263))*(EXP(-(0.0000091577-0.0000028263)*AW85*1000)-1)/(0.0000091577*(EXP(-0.0000091577*AW85*1000)+(AJ85/1000)*EXP(-(0.0000091577-0.0000028263)*AW85*1000)-AS85*AU85*EXP(-0.0000091577*AW85*1000))))^2*T85^2+(1/(0.0000091577*(EXP(-0.0000091577*AW85*1000)+(AJ85/1000)*EXP(-(0.0000091577-0.0000028263)*AW85*1000)-AS85*AU85*EXP(-0.0000091577*AW85*1000))))^2*AO85^2)/1000</f>
        <v>#VALUE!</v>
      </c>
      <c r="AZ85" s="137" t="str">
        <f>Input!B85</f>
        <v>Hu1-13</v>
      </c>
      <c r="BA85" s="148">
        <f>Input!E85</f>
        <v>0</v>
      </c>
      <c r="BB85" s="137" t="e">
        <f t="shared" ref="BB85:BB97" si="255">((U85-1)*EXP(0.0000028263*AW85*1000))*1000</f>
        <v>#VALUE!</v>
      </c>
      <c r="BC85" s="143" t="e">
        <f t="shared" ref="BC85:BC97" si="256">SQRT((EXP(0.0000028263*AW85*1000)*V85)^2+((U85-1)*0.0000028263*EXP(0.0000028263*AW85*1000)*AX85*1000)^2)*1000</f>
        <v>#VALUE!</v>
      </c>
      <c r="BD85" s="137" t="e">
        <f t="shared" ref="BD85:BD97" si="257">AW85*1000-58</f>
        <v>#VALUE!</v>
      </c>
      <c r="BE85" s="149" t="e">
        <f t="shared" ref="BE85:BE97" si="258">AY85/2*1000</f>
        <v>#VALUE!</v>
      </c>
      <c r="BF85" s="150" t="e">
        <f t="shared" ref="BF85:BF97" si="259">AY85/AW85*100</f>
        <v>#VALUE!</v>
      </c>
      <c r="BG85" s="151"/>
      <c r="BH85" s="151"/>
      <c r="BI85" s="151"/>
      <c r="BJ85" s="151"/>
      <c r="BK85" s="151"/>
      <c r="BL85" s="151"/>
      <c r="BM85" s="155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</row>
    <row r="86" spans="1:109" ht="15" customHeight="1" x14ac:dyDescent="0.2">
      <c r="A86" s="9">
        <f>Input!A86</f>
        <v>9131</v>
      </c>
      <c r="B86" s="9" t="str">
        <f>Input!B86</f>
        <v>M39_1_61 11cm</v>
      </c>
      <c r="C86" s="9">
        <f>Input!O86</f>
        <v>2.2170598833114106</v>
      </c>
      <c r="D86" s="9">
        <f>C86*Input!P86/100</f>
        <v>5.572156033110013E-3</v>
      </c>
      <c r="E86" s="11">
        <f>Input!M86</f>
        <v>1.1232339335066854</v>
      </c>
      <c r="F86" s="12">
        <f>E86*Input!N86/100</f>
        <v>6.1581587815404308E-5</v>
      </c>
      <c r="G86" s="13">
        <f t="shared" si="234"/>
        <v>154.87149475190179</v>
      </c>
      <c r="H86" s="12">
        <f>G86*Input!L86/100</f>
        <v>1.4392708028489415E-2</v>
      </c>
      <c r="I86" s="9">
        <v>0.3</v>
      </c>
      <c r="J86" s="21">
        <f>(((C86*$G$4*0.000000001*Input!G86*(234/233))-(I86*0.000000000000001))/Input!F86)*1000000000000</f>
        <v>26.154398845726213</v>
      </c>
      <c r="K86" s="9">
        <f>J86*Input!P86/100</f>
        <v>6.5734079813354593E-2</v>
      </c>
      <c r="L86" s="14">
        <f t="shared" si="235"/>
        <v>0.36169632463653045</v>
      </c>
      <c r="M86" s="22">
        <f>L86*Input!P86/100</f>
        <v>9.0905454230081879E-4</v>
      </c>
      <c r="N86" s="9">
        <v>5.0000000000000001E-3</v>
      </c>
      <c r="O86" s="21">
        <f>(((G86*$D$4*0.000000001*Input!G86*(238/236))-(N86*0.000000001))/Input!F86)*1000000</f>
        <v>0.18403289849164642</v>
      </c>
      <c r="P86" s="9">
        <f>O86*Input!L86/100</f>
        <v>1.71027714291133E-5</v>
      </c>
      <c r="Q86" s="23">
        <f t="shared" si="236"/>
        <v>0.13730679462580847</v>
      </c>
      <c r="R86" s="24">
        <f>Q86*Input!L86/100</f>
        <v>1.2760363736030599E-5</v>
      </c>
      <c r="S86" s="65">
        <f>Input!S86*0.0000028263/0.000000000155125</f>
        <v>2.6325831886236974</v>
      </c>
      <c r="T86" s="9">
        <f>S86*Input!T86/100</f>
        <v>1.1864401641657144E-3</v>
      </c>
      <c r="U86" s="9">
        <f>S86*1/((U85+U87)/2)</f>
        <v>2.6365906617585768</v>
      </c>
      <c r="V86" s="9">
        <f>U86*Input!T86/100</f>
        <v>1.1882462332405996E-3</v>
      </c>
      <c r="W86" s="3">
        <v>3.0000000000000001E-3</v>
      </c>
      <c r="X86" s="21">
        <f>((($L$4*0.000000001*Input!G86/Input!W86*(232/229))-(W86*0.000000001))/Input!F86)*1000000000</f>
        <v>1.3238724278150089</v>
      </c>
      <c r="Y86" s="21">
        <f>X86*Input!X86/100</f>
        <v>2.2708000323356237E-3</v>
      </c>
      <c r="Z86" s="21">
        <f t="shared" si="237"/>
        <v>3.2325176699651885E-4</v>
      </c>
      <c r="AA86" s="21">
        <f>Z86*Input!X86/100</f>
        <v>5.5446439364232568E-7</v>
      </c>
      <c r="AB86" s="14">
        <v>0.05</v>
      </c>
      <c r="AC86" s="14">
        <v>0.85</v>
      </c>
      <c r="AD86" s="21">
        <f>(((Input!G86*$L$4*0.000000001*Input!U86*(230/229))-((AB86*0.000000000000001)+(Input!G86*AC86*0.000000000000001)))/Input!F86)*1000000000000</f>
        <v>6.3770519248469126</v>
      </c>
      <c r="AE86" s="21">
        <f>AD86*Input!V86/100</f>
        <v>1.1591388022042248E-2</v>
      </c>
      <c r="AF86" s="21">
        <f t="shared" si="238"/>
        <v>0.29072038276377365</v>
      </c>
      <c r="AG86" s="21">
        <f>AF86*Input!V86/100</f>
        <v>5.2843426747108395E-4</v>
      </c>
      <c r="AH86" s="9">
        <f t="shared" si="239"/>
        <v>899.36208381779534</v>
      </c>
      <c r="AI86" s="3">
        <f t="shared" si="240"/>
        <v>2.2477010478873405</v>
      </c>
      <c r="AJ86" s="22">
        <f t="shared" si="241"/>
        <v>1636.5906617585767</v>
      </c>
      <c r="AK86" s="3">
        <f t="shared" si="242"/>
        <v>1.1882462332405996</v>
      </c>
      <c r="AL86" s="3">
        <f t="shared" si="243"/>
        <v>2.1173051454303575</v>
      </c>
      <c r="AM86" s="3">
        <f t="shared" si="244"/>
        <v>3.8535929008732457E-3</v>
      </c>
      <c r="AN86" s="9">
        <f>AL86*1/((AN85+AN87)/2)</f>
        <v>2.0994614591644112</v>
      </c>
      <c r="AO86" s="21">
        <f t="shared" si="245"/>
        <v>3.8211165698785066E-3</v>
      </c>
      <c r="AP86" s="58">
        <f t="shared" si="246"/>
        <v>138.33090000000001</v>
      </c>
      <c r="AQ86" s="58">
        <f t="shared" si="247"/>
        <v>0.438</v>
      </c>
      <c r="AR86" s="58">
        <f t="shared" si="248"/>
        <v>0.31663207569675317</v>
      </c>
      <c r="AS86" s="67">
        <f t="shared" si="249"/>
        <v>2.3542299408958732E-3</v>
      </c>
      <c r="AT86" s="67">
        <f t="shared" si="250"/>
        <v>4.0440649971779336E-6</v>
      </c>
      <c r="AU86" s="58">
        <v>0.75</v>
      </c>
      <c r="AV86" s="58">
        <f t="shared" si="251"/>
        <v>0.375</v>
      </c>
      <c r="AW86" s="58">
        <f t="shared" si="252"/>
        <v>138.27449999999999</v>
      </c>
      <c r="AX86" s="57">
        <f t="shared" si="253"/>
        <v>0.43799091039999999</v>
      </c>
      <c r="AY86" s="47">
        <f t="shared" si="254"/>
        <v>0.44866234786213344</v>
      </c>
      <c r="AZ86" s="9" t="str">
        <f>Input!B86</f>
        <v>M39_1_61 11cm</v>
      </c>
      <c r="BA86" s="48">
        <f>Input!E86</f>
        <v>11</v>
      </c>
      <c r="BB86" s="58">
        <f t="shared" si="255"/>
        <v>2419.16014537001</v>
      </c>
      <c r="BC86" s="22">
        <f t="shared" si="256"/>
        <v>3.4717511038208819</v>
      </c>
      <c r="BD86" s="9">
        <f t="shared" si="257"/>
        <v>138216.5</v>
      </c>
      <c r="BE86" s="49">
        <f t="shared" si="258"/>
        <v>224.33117393106673</v>
      </c>
      <c r="BF86" s="89">
        <f t="shared" si="259"/>
        <v>0.3244722257987796</v>
      </c>
      <c r="BG86" s="85"/>
      <c r="BH86" s="85"/>
      <c r="BI86" s="85"/>
      <c r="BJ86" s="85"/>
      <c r="BK86" s="85"/>
      <c r="BL86" s="85"/>
      <c r="BM86" s="90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</row>
    <row r="87" spans="1:109" s="154" customFormat="1" ht="15" customHeight="1" x14ac:dyDescent="0.2">
      <c r="A87" s="137">
        <f>Input!A87</f>
        <v>8717</v>
      </c>
      <c r="B87" s="137" t="str">
        <f>Input!B87</f>
        <v>Hu1-13</v>
      </c>
      <c r="C87" s="137">
        <f>Input!O87</f>
        <v>2.0943390750454687</v>
      </c>
      <c r="D87" s="137">
        <f>C87*Input!P87/100</f>
        <v>2.0771557152797878E-2</v>
      </c>
      <c r="E87" s="138">
        <f>Input!M87</f>
        <v>2.7687663631802044</v>
      </c>
      <c r="F87" s="139">
        <f>E87*Input!N87/100</f>
        <v>3.5000665819810332E-4</v>
      </c>
      <c r="G87" s="140">
        <f t="shared" si="234"/>
        <v>381.75750615528659</v>
      </c>
      <c r="H87" s="139">
        <f>G87*Input!L87/100</f>
        <v>6.1589048104455812E-2</v>
      </c>
      <c r="I87" s="137">
        <v>0</v>
      </c>
      <c r="J87" s="141">
        <f>(((C87*$G$4*0.000000001*Input!G87*(234/233))-(I87*0.000000000000001))/Input!F87)*1000000000000</f>
        <v>746.82442475596292</v>
      </c>
      <c r="K87" s="137">
        <f>J87*Input!P87/100</f>
        <v>7.4069697723550796</v>
      </c>
      <c r="L87" s="142">
        <f t="shared" si="235"/>
        <v>10.328038934344027</v>
      </c>
      <c r="M87" s="143">
        <f>L87*Input!P87/100</f>
        <v>0.1024330078912323</v>
      </c>
      <c r="N87" s="137">
        <v>0</v>
      </c>
      <c r="O87" s="141">
        <f>(((G87*$D$4*0.000000001*Input!G87*(238/236))-(N87*0.000000001))/Input!F87)*1000000</f>
        <v>13.713116245550044</v>
      </c>
      <c r="P87" s="137">
        <f>O87*Input!L87/100</f>
        <v>2.2123409821459524E-3</v>
      </c>
      <c r="Q87" s="144">
        <f t="shared" si="236"/>
        <v>10.23134478367761</v>
      </c>
      <c r="R87" s="145">
        <f>Q87*Input!L87/100</f>
        <v>1.6506257922768212E-3</v>
      </c>
      <c r="S87" s="143">
        <f>Input!S87*0.0000028263/0.000000000155125</f>
        <v>0.9976772590646924</v>
      </c>
      <c r="T87" s="137">
        <f>S87*Input!T87/100</f>
        <v>1.720044320616318E-3</v>
      </c>
      <c r="U87" s="143">
        <f>S87</f>
        <v>0.9976772590646924</v>
      </c>
      <c r="V87" s="137">
        <f>U87*Input!T87/100</f>
        <v>1.720044320616318E-3</v>
      </c>
      <c r="W87" s="146">
        <v>0</v>
      </c>
      <c r="X87" s="141">
        <f>((($L$4*0.000000001*Input!G87/Input!W87*(232/229))-(W87*0.000000001))/Input!F87)*1000000000</f>
        <v>0.92920757252149366</v>
      </c>
      <c r="Y87" s="141">
        <f>X87*Input!X87/100</f>
        <v>4.7988672595640682E-3</v>
      </c>
      <c r="Z87" s="141">
        <f t="shared" si="237"/>
        <v>2.2688590185374771E-4</v>
      </c>
      <c r="AA87" s="141">
        <f>Z87*Input!X87/100</f>
        <v>1.1717460751079182E-6</v>
      </c>
      <c r="AB87" s="142">
        <v>0</v>
      </c>
      <c r="AC87" s="142">
        <v>0.85</v>
      </c>
      <c r="AD87" s="141">
        <f>(((Input!G87*$L$4*0.000000001*Input!U87*(230/229))-((AB87*0.000000000000001)+(Input!G87*AC87*0.000000000000001)))/Input!F87)*1000000000000</f>
        <v>226.48487952228959</v>
      </c>
      <c r="AE87" s="141">
        <f>AD87*Input!V87/100</f>
        <v>0.71975509999811971</v>
      </c>
      <c r="AF87" s="141">
        <f t="shared" si="238"/>
        <v>10.325111296080255</v>
      </c>
      <c r="AG87" s="141">
        <f>AF87*Input!V87/100</f>
        <v>3.2812572429015432E-2</v>
      </c>
      <c r="AH87" s="137">
        <f t="shared" si="239"/>
        <v>45507.945675425421</v>
      </c>
      <c r="AI87" s="146">
        <f t="shared" si="240"/>
        <v>275.95635141020944</v>
      </c>
      <c r="AJ87" s="143">
        <f t="shared" si="241"/>
        <v>-2.322740935307599</v>
      </c>
      <c r="AK87" s="146">
        <f t="shared" si="242"/>
        <v>1.7200443206163181</v>
      </c>
      <c r="AL87" s="146">
        <f t="shared" si="243"/>
        <v>1.0091646322536441</v>
      </c>
      <c r="AM87" s="146">
        <f t="shared" si="244"/>
        <v>3.211193394327269E-3</v>
      </c>
      <c r="AN87" s="137">
        <f>AF87/Q87</f>
        <v>1.0091646322536441</v>
      </c>
      <c r="AO87" s="141">
        <f t="shared" si="245"/>
        <v>3.211193394327269E-3</v>
      </c>
      <c r="AP87" s="137" t="str">
        <f t="shared" si="246"/>
        <v>Out of range</v>
      </c>
      <c r="AQ87" s="137" t="e">
        <f t="shared" si="247"/>
        <v>#VALUE!</v>
      </c>
      <c r="AR87" s="137" t="e">
        <f t="shared" si="248"/>
        <v>#VALUE!</v>
      </c>
      <c r="AS87" s="145">
        <f t="shared" si="249"/>
        <v>2.2175569942252949E-5</v>
      </c>
      <c r="AT87" s="145">
        <f t="shared" si="250"/>
        <v>1.1458099403504313E-7</v>
      </c>
      <c r="AU87" s="137">
        <v>0.75</v>
      </c>
      <c r="AV87" s="137">
        <f t="shared" si="251"/>
        <v>0.375</v>
      </c>
      <c r="AW87" s="137" t="str">
        <f t="shared" si="252"/>
        <v>Out of range</v>
      </c>
      <c r="AX87" s="147">
        <f t="shared" si="253"/>
        <v>0</v>
      </c>
      <c r="AY87" s="147" t="e">
        <f t="shared" si="254"/>
        <v>#VALUE!</v>
      </c>
      <c r="AZ87" s="137" t="str">
        <f>Input!B87</f>
        <v>Hu1-13</v>
      </c>
      <c r="BA87" s="148">
        <f>Input!E87</f>
        <v>0</v>
      </c>
      <c r="BB87" s="137" t="e">
        <f t="shared" si="255"/>
        <v>#VALUE!</v>
      </c>
      <c r="BC87" s="143" t="e">
        <f t="shared" si="256"/>
        <v>#VALUE!</v>
      </c>
      <c r="BD87" s="137" t="e">
        <f t="shared" si="257"/>
        <v>#VALUE!</v>
      </c>
      <c r="BE87" s="149" t="e">
        <f t="shared" si="258"/>
        <v>#VALUE!</v>
      </c>
      <c r="BF87" s="150" t="e">
        <f t="shared" si="259"/>
        <v>#VALUE!</v>
      </c>
      <c r="BG87" s="151"/>
      <c r="BH87" s="151"/>
      <c r="BI87" s="151"/>
      <c r="BJ87" s="151"/>
      <c r="BK87" s="151"/>
      <c r="BL87" s="151"/>
      <c r="BM87" s="155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</row>
    <row r="88" spans="1:109" ht="15" customHeight="1" x14ac:dyDescent="0.2">
      <c r="A88" s="9">
        <f>Input!A88</f>
        <v>9132</v>
      </c>
      <c r="B88" s="9" t="str">
        <f>Input!B88</f>
        <v>M39_1_61 1,35cm</v>
      </c>
      <c r="C88" s="9">
        <f>Input!O88</f>
        <v>1.9628452202349329</v>
      </c>
      <c r="D88" s="9">
        <f>C88*Input!P88/100</f>
        <v>5.3134839934498145E-3</v>
      </c>
      <c r="E88" s="11">
        <f>Input!M88</f>
        <v>0.92611189028256069</v>
      </c>
      <c r="F88" s="12">
        <f>E88*Input!N88/100</f>
        <v>3.9160868804865478E-5</v>
      </c>
      <c r="G88" s="13">
        <f t="shared" si="234"/>
        <v>127.69230743215947</v>
      </c>
      <c r="H88" s="12">
        <f>G88*Input!L88/100</f>
        <v>9.0081083497604714E-3</v>
      </c>
      <c r="I88" s="9">
        <v>0.3</v>
      </c>
      <c r="J88" s="21">
        <f>(((C88*$G$4*0.000000001*Input!G88*(234/233))-(I88*0.000000000000001))/Input!F88)*1000000000000</f>
        <v>37.635309727440941</v>
      </c>
      <c r="K88" s="9">
        <f>J88*Input!P88/100</f>
        <v>0.10187997187131677</v>
      </c>
      <c r="L88" s="14">
        <f t="shared" si="235"/>
        <v>0.52046897675865411</v>
      </c>
      <c r="M88" s="22">
        <f>L88*Input!P88/100</f>
        <v>1.408925955335036E-3</v>
      </c>
      <c r="N88" s="9">
        <v>5.0000000000000001E-3</v>
      </c>
      <c r="O88" s="21">
        <f>(((G88*$D$4*0.000000001*Input!G88*(238/236))-(N88*0.000000001))/Input!F88)*1000000</f>
        <v>0.24661851164749815</v>
      </c>
      <c r="P88" s="9">
        <f>O88*Input!L88/100</f>
        <v>1.7397808205146616E-5</v>
      </c>
      <c r="Q88" s="23">
        <f t="shared" si="236"/>
        <v>0.18400186927036127</v>
      </c>
      <c r="R88" s="24">
        <f>Q88*Input!L88/100</f>
        <v>1.2980490432647866E-5</v>
      </c>
      <c r="S88" s="65">
        <f>Input!S88*0.0000028263/0.000000000155125</f>
        <v>2.8227116386852393</v>
      </c>
      <c r="T88" s="9">
        <f>S88*Input!T88/100</f>
        <v>1.7302930921625013E-3</v>
      </c>
      <c r="U88" s="9">
        <f>S88*1/((U87+U89)/2)</f>
        <v>2.8263287924693583</v>
      </c>
      <c r="V88" s="9">
        <f>U88*Input!T88/100</f>
        <v>1.7325103700878033E-3</v>
      </c>
      <c r="W88" s="3">
        <v>3.0000000000000001E-3</v>
      </c>
      <c r="X88" s="21">
        <f>((($L$4*0.000000001*Input!G88/Input!W88*(232/229))-(W88*0.000000001))/Input!F88)*1000000000</f>
        <v>0.1055705050884525</v>
      </c>
      <c r="Y88" s="21">
        <f>X88*Input!X88/100</f>
        <v>3.1681986321930228E-4</v>
      </c>
      <c r="Z88" s="21">
        <f t="shared" si="237"/>
        <v>2.5777296660585658E-5</v>
      </c>
      <c r="AA88" s="21">
        <f>Z88*Input!X88/100</f>
        <v>7.7358345451957303E-8</v>
      </c>
      <c r="AB88" s="14">
        <v>0.05</v>
      </c>
      <c r="AC88" s="14">
        <v>0.85</v>
      </c>
      <c r="AD88" s="21">
        <f>(((Input!G88*$L$4*0.000000001*Input!U88*(230/229))-((AB88*0.000000000000001)+(Input!G88*AC88*0.000000000000001)))/Input!F88)*1000000000000</f>
        <v>8.9961028351294683</v>
      </c>
      <c r="AE88" s="21">
        <f>AD88*Input!V88/100</f>
        <v>2.2919534395909932E-2</v>
      </c>
      <c r="AF88" s="21">
        <f t="shared" si="238"/>
        <v>0.41011904723888415</v>
      </c>
      <c r="AG88" s="21">
        <f>AF88*Input!V88/100</f>
        <v>1.0448677368275257E-3</v>
      </c>
      <c r="AH88" s="9">
        <f t="shared" si="239"/>
        <v>15910.087571982278</v>
      </c>
      <c r="AI88" s="3">
        <f t="shared" si="240"/>
        <v>62.63206919076881</v>
      </c>
      <c r="AJ88" s="22">
        <f t="shared" si="241"/>
        <v>1826.3287924693584</v>
      </c>
      <c r="AK88" s="3">
        <f t="shared" si="242"/>
        <v>1.7325103700878033</v>
      </c>
      <c r="AL88" s="3">
        <f t="shared" si="243"/>
        <v>2.2288852220097826</v>
      </c>
      <c r="AM88" s="3">
        <f t="shared" si="244"/>
        <v>5.6807478263210306E-3</v>
      </c>
      <c r="AN88" s="9">
        <f>AL88*1/((AN87+AN89)/2)</f>
        <v>2.2098045315100312</v>
      </c>
      <c r="AO88" s="21">
        <f t="shared" si="245"/>
        <v>5.632116972649961E-3</v>
      </c>
      <c r="AP88" s="58">
        <f t="shared" si="246"/>
        <v>133.2099</v>
      </c>
      <c r="AQ88" s="58">
        <f t="shared" si="247"/>
        <v>0.54730000000000001</v>
      </c>
      <c r="AR88" s="58">
        <f t="shared" si="248"/>
        <v>0.41085534933965118</v>
      </c>
      <c r="AS88" s="67">
        <f t="shared" si="249"/>
        <v>1.4009258037868109E-4</v>
      </c>
      <c r="AT88" s="67">
        <f t="shared" si="250"/>
        <v>4.2053766241695734E-7</v>
      </c>
      <c r="AU88" s="58">
        <v>0.75</v>
      </c>
      <c r="AV88" s="58">
        <f t="shared" si="251"/>
        <v>0.375</v>
      </c>
      <c r="AW88" s="58">
        <f t="shared" si="252"/>
        <v>133.20679999999999</v>
      </c>
      <c r="AX88" s="57">
        <f t="shared" si="253"/>
        <v>0.5365273384</v>
      </c>
      <c r="AY88" s="47">
        <f t="shared" si="254"/>
        <v>0.58687302181395073</v>
      </c>
      <c r="AZ88" s="9" t="str">
        <f>Input!B88</f>
        <v>M39_1_61 1,35cm</v>
      </c>
      <c r="BA88" s="48">
        <f>Input!E88</f>
        <v>1.35</v>
      </c>
      <c r="BB88" s="58">
        <f t="shared" si="255"/>
        <v>2661.2347488760292</v>
      </c>
      <c r="BC88" s="22">
        <f t="shared" si="256"/>
        <v>4.7600624186259486</v>
      </c>
      <c r="BD88" s="9">
        <f t="shared" si="257"/>
        <v>133148.79999999999</v>
      </c>
      <c r="BE88" s="49">
        <f t="shared" si="258"/>
        <v>293.43651090697534</v>
      </c>
      <c r="BF88" s="89">
        <f t="shared" si="259"/>
        <v>0.4405728700141065</v>
      </c>
      <c r="BG88" s="85"/>
      <c r="BH88" s="85"/>
      <c r="BI88" s="85"/>
      <c r="BJ88" s="85"/>
      <c r="BK88" s="85"/>
      <c r="BL88" s="85"/>
      <c r="BM88" s="90"/>
      <c r="BN88" s="85"/>
      <c r="BO88" s="85"/>
      <c r="BP88" s="85"/>
      <c r="BQ88" s="85"/>
      <c r="BR88" s="85"/>
      <c r="BS88" s="85"/>
      <c r="BT88" s="85"/>
      <c r="BU88" s="85"/>
      <c r="BV88" s="85"/>
      <c r="BW88" s="85"/>
      <c r="BX88" s="85"/>
      <c r="BY88" s="85"/>
      <c r="BZ88" s="85"/>
      <c r="CA88" s="85"/>
      <c r="CB88" s="85"/>
      <c r="CC88" s="85"/>
      <c r="CD88" s="85"/>
      <c r="CE88" s="85"/>
      <c r="CF88" s="85"/>
      <c r="CG88" s="85"/>
      <c r="CH88" s="85"/>
      <c r="CI88" s="85"/>
      <c r="CJ88" s="85"/>
      <c r="CK88" s="85"/>
      <c r="CL88" s="85"/>
      <c r="CM88" s="85"/>
      <c r="CN88" s="85"/>
      <c r="CO88" s="85"/>
      <c r="CP88" s="85"/>
      <c r="CQ88" s="85"/>
      <c r="CR88" s="85"/>
      <c r="CS88" s="85"/>
      <c r="CT88" s="85"/>
      <c r="CU88" s="85"/>
      <c r="CV88" s="85"/>
      <c r="CW88" s="85"/>
      <c r="CX88" s="85"/>
      <c r="CY88" s="85"/>
      <c r="CZ88" s="85"/>
      <c r="DA88" s="85"/>
      <c r="DB88" s="85"/>
      <c r="DC88" s="85"/>
      <c r="DD88" s="85"/>
      <c r="DE88" s="85"/>
    </row>
    <row r="89" spans="1:109" s="154" customFormat="1" ht="15" customHeight="1" x14ac:dyDescent="0.2">
      <c r="A89" s="137">
        <f>Input!A89</f>
        <v>8717</v>
      </c>
      <c r="B89" s="137" t="str">
        <f>Input!B89</f>
        <v>Hu1-13</v>
      </c>
      <c r="C89" s="137">
        <f>Input!O89</f>
        <v>2.1008464799362137</v>
      </c>
      <c r="D89" s="137">
        <f>C89*Input!P89/100</f>
        <v>2.1079996353453378E-2</v>
      </c>
      <c r="E89" s="138">
        <f>Input!M89</f>
        <v>2.7690984705020023</v>
      </c>
      <c r="F89" s="139">
        <f>E89*Input!N89/100</f>
        <v>2.7484060039251857E-4</v>
      </c>
      <c r="G89" s="140">
        <f t="shared" si="234"/>
        <v>381.80329711281604</v>
      </c>
      <c r="H89" s="139">
        <f>G89*Input!L89/100</f>
        <v>2.5177881888888858E-2</v>
      </c>
      <c r="I89" s="137">
        <v>0</v>
      </c>
      <c r="J89" s="141">
        <f>(((C89*$G$4*0.000000001*Input!G89*(234/233))-(I89*0.000000000000001))/Input!F89)*1000000000000</f>
        <v>749.14491286225439</v>
      </c>
      <c r="K89" s="137">
        <f>J89*Input!P89/100</f>
        <v>7.516956703958658</v>
      </c>
      <c r="L89" s="142">
        <f t="shared" si="235"/>
        <v>10.360129598111877</v>
      </c>
      <c r="M89" s="143">
        <f>L89*Input!P89/100</f>
        <v>0.10395404720678762</v>
      </c>
      <c r="N89" s="137">
        <v>0</v>
      </c>
      <c r="O89" s="141">
        <f>(((G89*$D$4*0.000000001*Input!G89*(238/236))-(N89*0.000000001))/Input!F89)*1000000</f>
        <v>13.714761103119237</v>
      </c>
      <c r="P89" s="137">
        <f>O89*Input!L89/100</f>
        <v>9.0441501631828678E-4</v>
      </c>
      <c r="Q89" s="144">
        <f t="shared" si="236"/>
        <v>10.232572010560919</v>
      </c>
      <c r="R89" s="145">
        <f>Q89*Input!L89/100</f>
        <v>6.7478330189832392E-4</v>
      </c>
      <c r="S89" s="143">
        <f>Input!S89*0.0000028263/0.000000000155125</f>
        <v>0.99976312805958212</v>
      </c>
      <c r="T89" s="137">
        <f>S89*Input!T89/100</f>
        <v>1.8960439270645521E-3</v>
      </c>
      <c r="U89" s="143">
        <f>S89</f>
        <v>0.99976312805958212</v>
      </c>
      <c r="V89" s="137">
        <f>U89*Input!T89/100</f>
        <v>1.8960439270645521E-3</v>
      </c>
      <c r="W89" s="146">
        <v>0</v>
      </c>
      <c r="X89" s="141">
        <f>((($L$4*0.000000001*Input!G89/Input!W89*(232/229))-(W89*0.000000001))/Input!F89)*1000000000</f>
        <v>0.93885765562857348</v>
      </c>
      <c r="Y89" s="141">
        <f>X89*Input!X89/100</f>
        <v>4.2589707605613343E-3</v>
      </c>
      <c r="Z89" s="141">
        <f t="shared" si="237"/>
        <v>2.2924217603129457E-4</v>
      </c>
      <c r="AA89" s="141">
        <f>Z89*Input!X89/100</f>
        <v>1.0399187980749569E-6</v>
      </c>
      <c r="AB89" s="142">
        <v>0</v>
      </c>
      <c r="AC89" s="142">
        <v>0.85</v>
      </c>
      <c r="AD89" s="141">
        <f>(((Input!G89*$L$4*0.000000001*Input!U89*(230/229))-((AB89*0.000000000000001)+(Input!G89*AC89*0.000000000000001)))/Input!F89)*1000000000000</f>
        <v>226.2740912814846</v>
      </c>
      <c r="AE89" s="141">
        <f>AD89*Input!V89/100</f>
        <v>0.55463098283845358</v>
      </c>
      <c r="AF89" s="141">
        <f t="shared" si="238"/>
        <v>10.315501771370229</v>
      </c>
      <c r="AG89" s="141">
        <f>AF89*Input!V89/100</f>
        <v>2.5284807701689522E-2</v>
      </c>
      <c r="AH89" s="137">
        <f t="shared" si="239"/>
        <v>44998.271914684788</v>
      </c>
      <c r="AI89" s="146">
        <f t="shared" si="240"/>
        <v>232.02024939268065</v>
      </c>
      <c r="AJ89" s="143">
        <f t="shared" si="241"/>
        <v>-0.23687194041788207</v>
      </c>
      <c r="AK89" s="146">
        <f t="shared" si="242"/>
        <v>1.8960439270645522</v>
      </c>
      <c r="AL89" s="146">
        <f t="shared" si="243"/>
        <v>1.0081044883655566</v>
      </c>
      <c r="AM89" s="146">
        <f t="shared" si="244"/>
        <v>2.4719060497703899E-3</v>
      </c>
      <c r="AN89" s="137">
        <f>AF89/Q89</f>
        <v>1.0081044883655566</v>
      </c>
      <c r="AO89" s="141">
        <f t="shared" si="245"/>
        <v>2.4719060497703899E-3</v>
      </c>
      <c r="AP89" s="137" t="str">
        <f t="shared" si="246"/>
        <v>Out of range</v>
      </c>
      <c r="AQ89" s="137" t="e">
        <f t="shared" si="247"/>
        <v>#VALUE!</v>
      </c>
      <c r="AR89" s="137" t="e">
        <f t="shared" si="248"/>
        <v>#VALUE!</v>
      </c>
      <c r="AS89" s="145">
        <f t="shared" si="249"/>
        <v>2.2403182288352956E-5</v>
      </c>
      <c r="AT89" s="145">
        <f t="shared" si="250"/>
        <v>1.0163902791968073E-7</v>
      </c>
      <c r="AU89" s="137">
        <v>0.75</v>
      </c>
      <c r="AV89" s="137">
        <f t="shared" si="251"/>
        <v>0.375</v>
      </c>
      <c r="AW89" s="137" t="str">
        <f t="shared" si="252"/>
        <v>Out of range</v>
      </c>
      <c r="AX89" s="147">
        <f t="shared" si="253"/>
        <v>68.066630191300007</v>
      </c>
      <c r="AY89" s="147" t="e">
        <f t="shared" si="254"/>
        <v>#VALUE!</v>
      </c>
      <c r="AZ89" s="137" t="str">
        <f>Input!B89</f>
        <v>Hu1-13</v>
      </c>
      <c r="BA89" s="148">
        <f>Input!E89</f>
        <v>0</v>
      </c>
      <c r="BB89" s="137" t="e">
        <f t="shared" si="255"/>
        <v>#VALUE!</v>
      </c>
      <c r="BC89" s="143" t="e">
        <f t="shared" si="256"/>
        <v>#VALUE!</v>
      </c>
      <c r="BD89" s="137" t="e">
        <f t="shared" si="257"/>
        <v>#VALUE!</v>
      </c>
      <c r="BE89" s="149" t="e">
        <f t="shared" si="258"/>
        <v>#VALUE!</v>
      </c>
      <c r="BF89" s="150" t="e">
        <f t="shared" si="259"/>
        <v>#VALUE!</v>
      </c>
      <c r="BG89" s="151"/>
      <c r="BH89" s="151"/>
      <c r="BI89" s="151"/>
      <c r="BJ89" s="151"/>
      <c r="BK89" s="151"/>
      <c r="BL89" s="151"/>
      <c r="BM89" s="155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</row>
    <row r="90" spans="1:109" ht="15" customHeight="1" x14ac:dyDescent="0.2">
      <c r="A90" s="9">
        <f>Input!A90</f>
        <v>9133</v>
      </c>
      <c r="B90" s="9" t="str">
        <f>Input!B90</f>
        <v>M39_1_62 56,6cm</v>
      </c>
      <c r="C90" s="9">
        <f>Input!O90</f>
        <v>0.14049316266428824</v>
      </c>
      <c r="D90" s="9">
        <f>C90*Input!P90/100</f>
        <v>1.0338775528750284E-3</v>
      </c>
      <c r="E90" s="11">
        <f>Input!M90</f>
        <v>7.1148551617669253E-2</v>
      </c>
      <c r="F90" s="12">
        <f>E90*Input!N90/100</f>
        <v>2.451192310890422E-5</v>
      </c>
      <c r="G90" s="13">
        <f t="shared" si="234"/>
        <v>9.8099622970442368</v>
      </c>
      <c r="H90" s="12">
        <f>G90*Input!L90/100</f>
        <v>4.3417624559449882E-3</v>
      </c>
      <c r="I90" s="9">
        <v>0.3</v>
      </c>
      <c r="J90" s="21">
        <f>(((C90*$G$4*0.000000001*Input!G90*(234/233))-(I90*0.000000000000001))/Input!F90)*1000000000000</f>
        <v>6.8266234401226908</v>
      </c>
      <c r="K90" s="9">
        <f>J90*Input!P90/100</f>
        <v>5.023655673221876E-2</v>
      </c>
      <c r="L90" s="14">
        <f t="shared" si="235"/>
        <v>9.440723996504477E-2</v>
      </c>
      <c r="M90" s="22">
        <f>L90*Input!P90/100</f>
        <v>6.947350631003788E-4</v>
      </c>
      <c r="N90" s="9">
        <v>5.0000000000000001E-3</v>
      </c>
      <c r="O90" s="21">
        <f>(((G90*$D$4*0.000000001*Input!G90*(238/236))-(N90*0.000000001))/Input!F90)*1000000</f>
        <v>4.7981814964544116E-2</v>
      </c>
      <c r="P90" s="9">
        <f>O90*Input!L90/100</f>
        <v>2.1236130830383112E-5</v>
      </c>
      <c r="Q90" s="23">
        <f t="shared" si="236"/>
        <v>3.5799192791658691E-2</v>
      </c>
      <c r="R90" s="24">
        <f>Q90*Input!L90/100</f>
        <v>1.5844259795248349E-5</v>
      </c>
      <c r="S90" s="65">
        <f>Input!S90*0.0000028263/0.000000000155125</f>
        <v>2.6268335693895275</v>
      </c>
      <c r="T90" s="9">
        <f>S90*Input!T90/100</f>
        <v>1.6382606299775906E-2</v>
      </c>
      <c r="U90" s="9">
        <f>S90*1/((U89+U91)/2)</f>
        <v>2.6263124371915763</v>
      </c>
      <c r="V90" s="9">
        <f>U90*Input!T90/100</f>
        <v>1.6379356187652835E-2</v>
      </c>
      <c r="W90" s="3">
        <v>3.0000000000000001E-3</v>
      </c>
      <c r="X90" s="21">
        <f>((($L$4*0.000000001*Input!G90/Input!W90*(232/229))-(W90*0.000000001))/Input!F90)*1000000000</f>
        <v>5.1116070860135938</v>
      </c>
      <c r="Y90" s="21">
        <f>X90*Input!X90/100</f>
        <v>6.6661507166888394E-3</v>
      </c>
      <c r="Z90" s="21">
        <f t="shared" si="237"/>
        <v>1.2481081923225231E-3</v>
      </c>
      <c r="AA90" s="21">
        <f>Z90*Input!X90/100</f>
        <v>1.6276832668773461E-6</v>
      </c>
      <c r="AB90" s="14">
        <v>0.05</v>
      </c>
      <c r="AC90" s="14">
        <v>0.85</v>
      </c>
      <c r="AD90" s="21">
        <f>(((Input!G90*$L$4*0.000000001*Input!U90*(230/229))-((AB90*0.000000000000001)+(Input!G90*AC90*0.000000000000001)))/Input!F90)*1000000000000</f>
        <v>2.0075324926528455</v>
      </c>
      <c r="AE90" s="21">
        <f>AD90*Input!V90/100</f>
        <v>6.0314592572883316E-3</v>
      </c>
      <c r="AF90" s="21">
        <f t="shared" si="238"/>
        <v>9.1520442604637944E-2</v>
      </c>
      <c r="AG90" s="21">
        <f>AF90*Input!V90/100</f>
        <v>2.7496532325084732E-4</v>
      </c>
      <c r="AH90" s="9">
        <f t="shared" si="239"/>
        <v>73.327331049989766</v>
      </c>
      <c r="AI90" s="3">
        <f t="shared" si="240"/>
        <v>0.24016503142990137</v>
      </c>
      <c r="AJ90" s="22">
        <f t="shared" si="241"/>
        <v>1626.3124371915762</v>
      </c>
      <c r="AK90" s="3">
        <f t="shared" si="242"/>
        <v>16.379356187652835</v>
      </c>
      <c r="AL90" s="3">
        <f t="shared" si="243"/>
        <v>2.5564945873852905</v>
      </c>
      <c r="AM90" s="3">
        <f t="shared" si="244"/>
        <v>7.7636613187784436E-3</v>
      </c>
      <c r="AN90" s="9">
        <f>AL90*1/((AN89+AN91)/2)</f>
        <v>2.5369599554601376</v>
      </c>
      <c r="AO90" s="21">
        <f t="shared" si="245"/>
        <v>7.7043377954656095E-3</v>
      </c>
      <c r="AP90" s="58">
        <f t="shared" si="246"/>
        <v>201.40090000000001</v>
      </c>
      <c r="AQ90" s="58">
        <f t="shared" si="247"/>
        <v>3.1153</v>
      </c>
      <c r="AR90" s="58">
        <f t="shared" si="248"/>
        <v>1.5468153320069571</v>
      </c>
      <c r="AS90" s="67">
        <f t="shared" si="249"/>
        <v>3.4864143434355191E-2</v>
      </c>
      <c r="AT90" s="67">
        <f t="shared" si="250"/>
        <v>4.801405415313495E-5</v>
      </c>
      <c r="AU90" s="58">
        <v>0.75</v>
      </c>
      <c r="AV90" s="58">
        <f t="shared" si="251"/>
        <v>0.375</v>
      </c>
      <c r="AW90" s="58">
        <f t="shared" si="252"/>
        <v>200.66069999999999</v>
      </c>
      <c r="AX90" s="57">
        <f t="shared" si="253"/>
        <v>2.9721754547999999</v>
      </c>
      <c r="AY90" s="47">
        <f t="shared" si="254"/>
        <v>3.3605203450964845</v>
      </c>
      <c r="AZ90" s="9" t="str">
        <f>Input!B90</f>
        <v>M39_1_62 56,6cm</v>
      </c>
      <c r="BA90" s="48">
        <f>Input!E90</f>
        <v>56.6</v>
      </c>
      <c r="BB90" s="58">
        <f t="shared" si="255"/>
        <v>2867.505476499985</v>
      </c>
      <c r="BC90" s="22">
        <f t="shared" si="256"/>
        <v>37.606856950156939</v>
      </c>
      <c r="BD90" s="9">
        <f t="shared" si="257"/>
        <v>200602.69999999998</v>
      </c>
      <c r="BE90" s="49">
        <f t="shared" si="258"/>
        <v>1680.2601725482423</v>
      </c>
      <c r="BF90" s="89">
        <f t="shared" si="259"/>
        <v>1.6747277095597117</v>
      </c>
      <c r="BG90" s="85"/>
      <c r="BH90" s="85"/>
      <c r="BI90" s="85"/>
      <c r="BJ90" s="85"/>
      <c r="BK90" s="85"/>
      <c r="BL90" s="85"/>
      <c r="BM90" s="90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</row>
    <row r="91" spans="1:109" s="154" customFormat="1" ht="15" customHeight="1" x14ac:dyDescent="0.2">
      <c r="A91" s="137">
        <f>Input!A91</f>
        <v>8717</v>
      </c>
      <c r="B91" s="137" t="str">
        <f>Input!B91</f>
        <v>Hu1-13</v>
      </c>
      <c r="C91" s="137">
        <f>Input!O91</f>
        <v>2.1321623885335481</v>
      </c>
      <c r="D91" s="137">
        <f>C91*Input!P91/100</f>
        <v>1.7814351213013061E-2</v>
      </c>
      <c r="E91" s="138">
        <f>Input!M91</f>
        <v>2.7686381389236816</v>
      </c>
      <c r="F91" s="139">
        <f>E91*Input!N91/100</f>
        <v>3.5016909174522215E-4</v>
      </c>
      <c r="G91" s="140">
        <f t="shared" si="234"/>
        <v>381.73982659479719</v>
      </c>
      <c r="H91" s="139">
        <f>G91*Input!L91/100</f>
        <v>2.6292573203455759E-2</v>
      </c>
      <c r="I91" s="137">
        <v>0</v>
      </c>
      <c r="J91" s="141">
        <f>(((C91*$G$4*0.000000001*Input!G91*(234/233))-(I91*0.000000000000001))/Input!F91)*1000000000000</f>
        <v>760.31191332678384</v>
      </c>
      <c r="K91" s="137">
        <f>J91*Input!P91/100</f>
        <v>6.3524539820613004</v>
      </c>
      <c r="L91" s="142">
        <f t="shared" si="235"/>
        <v>10.514561097343018</v>
      </c>
      <c r="M91" s="143">
        <f>L91*Input!P91/100</f>
        <v>8.7849821029616817E-2</v>
      </c>
      <c r="N91" s="137">
        <v>0</v>
      </c>
      <c r="O91" s="141">
        <f>(((G91*$D$4*0.000000001*Input!G91*(238/236))-(N91*0.000000001))/Input!F91)*1000000</f>
        <v>13.712481177832307</v>
      </c>
      <c r="P91" s="137">
        <f>O91*Input!L91/100</f>
        <v>9.4445585723980884E-4</v>
      </c>
      <c r="Q91" s="144">
        <f t="shared" si="236"/>
        <v>10.230870960174272</v>
      </c>
      <c r="R91" s="145">
        <f>Q91*Input!L91/100</f>
        <v>7.0465774046945607E-4</v>
      </c>
      <c r="S91" s="143">
        <f>Input!S91*0.0000028263/0.000000000155125</f>
        <v>1.0006337266257719</v>
      </c>
      <c r="T91" s="137">
        <f>S91*Input!T91/100</f>
        <v>1.920047880802408E-3</v>
      </c>
      <c r="U91" s="143">
        <f>S91</f>
        <v>1.0006337266257719</v>
      </c>
      <c r="V91" s="137">
        <f>U91*Input!T91/100</f>
        <v>1.920047880802408E-3</v>
      </c>
      <c r="W91" s="146">
        <v>0</v>
      </c>
      <c r="X91" s="141">
        <f>((($L$4*0.000000001*Input!G91/Input!W91*(232/229))-(W91*0.000000001))/Input!F91)*1000000000</f>
        <v>0.93126091332712535</v>
      </c>
      <c r="Y91" s="141">
        <f>X91*Input!X91/100</f>
        <v>4.2957703402238707E-3</v>
      </c>
      <c r="Z91" s="141">
        <f t="shared" si="237"/>
        <v>2.2738726892637559E-4</v>
      </c>
      <c r="AA91" s="141">
        <f>Z91*Input!X91/100</f>
        <v>1.048904202484562E-6</v>
      </c>
      <c r="AB91" s="142">
        <v>0</v>
      </c>
      <c r="AC91" s="142">
        <v>0.85</v>
      </c>
      <c r="AD91" s="141">
        <f>(((Input!G91*$L$4*0.000000001*Input!U91*(230/229))-((AB91*0.000000000000001)+(Input!G91*AC91*0.000000000000001)))/Input!F91)*1000000000000</f>
        <v>226.05493418918212</v>
      </c>
      <c r="AE91" s="141">
        <f>AD91*Input!V91/100</f>
        <v>0.51330363724995642</v>
      </c>
      <c r="AF91" s="141">
        <f t="shared" si="238"/>
        <v>10.305510723075432</v>
      </c>
      <c r="AG91" s="141">
        <f>AF91*Input!V91/100</f>
        <v>2.3400755028182854E-2</v>
      </c>
      <c r="AH91" s="137">
        <f t="shared" si="239"/>
        <v>45321.405950885463</v>
      </c>
      <c r="AI91" s="146">
        <f t="shared" si="240"/>
        <v>233.01775839431406</v>
      </c>
      <c r="AJ91" s="143">
        <f t="shared" si="241"/>
        <v>0.63372662577187988</v>
      </c>
      <c r="AK91" s="146">
        <f t="shared" si="242"/>
        <v>1.920047880802408</v>
      </c>
      <c r="AL91" s="146">
        <f t="shared" si="243"/>
        <v>1.0072955433796116</v>
      </c>
      <c r="AM91" s="146">
        <f t="shared" si="244"/>
        <v>2.288321058357154E-3</v>
      </c>
      <c r="AN91" s="137">
        <f>AF91/Q91</f>
        <v>1.0072955433796116</v>
      </c>
      <c r="AO91" s="141">
        <f t="shared" si="245"/>
        <v>2.288321058357154E-3</v>
      </c>
      <c r="AP91" s="137" t="str">
        <f t="shared" si="246"/>
        <v>Out of range</v>
      </c>
      <c r="AQ91" s="137" t="e">
        <f t="shared" si="247"/>
        <v>#VALUE!</v>
      </c>
      <c r="AR91" s="137" t="e">
        <f t="shared" si="248"/>
        <v>#VALUE!</v>
      </c>
      <c r="AS91" s="145">
        <f t="shared" si="249"/>
        <v>2.2225602278782167E-5</v>
      </c>
      <c r="AT91" s="145">
        <f t="shared" si="250"/>
        <v>1.0253487923452076E-7</v>
      </c>
      <c r="AU91" s="137">
        <v>0.75</v>
      </c>
      <c r="AV91" s="137">
        <f t="shared" si="251"/>
        <v>0.375</v>
      </c>
      <c r="AW91" s="137" t="str">
        <f t="shared" si="252"/>
        <v>Out of range</v>
      </c>
      <c r="AX91" s="147">
        <f t="shared" si="253"/>
        <v>208.5118364251</v>
      </c>
      <c r="AY91" s="147" t="e">
        <f t="shared" si="254"/>
        <v>#VALUE!</v>
      </c>
      <c r="AZ91" s="137" t="str">
        <f>Input!B91</f>
        <v>Hu1-13</v>
      </c>
      <c r="BA91" s="148">
        <f>Input!E91</f>
        <v>0</v>
      </c>
      <c r="BB91" s="137" t="e">
        <f t="shared" si="255"/>
        <v>#VALUE!</v>
      </c>
      <c r="BC91" s="143" t="e">
        <f t="shared" si="256"/>
        <v>#VALUE!</v>
      </c>
      <c r="BD91" s="137" t="e">
        <f t="shared" si="257"/>
        <v>#VALUE!</v>
      </c>
      <c r="BE91" s="149" t="e">
        <f t="shared" si="258"/>
        <v>#VALUE!</v>
      </c>
      <c r="BF91" s="150" t="e">
        <f t="shared" si="259"/>
        <v>#VALUE!</v>
      </c>
      <c r="BG91" s="151"/>
      <c r="BH91" s="151"/>
      <c r="BI91" s="151"/>
      <c r="BJ91" s="151"/>
      <c r="BK91" s="151"/>
      <c r="BL91" s="151"/>
      <c r="BM91" s="155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</row>
    <row r="92" spans="1:109" ht="15" customHeight="1" x14ac:dyDescent="0.2">
      <c r="A92" s="9">
        <f>Input!A92</f>
        <v>9134</v>
      </c>
      <c r="B92" s="9" t="str">
        <f>Input!B92</f>
        <v>M39_1_62 55,3cm</v>
      </c>
      <c r="C92" s="9">
        <f>Input!O92</f>
        <v>0.20485022846411163</v>
      </c>
      <c r="D92" s="9">
        <f>C92*Input!P92/100</f>
        <v>1.6223645272860792E-3</v>
      </c>
      <c r="E92" s="11">
        <f>Input!M92</f>
        <v>9.7854308537553322E-2</v>
      </c>
      <c r="F92" s="12">
        <f>E92*Input!N92/100</f>
        <v>2.5289887287276256E-5</v>
      </c>
      <c r="G92" s="13">
        <f t="shared" si="234"/>
        <v>13.492152061157851</v>
      </c>
      <c r="H92" s="12">
        <f>G92*Input!L92/100</f>
        <v>5.4216089719611275E-3</v>
      </c>
      <c r="I92" s="9">
        <v>0.3</v>
      </c>
      <c r="J92" s="21">
        <f>(((C92*$G$4*0.000000001*Input!G92*(234/233))-(I92*0.000000000000001))/Input!F92)*1000000000000</f>
        <v>7.1548277075812168</v>
      </c>
      <c r="K92" s="9">
        <f>J92*Input!P92/100</f>
        <v>5.6664514160680766E-2</v>
      </c>
      <c r="L92" s="14">
        <f t="shared" si="235"/>
        <v>9.8946066415233735E-2</v>
      </c>
      <c r="M92" s="22">
        <f>L92*Input!P92/100</f>
        <v>7.836290419109337E-4</v>
      </c>
      <c r="N92" s="9">
        <v>5.0000000000000001E-3</v>
      </c>
      <c r="O92" s="21">
        <f>(((G92*$D$4*0.000000001*Input!G92*(238/236))-(N92*0.000000001))/Input!F92)*1000000</f>
        <v>4.7443928103921673E-2</v>
      </c>
      <c r="P92" s="9">
        <f>O92*Input!L92/100</f>
        <v>1.9064595855972472E-5</v>
      </c>
      <c r="Q92" s="23">
        <f t="shared" si="236"/>
        <v>3.5397875846108554E-2</v>
      </c>
      <c r="R92" s="24">
        <f>Q92*Input!L92/100</f>
        <v>1.4224079331874863E-5</v>
      </c>
      <c r="S92" s="65">
        <f>Input!S92*0.0000028263/0.000000000155125</f>
        <v>2.8032188358516148</v>
      </c>
      <c r="T92" s="9">
        <f>S92*Input!T92/100</f>
        <v>1.6273900681078878E-2</v>
      </c>
      <c r="U92" s="9">
        <f>S92*1/((U91+U93)/2)</f>
        <v>2.8001627149298325</v>
      </c>
      <c r="V92" s="9">
        <f>U92*Input!T92/100</f>
        <v>1.6256158574142962E-2</v>
      </c>
      <c r="W92" s="3">
        <v>3.0000000000000001E-3</v>
      </c>
      <c r="X92" s="21">
        <f>((($L$4*0.000000001*Input!G92/Input!W92*(232/229))-(W92*0.000000001))/Input!F92)*1000000000</f>
        <v>32.096603560846873</v>
      </c>
      <c r="Y92" s="21">
        <f>X92*Input!X92/100</f>
        <v>6.5619074246001205E-2</v>
      </c>
      <c r="Z92" s="21">
        <f t="shared" si="237"/>
        <v>7.8370722115230131E-3</v>
      </c>
      <c r="AA92" s="21">
        <f>Z92*Input!X92/100</f>
        <v>1.6022300376558367E-5</v>
      </c>
      <c r="AB92" s="14">
        <v>0.05</v>
      </c>
      <c r="AC92" s="14">
        <v>0.85</v>
      </c>
      <c r="AD92" s="21">
        <f>(((Input!G92*$L$4*0.000000001*Input!U92*(230/229))-((AB92*0.000000000000001)+(Input!G92*AC92*0.000000000000001)))/Input!F92)*1000000000000</f>
        <v>1.7525506848186498</v>
      </c>
      <c r="AE92" s="21">
        <f>AD92*Input!V92/100</f>
        <v>6.5681556405074795E-3</v>
      </c>
      <c r="AF92" s="21">
        <f t="shared" si="238"/>
        <v>7.9896198417048744E-2</v>
      </c>
      <c r="AG92" s="21">
        <f>AF92*Input!V92/100</f>
        <v>2.9943251903287785E-4</v>
      </c>
      <c r="AH92" s="9">
        <f t="shared" si="239"/>
        <v>10.194648749002933</v>
      </c>
      <c r="AI92" s="3">
        <f t="shared" si="240"/>
        <v>4.3522249979505302E-2</v>
      </c>
      <c r="AJ92" s="22">
        <f t="shared" si="241"/>
        <v>1800.1627149298324</v>
      </c>
      <c r="AK92" s="3">
        <f t="shared" si="242"/>
        <v>16.256158574142962</v>
      </c>
      <c r="AL92" s="3">
        <f t="shared" si="243"/>
        <v>2.2570901927673743</v>
      </c>
      <c r="AM92" s="3">
        <f t="shared" si="244"/>
        <v>8.507537174191596E-3</v>
      </c>
      <c r="AN92" s="9">
        <f>AL92*1/((AN91+AN93)/2)</f>
        <v>2.2418675834234416</v>
      </c>
      <c r="AO92" s="21">
        <f t="shared" si="245"/>
        <v>8.4501593541573342E-3</v>
      </c>
      <c r="AP92" s="58">
        <f t="shared" si="246"/>
        <v>138.79320000000001</v>
      </c>
      <c r="AQ92" s="58">
        <f t="shared" si="247"/>
        <v>1.6960999999999999</v>
      </c>
      <c r="AR92" s="58">
        <f t="shared" si="248"/>
        <v>1.2220339324981337</v>
      </c>
      <c r="AS92" s="67">
        <f t="shared" si="249"/>
        <v>0.22139950559729921</v>
      </c>
      <c r="AT92" s="67">
        <f t="shared" si="250"/>
        <v>4.6129484829412223E-4</v>
      </c>
      <c r="AU92" s="58">
        <v>0.75</v>
      </c>
      <c r="AV92" s="58">
        <f t="shared" si="251"/>
        <v>0.375</v>
      </c>
      <c r="AW92" s="58">
        <f t="shared" si="252"/>
        <v>133.70269999999999</v>
      </c>
      <c r="AX92" s="57">
        <f t="shared" si="253"/>
        <v>3.0594644736999999</v>
      </c>
      <c r="AY92" s="47">
        <f t="shared" si="254"/>
        <v>3.1254297660834736</v>
      </c>
      <c r="AZ92" s="9" t="str">
        <f>Input!B92</f>
        <v>M39_1_62 55,3cm</v>
      </c>
      <c r="BA92" s="48">
        <f>Input!E92</f>
        <v>55.3</v>
      </c>
      <c r="BB92" s="58">
        <f t="shared" si="255"/>
        <v>2626.7858775077152</v>
      </c>
      <c r="BC92" s="22">
        <f t="shared" si="256"/>
        <v>32.841947499830354</v>
      </c>
      <c r="BD92" s="9">
        <f t="shared" si="257"/>
        <v>133644.69999999998</v>
      </c>
      <c r="BE92" s="49">
        <f t="shared" si="258"/>
        <v>1562.7148830417368</v>
      </c>
      <c r="BF92" s="89">
        <f t="shared" si="259"/>
        <v>2.3375965975881368</v>
      </c>
      <c r="BG92" s="85"/>
      <c r="BH92" s="85"/>
      <c r="BI92" s="85"/>
      <c r="BJ92" s="85"/>
      <c r="BK92" s="85"/>
      <c r="BL92" s="85"/>
      <c r="BM92" s="90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</row>
    <row r="93" spans="1:109" s="154" customFormat="1" ht="15" customHeight="1" x14ac:dyDescent="0.2">
      <c r="A93" s="137">
        <f>Input!A93</f>
        <v>8717</v>
      </c>
      <c r="B93" s="137" t="str">
        <f>Input!B93</f>
        <v>Hu1-13</v>
      </c>
      <c r="C93" s="137">
        <f>Input!O93</f>
        <v>2.1129137319704001</v>
      </c>
      <c r="D93" s="137">
        <f>C93*Input!P93/100</f>
        <v>2.1322909898048262E-2</v>
      </c>
      <c r="E93" s="138">
        <f>Input!M93</f>
        <v>2.7689943249746043</v>
      </c>
      <c r="F93" s="139">
        <f>E93*Input!N93/100</f>
        <v>3.5195022446954654E-4</v>
      </c>
      <c r="G93" s="140">
        <f t="shared" si="234"/>
        <v>381.78893752749843</v>
      </c>
      <c r="H93" s="139">
        <f>G93*Input!L93/100</f>
        <v>2.6776947805838284E-2</v>
      </c>
      <c r="I93" s="137">
        <v>0</v>
      </c>
      <c r="J93" s="141">
        <f>(((C93*$G$4*0.000000001*Input!G93*(234/233))-(I93*0.000000000000001))/Input!F93)*1000000000000</f>
        <v>753.44799762355137</v>
      </c>
      <c r="K93" s="137">
        <f>J93*Input!P93/100</f>
        <v>7.6035777150304087</v>
      </c>
      <c r="L93" s="142">
        <f t="shared" si="235"/>
        <v>10.419638132486579</v>
      </c>
      <c r="M93" s="143">
        <f>L93*Input!P93/100</f>
        <v>0.10515195282586752</v>
      </c>
      <c r="N93" s="137">
        <v>0</v>
      </c>
      <c r="O93" s="141">
        <f>(((G93*$D$4*0.000000001*Input!G93*(238/236))-(N93*0.000000001))/Input!F93)*1000000</f>
        <v>13.714245292271977</v>
      </c>
      <c r="P93" s="137">
        <f>O93*Input!L93/100</f>
        <v>9.6185508350718171E-4</v>
      </c>
      <c r="Q93" s="144">
        <f t="shared" si="236"/>
        <v>10.232187164510831</v>
      </c>
      <c r="R93" s="145">
        <f>Q93*Input!L93/100</f>
        <v>7.176392889171677E-4</v>
      </c>
      <c r="S93" s="143">
        <f>Input!S93*0.0000028263/0.000000000155125</f>
        <v>1.0015490900409081</v>
      </c>
      <c r="T93" s="137">
        <f>S93*Input!T93/100</f>
        <v>2.018041889085549E-3</v>
      </c>
      <c r="U93" s="143">
        <f>S93</f>
        <v>1.0015490900409081</v>
      </c>
      <c r="V93" s="137">
        <f>U93*Input!T93/100</f>
        <v>2.018041889085549E-3</v>
      </c>
      <c r="W93" s="146">
        <v>0</v>
      </c>
      <c r="X93" s="141">
        <f>((($L$4*0.000000001*Input!G93/Input!W93*(232/229))-(W93*0.000000001))/Input!F93)*1000000000</f>
        <v>0.94191879968621695</v>
      </c>
      <c r="Y93" s="141">
        <f>X93*Input!X93/100</f>
        <v>4.5661344908399671E-3</v>
      </c>
      <c r="Z93" s="141">
        <f t="shared" si="237"/>
        <v>2.2998961982185467E-4</v>
      </c>
      <c r="AA93" s="141">
        <f>Z93*Input!X93/100</f>
        <v>1.1149193921531079E-6</v>
      </c>
      <c r="AB93" s="142">
        <v>0</v>
      </c>
      <c r="AC93" s="142">
        <v>0.85</v>
      </c>
      <c r="AD93" s="141">
        <f>(((Input!G93*$L$4*0.000000001*Input!U93*(230/229))-((AB93*0.000000000000001)+(Input!G93*AC93*0.000000000000001)))/Input!F93)*1000000000000</f>
        <v>225.85714704312031</v>
      </c>
      <c r="AE93" s="141">
        <f>AD93*Input!V93/100</f>
        <v>0.60989586869818435</v>
      </c>
      <c r="AF93" s="141">
        <f t="shared" si="238"/>
        <v>10.296493899081135</v>
      </c>
      <c r="AG93" s="141">
        <f>AF93*Input!V93/100</f>
        <v>2.7804252260065589E-2</v>
      </c>
      <c r="AH93" s="137">
        <f t="shared" si="239"/>
        <v>44769.385275111941</v>
      </c>
      <c r="AI93" s="146">
        <f t="shared" si="240"/>
        <v>248.42810403536933</v>
      </c>
      <c r="AJ93" s="143">
        <f t="shared" si="241"/>
        <v>1.5490900409080854</v>
      </c>
      <c r="AK93" s="146">
        <f t="shared" si="242"/>
        <v>2.0180418890855489</v>
      </c>
      <c r="AL93" s="146">
        <f t="shared" si="243"/>
        <v>1.0062847496372374</v>
      </c>
      <c r="AM93" s="146">
        <f t="shared" si="244"/>
        <v>2.7182486296712699E-3</v>
      </c>
      <c r="AN93" s="137">
        <f>AF93/Q93</f>
        <v>1.0062847496372374</v>
      </c>
      <c r="AO93" s="141">
        <f t="shared" si="245"/>
        <v>2.7182486296712699E-3</v>
      </c>
      <c r="AP93" s="137" t="str">
        <f t="shared" si="246"/>
        <v>Out of range</v>
      </c>
      <c r="AQ93" s="137" t="e">
        <f t="shared" si="247"/>
        <v>#VALUE!</v>
      </c>
      <c r="AR93" s="137" t="e">
        <f t="shared" si="248"/>
        <v>#VALUE!</v>
      </c>
      <c r="AS93" s="145">
        <f t="shared" si="249"/>
        <v>2.2477073193065437E-5</v>
      </c>
      <c r="AT93" s="145">
        <f t="shared" si="250"/>
        <v>1.0897338506852764E-7</v>
      </c>
      <c r="AU93" s="137">
        <v>0.75</v>
      </c>
      <c r="AV93" s="137">
        <f t="shared" si="251"/>
        <v>0.375</v>
      </c>
      <c r="AW93" s="137" t="str">
        <f t="shared" si="252"/>
        <v>Out of range</v>
      </c>
      <c r="AX93" s="147">
        <f t="shared" si="253"/>
        <v>244.5620726951</v>
      </c>
      <c r="AY93" s="147" t="e">
        <f t="shared" si="254"/>
        <v>#VALUE!</v>
      </c>
      <c r="AZ93" s="137" t="str">
        <f>Input!B93</f>
        <v>Hu1-13</v>
      </c>
      <c r="BA93" s="148">
        <f>Input!E93</f>
        <v>0</v>
      </c>
      <c r="BB93" s="137" t="e">
        <f t="shared" si="255"/>
        <v>#VALUE!</v>
      </c>
      <c r="BC93" s="143" t="e">
        <f t="shared" si="256"/>
        <v>#VALUE!</v>
      </c>
      <c r="BD93" s="137" t="e">
        <f t="shared" si="257"/>
        <v>#VALUE!</v>
      </c>
      <c r="BE93" s="149" t="e">
        <f t="shared" si="258"/>
        <v>#VALUE!</v>
      </c>
      <c r="BF93" s="150" t="e">
        <f t="shared" si="259"/>
        <v>#VALUE!</v>
      </c>
      <c r="BG93" s="151"/>
      <c r="BH93" s="151"/>
      <c r="BI93" s="151"/>
      <c r="BJ93" s="151"/>
      <c r="BK93" s="151"/>
      <c r="BL93" s="151"/>
      <c r="BM93" s="155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</row>
    <row r="94" spans="1:109" ht="15" customHeight="1" x14ac:dyDescent="0.2">
      <c r="A94" s="9">
        <f>Input!A94</f>
        <v>9135</v>
      </c>
      <c r="B94" s="9" t="str">
        <f>Input!B94</f>
        <v>M39_1_62 55,0cm</v>
      </c>
      <c r="C94" s="9">
        <f>Input!O94</f>
        <v>0.21835260204069409</v>
      </c>
      <c r="D94" s="9">
        <f>C94*Input!P94/100</f>
        <v>1.4254769286361811E-3</v>
      </c>
      <c r="E94" s="11">
        <f>Input!M94</f>
        <v>0.10113017709808367</v>
      </c>
      <c r="F94" s="12">
        <f>E94*Input!N94/100</f>
        <v>2.2111763756895871E-5</v>
      </c>
      <c r="G94" s="13">
        <f t="shared" si="234"/>
        <v>13.943828818283775</v>
      </c>
      <c r="H94" s="12">
        <f>G94*Input!L94/100</f>
        <v>4.2439203954898449E-3</v>
      </c>
      <c r="I94" s="9">
        <v>0.3</v>
      </c>
      <c r="J94" s="21">
        <f>(((C94*$G$4*0.000000001*Input!G94*(234/233))-(I94*0.000000000000001))/Input!F94)*1000000000000</f>
        <v>10.823170844557145</v>
      </c>
      <c r="K94" s="9">
        <f>J94*Input!P94/100</f>
        <v>7.0657185622769236E-2</v>
      </c>
      <c r="L94" s="14">
        <f t="shared" si="235"/>
        <v>0.14967658551361651</v>
      </c>
      <c r="M94" s="22">
        <f>L94*Input!P94/100</f>
        <v>9.7713751708320426E-4</v>
      </c>
      <c r="N94" s="9">
        <v>5.0000000000000001E-3</v>
      </c>
      <c r="O94" s="21">
        <f>(((G94*$D$4*0.000000001*Input!G94*(238/236))-(N94*0.000000001))/Input!F94)*1000000</f>
        <v>6.9585206396151331E-2</v>
      </c>
      <c r="P94" s="9">
        <f>O94*Input!L94/100</f>
        <v>2.1178836924745374E-5</v>
      </c>
      <c r="Q94" s="23">
        <f t="shared" si="236"/>
        <v>5.1917465420263126E-2</v>
      </c>
      <c r="R94" s="24">
        <f>Q94*Input!L94/100</f>
        <v>1.5801512859242945E-5</v>
      </c>
      <c r="S94" s="65">
        <f>Input!S94*0.0000028263/0.000000000155125</f>
        <v>2.8844195572232918</v>
      </c>
      <c r="T94" s="9">
        <f>S94*Input!T94/100</f>
        <v>1.4875277934558718E-2</v>
      </c>
      <c r="U94" s="9">
        <f>S94*1/((U93+U95)/2)</f>
        <v>2.8800184411932768</v>
      </c>
      <c r="V94" s="9">
        <f>U94*Input!T94/100</f>
        <v>1.4852580881349253E-2</v>
      </c>
      <c r="W94" s="3">
        <v>3.0000000000000001E-3</v>
      </c>
      <c r="X94" s="21">
        <f>((($L$4*0.000000001*Input!G94/Input!W94*(232/229))-(W94*0.000000001))/Input!F94)*1000000000</f>
        <v>14.743593544602632</v>
      </c>
      <c r="Y94" s="21">
        <f>X94*Input!X94/100</f>
        <v>2.0653434588667589E-2</v>
      </c>
      <c r="Z94" s="21">
        <f t="shared" si="237"/>
        <v>3.5999636861061895E-3</v>
      </c>
      <c r="AA94" s="21">
        <f>Z94*Input!X94/100</f>
        <v>5.0429777711683899E-6</v>
      </c>
      <c r="AB94" s="14">
        <v>0.05</v>
      </c>
      <c r="AC94" s="14">
        <v>0.85</v>
      </c>
      <c r="AD94" s="21">
        <f>(((Input!G94*$L$4*0.000000001*Input!U94*(230/229))-((AB94*0.000000000000001)+(Input!G94*AC94*0.000000000000001)))/Input!F94)*1000000000000</f>
        <v>3.0703364537467026</v>
      </c>
      <c r="AE94" s="21">
        <f>AD94*Input!V94/100</f>
        <v>1.1256991621859438E-2</v>
      </c>
      <c r="AF94" s="21">
        <f t="shared" si="238"/>
        <v>0.13997210616537933</v>
      </c>
      <c r="AG94" s="21">
        <f>AF94*Input!V94/100</f>
        <v>5.1318962925868471E-4</v>
      </c>
      <c r="AH94" s="9">
        <f t="shared" si="239"/>
        <v>38.88153280700913</v>
      </c>
      <c r="AI94" s="3">
        <f t="shared" si="240"/>
        <v>0.1526050901115934</v>
      </c>
      <c r="AJ94" s="22">
        <f t="shared" si="241"/>
        <v>1880.0184411932767</v>
      </c>
      <c r="AK94" s="3">
        <f t="shared" si="242"/>
        <v>14.852580881349253</v>
      </c>
      <c r="AL94" s="3">
        <f t="shared" si="243"/>
        <v>2.696050453008997</v>
      </c>
      <c r="AM94" s="3">
        <f t="shared" si="244"/>
        <v>9.918720928251485E-3</v>
      </c>
      <c r="AN94" s="9">
        <f>AL94*1/((AN93+AN95)/2)</f>
        <v>2.6771044293510289</v>
      </c>
      <c r="AO94" s="21">
        <f t="shared" si="245"/>
        <v>9.8490188493628276E-3</v>
      </c>
      <c r="AP94" s="58">
        <f t="shared" si="246"/>
        <v>182.80420000000001</v>
      </c>
      <c r="AQ94" s="58">
        <f t="shared" si="247"/>
        <v>2.3039000000000001</v>
      </c>
      <c r="AR94" s="58">
        <f t="shared" si="248"/>
        <v>1.2603102116909788</v>
      </c>
      <c r="AS94" s="67">
        <f t="shared" si="249"/>
        <v>6.9340127777138008E-2</v>
      </c>
      <c r="AT94" s="67">
        <f t="shared" si="250"/>
        <v>9.9400719181157813E-5</v>
      </c>
      <c r="AU94" s="58">
        <v>0.75</v>
      </c>
      <c r="AV94" s="58">
        <f t="shared" si="251"/>
        <v>0.375</v>
      </c>
      <c r="AW94" s="58">
        <f t="shared" si="252"/>
        <v>181.42570000000001</v>
      </c>
      <c r="AX94" s="57">
        <f t="shared" si="253"/>
        <v>2.7261692641000002</v>
      </c>
      <c r="AY94" s="47">
        <f t="shared" si="254"/>
        <v>2.5841520827208337</v>
      </c>
      <c r="AZ94" s="9" t="str">
        <f>Input!B94</f>
        <v>M39_1_62 55,0cm</v>
      </c>
      <c r="BA94" s="48">
        <f>Input!E94</f>
        <v>55</v>
      </c>
      <c r="BB94" s="58">
        <f t="shared" si="255"/>
        <v>3139.4418892627059</v>
      </c>
      <c r="BC94" s="22">
        <f t="shared" si="256"/>
        <v>34.645025590421184</v>
      </c>
      <c r="BD94" s="9">
        <f t="shared" si="257"/>
        <v>181367.7</v>
      </c>
      <c r="BE94" s="49">
        <f t="shared" si="258"/>
        <v>1292.0760413604169</v>
      </c>
      <c r="BF94" s="89">
        <f t="shared" si="259"/>
        <v>1.4243583366198029</v>
      </c>
      <c r="BG94" s="85"/>
      <c r="BH94" s="85"/>
      <c r="BI94" s="85"/>
      <c r="BJ94" s="85"/>
      <c r="BK94" s="85"/>
      <c r="BL94" s="85"/>
      <c r="BM94" s="90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</row>
    <row r="95" spans="1:109" s="154" customFormat="1" ht="15" customHeight="1" x14ac:dyDescent="0.2">
      <c r="A95" s="137">
        <f>Input!A95</f>
        <v>8717</v>
      </c>
      <c r="B95" s="137" t="str">
        <f>Input!B95</f>
        <v>Hu1-13</v>
      </c>
      <c r="C95" s="137">
        <f>Input!O95</f>
        <v>2.1368232163706478</v>
      </c>
      <c r="D95" s="137">
        <f>C95*Input!P95/100</f>
        <v>4.2952337808460216E-2</v>
      </c>
      <c r="E95" s="138">
        <f>Input!M95</f>
        <v>2.7680397676891704</v>
      </c>
      <c r="F95" s="139">
        <f>E95*Input!N95/100</f>
        <v>7.3037912467833544E-4</v>
      </c>
      <c r="G95" s="140">
        <f t="shared" si="234"/>
        <v>381.65732316898277</v>
      </c>
      <c r="H95" s="139">
        <f>G95*Input!L95/100</f>
        <v>4.0291306839658647E-2</v>
      </c>
      <c r="I95" s="137">
        <v>0</v>
      </c>
      <c r="J95" s="141">
        <f>(((C95*$G$4*0.000000001*Input!G95*(234/233))-(I95*0.000000000000001))/Input!F95)*1000000000000</f>
        <v>761.97392694712039</v>
      </c>
      <c r="K95" s="137">
        <f>J95*Input!P95/100</f>
        <v>15.3164572814126</v>
      </c>
      <c r="L95" s="142">
        <f t="shared" si="235"/>
        <v>10.537545537609358</v>
      </c>
      <c r="M95" s="143">
        <f>L95*Input!P95/100</f>
        <v>0.21181547080538679</v>
      </c>
      <c r="N95" s="137">
        <v>0</v>
      </c>
      <c r="O95" s="141">
        <f>(((G95*$D$4*0.000000001*Input!G95*(238/236))-(N95*0.000000001))/Input!F95)*1000000</f>
        <v>13.709517571221813</v>
      </c>
      <c r="P95" s="137">
        <f>O95*Input!L95/100</f>
        <v>1.4473045466527582E-3</v>
      </c>
      <c r="Q95" s="144">
        <f t="shared" si="236"/>
        <v>10.228659815712854</v>
      </c>
      <c r="R95" s="145">
        <f>Q95*Input!L95/100</f>
        <v>1.0798327352175548E-3</v>
      </c>
      <c r="S95" s="143">
        <f>Input!S95*0.0000028263/0.000000000155125</f>
        <v>1.0015072209653446</v>
      </c>
      <c r="T95" s="137">
        <f>S95*Input!T95/100</f>
        <v>3.1042352551115472E-3</v>
      </c>
      <c r="U95" s="143">
        <f>S95</f>
        <v>1.0015072209653446</v>
      </c>
      <c r="V95" s="137">
        <f>U95*Input!T95/100</f>
        <v>3.1042352551115472E-3</v>
      </c>
      <c r="W95" s="146">
        <v>0</v>
      </c>
      <c r="X95" s="141">
        <f>((($L$4*0.000000001*Input!G95/Input!W95*(232/229))-(W95*0.000000001))/Input!F95)*1000000000</f>
        <v>0.95413629802883027</v>
      </c>
      <c r="Y95" s="141">
        <f>X95*Input!X95/100</f>
        <v>1.0131959146309634E-2</v>
      </c>
      <c r="Z95" s="141">
        <f t="shared" si="237"/>
        <v>2.3297278333863326E-4</v>
      </c>
      <c r="AA95" s="141">
        <f>Z95*Input!X95/100</f>
        <v>2.4739345184389517E-6</v>
      </c>
      <c r="AB95" s="142">
        <v>0</v>
      </c>
      <c r="AC95" s="142">
        <v>0.85</v>
      </c>
      <c r="AD95" s="141">
        <f>(((Input!G95*$L$4*0.000000001*Input!U95*(230/229))-((AB95*0.000000000000001)+(Input!G95*AC95*0.000000000000001)))/Input!F95)*1000000000000</f>
        <v>226.13482637313209</v>
      </c>
      <c r="AE95" s="141">
        <f>AD95*Input!V95/100</f>
        <v>0.65246016272673302</v>
      </c>
      <c r="AF95" s="141">
        <f t="shared" si="238"/>
        <v>10.309152889796277</v>
      </c>
      <c r="AG95" s="141">
        <f>AF95*Input!V95/100</f>
        <v>2.9744695586837865E-2</v>
      </c>
      <c r="AH95" s="137">
        <f t="shared" si="239"/>
        <v>44250.460255744118</v>
      </c>
      <c r="AI95" s="146">
        <f t="shared" si="240"/>
        <v>486.93129098799534</v>
      </c>
      <c r="AJ95" s="143">
        <f t="shared" si="241"/>
        <v>1.5072209653446134</v>
      </c>
      <c r="AK95" s="146">
        <f t="shared" si="242"/>
        <v>3.1042352551115471</v>
      </c>
      <c r="AL95" s="146">
        <f t="shared" si="243"/>
        <v>1.0078693666163159</v>
      </c>
      <c r="AM95" s="146">
        <f t="shared" si="244"/>
        <v>2.9099217251866054E-3</v>
      </c>
      <c r="AN95" s="137">
        <f>AF95/Q95</f>
        <v>1.0078693666163159</v>
      </c>
      <c r="AO95" s="141">
        <f t="shared" si="245"/>
        <v>2.9099217251866054E-3</v>
      </c>
      <c r="AP95" s="137" t="str">
        <f t="shared" si="246"/>
        <v>Out of range</v>
      </c>
      <c r="AQ95" s="137" t="e">
        <f t="shared" si="247"/>
        <v>#VALUE!</v>
      </c>
      <c r="AR95" s="137" t="e">
        <f t="shared" si="248"/>
        <v>#VALUE!</v>
      </c>
      <c r="AS95" s="145">
        <f t="shared" si="249"/>
        <v>2.2776471946085243E-5</v>
      </c>
      <c r="AT95" s="145">
        <f t="shared" si="250"/>
        <v>2.4187496849936537E-7</v>
      </c>
      <c r="AU95" s="137">
        <v>0.75</v>
      </c>
      <c r="AV95" s="137">
        <f t="shared" si="251"/>
        <v>0.375</v>
      </c>
      <c r="AW95" s="137" t="str">
        <f t="shared" si="252"/>
        <v>Out of range</v>
      </c>
      <c r="AX95" s="147">
        <f t="shared" si="253"/>
        <v>236.20951727720001</v>
      </c>
      <c r="AY95" s="147" t="e">
        <f t="shared" si="254"/>
        <v>#VALUE!</v>
      </c>
      <c r="AZ95" s="137" t="str">
        <f>Input!B95</f>
        <v>Hu1-13</v>
      </c>
      <c r="BA95" s="148">
        <f>Input!E95</f>
        <v>0</v>
      </c>
      <c r="BB95" s="137" t="e">
        <f t="shared" si="255"/>
        <v>#VALUE!</v>
      </c>
      <c r="BC95" s="143" t="e">
        <f t="shared" si="256"/>
        <v>#VALUE!</v>
      </c>
      <c r="BD95" s="137" t="e">
        <f t="shared" si="257"/>
        <v>#VALUE!</v>
      </c>
      <c r="BE95" s="149" t="e">
        <f t="shared" si="258"/>
        <v>#VALUE!</v>
      </c>
      <c r="BF95" s="150" t="e">
        <f t="shared" si="259"/>
        <v>#VALUE!</v>
      </c>
      <c r="BG95" s="151"/>
      <c r="BH95" s="151"/>
      <c r="BI95" s="151"/>
      <c r="BJ95" s="151"/>
      <c r="BK95" s="151"/>
      <c r="BL95" s="151"/>
      <c r="BM95" s="155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</row>
    <row r="96" spans="1:109" ht="15" customHeight="1" x14ac:dyDescent="0.2">
      <c r="A96" s="9">
        <f>Input!A96</f>
        <v>9136</v>
      </c>
      <c r="B96" s="9" t="str">
        <f>Input!B96</f>
        <v>M39_1_62 53,0cm</v>
      </c>
      <c r="C96" s="9">
        <f>Input!O96</f>
        <v>2.0417026902439877</v>
      </c>
      <c r="D96" s="9">
        <f>C96*Input!P96/100</f>
        <v>5.6959840370886692E-3</v>
      </c>
      <c r="E96" s="11">
        <f>Input!M96</f>
        <v>1.0161905014463835</v>
      </c>
      <c r="F96" s="12">
        <f>E96*Input!N96/100</f>
        <v>5.2531634119889325E-5</v>
      </c>
      <c r="G96" s="13">
        <f t="shared" si="234"/>
        <v>140.11234633942735</v>
      </c>
      <c r="H96" s="12">
        <f>G96*Input!L96/100</f>
        <v>9.5820572222098926E-3</v>
      </c>
      <c r="I96" s="9">
        <v>0.3</v>
      </c>
      <c r="J96" s="21">
        <f>(((C96*$G$4*0.000000001*Input!G96*(234/233))-(I96*0.000000000000001))/Input!F96)*1000000000000</f>
        <v>33.47329993064433</v>
      </c>
      <c r="K96" s="9">
        <f>J96*Input!P96/100</f>
        <v>9.3384498626901791E-2</v>
      </c>
      <c r="L96" s="14">
        <f t="shared" si="235"/>
        <v>0.46291140659685509</v>
      </c>
      <c r="M96" s="22">
        <f>L96*Input!P96/100</f>
        <v>1.291439735648707E-3</v>
      </c>
      <c r="N96" s="9">
        <v>5.0000000000000001E-3</v>
      </c>
      <c r="O96" s="21">
        <f>(((G96*$D$4*0.000000001*Input!G96*(238/236))-(N96*0.000000001))/Input!F96)*1000000</f>
        <v>0.23138601446967419</v>
      </c>
      <c r="P96" s="9">
        <f>O96*Input!L96/100</f>
        <v>1.5824116068232607E-5</v>
      </c>
      <c r="Q96" s="23">
        <f t="shared" si="236"/>
        <v>0.17263691561926925</v>
      </c>
      <c r="R96" s="24">
        <f>Q96*Input!L96/100</f>
        <v>1.1806360019996078E-5</v>
      </c>
      <c r="S96" s="65">
        <f>Input!S96*0.0000028263/0.000000000155125</f>
        <v>2.6370019241644123</v>
      </c>
      <c r="T96" s="9">
        <f>S96*Input!T96/100</f>
        <v>1.2569340167814028E-3</v>
      </c>
      <c r="U96" s="9">
        <f>S96*1/((U95+U97)/2)</f>
        <v>2.6351309269387886</v>
      </c>
      <c r="V96" s="9">
        <f>U96*Input!T96/100</f>
        <v>1.2560422009519792E-3</v>
      </c>
      <c r="W96" s="3">
        <v>3.0000000000000001E-3</v>
      </c>
      <c r="X96" s="21">
        <f>((($L$4*0.000000001*Input!G96/Input!W96*(232/229))-(W96*0.000000001))/Input!F96)*1000000000</f>
        <v>0.14610157548107039</v>
      </c>
      <c r="Y96" s="21">
        <f>X96*Input!X96/100</f>
        <v>2.752502158264736E-4</v>
      </c>
      <c r="Z96" s="21">
        <f t="shared" si="237"/>
        <v>3.5673824337574772E-5</v>
      </c>
      <c r="AA96" s="21">
        <f>Z96*Input!X96/100</f>
        <v>6.7208226988253034E-8</v>
      </c>
      <c r="AB96" s="14">
        <v>0.05</v>
      </c>
      <c r="AC96" s="14">
        <v>0.85</v>
      </c>
      <c r="AD96" s="21">
        <f>(((Input!G96*$L$4*0.000000001*Input!U96*(230/229))-((AB96*0.000000000000001)+(Input!G96*AC96*0.000000000000001)))/Input!F96)*1000000000000</f>
        <v>8.8448320466948989</v>
      </c>
      <c r="AE96" s="21">
        <f>AD96*Input!V96/100</f>
        <v>1.6693810224126214E-2</v>
      </c>
      <c r="AF96" s="21">
        <f t="shared" si="238"/>
        <v>0.40322283531636149</v>
      </c>
      <c r="AG96" s="21">
        <f>AF96*Input!V96/100</f>
        <v>7.6104616291959668E-4</v>
      </c>
      <c r="AH96" s="9">
        <f t="shared" si="239"/>
        <v>11303.044817980228</v>
      </c>
      <c r="AI96" s="3">
        <f t="shared" si="240"/>
        <v>30.142560054508458</v>
      </c>
      <c r="AJ96" s="22">
        <f t="shared" si="241"/>
        <v>1635.1309269387887</v>
      </c>
      <c r="AK96" s="3">
        <f t="shared" si="242"/>
        <v>1.2560422009519792</v>
      </c>
      <c r="AL96" s="3">
        <f t="shared" si="243"/>
        <v>2.3356698297693339</v>
      </c>
      <c r="AM96" s="3">
        <f t="shared" si="244"/>
        <v>4.4112557650977657E-3</v>
      </c>
      <c r="AN96" s="9">
        <f>AL96*1/((AN95+AN97)/2)</f>
        <v>2.3171960604272579</v>
      </c>
      <c r="AO96" s="21">
        <f t="shared" si="245"/>
        <v>4.376365336461554E-3</v>
      </c>
      <c r="AP96" s="58">
        <f t="shared" si="246"/>
        <v>165.6696</v>
      </c>
      <c r="AQ96" s="58">
        <f t="shared" si="247"/>
        <v>0.60960000000000003</v>
      </c>
      <c r="AR96" s="58">
        <f t="shared" si="248"/>
        <v>0.36796129163105362</v>
      </c>
      <c r="AS96" s="67">
        <f t="shared" si="249"/>
        <v>2.0664076515505679E-4</v>
      </c>
      <c r="AT96" s="67">
        <f t="shared" si="250"/>
        <v>3.8956032420632829E-7</v>
      </c>
      <c r="AU96" s="58">
        <v>0.75</v>
      </c>
      <c r="AV96" s="58">
        <f t="shared" si="251"/>
        <v>0.375</v>
      </c>
      <c r="AW96" s="58">
        <f t="shared" si="252"/>
        <v>165.66489999999999</v>
      </c>
      <c r="AX96" s="57">
        <f t="shared" si="253"/>
        <v>0.59441858000000003</v>
      </c>
      <c r="AY96" s="47">
        <f t="shared" si="254"/>
        <v>0.62487826486018283</v>
      </c>
      <c r="AZ96" s="9" t="str">
        <f>Input!B96</f>
        <v>M39_1_62 53,0cm</v>
      </c>
      <c r="BA96" s="48">
        <f>Input!E96</f>
        <v>53</v>
      </c>
      <c r="BB96" s="58">
        <f t="shared" si="255"/>
        <v>2611.5439173311188</v>
      </c>
      <c r="BC96" s="22">
        <f t="shared" si="256"/>
        <v>4.8242839461539031</v>
      </c>
      <c r="BD96" s="9">
        <f t="shared" si="257"/>
        <v>165606.9</v>
      </c>
      <c r="BE96" s="49">
        <f t="shared" si="258"/>
        <v>312.43913243009143</v>
      </c>
      <c r="BF96" s="89">
        <f t="shared" si="259"/>
        <v>0.37719412190523333</v>
      </c>
      <c r="BG96" s="85"/>
      <c r="BH96" s="85"/>
      <c r="BI96" s="85"/>
      <c r="BJ96" s="85"/>
      <c r="BK96" s="85"/>
      <c r="BL96" s="85"/>
      <c r="BM96" s="90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</row>
    <row r="97" spans="1:109" s="154" customFormat="1" ht="15" customHeight="1" x14ac:dyDescent="0.2">
      <c r="A97" s="137">
        <f>Input!A97</f>
        <v>8717</v>
      </c>
      <c r="B97" s="137" t="str">
        <f>Input!B97</f>
        <v>Hu1-13</v>
      </c>
      <c r="C97" s="137">
        <f>Input!O97</f>
        <v>2.151052016166104</v>
      </c>
      <c r="D97" s="137">
        <f>C97*Input!P97/100</f>
        <v>4.2945316484363172E-2</v>
      </c>
      <c r="E97" s="138">
        <f>Input!M97</f>
        <v>2.7683119295997383</v>
      </c>
      <c r="F97" s="139">
        <f>E97*Input!N97/100</f>
        <v>4.8612885909753346E-4</v>
      </c>
      <c r="G97" s="140">
        <f t="shared" si="234"/>
        <v>381.69484885321191</v>
      </c>
      <c r="H97" s="139">
        <f>G97*Input!L97/100</f>
        <v>4.4474032624972654E-2</v>
      </c>
      <c r="I97" s="137">
        <v>0</v>
      </c>
      <c r="J97" s="141">
        <f>(((C97*$G$4*0.000000001*Input!G97*(234/233))-(I97*0.000000000000001))/Input!F97)*1000000000000</f>
        <v>767.04780220868872</v>
      </c>
      <c r="K97" s="137">
        <f>J97*Input!P97/100</f>
        <v>15.313953533861747</v>
      </c>
      <c r="L97" s="142">
        <f t="shared" si="235"/>
        <v>10.607713544322053</v>
      </c>
      <c r="M97" s="143">
        <f>L97*Input!P97/100</f>
        <v>0.21178084579671025</v>
      </c>
      <c r="N97" s="137">
        <v>0</v>
      </c>
      <c r="O97" s="141">
        <f>(((G97*$D$4*0.000000001*Input!G97*(238/236))-(N97*0.000000001))/Input!F97)*1000000</f>
        <v>13.710865531803412</v>
      </c>
      <c r="P97" s="137">
        <f>O97*Input!L97/100</f>
        <v>1.5975522929117117E-3</v>
      </c>
      <c r="Q97" s="144">
        <f t="shared" si="236"/>
        <v>10.229665527997224</v>
      </c>
      <c r="R97" s="145">
        <f>Q97*Input!L97/100</f>
        <v>1.1919324554722195E-3</v>
      </c>
      <c r="S97" s="143">
        <f>Input!S97*0.0000028263/0.000000000155125</f>
        <v>0.99991282022236028</v>
      </c>
      <c r="T97" s="137">
        <f>S97*Input!T97/100</f>
        <v>3.2679656003907877E-3</v>
      </c>
      <c r="U97" s="143">
        <f>S97</f>
        <v>0.99991282022236028</v>
      </c>
      <c r="V97" s="137">
        <f>U97*Input!T97/100</f>
        <v>3.2679656003907877E-3</v>
      </c>
      <c r="W97" s="146">
        <v>0</v>
      </c>
      <c r="X97" s="141">
        <f>((($L$4*0.000000001*Input!G97/Input!W97*(232/229))-(W97*0.000000001))/Input!F97)*1000000000</f>
        <v>0.94520772506316353</v>
      </c>
      <c r="Y97" s="141">
        <f>X97*Input!X97/100</f>
        <v>1.039334582850103E-2</v>
      </c>
      <c r="Z97" s="141">
        <f t="shared" si="237"/>
        <v>2.307926812930966E-4</v>
      </c>
      <c r="AA97" s="141">
        <f>Z97*Input!X97/100</f>
        <v>2.5377576671899073E-6</v>
      </c>
      <c r="AB97" s="142">
        <v>0</v>
      </c>
      <c r="AC97" s="142">
        <v>0.85</v>
      </c>
      <c r="AD97" s="141">
        <f>(((Input!G97*$L$4*0.000000001*Input!U97*(230/229))-((AB97*0.000000000000001)+(Input!G97*AC97*0.000000000000001)))/Input!F97)*1000000000000</f>
        <v>226.20333031129098</v>
      </c>
      <c r="AE97" s="141">
        <f>AD97*Input!V97/100</f>
        <v>0.60266842861037784</v>
      </c>
      <c r="AF97" s="141">
        <f t="shared" si="238"/>
        <v>10.312275883204057</v>
      </c>
      <c r="AG97" s="141">
        <f>AF97*Input!V97/100</f>
        <v>2.747476393638696E-2</v>
      </c>
      <c r="AH97" s="137">
        <f t="shared" si="239"/>
        <v>44681.988291075482</v>
      </c>
      <c r="AI97" s="146">
        <f t="shared" si="240"/>
        <v>505.53223422938612</v>
      </c>
      <c r="AJ97" s="143">
        <f t="shared" si="241"/>
        <v>-8.7179777639723177E-2</v>
      </c>
      <c r="AK97" s="146">
        <f t="shared" si="242"/>
        <v>3.2679656003907875</v>
      </c>
      <c r="AL97" s="146">
        <f t="shared" si="243"/>
        <v>1.0080755675716611</v>
      </c>
      <c r="AM97" s="146">
        <f t="shared" si="244"/>
        <v>2.6883601686136268E-3</v>
      </c>
      <c r="AN97" s="137">
        <f>AF97/Q97</f>
        <v>1.0080755675716611</v>
      </c>
      <c r="AO97" s="141">
        <f t="shared" si="245"/>
        <v>2.6883601686136268E-3</v>
      </c>
      <c r="AP97" s="137" t="str">
        <f t="shared" si="246"/>
        <v>Out of range</v>
      </c>
      <c r="AQ97" s="137" t="e">
        <f t="shared" si="247"/>
        <v>#VALUE!</v>
      </c>
      <c r="AR97" s="137" t="e">
        <f t="shared" si="248"/>
        <v>#VALUE!</v>
      </c>
      <c r="AS97" s="145">
        <f t="shared" si="249"/>
        <v>2.2561117043509189E-5</v>
      </c>
      <c r="AT97" s="145">
        <f t="shared" si="250"/>
        <v>2.4809219158803674E-7</v>
      </c>
      <c r="AU97" s="137">
        <v>0.75</v>
      </c>
      <c r="AV97" s="137">
        <f t="shared" si="251"/>
        <v>0.375</v>
      </c>
      <c r="AW97" s="137" t="str">
        <f t="shared" si="252"/>
        <v>Out of range</v>
      </c>
      <c r="AX97" s="147">
        <f t="shared" si="253"/>
        <v>142.9277082376</v>
      </c>
      <c r="AY97" s="147" t="e">
        <f t="shared" si="254"/>
        <v>#VALUE!</v>
      </c>
      <c r="AZ97" s="137" t="str">
        <f>Input!B97</f>
        <v>Hu1-13</v>
      </c>
      <c r="BA97" s="148">
        <f>Input!E97</f>
        <v>0</v>
      </c>
      <c r="BB97" s="137" t="e">
        <f t="shared" si="255"/>
        <v>#VALUE!</v>
      </c>
      <c r="BC97" s="143" t="e">
        <f t="shared" si="256"/>
        <v>#VALUE!</v>
      </c>
      <c r="BD97" s="137" t="e">
        <f t="shared" si="257"/>
        <v>#VALUE!</v>
      </c>
      <c r="BE97" s="149" t="e">
        <f t="shared" si="258"/>
        <v>#VALUE!</v>
      </c>
      <c r="BF97" s="150" t="e">
        <f t="shared" si="259"/>
        <v>#VALUE!</v>
      </c>
      <c r="BG97" s="151"/>
      <c r="BH97" s="151"/>
      <c r="BI97" s="151"/>
      <c r="BJ97" s="151"/>
      <c r="BK97" s="151"/>
      <c r="BL97" s="151"/>
      <c r="BM97" s="155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</row>
    <row r="98" spans="1:109" s="76" customFormat="1" ht="15" customHeight="1" x14ac:dyDescent="0.2">
      <c r="A98" s="58"/>
      <c r="B98" s="58"/>
      <c r="C98" s="58"/>
      <c r="D98" s="58"/>
      <c r="E98" s="60"/>
      <c r="F98" s="61"/>
      <c r="G98" s="59"/>
      <c r="H98" s="61"/>
      <c r="I98" s="58"/>
      <c r="J98" s="63"/>
      <c r="K98" s="58"/>
      <c r="L98" s="64"/>
      <c r="M98" s="65"/>
      <c r="N98" s="58"/>
      <c r="O98" s="63"/>
      <c r="P98" s="58"/>
      <c r="Q98" s="66"/>
      <c r="R98" s="67"/>
      <c r="S98" s="65"/>
      <c r="T98" s="58"/>
      <c r="U98" s="58"/>
      <c r="V98" s="58"/>
      <c r="W98" s="68"/>
      <c r="X98" s="63"/>
      <c r="Y98" s="63"/>
      <c r="Z98" s="63"/>
      <c r="AA98" s="63"/>
      <c r="AB98" s="64"/>
      <c r="AC98" s="64"/>
      <c r="AD98" s="63"/>
      <c r="AE98" s="63"/>
      <c r="AF98" s="63"/>
      <c r="AG98" s="63"/>
      <c r="AH98" s="58"/>
      <c r="AI98" s="68"/>
      <c r="AJ98" s="65"/>
      <c r="AK98" s="68"/>
      <c r="AL98" s="68"/>
      <c r="AM98" s="68"/>
      <c r="AN98" s="58"/>
      <c r="AO98" s="63"/>
      <c r="AP98" s="58"/>
      <c r="AQ98" s="58"/>
      <c r="AR98" s="58"/>
      <c r="AS98" s="67"/>
      <c r="AT98" s="67"/>
      <c r="AU98" s="58"/>
      <c r="AV98" s="58"/>
      <c r="AW98" s="58"/>
      <c r="AX98" s="57"/>
      <c r="AY98" s="57"/>
      <c r="AZ98" s="58"/>
      <c r="BA98" s="69"/>
      <c r="BB98" s="58"/>
      <c r="BC98" s="65"/>
      <c r="BD98" s="58"/>
      <c r="BE98" s="62"/>
      <c r="BF98" s="74"/>
      <c r="BG98" s="75"/>
      <c r="BH98" s="75"/>
      <c r="BI98" s="75"/>
      <c r="BJ98" s="75"/>
      <c r="BK98" s="75"/>
      <c r="BL98" s="75"/>
      <c r="BM98" s="103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</row>
    <row r="99" spans="1:109" s="154" customFormat="1" ht="15" customHeight="1" x14ac:dyDescent="0.2">
      <c r="A99" s="137">
        <f>Input!A99</f>
        <v>8717</v>
      </c>
      <c r="B99" s="137" t="str">
        <f>Input!B99</f>
        <v>Hu1-13</v>
      </c>
      <c r="C99" s="137">
        <f>Input!O99</f>
        <v>2.1031960034515897</v>
      </c>
      <c r="D99" s="137">
        <f>C99*Input!P99/100</f>
        <v>1.8176401573793084E-2</v>
      </c>
      <c r="E99" s="138">
        <f>Input!M99</f>
        <v>2.7688145187553337</v>
      </c>
      <c r="F99" s="139">
        <f>E99*Input!N99/100</f>
        <v>4.0623034733322587E-4</v>
      </c>
      <c r="G99" s="140">
        <f t="shared" ref="G99:G107" si="260">E99*137.88</f>
        <v>381.76414584598541</v>
      </c>
      <c r="H99" s="139">
        <f>G99*Input!L99/100</f>
        <v>2.4578543778479667E-2</v>
      </c>
      <c r="I99" s="137">
        <v>0</v>
      </c>
      <c r="J99" s="141">
        <f>(((C99*$G$4*0.000000001*Input!G99*(234/233))-(I99*0.000000000000001))/Input!F99)*1000000000000</f>
        <v>749.98273400054541</v>
      </c>
      <c r="K99" s="137">
        <f>J99*Input!P99/100</f>
        <v>6.4815582210281271</v>
      </c>
      <c r="L99" s="142">
        <f t="shared" ref="L99:L107" si="261">(J99/234)*602200000000*0.0000028263/(365.2425*24*60)</f>
        <v>10.37171605544971</v>
      </c>
      <c r="M99" s="143">
        <f>L99*Input!P99/100</f>
        <v>8.9635238809805187E-2</v>
      </c>
      <c r="N99" s="137">
        <v>0</v>
      </c>
      <c r="O99" s="141">
        <f>(((G99*$D$4*0.000000001*Input!G99*(238/236))-(N99*0.000000001))/Input!F99)*1000000</f>
        <v>13.713354749964283</v>
      </c>
      <c r="P99" s="137">
        <f>O99*Input!L99/100</f>
        <v>8.8288618441344311E-4</v>
      </c>
      <c r="Q99" s="144">
        <f t="shared" ref="Q99:Q107" si="262">(O99/238.05)*602200000000000000*0.00000000015512/(365.2425*24*60)</f>
        <v>10.231522731625459</v>
      </c>
      <c r="R99" s="145">
        <f>Q99*Input!L99/100</f>
        <v>6.5872065807148588E-4</v>
      </c>
      <c r="S99" s="143">
        <f>Input!S99*0.0000028263/0.000000000155125</f>
        <v>0.99864824940351737</v>
      </c>
      <c r="T99" s="137">
        <f>S99*Input!T99/100</f>
        <v>1.5284187254737075E-3</v>
      </c>
      <c r="U99" s="143">
        <f>S99</f>
        <v>0.99864824940351737</v>
      </c>
      <c r="V99" s="137">
        <f>U99*Input!T99/100</f>
        <v>1.5284187254737075E-3</v>
      </c>
      <c r="W99" s="146">
        <v>0</v>
      </c>
      <c r="X99" s="141">
        <f>((($L$4*0.000000001*Input!G99/Input!W99*(232/229))-(W99*0.000000001))/Input!F99)*1000000000</f>
        <v>0.97230642694535385</v>
      </c>
      <c r="Y99" s="141">
        <f>X99*Input!X99/100</f>
        <v>4.6998912664554179E-3</v>
      </c>
      <c r="Z99" s="141">
        <f t="shared" ref="Z99:Z107" si="263">(X99/232)*6.022E+23*0.000000001*0.000000000049475/(365.2425*24*60)</f>
        <v>2.374094089193282E-4</v>
      </c>
      <c r="AA99" s="141">
        <f>Z99*Input!X99/100</f>
        <v>1.1475789695844562E-6</v>
      </c>
      <c r="AB99" s="142">
        <v>0</v>
      </c>
      <c r="AC99" s="142">
        <v>0.85</v>
      </c>
      <c r="AD99" s="141">
        <f>(((Input!G99*$L$4*0.000000001*Input!U99*(230/229))-((AB99*0.000000000000001)+(Input!G99*AC99*0.000000000000001)))/Input!F99)*1000000000000</f>
        <v>225.9726799824561</v>
      </c>
      <c r="AE99" s="141">
        <f>AD99*Input!V99/100</f>
        <v>0.67367810352537949</v>
      </c>
      <c r="AF99" s="141">
        <f t="shared" ref="AF99:AF107" si="264">(AD99/230)*602200000000*0.0000091577/(365.2425*24*60)</f>
        <v>10.301760875223302</v>
      </c>
      <c r="AG99" s="141">
        <f>AF99*Input!V99/100</f>
        <v>3.0711990183641649E-2</v>
      </c>
      <c r="AH99" s="137">
        <f t="shared" ref="AH99:AH107" si="265">AF99/Z99</f>
        <v>43392.386688110761</v>
      </c>
      <c r="AI99" s="146">
        <f t="shared" ref="AI99:AI107" si="266">AH99*SQRT((AG99/AF99)^2+(AA99/Z99)^2)</f>
        <v>246.43270783327733</v>
      </c>
      <c r="AJ99" s="143">
        <f t="shared" ref="AJ99:AJ107" si="267">(U99-1)*1000</f>
        <v>-1.351750596482626</v>
      </c>
      <c r="AK99" s="146">
        <f t="shared" ref="AK99:AK107" si="268">V99*1000</f>
        <v>1.5284187254737076</v>
      </c>
      <c r="AL99" s="146">
        <f t="shared" ref="AL99:AL107" si="269">AF99/Q99</f>
        <v>1.0068648768555963</v>
      </c>
      <c r="AM99" s="146">
        <f t="shared" ref="AM99:AM107" si="270">AL99*SQRT((R99/Q99)^2+(AG99/AF99)^2)</f>
        <v>3.0024026436781164E-3</v>
      </c>
      <c r="AN99" s="137">
        <f>AF99/Q99</f>
        <v>1.0068648768555963</v>
      </c>
      <c r="AO99" s="141">
        <f t="shared" ref="AO99:AO107" si="271">AN99*SQRT((R99/Q99)^2+(AG99/AF99)^2)</f>
        <v>3.0024026436781164E-3</v>
      </c>
      <c r="AP99" s="137" t="str">
        <f t="shared" ref="AP99:AP107" si="272">ThU_Alter_Kombi(AN99,U99)</f>
        <v>Out of range</v>
      </c>
      <c r="AQ99" s="137" t="e">
        <f t="shared" ref="AQ99:AQ107" si="273">Montealter(AN99,AO99,U99,V99)</f>
        <v>#VALUE!</v>
      </c>
      <c r="AR99" s="137" t="e">
        <f t="shared" ref="AR99:AR107" si="274">(AQ99/AP99)*100</f>
        <v>#VALUE!</v>
      </c>
      <c r="AS99" s="145">
        <f t="shared" ref="AS99:AS107" si="275">Z99/Q99</f>
        <v>2.3203721982212857E-5</v>
      </c>
      <c r="AT99" s="145">
        <f t="shared" ref="AT99:AT107" si="276">AS99*SQRT((Y99/X99)^2+(P99/O99)^2)</f>
        <v>1.1217106047820754E-7</v>
      </c>
      <c r="AU99" s="137">
        <v>0.75</v>
      </c>
      <c r="AV99" s="137">
        <f t="shared" ref="AV99:AV107" si="277">AU99/2</f>
        <v>0.375</v>
      </c>
      <c r="AW99" s="137" t="str">
        <f t="shared" ref="AW99:AW107" si="278">marincorr_age(AN99,U99,AS99,AU99)</f>
        <v>Out of range</v>
      </c>
      <c r="AX99" s="147">
        <f t="shared" ref="AX99:AX107" si="279">marincorr_age_error(AN99, AO99, U99, V99, AS99, AT99, AU99, AV99)</f>
        <v>138.0761533129</v>
      </c>
      <c r="AY99" s="147" t="e">
        <f t="shared" ref="AY99:AY107" si="280">SQRT(((AU99*EXP(-0.0000091577*AW99*1000))/(0.0000091577*(EXP(-0.0000091577*AW99*1000)+(AJ99/1000)*EXP(-(0.0000091577-0.0000028263)*AW99*1000)-AS99*AU99*EXP(-0.0000091577*AW99*1000))))^2*AT99^2+((AS99*EXP(-0.0000091577*AW99*1000))/(0.0000091577*(EXP(-0.0000091577*AW99*1000)+(AJ99/1000)*EXP(-(0.0000091577-0.0000028263)*AW99*1000)-AS99*AU99*EXP(-0.0000091577*AW99*1000))))^2*AV99^2+((0.0000091577/(0.0000091577-0.0000028263))*(EXP(-(0.0000091577-0.0000028263)*AW99*1000)-1)/(0.0000091577*(EXP(-0.0000091577*AW99*1000)+(AJ99/1000)*EXP(-(0.0000091577-0.0000028263)*AW99*1000)-AS99*AU99*EXP(-0.0000091577*AW99*1000))))^2*T99^2+(1/(0.0000091577*(EXP(-0.0000091577*AW99*1000)+(AJ99/1000)*EXP(-(0.0000091577-0.0000028263)*AW99*1000)-AS99*AU99*EXP(-0.0000091577*AW99*1000))))^2*AO99^2)/1000</f>
        <v>#VALUE!</v>
      </c>
      <c r="AZ99" s="137" t="str">
        <f>Input!B99</f>
        <v>Hu1-13</v>
      </c>
      <c r="BA99" s="148">
        <f>Input!E99</f>
        <v>0</v>
      </c>
      <c r="BB99" s="137" t="e">
        <f t="shared" ref="BB99:BB107" si="281">((U99-1)*EXP(0.0000028263*AW99*1000))*1000</f>
        <v>#VALUE!</v>
      </c>
      <c r="BC99" s="143" t="e">
        <f t="shared" ref="BC99:BC107" si="282">SQRT((EXP(0.0000028263*AW99*1000)*V99)^2+((U99-1)*0.0000028263*EXP(0.0000028263*AW99*1000)*AX99*1000)^2)*1000</f>
        <v>#VALUE!</v>
      </c>
      <c r="BD99" s="137" t="e">
        <f t="shared" ref="BD99:BD107" si="283">AW99*1000-58</f>
        <v>#VALUE!</v>
      </c>
      <c r="BE99" s="149" t="e">
        <f t="shared" ref="BE99:BE107" si="284">AY99/2*1000</f>
        <v>#VALUE!</v>
      </c>
      <c r="BF99" s="150" t="e">
        <f t="shared" ref="BF99:BF107" si="285">AY99/AW99*100</f>
        <v>#VALUE!</v>
      </c>
      <c r="BG99" s="151"/>
      <c r="BH99" s="151"/>
      <c r="BI99" s="151"/>
      <c r="BJ99" s="151"/>
      <c r="BK99" s="151"/>
      <c r="BL99" s="151"/>
      <c r="BM99" s="155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</row>
    <row r="100" spans="1:109" ht="15" customHeight="1" x14ac:dyDescent="0.2">
      <c r="A100" s="9">
        <f>Input!A100</f>
        <v>9137</v>
      </c>
      <c r="B100" s="9" t="str">
        <f>Input!B100</f>
        <v>M39_1_62 13,8cm</v>
      </c>
      <c r="C100" s="9">
        <f>Input!O100</f>
        <v>2.2569203574125982</v>
      </c>
      <c r="D100" s="9">
        <f>C100*Input!P100/100</f>
        <v>8.2912158554646828E-3</v>
      </c>
      <c r="E100" s="11">
        <f>Input!M100</f>
        <v>1.0891804303192416</v>
      </c>
      <c r="F100" s="12">
        <f>E100*Input!N100/100</f>
        <v>8.2135275823506544E-5</v>
      </c>
      <c r="G100" s="13">
        <f t="shared" si="260"/>
        <v>150.17619773241702</v>
      </c>
      <c r="H100" s="12">
        <f>G100*Input!L100/100</f>
        <v>1.967955434526409E-2</v>
      </c>
      <c r="I100" s="9">
        <v>0.3</v>
      </c>
      <c r="J100" s="21">
        <f>(((C100*$G$4*0.000000001*Input!G100*(234/233))-(I100*0.000000000000001))/Input!F100)*1000000000000</f>
        <v>34.022563387279007</v>
      </c>
      <c r="K100" s="9">
        <f>J100*Input!P100/100</f>
        <v>0.12498820176514983</v>
      </c>
      <c r="L100" s="14">
        <f t="shared" si="261"/>
        <v>0.470507320947392</v>
      </c>
      <c r="M100" s="22">
        <f>L100*Input!P100/100</f>
        <v>1.7284959775999984E-3</v>
      </c>
      <c r="N100" s="9">
        <v>5.0000000000000001E-3</v>
      </c>
      <c r="O100" s="21">
        <f>(((G100*$D$4*0.000000001*Input!G100*(238/236))-(N100*0.000000001))/Input!F100)*1000000</f>
        <v>0.22803816191954041</v>
      </c>
      <c r="P100" s="9">
        <f>O100*Input!L100/100</f>
        <v>2.9882827425727364E-5</v>
      </c>
      <c r="Q100" s="23">
        <f t="shared" si="262"/>
        <v>0.1701390855774326</v>
      </c>
      <c r="R100" s="24">
        <f>Q100*Input!L100/100</f>
        <v>2.2295553033247871E-5</v>
      </c>
      <c r="S100" s="65">
        <f>Input!S100*0.0000028263/0.000000000155125</f>
        <v>2.7660941247109054</v>
      </c>
      <c r="T100" s="9">
        <f>S100*Input!T100/100</f>
        <v>1.5591411196010216E-3</v>
      </c>
      <c r="U100" s="9">
        <f>S100*1/((U99+U101)/2)</f>
        <v>2.7684674038248578</v>
      </c>
      <c r="V100" s="9">
        <f>U100*Input!T100/100</f>
        <v>1.5604788459718623E-3</v>
      </c>
      <c r="W100" s="3">
        <v>3.0000000000000001E-3</v>
      </c>
      <c r="X100" s="21">
        <f>((($L$4*0.000000001*Input!G100/Input!W100*(232/229))-(W100*0.000000001))/Input!F100)*1000000000</f>
        <v>6.6159326296596002E-2</v>
      </c>
      <c r="Y100" s="21">
        <f>X100*Input!X100/100</f>
        <v>1.2767320682402554E-4</v>
      </c>
      <c r="Z100" s="21">
        <f t="shared" si="263"/>
        <v>1.6154214469116733E-5</v>
      </c>
      <c r="AA100" s="21">
        <f>Z100*Input!X100/100</f>
        <v>3.1174144001241484E-8</v>
      </c>
      <c r="AB100" s="14">
        <v>0.05</v>
      </c>
      <c r="AC100" s="14">
        <v>0.85</v>
      </c>
      <c r="AD100" s="21">
        <f>(((Input!G100*$L$4*0.000000001*Input!U100*(230/229))-((AB100*0.000000000000001)+(Input!G100*AC100*0.000000000000001)))/Input!F100)*1000000000000</f>
        <v>9.0361425933483392</v>
      </c>
      <c r="AE100" s="21">
        <f>AD100*Input!V100/100</f>
        <v>1.7721045222748966E-2</v>
      </c>
      <c r="AF100" s="21">
        <f t="shared" si="264"/>
        <v>0.41194440070508453</v>
      </c>
      <c r="AG100" s="21">
        <f>AF100*Input!V100/100</f>
        <v>8.0787628999200872E-4</v>
      </c>
      <c r="AH100" s="9">
        <f t="shared" si="265"/>
        <v>25500.738614844482</v>
      </c>
      <c r="AI100" s="3">
        <f t="shared" si="266"/>
        <v>70.162235640834552</v>
      </c>
      <c r="AJ100" s="22">
        <f t="shared" si="267"/>
        <v>1768.4674038248577</v>
      </c>
      <c r="AK100" s="3">
        <f t="shared" si="268"/>
        <v>1.5604788459718624</v>
      </c>
      <c r="AL100" s="3">
        <f t="shared" si="269"/>
        <v>2.4212214336699431</v>
      </c>
      <c r="AM100" s="3">
        <f t="shared" si="270"/>
        <v>4.7589173222593543E-3</v>
      </c>
      <c r="AN100" s="9">
        <f>AL100*1/((AN99+AN101)/2)</f>
        <v>2.4059567246649451</v>
      </c>
      <c r="AO100" s="21">
        <f t="shared" si="271"/>
        <v>4.7289144951354325E-3</v>
      </c>
      <c r="AP100" s="58">
        <f t="shared" si="272"/>
        <v>160.99180000000001</v>
      </c>
      <c r="AQ100" s="58">
        <f t="shared" si="273"/>
        <v>0.67169999999999996</v>
      </c>
      <c r="AR100" s="58">
        <f t="shared" si="274"/>
        <v>0.41722621897512785</v>
      </c>
      <c r="AS100" s="67">
        <f t="shared" si="275"/>
        <v>9.4947109973532394E-5</v>
      </c>
      <c r="AT100" s="67">
        <f t="shared" si="276"/>
        <v>1.8364937035718731E-7</v>
      </c>
      <c r="AU100" s="58">
        <v>0.75</v>
      </c>
      <c r="AV100" s="58">
        <f t="shared" si="277"/>
        <v>0.375</v>
      </c>
      <c r="AW100" s="58">
        <f t="shared" si="278"/>
        <v>160.9898</v>
      </c>
      <c r="AX100" s="57">
        <f t="shared" si="279"/>
        <v>0.6305202848</v>
      </c>
      <c r="AY100" s="47">
        <f t="shared" si="280"/>
        <v>0.62259980068743326</v>
      </c>
      <c r="AZ100" s="9" t="str">
        <f>Input!B100</f>
        <v>M39_1_62 13,8cm</v>
      </c>
      <c r="BA100" s="48">
        <f>Input!E100</f>
        <v>13.8</v>
      </c>
      <c r="BB100" s="58">
        <f t="shared" si="281"/>
        <v>2787.4265027033298</v>
      </c>
      <c r="BC100" s="22">
        <f t="shared" si="282"/>
        <v>5.5428995544150883</v>
      </c>
      <c r="BD100" s="9">
        <f t="shared" si="283"/>
        <v>160931.79999999999</v>
      </c>
      <c r="BE100" s="49">
        <f t="shared" si="284"/>
        <v>311.29990034371662</v>
      </c>
      <c r="BF100" s="89">
        <f t="shared" si="285"/>
        <v>0.38673245179969989</v>
      </c>
      <c r="BG100" s="85"/>
      <c r="BH100" s="85"/>
      <c r="BI100" s="85"/>
      <c r="BJ100" s="85"/>
      <c r="BK100" s="85"/>
      <c r="BL100" s="85"/>
      <c r="BM100" s="90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</row>
    <row r="101" spans="1:109" s="154" customFormat="1" ht="15" customHeight="1" x14ac:dyDescent="0.2">
      <c r="A101" s="137">
        <f>Input!A101</f>
        <v>8717</v>
      </c>
      <c r="B101" s="137" t="str">
        <f>Input!B101</f>
        <v>Hu1-13</v>
      </c>
      <c r="C101" s="137">
        <f>Input!O101</f>
        <v>2.0883734284984801</v>
      </c>
      <c r="D101" s="137">
        <f>C101*Input!P101/100</f>
        <v>2.0972657185057919E-2</v>
      </c>
      <c r="E101" s="138">
        <f>Input!M101</f>
        <v>2.7695471027577137</v>
      </c>
      <c r="F101" s="139">
        <f>E101*Input!N101/100</f>
        <v>3.3482033755396248E-4</v>
      </c>
      <c r="G101" s="140">
        <f t="shared" si="260"/>
        <v>381.86515452823352</v>
      </c>
      <c r="H101" s="139">
        <f>G101*Input!L101/100</f>
        <v>2.525923488046132E-2</v>
      </c>
      <c r="I101" s="137">
        <v>0</v>
      </c>
      <c r="J101" s="141">
        <f>(((C101*$G$4*0.000000001*Input!G101*(234/233))-(I101*0.000000000000001))/Input!F101)*1000000000000</f>
        <v>744.69712330614607</v>
      </c>
      <c r="K101" s="137">
        <f>J101*Input!P101/100</f>
        <v>7.4786804221254615</v>
      </c>
      <c r="L101" s="142">
        <f t="shared" si="261"/>
        <v>10.298619901609561</v>
      </c>
      <c r="M101" s="143">
        <f>L101*Input!P101/100</f>
        <v>0.10342471405172328</v>
      </c>
      <c r="N101" s="137">
        <v>0</v>
      </c>
      <c r="O101" s="141">
        <f>(((G101*$D$4*0.000000001*Input!G101*(238/236))-(N101*0.000000001))/Input!F101)*1000000</f>
        <v>13.716983084127055</v>
      </c>
      <c r="P101" s="137">
        <f>O101*Input!L101/100</f>
        <v>9.073372981657134E-4</v>
      </c>
      <c r="Q101" s="144">
        <f t="shared" si="262"/>
        <v>10.234229828768441</v>
      </c>
      <c r="R101" s="145">
        <f>Q101*Input!L101/100</f>
        <v>6.7696361398791221E-4</v>
      </c>
      <c r="S101" s="143">
        <f>Input!S101*0.0000028263/0.000000000155125</f>
        <v>0.9996372430601661</v>
      </c>
      <c r="T101" s="137">
        <f>S101*Input!T101/100</f>
        <v>2.1343688264237443E-3</v>
      </c>
      <c r="U101" s="143">
        <f>S101</f>
        <v>0.9996372430601661</v>
      </c>
      <c r="V101" s="137">
        <f>U101*Input!T101/100</f>
        <v>2.1343688264237443E-3</v>
      </c>
      <c r="W101" s="146">
        <v>0</v>
      </c>
      <c r="X101" s="141">
        <f>((($L$4*0.000000001*Input!G101/Input!W101*(232/229))-(W101*0.000000001))/Input!F101)*1000000000</f>
        <v>0.96291295582016045</v>
      </c>
      <c r="Y101" s="141">
        <f>X101*Input!X101/100</f>
        <v>4.5728848264552039E-3</v>
      </c>
      <c r="Z101" s="141">
        <f t="shared" si="263"/>
        <v>2.3511579204533602E-4</v>
      </c>
      <c r="AA101" s="141">
        <f>Z101*Input!X101/100</f>
        <v>1.1165676309634338E-6</v>
      </c>
      <c r="AB101" s="142">
        <v>0</v>
      </c>
      <c r="AC101" s="142">
        <v>0.85</v>
      </c>
      <c r="AD101" s="141">
        <f>(((Input!G101*$L$4*0.000000001*Input!U101*(230/229))-((AB101*0.000000000000001)+(Input!G101*AC101*0.000000000000001)))/Input!F101)*1000000000000</f>
        <v>225.79885026978195</v>
      </c>
      <c r="AE101" s="141">
        <f>AD101*Input!V101/100</f>
        <v>0.69613177986911867</v>
      </c>
      <c r="AF101" s="141">
        <f t="shared" si="264"/>
        <v>10.293836235248605</v>
      </c>
      <c r="AG101" s="141">
        <f>AF101*Input!V101/100</f>
        <v>3.1735620139620474E-2</v>
      </c>
      <c r="AH101" s="137">
        <f t="shared" si="265"/>
        <v>43781.98565778901</v>
      </c>
      <c r="AI101" s="146">
        <f t="shared" si="266"/>
        <v>247.89201977669114</v>
      </c>
      <c r="AJ101" s="143">
        <f t="shared" si="267"/>
        <v>-0.36275693983389701</v>
      </c>
      <c r="AK101" s="146">
        <f t="shared" si="268"/>
        <v>2.1343688264237444</v>
      </c>
      <c r="AL101" s="146">
        <f t="shared" si="269"/>
        <v>1.0058242200417085</v>
      </c>
      <c r="AM101" s="146">
        <f t="shared" si="270"/>
        <v>3.1016426691532701E-3</v>
      </c>
      <c r="AN101" s="137">
        <f>AF101/Q101</f>
        <v>1.0058242200417085</v>
      </c>
      <c r="AO101" s="141">
        <f t="shared" si="271"/>
        <v>3.1016426691532701E-3</v>
      </c>
      <c r="AP101" s="137" t="str">
        <f t="shared" si="272"/>
        <v>Out of range</v>
      </c>
      <c r="AQ101" s="137" t="e">
        <f t="shared" si="273"/>
        <v>#VALUE!</v>
      </c>
      <c r="AR101" s="137" t="e">
        <f t="shared" si="274"/>
        <v>#VALUE!</v>
      </c>
      <c r="AS101" s="145">
        <f t="shared" si="275"/>
        <v>2.2973471964096902E-5</v>
      </c>
      <c r="AT101" s="145">
        <f t="shared" si="276"/>
        <v>1.0911186815992003E-7</v>
      </c>
      <c r="AU101" s="137">
        <v>0.75</v>
      </c>
      <c r="AV101" s="137">
        <f t="shared" si="277"/>
        <v>0.375</v>
      </c>
      <c r="AW101" s="137" t="str">
        <f t="shared" si="278"/>
        <v>Out of range</v>
      </c>
      <c r="AX101" s="147">
        <f t="shared" si="279"/>
        <v>206.8479130289</v>
      </c>
      <c r="AY101" s="147" t="e">
        <f t="shared" si="280"/>
        <v>#VALUE!</v>
      </c>
      <c r="AZ101" s="137" t="str">
        <f>Input!B101</f>
        <v>Hu1-13</v>
      </c>
      <c r="BA101" s="148">
        <f>Input!E101</f>
        <v>0</v>
      </c>
      <c r="BB101" s="137" t="e">
        <f t="shared" si="281"/>
        <v>#VALUE!</v>
      </c>
      <c r="BC101" s="143" t="e">
        <f t="shared" si="282"/>
        <v>#VALUE!</v>
      </c>
      <c r="BD101" s="137" t="e">
        <f t="shared" si="283"/>
        <v>#VALUE!</v>
      </c>
      <c r="BE101" s="149" t="e">
        <f t="shared" si="284"/>
        <v>#VALUE!</v>
      </c>
      <c r="BF101" s="150" t="e">
        <f t="shared" si="285"/>
        <v>#VALUE!</v>
      </c>
      <c r="BG101" s="151"/>
      <c r="BH101" s="151"/>
      <c r="BI101" s="151"/>
      <c r="BJ101" s="151"/>
      <c r="BK101" s="151"/>
      <c r="BL101" s="151"/>
      <c r="BM101" s="155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</row>
    <row r="102" spans="1:109" ht="15" customHeight="1" x14ac:dyDescent="0.2">
      <c r="A102" s="9">
        <f>Input!A102</f>
        <v>9138</v>
      </c>
      <c r="B102" s="9" t="str">
        <f>Input!B102</f>
        <v>M39_1_62 Z2  2,9cm</v>
      </c>
      <c r="C102" s="9">
        <f>Input!O102</f>
        <v>2.0355234213794278</v>
      </c>
      <c r="D102" s="9">
        <f>C102*Input!P102/100</f>
        <v>1.0307348907383775E-2</v>
      </c>
      <c r="E102" s="11">
        <f>Input!M102</f>
        <v>0.96461814095166898</v>
      </c>
      <c r="F102" s="12">
        <f>E102*Input!N102/100</f>
        <v>8.79349276835989E-5</v>
      </c>
      <c r="G102" s="13">
        <f t="shared" si="260"/>
        <v>133.00154927441611</v>
      </c>
      <c r="H102" s="12">
        <f>G102*Input!L102/100</f>
        <v>1.4694238065627757E-2</v>
      </c>
      <c r="I102" s="9">
        <v>0.3</v>
      </c>
      <c r="J102" s="21">
        <f>(((C102*$G$4*0.000000001*Input!G102*(234/233))-(I102*0.000000000000001))/Input!F102)*1000000000000</f>
        <v>28.098212612828235</v>
      </c>
      <c r="K102" s="9">
        <f>J102*Input!P102/100</f>
        <v>0.14228187110615734</v>
      </c>
      <c r="L102" s="14">
        <f t="shared" si="261"/>
        <v>0.38857785609461531</v>
      </c>
      <c r="M102" s="22">
        <f>L102*Input!P102/100</f>
        <v>1.9676548539717246E-3</v>
      </c>
      <c r="N102" s="9">
        <v>5.0000000000000001E-3</v>
      </c>
      <c r="O102" s="21">
        <f>(((G102*$D$4*0.000000001*Input!G102*(238/236))-(N102*0.000000001))/Input!F102)*1000000</f>
        <v>0.18493180178793578</v>
      </c>
      <c r="P102" s="9">
        <f>O102*Input!L102/100</f>
        <v>2.0431580956780121E-5</v>
      </c>
      <c r="Q102" s="23">
        <f t="shared" si="262"/>
        <v>0.1379774656379138</v>
      </c>
      <c r="R102" s="24">
        <f>Q102*Input!L102/100</f>
        <v>1.5243985794423218E-5</v>
      </c>
      <c r="S102" s="65">
        <f>Input!S102*0.0000028263/0.000000000155125</f>
        <v>2.8193534992139684</v>
      </c>
      <c r="T102" s="9">
        <f>S102*Input!T102/100</f>
        <v>2.5908851950568125E-3</v>
      </c>
      <c r="U102" s="9">
        <f>S102*1/((U101+U103)/2)</f>
        <v>2.8195032700571949</v>
      </c>
      <c r="V102" s="9">
        <f>U102*Input!T102/100</f>
        <v>2.5910228291138667E-3</v>
      </c>
      <c r="W102" s="3">
        <v>3.0000000000000001E-3</v>
      </c>
      <c r="X102" s="21">
        <f>((($L$4*0.000000001*Input!G102/Input!W102*(232/229))-(W102*0.000000001))/Input!F102)*1000000000</f>
        <v>0.29110389112070417</v>
      </c>
      <c r="Y102" s="21">
        <f>X102*Input!X102/100</f>
        <v>5.4702914970190645E-4</v>
      </c>
      <c r="Z102" s="21">
        <f t="shared" si="263"/>
        <v>7.1079240874921275E-5</v>
      </c>
      <c r="AA102" s="21">
        <f>Z102*Input!X102/100</f>
        <v>1.3356886624762724E-7</v>
      </c>
      <c r="AB102" s="14">
        <v>0.05</v>
      </c>
      <c r="AC102" s="14">
        <v>0.85</v>
      </c>
      <c r="AD102" s="21">
        <f>(((Input!G102*$L$4*0.000000001*Input!U102*(230/229))-((AB102*0.000000000000001)+(Input!G102*AC102*0.000000000000001)))/Input!F102)*1000000000000</f>
        <v>7.3554348472775812</v>
      </c>
      <c r="AE102" s="21">
        <f>AD102*Input!V102/100</f>
        <v>1.5466013600511197E-2</v>
      </c>
      <c r="AF102" s="21">
        <f t="shared" si="264"/>
        <v>0.33532341580327824</v>
      </c>
      <c r="AG102" s="21">
        <f>AF102*Input!V102/100</f>
        <v>7.0507272745443138E-4</v>
      </c>
      <c r="AH102" s="9">
        <f t="shared" si="265"/>
        <v>4717.5998459711973</v>
      </c>
      <c r="AI102" s="3">
        <f t="shared" si="266"/>
        <v>13.303648478424831</v>
      </c>
      <c r="AJ102" s="22">
        <f t="shared" si="267"/>
        <v>1819.5032700571949</v>
      </c>
      <c r="AK102" s="3">
        <f t="shared" si="268"/>
        <v>2.5910228291138666</v>
      </c>
      <c r="AL102" s="3">
        <f t="shared" si="269"/>
        <v>2.4302766705633503</v>
      </c>
      <c r="AM102" s="3">
        <f t="shared" si="270"/>
        <v>5.117106250415197E-3</v>
      </c>
      <c r="AN102" s="9">
        <f>AL102*1/((AN101+AN103)/2)</f>
        <v>2.4154681952294568</v>
      </c>
      <c r="AO102" s="21">
        <f t="shared" si="271"/>
        <v>5.0859260384631894E-3</v>
      </c>
      <c r="AP102" s="58">
        <f t="shared" si="272"/>
        <v>156.4211</v>
      </c>
      <c r="AQ102" s="58">
        <f t="shared" si="273"/>
        <v>0.67049999999999998</v>
      </c>
      <c r="AR102" s="58">
        <f t="shared" si="274"/>
        <v>0.4286506104355487</v>
      </c>
      <c r="AS102" s="67">
        <f t="shared" si="275"/>
        <v>5.1515108315911798E-4</v>
      </c>
      <c r="AT102" s="67">
        <f t="shared" si="276"/>
        <v>9.6972007069138892E-7</v>
      </c>
      <c r="AU102" s="58">
        <v>0.75</v>
      </c>
      <c r="AV102" s="58">
        <f t="shared" si="277"/>
        <v>0.375</v>
      </c>
      <c r="AW102" s="58">
        <f t="shared" si="278"/>
        <v>156.4101</v>
      </c>
      <c r="AX102" s="57">
        <f t="shared" si="279"/>
        <v>0.67845212889999995</v>
      </c>
      <c r="AY102" s="47">
        <f t="shared" si="280"/>
        <v>0.6692543101543097</v>
      </c>
      <c r="AZ102" s="9" t="str">
        <f>Input!B102</f>
        <v>M39_1_62 Z2  2,9cm</v>
      </c>
      <c r="BA102" s="48">
        <f>Input!E102</f>
        <v>2.9</v>
      </c>
      <c r="BB102" s="58">
        <f t="shared" si="281"/>
        <v>2830.9869627007974</v>
      </c>
      <c r="BC102" s="22">
        <f t="shared" si="282"/>
        <v>6.761672507574148</v>
      </c>
      <c r="BD102" s="9">
        <f t="shared" si="283"/>
        <v>156352.1</v>
      </c>
      <c r="BE102" s="49">
        <f t="shared" si="284"/>
        <v>334.62715507715484</v>
      </c>
      <c r="BF102" s="89">
        <f t="shared" si="285"/>
        <v>0.42788433109774215</v>
      </c>
      <c r="BG102" s="85"/>
      <c r="BH102" s="85"/>
      <c r="BI102" s="85"/>
      <c r="BJ102" s="85"/>
      <c r="BK102" s="85"/>
      <c r="BL102" s="85"/>
      <c r="BM102" s="90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85"/>
      <c r="CG102" s="85"/>
      <c r="CH102" s="85"/>
      <c r="CI102" s="85"/>
      <c r="CJ102" s="85"/>
      <c r="CK102" s="85"/>
      <c r="CL102" s="85"/>
      <c r="CM102" s="85"/>
      <c r="CN102" s="85"/>
      <c r="CO102" s="85"/>
      <c r="CP102" s="85"/>
      <c r="CQ102" s="85"/>
      <c r="CR102" s="85"/>
      <c r="CS102" s="85"/>
      <c r="CT102" s="85"/>
      <c r="CU102" s="85"/>
      <c r="CV102" s="85"/>
      <c r="CW102" s="85"/>
      <c r="CX102" s="85"/>
      <c r="CY102" s="85"/>
      <c r="CZ102" s="85"/>
      <c r="DA102" s="85"/>
      <c r="DB102" s="85"/>
      <c r="DC102" s="85"/>
      <c r="DD102" s="85"/>
      <c r="DE102" s="85"/>
    </row>
    <row r="103" spans="1:109" s="154" customFormat="1" ht="15" customHeight="1" x14ac:dyDescent="0.2">
      <c r="A103" s="137">
        <f>Input!A103</f>
        <v>8717</v>
      </c>
      <c r="B103" s="137" t="str">
        <f>Input!B103</f>
        <v>Hu1-13</v>
      </c>
      <c r="C103" s="137">
        <f>Input!O103</f>
        <v>2.1484100848520709</v>
      </c>
      <c r="D103" s="137">
        <f>C103*Input!P103/100</f>
        <v>1.4940782960419247E-2</v>
      </c>
      <c r="E103" s="138">
        <f>Input!M103</f>
        <v>2.7687830034580037</v>
      </c>
      <c r="F103" s="139">
        <f>E103*Input!N103/100</f>
        <v>4.5154818498619923E-4</v>
      </c>
      <c r="G103" s="140">
        <f t="shared" si="260"/>
        <v>381.75980051678954</v>
      </c>
      <c r="H103" s="139">
        <f>G103*Input!L103/100</f>
        <v>2.5963270099098677E-2</v>
      </c>
      <c r="I103" s="137">
        <v>0</v>
      </c>
      <c r="J103" s="141">
        <f>(((C103*$G$4*0.000000001*Input!G103*(234/233))-(I103*0.000000000000001))/Input!F103)*1000000000000</f>
        <v>766.1057108074649</v>
      </c>
      <c r="K103" s="137">
        <f>J103*Input!P103/100</f>
        <v>5.3277627165393699</v>
      </c>
      <c r="L103" s="142">
        <f t="shared" si="261"/>
        <v>10.594685105040988</v>
      </c>
      <c r="M103" s="143">
        <f>L103*Input!P103/100</f>
        <v>7.3679085666414235E-2</v>
      </c>
      <c r="N103" s="137">
        <v>0</v>
      </c>
      <c r="O103" s="141">
        <f>(((G103*$D$4*0.000000001*Input!G103*(238/236))-(N103*0.000000001))/Input!F103)*1000000</f>
        <v>13.713198661338842</v>
      </c>
      <c r="P103" s="137">
        <f>O103*Input!L103/100</f>
        <v>9.3262695622998244E-4</v>
      </c>
      <c r="Q103" s="144">
        <f t="shared" si="262"/>
        <v>10.231406274030038</v>
      </c>
      <c r="R103" s="145">
        <f>Q103*Input!L103/100</f>
        <v>6.9583220712776954E-4</v>
      </c>
      <c r="S103" s="143">
        <f>Input!S103*0.0000028263/0.000000000155125</f>
        <v>1.000256517770107</v>
      </c>
      <c r="T103" s="137">
        <f>S103*Input!T103/100</f>
        <v>1.7685865383111048E-3</v>
      </c>
      <c r="U103" s="143">
        <f>S103</f>
        <v>1.000256517770107</v>
      </c>
      <c r="V103" s="137">
        <f>U103*Input!T103/100</f>
        <v>1.7685865383111048E-3</v>
      </c>
      <c r="W103" s="146">
        <v>0</v>
      </c>
      <c r="X103" s="141">
        <f>((($L$4*0.000000001*Input!G103/Input!W103*(232/229))-(W103*0.000000001))/Input!F103)*1000000000</f>
        <v>0.95285773304563415</v>
      </c>
      <c r="Y103" s="141">
        <f>X103*Input!X103/100</f>
        <v>5.2301242601169671E-3</v>
      </c>
      <c r="Z103" s="141">
        <f t="shared" si="263"/>
        <v>2.3266059435323371E-4</v>
      </c>
      <c r="AA103" s="141">
        <f>Z103*Input!X103/100</f>
        <v>1.2770466951143519E-6</v>
      </c>
      <c r="AB103" s="142">
        <v>0</v>
      </c>
      <c r="AC103" s="142">
        <v>0.85</v>
      </c>
      <c r="AD103" s="141">
        <f>(((Input!G103*$L$4*0.000000001*Input!U103*(230/229))-((AB103*0.000000000000001)+(Input!G103*AC103*0.000000000000001)))/Input!F103)*1000000000000</f>
        <v>225.87411353596863</v>
      </c>
      <c r="AE103" s="141">
        <f>AD103*Input!V103/100</f>
        <v>0.64059256059529501</v>
      </c>
      <c r="AF103" s="141">
        <f t="shared" si="264"/>
        <v>10.297267376442329</v>
      </c>
      <c r="AG103" s="141">
        <f>AF103*Input!V103/100</f>
        <v>2.9203669125896413E-2</v>
      </c>
      <c r="AH103" s="137">
        <f t="shared" si="265"/>
        <v>44258.751272717229</v>
      </c>
      <c r="AI103" s="146">
        <f t="shared" si="266"/>
        <v>273.44269151161927</v>
      </c>
      <c r="AJ103" s="143">
        <f t="shared" si="267"/>
        <v>0.25651777010704535</v>
      </c>
      <c r="AK103" s="146">
        <f t="shared" si="268"/>
        <v>1.7685865383111048</v>
      </c>
      <c r="AL103" s="146">
        <f t="shared" si="269"/>
        <v>1.0064371505390677</v>
      </c>
      <c r="AM103" s="146">
        <f t="shared" si="270"/>
        <v>2.8551368168649705E-3</v>
      </c>
      <c r="AN103" s="137">
        <f>AF103/Q103</f>
        <v>1.0064371505390677</v>
      </c>
      <c r="AO103" s="141">
        <f t="shared" si="271"/>
        <v>2.8551368168649705E-3</v>
      </c>
      <c r="AP103" s="137" t="str">
        <f t="shared" si="272"/>
        <v>Out of range</v>
      </c>
      <c r="AQ103" s="137" t="e">
        <f t="shared" si="273"/>
        <v>#VALUE!</v>
      </c>
      <c r="AR103" s="137" t="e">
        <f t="shared" si="274"/>
        <v>#VALUE!</v>
      </c>
      <c r="AS103" s="145">
        <f t="shared" si="275"/>
        <v>2.2739845151471177E-5</v>
      </c>
      <c r="AT103" s="145">
        <f t="shared" si="276"/>
        <v>1.2482592172586617E-7</v>
      </c>
      <c r="AU103" s="137">
        <v>0.75</v>
      </c>
      <c r="AV103" s="137">
        <f t="shared" si="277"/>
        <v>0.375</v>
      </c>
      <c r="AW103" s="137" t="str">
        <f t="shared" si="278"/>
        <v>Out of range</v>
      </c>
      <c r="AX103" s="147">
        <f t="shared" si="279"/>
        <v>118.9359759538</v>
      </c>
      <c r="AY103" s="147" t="e">
        <f t="shared" si="280"/>
        <v>#VALUE!</v>
      </c>
      <c r="AZ103" s="137" t="str">
        <f>Input!B103</f>
        <v>Hu1-13</v>
      </c>
      <c r="BA103" s="148">
        <f>Input!E103</f>
        <v>0</v>
      </c>
      <c r="BB103" s="137" t="e">
        <f t="shared" si="281"/>
        <v>#VALUE!</v>
      </c>
      <c r="BC103" s="143" t="e">
        <f t="shared" si="282"/>
        <v>#VALUE!</v>
      </c>
      <c r="BD103" s="137" t="e">
        <f t="shared" si="283"/>
        <v>#VALUE!</v>
      </c>
      <c r="BE103" s="149" t="e">
        <f t="shared" si="284"/>
        <v>#VALUE!</v>
      </c>
      <c r="BF103" s="150" t="e">
        <f t="shared" si="285"/>
        <v>#VALUE!</v>
      </c>
      <c r="BG103" s="151"/>
      <c r="BH103" s="151"/>
      <c r="BI103" s="151"/>
      <c r="BJ103" s="151"/>
      <c r="BK103" s="151"/>
      <c r="BL103" s="151"/>
      <c r="BM103" s="155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</row>
    <row r="104" spans="1:109" ht="15" customHeight="1" x14ac:dyDescent="0.2">
      <c r="A104" s="9">
        <f>Input!A104</f>
        <v>9139</v>
      </c>
      <c r="B104" s="9" t="str">
        <f>Input!B104</f>
        <v>M39_1_61B 3,3cm</v>
      </c>
      <c r="C104" s="9">
        <f>Input!O104</f>
        <v>1.6385499968796502</v>
      </c>
      <c r="D104" s="9">
        <f>C104*Input!P104/100</f>
        <v>3.5898458512464452E-3</v>
      </c>
      <c r="E104" s="11">
        <f>Input!M104</f>
        <v>0.89954279105022827</v>
      </c>
      <c r="F104" s="12">
        <f>E104*Input!N104/100</f>
        <v>5.3862691894932908E-5</v>
      </c>
      <c r="G104" s="13">
        <f t="shared" si="260"/>
        <v>124.02896003000546</v>
      </c>
      <c r="H104" s="12">
        <f>G104*Input!L104/100</f>
        <v>6.538829741837099E-3</v>
      </c>
      <c r="I104" s="9">
        <v>0.3</v>
      </c>
      <c r="J104" s="21">
        <f>(((C104*$G$4*0.000000001*Input!G104*(234/233))-(I104*0.000000000000001))/Input!F104)*1000000000000</f>
        <v>30.55751115712248</v>
      </c>
      <c r="K104" s="9">
        <f>J104*Input!P104/100</f>
        <v>6.6947456507712666E-2</v>
      </c>
      <c r="L104" s="14">
        <f t="shared" si="261"/>
        <v>0.42258816731996979</v>
      </c>
      <c r="M104" s="22">
        <f>L104*Input!P104/100</f>
        <v>9.2583465999106554E-4</v>
      </c>
      <c r="N104" s="9">
        <v>5.0000000000000001E-3</v>
      </c>
      <c r="O104" s="21">
        <f>(((G104*$D$4*0.000000001*Input!G104*(238/236))-(N104*0.000000001))/Input!F104)*1000000</f>
        <v>0.23298851851174823</v>
      </c>
      <c r="P104" s="9">
        <f>O104*Input!L104/100</f>
        <v>1.2283197843331266E-5</v>
      </c>
      <c r="Q104" s="23">
        <f t="shared" si="262"/>
        <v>0.17383254257073019</v>
      </c>
      <c r="R104" s="24">
        <f>Q104*Input!L104/100</f>
        <v>9.1644838365626022E-6</v>
      </c>
      <c r="S104" s="65">
        <f>Input!S104*0.0000028263/0.000000000155125</f>
        <v>2.4266946806904226</v>
      </c>
      <c r="T104" s="9">
        <f>S104*Input!T104/100</f>
        <v>1.7548608505782528E-3</v>
      </c>
      <c r="U104" s="9">
        <f>S104*1/((U103+U105)/2)</f>
        <v>2.4247951764694449</v>
      </c>
      <c r="V104" s="9">
        <f>U104*Input!T104/100</f>
        <v>1.7534872267682918E-3</v>
      </c>
      <c r="W104" s="3">
        <v>3.0000000000000001E-3</v>
      </c>
      <c r="X104" s="21">
        <f>((($L$4*0.000000001*Input!G104/Input!W104*(232/229))-(W104*0.000000001))/Input!F104)*1000000000</f>
        <v>0.64187845976270974</v>
      </c>
      <c r="Y104" s="21">
        <f>X104*Input!X104/100</f>
        <v>1.275229913297963E-3</v>
      </c>
      <c r="Z104" s="21">
        <f t="shared" si="263"/>
        <v>1.567283538473189E-4</v>
      </c>
      <c r="AA104" s="21">
        <f>Z104*Input!X104/100</f>
        <v>3.1137465675656905E-7</v>
      </c>
      <c r="AB104" s="14">
        <v>0.05</v>
      </c>
      <c r="AC104" s="14">
        <v>0.85</v>
      </c>
      <c r="AD104" s="21">
        <f>(((Input!G104*$L$4*0.000000001*Input!U104*(230/229))-((AB104*0.000000000000001)+(Input!G104*AC104*0.000000000000001)))/Input!F104)*1000000000000</f>
        <v>8.1462195068927237</v>
      </c>
      <c r="AE104" s="21">
        <f>AD104*Input!V104/100</f>
        <v>1.7430875716936002E-2</v>
      </c>
      <c r="AF104" s="21">
        <f t="shared" si="264"/>
        <v>0.37137412099375761</v>
      </c>
      <c r="AG104" s="21">
        <f>AF104*Input!V104/100</f>
        <v>7.9464789060143223E-4</v>
      </c>
      <c r="AH104" s="9">
        <f t="shared" si="265"/>
        <v>2369.540111137399</v>
      </c>
      <c r="AI104" s="3">
        <f t="shared" si="266"/>
        <v>6.9187203666927664</v>
      </c>
      <c r="AJ104" s="22">
        <f t="shared" si="267"/>
        <v>1424.7951764694449</v>
      </c>
      <c r="AK104" s="3">
        <f t="shared" si="268"/>
        <v>1.7534872267682919</v>
      </c>
      <c r="AL104" s="3">
        <f t="shared" si="269"/>
        <v>2.136390088424613</v>
      </c>
      <c r="AM104" s="3">
        <f t="shared" si="270"/>
        <v>4.5727286705218237E-3</v>
      </c>
      <c r="AN104" s="9">
        <f>AL104*1/((AN103+AN105)/2)</f>
        <v>2.1194319182762249</v>
      </c>
      <c r="AO104" s="21">
        <f t="shared" si="271"/>
        <v>4.5364314084921616E-3</v>
      </c>
      <c r="AP104" s="58">
        <f t="shared" si="272"/>
        <v>165.65260000000001</v>
      </c>
      <c r="AQ104" s="58">
        <f t="shared" si="273"/>
        <v>0.73839999999999995</v>
      </c>
      <c r="AR104" s="58">
        <f t="shared" si="274"/>
        <v>0.44575213428584881</v>
      </c>
      <c r="AS104" s="67">
        <f t="shared" si="275"/>
        <v>9.016053699125305E-4</v>
      </c>
      <c r="AT104" s="67">
        <f t="shared" si="276"/>
        <v>1.7918639654811687E-6</v>
      </c>
      <c r="AU104" s="58">
        <v>0.75</v>
      </c>
      <c r="AV104" s="58">
        <f t="shared" si="277"/>
        <v>0.375</v>
      </c>
      <c r="AW104" s="58">
        <f t="shared" si="278"/>
        <v>165.63</v>
      </c>
      <c r="AX104" s="57">
        <f t="shared" si="279"/>
        <v>0.75714158720000002</v>
      </c>
      <c r="AY104" s="47">
        <f t="shared" si="280"/>
        <v>0.7336409793667501</v>
      </c>
      <c r="AZ104" s="9" t="str">
        <f>Input!B104</f>
        <v>M39_1_61B 3,3cm</v>
      </c>
      <c r="BA104" s="48">
        <f>Input!E104</f>
        <v>3.3</v>
      </c>
      <c r="BB104" s="58">
        <f t="shared" si="281"/>
        <v>2275.3824236387318</v>
      </c>
      <c r="BC104" s="22">
        <f t="shared" si="282"/>
        <v>5.6169325673288037</v>
      </c>
      <c r="BD104" s="9">
        <f t="shared" si="283"/>
        <v>165572</v>
      </c>
      <c r="BE104" s="49">
        <f t="shared" si="284"/>
        <v>366.82048968337506</v>
      </c>
      <c r="BF104" s="89">
        <f t="shared" si="285"/>
        <v>0.44293967238226772</v>
      </c>
      <c r="BG104" s="85"/>
      <c r="BH104" s="85"/>
      <c r="BI104" s="85"/>
      <c r="BJ104" s="85"/>
      <c r="BK104" s="85"/>
      <c r="BL104" s="85"/>
      <c r="BM104" s="90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</row>
    <row r="105" spans="1:109" s="154" customFormat="1" ht="15" customHeight="1" x14ac:dyDescent="0.2">
      <c r="A105" s="137">
        <f>Input!A105</f>
        <v>8717</v>
      </c>
      <c r="B105" s="137" t="str">
        <f>Input!B105</f>
        <v>Hu1-13</v>
      </c>
      <c r="C105" s="137">
        <f>Input!O105</f>
        <v>2.1081206210522456</v>
      </c>
      <c r="D105" s="137">
        <f>C105*Input!P105/100</f>
        <v>2.3862200048543038E-2</v>
      </c>
      <c r="E105" s="138">
        <f>Input!M105</f>
        <v>2.7697560093209233</v>
      </c>
      <c r="F105" s="139">
        <f>E105*Input!N105/100</f>
        <v>4.1182751363504251E-4</v>
      </c>
      <c r="G105" s="140">
        <f t="shared" si="260"/>
        <v>381.89395856516887</v>
      </c>
      <c r="H105" s="139">
        <f>G105*Input!L105/100</f>
        <v>2.7759397670780474E-2</v>
      </c>
      <c r="I105" s="137">
        <v>0</v>
      </c>
      <c r="J105" s="141">
        <f>(((C105*$G$4*0.000000001*Input!G105*(234/233))-(I105*0.000000000000001))/Input!F105)*1000000000000</f>
        <v>751.73881292328281</v>
      </c>
      <c r="K105" s="137">
        <f>J105*Input!P105/100</f>
        <v>8.5090681050669748</v>
      </c>
      <c r="L105" s="142">
        <f t="shared" si="261"/>
        <v>10.39600135047302</v>
      </c>
      <c r="M105" s="143">
        <f>L105*Input!P105/100</f>
        <v>0.11767422672716356</v>
      </c>
      <c r="N105" s="137">
        <v>0</v>
      </c>
      <c r="O105" s="141">
        <f>(((G105*$D$4*0.000000001*Input!G105*(238/236))-(N105*0.000000001))/Input!F105)*1000000</f>
        <v>13.718017754305029</v>
      </c>
      <c r="P105" s="137">
        <f>O105*Input!L105/100</f>
        <v>9.9714567763081632E-4</v>
      </c>
      <c r="Q105" s="144">
        <f t="shared" si="262"/>
        <v>10.23500179533962</v>
      </c>
      <c r="R105" s="145">
        <f>Q105*Input!L105/100</f>
        <v>7.4396957224842034E-4</v>
      </c>
      <c r="S105" s="143">
        <f>Input!S105*0.0000028263/0.000000000155125</f>
        <v>1.001310215980777</v>
      </c>
      <c r="T105" s="137">
        <f>S105*Input!T105/100</f>
        <v>1.742252779890724E-3</v>
      </c>
      <c r="U105" s="143">
        <f>S105</f>
        <v>1.001310215980777</v>
      </c>
      <c r="V105" s="137">
        <f>U105*Input!T105/100</f>
        <v>1.742252779890724E-3</v>
      </c>
      <c r="W105" s="146">
        <v>0</v>
      </c>
      <c r="X105" s="141">
        <f>((($L$4*0.000000001*Input!G105/Input!W105*(232/229))-(W105*0.000000001))/Input!F105)*1000000000</f>
        <v>0.96888082229942418</v>
      </c>
      <c r="Y105" s="141">
        <f>X105*Input!X105/100</f>
        <v>5.2939858210478332E-3</v>
      </c>
      <c r="Z105" s="141">
        <f t="shared" si="263"/>
        <v>2.3657297428139577E-4</v>
      </c>
      <c r="AA105" s="141">
        <f>Z105*Input!X105/100</f>
        <v>1.2926398610269689E-6</v>
      </c>
      <c r="AB105" s="142">
        <v>0</v>
      </c>
      <c r="AC105" s="142">
        <v>0.85</v>
      </c>
      <c r="AD105" s="141">
        <f>(((Input!G105*$L$4*0.000000001*Input!U105*(230/229))-((AB105*0.000000000000001)+(Input!G105*AC105*0.000000000000001)))/Input!F105)*1000000000000</f>
        <v>226.65581071873763</v>
      </c>
      <c r="AE105" s="141">
        <f>AD105*Input!V105/100</f>
        <v>0.7257358907156547</v>
      </c>
      <c r="AF105" s="141">
        <f t="shared" si="264"/>
        <v>10.332903796979302</v>
      </c>
      <c r="AG105" s="141">
        <f>AF105*Input!V105/100</f>
        <v>3.308522784834126E-2</v>
      </c>
      <c r="AH105" s="137">
        <f t="shared" si="265"/>
        <v>43677.448061707393</v>
      </c>
      <c r="AI105" s="146">
        <f t="shared" si="266"/>
        <v>276.61271128590749</v>
      </c>
      <c r="AJ105" s="143">
        <f t="shared" si="267"/>
        <v>1.3102159807769631</v>
      </c>
      <c r="AK105" s="146">
        <f t="shared" si="268"/>
        <v>1.7422527798907239</v>
      </c>
      <c r="AL105" s="146">
        <f t="shared" si="269"/>
        <v>1.009565411281536</v>
      </c>
      <c r="AM105" s="146">
        <f t="shared" si="270"/>
        <v>3.2333899709515116E-3</v>
      </c>
      <c r="AN105" s="137">
        <f>AF105/Q105</f>
        <v>1.009565411281536</v>
      </c>
      <c r="AO105" s="141">
        <f t="shared" si="271"/>
        <v>3.2333899709515116E-3</v>
      </c>
      <c r="AP105" s="137" t="str">
        <f t="shared" si="272"/>
        <v>Out of range</v>
      </c>
      <c r="AQ105" s="137" t="e">
        <f t="shared" si="273"/>
        <v>#VALUE!</v>
      </c>
      <c r="AR105" s="137" t="e">
        <f t="shared" si="274"/>
        <v>#VALUE!</v>
      </c>
      <c r="AS105" s="145">
        <f t="shared" si="275"/>
        <v>2.3114111654490994E-5</v>
      </c>
      <c r="AT105" s="145">
        <f t="shared" si="276"/>
        <v>1.2630718232340337E-7</v>
      </c>
      <c r="AU105" s="137">
        <v>0.75</v>
      </c>
      <c r="AV105" s="137">
        <f t="shared" si="277"/>
        <v>0.375</v>
      </c>
      <c r="AW105" s="137" t="str">
        <f t="shared" si="278"/>
        <v>Out of range</v>
      </c>
      <c r="AX105" s="147">
        <f t="shared" si="279"/>
        <v>49.256505599</v>
      </c>
      <c r="AY105" s="147" t="e">
        <f t="shared" si="280"/>
        <v>#VALUE!</v>
      </c>
      <c r="AZ105" s="137" t="str">
        <f>Input!B105</f>
        <v>Hu1-13</v>
      </c>
      <c r="BA105" s="148">
        <f>Input!E105</f>
        <v>0</v>
      </c>
      <c r="BB105" s="137" t="e">
        <f t="shared" si="281"/>
        <v>#VALUE!</v>
      </c>
      <c r="BC105" s="143" t="e">
        <f t="shared" si="282"/>
        <v>#VALUE!</v>
      </c>
      <c r="BD105" s="137" t="e">
        <f t="shared" si="283"/>
        <v>#VALUE!</v>
      </c>
      <c r="BE105" s="149" t="e">
        <f t="shared" si="284"/>
        <v>#VALUE!</v>
      </c>
      <c r="BF105" s="150" t="e">
        <f t="shared" si="285"/>
        <v>#VALUE!</v>
      </c>
      <c r="BG105" s="151"/>
      <c r="BH105" s="151"/>
      <c r="BI105" s="151"/>
      <c r="BJ105" s="151"/>
      <c r="BK105" s="151"/>
      <c r="BL105" s="151"/>
      <c r="BM105" s="155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</row>
    <row r="106" spans="1:109" ht="15" customHeight="1" x14ac:dyDescent="0.2">
      <c r="A106" s="9">
        <f>Input!A106</f>
        <v>9140</v>
      </c>
      <c r="B106" s="9" t="str">
        <f>Input!B106</f>
        <v>M39_1_61B 8,6cm</v>
      </c>
      <c r="C106" s="9">
        <f>Input!O106</f>
        <v>1.6431818298749592</v>
      </c>
      <c r="D106" s="9">
        <f>C106*Input!P106/100</f>
        <v>4.8327018641809924E-3</v>
      </c>
      <c r="E106" s="11">
        <f>Input!M106</f>
        <v>0.91425165463677915</v>
      </c>
      <c r="F106" s="12">
        <f>E106*Input!N106/100</f>
        <v>6.5290796798872711E-5</v>
      </c>
      <c r="G106" s="13">
        <f t="shared" si="260"/>
        <v>126.05701814131911</v>
      </c>
      <c r="H106" s="12">
        <f>G106*Input!L106/100</f>
        <v>6.6442790885051029E-3</v>
      </c>
      <c r="I106" s="9">
        <v>0.3</v>
      </c>
      <c r="J106" s="21">
        <f>(((C106*$G$4*0.000000001*Input!G106*(234/233))-(I106*0.000000000000001))/Input!F106)*1000000000000</f>
        <v>32.593304145956132</v>
      </c>
      <c r="K106" s="9">
        <f>J106*Input!P106/100</f>
        <v>9.5858972416927563E-2</v>
      </c>
      <c r="L106" s="14">
        <f t="shared" si="261"/>
        <v>0.45074170455572504</v>
      </c>
      <c r="M106" s="22">
        <f>L106*Input!P106/100</f>
        <v>1.3256599094917767E-3</v>
      </c>
      <c r="N106" s="9">
        <v>5.0000000000000001E-3</v>
      </c>
      <c r="O106" s="21">
        <f>(((G106*$D$4*0.000000001*Input!G106*(238/236))-(N106*0.000000001))/Input!F106)*1000000</f>
        <v>0.25186264547341525</v>
      </c>
      <c r="P106" s="9">
        <f>O106*Input!L106/100</f>
        <v>1.3275307739062436E-5</v>
      </c>
      <c r="Q106" s="23">
        <f t="shared" si="262"/>
        <v>0.18791451321678118</v>
      </c>
      <c r="R106" s="24">
        <f>Q106*Input!L106/100</f>
        <v>9.9046962160659102E-6</v>
      </c>
      <c r="S106" s="65">
        <f>Input!S106*0.0000028263/0.000000000155125</f>
        <v>2.3988703874478419</v>
      </c>
      <c r="T106" s="9">
        <f>S106*Input!T106/100</f>
        <v>2.1737248474701723E-3</v>
      </c>
      <c r="U106" s="9">
        <f>S106*1/((U105+U107)/2)</f>
        <v>2.3959035253790906</v>
      </c>
      <c r="V106" s="9">
        <f>U106*Input!T106/100</f>
        <v>2.1710364396964107E-3</v>
      </c>
      <c r="W106" s="3">
        <v>3.0000000000000001E-3</v>
      </c>
      <c r="X106" s="21">
        <f>((($L$4*0.000000001*Input!G106/Input!W106*(232/229))-(W106*0.000000001))/Input!F106)*1000000000</f>
        <v>6.4921148121606362E-2</v>
      </c>
      <c r="Y106" s="21">
        <f>X106*Input!X106/100</f>
        <v>1.3845129409330306E-4</v>
      </c>
      <c r="Z106" s="21">
        <f t="shared" si="263"/>
        <v>1.5851886786696068E-5</v>
      </c>
      <c r="AA106" s="21">
        <f>Z106*Input!X106/100</f>
        <v>3.3805844519687114E-8</v>
      </c>
      <c r="AB106" s="14">
        <v>0.05</v>
      </c>
      <c r="AC106" s="14">
        <v>0.85</v>
      </c>
      <c r="AD106" s="21">
        <f>(((Input!G106*$L$4*0.000000001*Input!U106*(230/229))-((AB106*0.000000000000001)+(Input!G106*AC106*0.000000000000001)))/Input!F106)*1000000000000</f>
        <v>8.7443644533680907</v>
      </c>
      <c r="AE106" s="21">
        <f>AD106*Input!V106/100</f>
        <v>2.0289814821636963E-2</v>
      </c>
      <c r="AF106" s="21">
        <f t="shared" si="264"/>
        <v>0.3986426660576603</v>
      </c>
      <c r="AG106" s="21">
        <f>AF106*Input!V106/100</f>
        <v>9.2498270371132172E-4</v>
      </c>
      <c r="AH106" s="9">
        <f t="shared" si="265"/>
        <v>25147.963231243051</v>
      </c>
      <c r="AI106" s="3">
        <f t="shared" si="266"/>
        <v>79.253780416978444</v>
      </c>
      <c r="AJ106" s="22">
        <f t="shared" si="267"/>
        <v>1395.9035253790905</v>
      </c>
      <c r="AK106" s="3">
        <f t="shared" si="268"/>
        <v>2.1710364396964108</v>
      </c>
      <c r="AL106" s="3">
        <f t="shared" si="269"/>
        <v>2.1214043515509617</v>
      </c>
      <c r="AM106" s="3">
        <f t="shared" si="270"/>
        <v>4.9236288852488319E-3</v>
      </c>
      <c r="AN106" s="9">
        <f>AL106*1/((AN105+AN107)/2)</f>
        <v>2.1024441562578913</v>
      </c>
      <c r="AO106" s="21">
        <f t="shared" si="271"/>
        <v>4.8796236181027223E-3</v>
      </c>
      <c r="AP106" s="58">
        <f t="shared" si="272"/>
        <v>167.2276</v>
      </c>
      <c r="AQ106" s="58">
        <f t="shared" si="273"/>
        <v>0.87380000000000002</v>
      </c>
      <c r="AR106" s="58">
        <f t="shared" si="274"/>
        <v>0.52252140196953134</v>
      </c>
      <c r="AS106" s="67">
        <f t="shared" si="275"/>
        <v>8.4356905250895014E-5</v>
      </c>
      <c r="AT106" s="67">
        <f t="shared" si="276"/>
        <v>1.7995506384185526E-7</v>
      </c>
      <c r="AU106" s="58">
        <v>0.75</v>
      </c>
      <c r="AV106" s="58">
        <f t="shared" si="277"/>
        <v>0.375</v>
      </c>
      <c r="AW106" s="58">
        <f t="shared" si="278"/>
        <v>167.22540000000001</v>
      </c>
      <c r="AX106" s="57">
        <f t="shared" si="279"/>
        <v>0.77147880849999995</v>
      </c>
      <c r="AY106" s="47">
        <f t="shared" si="280"/>
        <v>0.82535090548915901</v>
      </c>
      <c r="AZ106" s="9" t="str">
        <f>Input!B106</f>
        <v>M39_1_61B 8,6cm</v>
      </c>
      <c r="BA106" s="48">
        <f>Input!E106</f>
        <v>8.6</v>
      </c>
      <c r="BB106" s="58">
        <f t="shared" si="281"/>
        <v>2239.3172987686785</v>
      </c>
      <c r="BC106" s="22">
        <f t="shared" si="282"/>
        <v>5.9975288954672914</v>
      </c>
      <c r="BD106" s="9">
        <f t="shared" si="283"/>
        <v>167167.4</v>
      </c>
      <c r="BE106" s="49">
        <f t="shared" si="284"/>
        <v>412.6754527445795</v>
      </c>
      <c r="BF106" s="89">
        <f t="shared" si="285"/>
        <v>0.49355594633898853</v>
      </c>
      <c r="BG106" s="85"/>
      <c r="BH106" s="85"/>
      <c r="BI106" s="85"/>
      <c r="BJ106" s="85"/>
      <c r="BK106" s="85"/>
      <c r="BL106" s="85"/>
      <c r="BM106" s="90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</row>
    <row r="107" spans="1:109" s="154" customFormat="1" ht="15" customHeight="1" x14ac:dyDescent="0.2">
      <c r="A107" s="137">
        <f>Input!A107</f>
        <v>8717</v>
      </c>
      <c r="B107" s="137" t="str">
        <f>Input!B107</f>
        <v>Hu1-13</v>
      </c>
      <c r="C107" s="137">
        <f>Input!O107</f>
        <v>2.1268103993173137</v>
      </c>
      <c r="D107" s="137">
        <f>C107*Input!P107/100</f>
        <v>2.6879920768445465E-2</v>
      </c>
      <c r="E107" s="138">
        <f>Input!M107</f>
        <v>2.7685377432813181</v>
      </c>
      <c r="F107" s="139">
        <f>E107*Input!N107/100</f>
        <v>3.6461222316554285E-4</v>
      </c>
      <c r="G107" s="140">
        <f t="shared" si="260"/>
        <v>381.7259840436281</v>
      </c>
      <c r="H107" s="139">
        <f>G107*Input!L107/100</f>
        <v>2.6526065032356036E-2</v>
      </c>
      <c r="I107" s="137">
        <v>0</v>
      </c>
      <c r="J107" s="141">
        <f>(((C107*$G$4*0.000000001*Input!G107*(234/233))-(I107*0.000000000000001))/Input!F107)*1000000000000</f>
        <v>758.40343713238951</v>
      </c>
      <c r="K107" s="137">
        <f>J107*Input!P107/100</f>
        <v>9.5851629779405823</v>
      </c>
      <c r="L107" s="142">
        <f t="shared" si="261"/>
        <v>10.488168258828912</v>
      </c>
      <c r="M107" s="143">
        <f>L107*Input!P107/100</f>
        <v>0.13255583661521489</v>
      </c>
      <c r="N107" s="137">
        <v>0</v>
      </c>
      <c r="O107" s="141">
        <f>(((G107*$D$4*0.000000001*Input!G107*(238/236))-(N107*0.000000001))/Input!F107)*1000000</f>
        <v>13.711983939375287</v>
      </c>
      <c r="P107" s="137">
        <f>O107*Input!L107/100</f>
        <v>9.5284312020247383E-4</v>
      </c>
      <c r="Q107" s="144">
        <f t="shared" si="262"/>
        <v>10.23049997096931</v>
      </c>
      <c r="R107" s="145">
        <f>Q107*Input!L107/100</f>
        <v>7.1091547048689392E-4</v>
      </c>
      <c r="S107" s="143">
        <f>Input!S107*0.0000028263/0.000000000155125</f>
        <v>1.0011663963179436</v>
      </c>
      <c r="T107" s="137">
        <f>S107*Input!T107/100</f>
        <v>1.7158111406745573E-3</v>
      </c>
      <c r="U107" s="143">
        <f>S107</f>
        <v>1.0011663963179436</v>
      </c>
      <c r="V107" s="137">
        <f>U107*Input!T107/100</f>
        <v>1.7158111406745573E-3</v>
      </c>
      <c r="W107" s="146">
        <v>0</v>
      </c>
      <c r="X107" s="141">
        <f>((($L$4*0.000000001*Input!G107/Input!W107*(232/229))-(W107*0.000000001))/Input!F107)*1000000000</f>
        <v>0.96906597868652067</v>
      </c>
      <c r="Y107" s="141">
        <f>X107*Input!X107/100</f>
        <v>4.3159704814142909E-3</v>
      </c>
      <c r="Z107" s="141">
        <f t="shared" si="263"/>
        <v>2.3661818417325707E-4</v>
      </c>
      <c r="AA107" s="141">
        <f>Z107*Input!X107/100</f>
        <v>1.0538364989779334E-6</v>
      </c>
      <c r="AB107" s="142">
        <v>0</v>
      </c>
      <c r="AC107" s="142">
        <v>0.85</v>
      </c>
      <c r="AD107" s="141">
        <f>(((Input!G107*$L$4*0.000000001*Input!U107*(230/229))-((AB107*0.000000000000001)+(Input!G107*AC107*0.000000000000001)))/Input!F107)*1000000000000</f>
        <v>226.31050398322515</v>
      </c>
      <c r="AE107" s="141">
        <f>AD107*Input!V107/100</f>
        <v>0.67517477442993867</v>
      </c>
      <c r="AF107" s="141">
        <f t="shared" si="264"/>
        <v>10.317161772686234</v>
      </c>
      <c r="AG107" s="141">
        <f>AF107*Input!V107/100</f>
        <v>3.0780221200633919E-2</v>
      </c>
      <c r="AH107" s="137">
        <f t="shared" si="265"/>
        <v>43602.573524661064</v>
      </c>
      <c r="AI107" s="146">
        <f t="shared" si="266"/>
        <v>233.7378559110721</v>
      </c>
      <c r="AJ107" s="143">
        <f t="shared" si="267"/>
        <v>1.1663963179435743</v>
      </c>
      <c r="AK107" s="146">
        <f t="shared" si="268"/>
        <v>1.7158111406745573</v>
      </c>
      <c r="AL107" s="146">
        <f t="shared" si="269"/>
        <v>1.0084709253665842</v>
      </c>
      <c r="AM107" s="146">
        <f t="shared" si="270"/>
        <v>3.0094882620916967E-3</v>
      </c>
      <c r="AN107" s="137">
        <f>AF107/Q107</f>
        <v>1.0084709253665842</v>
      </c>
      <c r="AO107" s="141">
        <f t="shared" si="271"/>
        <v>3.0094882620916967E-3</v>
      </c>
      <c r="AP107" s="137" t="str">
        <f t="shared" si="272"/>
        <v>Out of range</v>
      </c>
      <c r="AQ107" s="137" t="e">
        <f t="shared" si="273"/>
        <v>#VALUE!</v>
      </c>
      <c r="AR107" s="137" t="e">
        <f t="shared" si="274"/>
        <v>#VALUE!</v>
      </c>
      <c r="AS107" s="145">
        <f t="shared" si="275"/>
        <v>2.3128701905547064E-5</v>
      </c>
      <c r="AT107" s="145">
        <f t="shared" si="276"/>
        <v>1.030218236794297E-7</v>
      </c>
      <c r="AU107" s="137">
        <v>0.75</v>
      </c>
      <c r="AV107" s="137">
        <f t="shared" si="277"/>
        <v>0.375</v>
      </c>
      <c r="AW107" s="137" t="str">
        <f t="shared" si="278"/>
        <v>Out of range</v>
      </c>
      <c r="AX107" s="147">
        <f t="shared" si="279"/>
        <v>0</v>
      </c>
      <c r="AY107" s="147" t="e">
        <f t="shared" si="280"/>
        <v>#VALUE!</v>
      </c>
      <c r="AZ107" s="137" t="str">
        <f>Input!B107</f>
        <v>Hu1-13</v>
      </c>
      <c r="BA107" s="148">
        <f>Input!E107</f>
        <v>0</v>
      </c>
      <c r="BB107" s="137" t="e">
        <f t="shared" si="281"/>
        <v>#VALUE!</v>
      </c>
      <c r="BC107" s="143" t="e">
        <f t="shared" si="282"/>
        <v>#VALUE!</v>
      </c>
      <c r="BD107" s="137" t="e">
        <f t="shared" si="283"/>
        <v>#VALUE!</v>
      </c>
      <c r="BE107" s="149" t="e">
        <f t="shared" si="284"/>
        <v>#VALUE!</v>
      </c>
      <c r="BF107" s="150" t="e">
        <f t="shared" si="285"/>
        <v>#VALUE!</v>
      </c>
      <c r="BG107" s="151"/>
      <c r="BH107" s="151"/>
      <c r="BI107" s="151"/>
      <c r="BJ107" s="151"/>
      <c r="BK107" s="151"/>
      <c r="BL107" s="151"/>
      <c r="BM107" s="155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</row>
    <row r="108" spans="1:109" s="76" customFormat="1" ht="15" customHeight="1" x14ac:dyDescent="0.2">
      <c r="A108" s="58"/>
      <c r="B108" s="58"/>
      <c r="C108" s="58"/>
      <c r="D108" s="58"/>
      <c r="E108" s="60"/>
      <c r="F108" s="61"/>
      <c r="G108" s="59"/>
      <c r="H108" s="61"/>
      <c r="I108" s="58"/>
      <c r="J108" s="63"/>
      <c r="K108" s="58"/>
      <c r="L108" s="64"/>
      <c r="M108" s="65"/>
      <c r="N108" s="58"/>
      <c r="O108" s="63"/>
      <c r="P108" s="58"/>
      <c r="Q108" s="66"/>
      <c r="R108" s="67"/>
      <c r="S108" s="65"/>
      <c r="T108" s="58"/>
      <c r="U108" s="58"/>
      <c r="V108" s="58"/>
      <c r="W108" s="68"/>
      <c r="X108" s="63"/>
      <c r="Y108" s="63"/>
      <c r="Z108" s="63"/>
      <c r="AA108" s="63"/>
      <c r="AB108" s="64"/>
      <c r="AC108" s="64"/>
      <c r="AD108" s="63"/>
      <c r="AE108" s="63"/>
      <c r="AF108" s="63"/>
      <c r="AG108" s="63"/>
      <c r="AH108" s="58"/>
      <c r="AI108" s="68"/>
      <c r="AJ108" s="65"/>
      <c r="AK108" s="68"/>
      <c r="AL108" s="68"/>
      <c r="AM108" s="68"/>
      <c r="AN108" s="58"/>
      <c r="AO108" s="63"/>
      <c r="AP108" s="58"/>
      <c r="AQ108" s="58"/>
      <c r="AR108" s="58"/>
      <c r="AS108" s="67"/>
      <c r="AT108" s="67"/>
      <c r="AU108" s="58"/>
      <c r="AV108" s="58"/>
      <c r="AW108" s="58"/>
      <c r="AX108" s="57"/>
      <c r="AY108" s="57"/>
      <c r="AZ108" s="58"/>
      <c r="BA108" s="69"/>
      <c r="BB108" s="58"/>
      <c r="BC108" s="65"/>
      <c r="BD108" s="58"/>
      <c r="BE108" s="62"/>
      <c r="BF108" s="74"/>
      <c r="BG108" s="75"/>
      <c r="BH108" s="75"/>
      <c r="BI108" s="75"/>
      <c r="BJ108" s="75"/>
      <c r="BK108" s="75"/>
      <c r="BL108" s="75"/>
      <c r="BM108" s="103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</row>
    <row r="109" spans="1:109" s="154" customFormat="1" ht="15" customHeight="1" x14ac:dyDescent="0.2">
      <c r="A109" s="137">
        <f>Input!A109</f>
        <v>8717</v>
      </c>
      <c r="B109" s="137" t="str">
        <f>Input!B109</f>
        <v>Hu1-13</v>
      </c>
      <c r="C109" s="137">
        <f>Input!O109</f>
        <v>2.1006338796733171</v>
      </c>
      <c r="D109" s="137">
        <f>C109*Input!P109/100</f>
        <v>2.2939038547876853E-2</v>
      </c>
      <c r="E109" s="138">
        <f>Input!M109</f>
        <v>2.7685406303097513</v>
      </c>
      <c r="F109" s="139">
        <f>E109*Input!N109/100</f>
        <v>4.3823853060172909E-4</v>
      </c>
      <c r="G109" s="140">
        <f t="shared" ref="G109:G117" si="286">E109*137.88</f>
        <v>381.72638210710852</v>
      </c>
      <c r="H109" s="139">
        <f>G109*Input!L109/100</f>
        <v>3.2247031257667029E-2</v>
      </c>
      <c r="I109" s="137">
        <v>0</v>
      </c>
      <c r="J109" s="141">
        <f>(((C109*$G$4*0.000000001*Input!G109*(234/233))-(I109*0.000000000000001))/Input!F109)*1000000000000</f>
        <v>749.06910132298071</v>
      </c>
      <c r="K109" s="137">
        <f>J109*Input!P109/100</f>
        <v>8.1798761585924495</v>
      </c>
      <c r="L109" s="142">
        <f t="shared" ref="L109:L117" si="287">(J109/234)*602200000000*0.0000028263/(365.2425*24*60)</f>
        <v>10.359081179630456</v>
      </c>
      <c r="M109" s="143">
        <f>L109*Input!P109/100</f>
        <v>0.11312174139411843</v>
      </c>
      <c r="N109" s="137">
        <v>0</v>
      </c>
      <c r="O109" s="141">
        <f>(((G109*$D$4*0.000000001*Input!G109*(238/236))-(N109*0.000000001))/Input!F109)*1000000</f>
        <v>13.711998238218646</v>
      </c>
      <c r="P109" s="137">
        <f>O109*Input!L109/100</f>
        <v>1.1583460209172631E-3</v>
      </c>
      <c r="Q109" s="144">
        <f t="shared" ref="Q109:Q117" si="288">(O109/238.05)*602200000000000000*0.00000000015512/(365.2425*24*60)</f>
        <v>10.230510639324613</v>
      </c>
      <c r="R109" s="145">
        <f>Q109*Input!L109/100</f>
        <v>8.6424101616227396E-4</v>
      </c>
      <c r="S109" s="143">
        <f>Input!S109*0.0000028263/0.000000000155125</f>
        <v>0.99878383823858463</v>
      </c>
      <c r="T109" s="137">
        <f>S109*Input!T109/100</f>
        <v>1.7092380725139075E-3</v>
      </c>
      <c r="U109" s="143">
        <f>S109</f>
        <v>0.99878383823858463</v>
      </c>
      <c r="V109" s="137">
        <f>U109*Input!T109/100</f>
        <v>1.7092380725139075E-3</v>
      </c>
      <c r="W109" s="146">
        <v>0</v>
      </c>
      <c r="X109" s="141">
        <f>((($L$4*0.000000001*Input!G109/Input!W109*(232/229))-(W109*0.000000001))/Input!F109)*1000000000</f>
        <v>0.99355643658763559</v>
      </c>
      <c r="Y109" s="141">
        <f>X109*Input!X109/100</f>
        <v>5.2101923368759028E-3</v>
      </c>
      <c r="Z109" s="141">
        <f t="shared" ref="Z109:Z117" si="289">(X109/232)*6.022E+23*0.000000001*0.000000000049475/(365.2425*24*60)</f>
        <v>2.4259805324882588E-4</v>
      </c>
      <c r="AA109" s="141">
        <f>Z109*Input!X109/100</f>
        <v>1.2721798897697106E-6</v>
      </c>
      <c r="AB109" s="142">
        <v>0</v>
      </c>
      <c r="AC109" s="142">
        <v>0.85</v>
      </c>
      <c r="AD109" s="141">
        <f>(((Input!G109*$L$4*0.000000001*Input!U109*(230/229))-((AB109*0.000000000000001)+(Input!G109*AC109*0.000000000000001)))/Input!F109)*1000000000000</f>
        <v>224.96776191190278</v>
      </c>
      <c r="AE109" s="141">
        <f>AD109*Input!V109/100</f>
        <v>0.73571697709108452</v>
      </c>
      <c r="AF109" s="141">
        <f t="shared" ref="AF109:AF117" si="290">(AD109/230)*602200000000*0.0000091577/(365.2425*24*60)</f>
        <v>10.255948143954924</v>
      </c>
      <c r="AG109" s="141">
        <f>AF109*Input!V109/100</f>
        <v>3.3540250841043791E-2</v>
      </c>
      <c r="AH109" s="137">
        <f t="shared" ref="AH109:AH117" si="291">AF109/Z109</f>
        <v>42275.475860623221</v>
      </c>
      <c r="AI109" s="146">
        <f t="shared" ref="AI109:AI117" si="292">AH109*SQRT((AG109/AF109)^2+(AA109/Z109)^2)</f>
        <v>261.26912663480158</v>
      </c>
      <c r="AJ109" s="143">
        <f t="shared" ref="AJ109:AJ117" si="293">(U109-1)*1000</f>
        <v>-1.2161617614153686</v>
      </c>
      <c r="AK109" s="146">
        <f t="shared" ref="AK109:AK117" si="294">V109*1000</f>
        <v>1.7092380725139076</v>
      </c>
      <c r="AL109" s="146">
        <f t="shared" ref="AL109:AL117" si="295">AF109/Q109</f>
        <v>1.0024864354798217</v>
      </c>
      <c r="AM109" s="146">
        <f t="shared" ref="AM109:AM117" si="296">AL109*SQRT((R109/Q109)^2+(AG109/AF109)^2)</f>
        <v>3.2795468542445904E-3</v>
      </c>
      <c r="AN109" s="137">
        <f>AF109/Q109</f>
        <v>1.0024864354798217</v>
      </c>
      <c r="AO109" s="141">
        <f t="shared" ref="AO109:AO117" si="297">AN109*SQRT((R109/Q109)^2+(AG109/AF109)^2)</f>
        <v>3.2795468542445904E-3</v>
      </c>
      <c r="AP109" s="137" t="str">
        <f t="shared" ref="AP109:AP117" si="298">ThU_Alter_Kombi(AN109,U109)</f>
        <v>Out of range</v>
      </c>
      <c r="AQ109" s="137" t="e">
        <f t="shared" ref="AQ109:AQ117" si="299">Montealter(AN109,AO109,U109,V109)</f>
        <v>#VALUE!</v>
      </c>
      <c r="AR109" s="137" t="e">
        <f t="shared" ref="AR109:AR117" si="300">(AQ109/AP109)*100</f>
        <v>#VALUE!</v>
      </c>
      <c r="AS109" s="145">
        <f t="shared" ref="AS109:AS117" si="301">Z109/Q109</f>
        <v>2.3713191042127828E-5</v>
      </c>
      <c r="AT109" s="145">
        <f t="shared" ref="AT109:AT117" si="302">AS109*SQRT((Y109/X109)^2+(P109/O109)^2)</f>
        <v>1.2436768750717826E-7</v>
      </c>
      <c r="AU109" s="137">
        <v>0.75</v>
      </c>
      <c r="AV109" s="137">
        <f t="shared" ref="AV109:AV117" si="303">AU109/2</f>
        <v>0.375</v>
      </c>
      <c r="AW109" s="137" t="str">
        <f t="shared" ref="AW109:AW117" si="304">marincorr_age(AN109,U109,AS109,AU109)</f>
        <v>Out of range</v>
      </c>
      <c r="AX109" s="147">
        <f t="shared" ref="AX109:AX117" si="305">marincorr_age_error(AN109, AO109, U109, V109, AS109, AT109, AU109, AV109)</f>
        <v>247.98195411079999</v>
      </c>
      <c r="AY109" s="147" t="e">
        <f t="shared" ref="AY109:AY117" si="306">SQRT(((AU109*EXP(-0.0000091577*AW109*1000))/(0.0000091577*(EXP(-0.0000091577*AW109*1000)+(AJ109/1000)*EXP(-(0.0000091577-0.0000028263)*AW109*1000)-AS109*AU109*EXP(-0.0000091577*AW109*1000))))^2*AT109^2+((AS109*EXP(-0.0000091577*AW109*1000))/(0.0000091577*(EXP(-0.0000091577*AW109*1000)+(AJ109/1000)*EXP(-(0.0000091577-0.0000028263)*AW109*1000)-AS109*AU109*EXP(-0.0000091577*AW109*1000))))^2*AV109^2+((0.0000091577/(0.0000091577-0.0000028263))*(EXP(-(0.0000091577-0.0000028263)*AW109*1000)-1)/(0.0000091577*(EXP(-0.0000091577*AW109*1000)+(AJ109/1000)*EXP(-(0.0000091577-0.0000028263)*AW109*1000)-AS109*AU109*EXP(-0.0000091577*AW109*1000))))^2*T109^2+(1/(0.0000091577*(EXP(-0.0000091577*AW109*1000)+(AJ109/1000)*EXP(-(0.0000091577-0.0000028263)*AW109*1000)-AS109*AU109*EXP(-0.0000091577*AW109*1000))))^2*AO109^2)/1000</f>
        <v>#VALUE!</v>
      </c>
      <c r="AZ109" s="137" t="str">
        <f>Input!B109</f>
        <v>Hu1-13</v>
      </c>
      <c r="BA109" s="148">
        <f>Input!E109</f>
        <v>0</v>
      </c>
      <c r="BB109" s="137" t="e">
        <f t="shared" ref="BB109:BB117" si="307">((U109-1)*EXP(0.0000028263*AW109*1000))*1000</f>
        <v>#VALUE!</v>
      </c>
      <c r="BC109" s="143" t="e">
        <f t="shared" ref="BC109:BC117" si="308">SQRT((EXP(0.0000028263*AW109*1000)*V109)^2+((U109-1)*0.0000028263*EXP(0.0000028263*AW109*1000)*AX109*1000)^2)*1000</f>
        <v>#VALUE!</v>
      </c>
      <c r="BD109" s="137" t="e">
        <f t="shared" ref="BD109:BD117" si="309">AW109*1000-58</f>
        <v>#VALUE!</v>
      </c>
      <c r="BE109" s="149" t="e">
        <f t="shared" ref="BE109:BE117" si="310">AY109/2*1000</f>
        <v>#VALUE!</v>
      </c>
      <c r="BF109" s="150" t="e">
        <f t="shared" ref="BF109:BF117" si="311">AY109/AW109*100</f>
        <v>#VALUE!</v>
      </c>
      <c r="BG109" s="151"/>
      <c r="BH109" s="151"/>
      <c r="BI109" s="151"/>
      <c r="BJ109" s="151"/>
      <c r="BK109" s="151"/>
      <c r="BL109" s="151"/>
      <c r="BM109" s="155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</row>
    <row r="110" spans="1:109" ht="15" customHeight="1" x14ac:dyDescent="0.2">
      <c r="A110" s="9">
        <f>Input!A110</f>
        <v>9143</v>
      </c>
      <c r="B110" s="9" t="str">
        <f>Input!B110</f>
        <v>M39_1_61B 25,25cm</v>
      </c>
      <c r="C110" s="9">
        <f>Input!O110</f>
        <v>0.56167299720894703</v>
      </c>
      <c r="D110" s="9">
        <f>C110*Input!P110/100</f>
        <v>2.3947169220497918E-3</v>
      </c>
      <c r="E110" s="11">
        <f>Input!M110</f>
        <v>0.31568191474152224</v>
      </c>
      <c r="F110" s="12">
        <f>E110*Input!N110/100</f>
        <v>3.5124738018341221E-5</v>
      </c>
      <c r="G110" s="13">
        <f t="shared" si="286"/>
        <v>43.526222404561082</v>
      </c>
      <c r="H110" s="12">
        <f>G110*Input!L110/100</f>
        <v>6.219213441556605E-3</v>
      </c>
      <c r="I110" s="9">
        <v>0.3</v>
      </c>
      <c r="J110" s="21">
        <f>(((C110*$G$4*0.000000001*Input!G110*(234/233))-(I110*0.000000000000001))/Input!F110)*1000000000000</f>
        <v>10.195498704371042</v>
      </c>
      <c r="K110" s="9">
        <f>J110*Input!P110/100</f>
        <v>4.3468946161589021E-2</v>
      </c>
      <c r="L110" s="14">
        <f t="shared" si="287"/>
        <v>0.14099633606413792</v>
      </c>
      <c r="M110" s="22">
        <f>L110*Input!P110/100</f>
        <v>6.0114392822449179E-4</v>
      </c>
      <c r="N110" s="9">
        <v>5.0000000000000001E-3</v>
      </c>
      <c r="O110" s="21">
        <f>(((G110*$D$4*0.000000001*Input!G110*(238/236))-(N110*0.000000001))/Input!F110)*1000000</f>
        <v>7.9576770588896756E-2</v>
      </c>
      <c r="P110" s="9">
        <f>O110*Input!L110/100</f>
        <v>1.1370270470112569E-5</v>
      </c>
      <c r="Q110" s="23">
        <f t="shared" si="288"/>
        <v>5.9372163269659606E-2</v>
      </c>
      <c r="R110" s="24">
        <f>Q110*Input!L110/100</f>
        <v>8.4833494721624885E-6</v>
      </c>
      <c r="S110" s="65">
        <f>Input!S110*0.0000028263/0.000000000155125</f>
        <v>2.363471697510739</v>
      </c>
      <c r="T110" s="9">
        <f>S110*Input!T110/100</f>
        <v>5.7753685204646951E-3</v>
      </c>
      <c r="U110" s="9">
        <f>S110*1/((U109+U111)/2)</f>
        <v>2.3656800813566585</v>
      </c>
      <c r="V110" s="9">
        <f>U110*Input!T110/100</f>
        <v>5.7807649170275388E-3</v>
      </c>
      <c r="W110" s="3">
        <v>3.0000000000000001E-3</v>
      </c>
      <c r="X110" s="21">
        <f>((($L$4*0.000000001*Input!G110/Input!W110*(232/229))-(W110*0.000000001))/Input!F110)*1000000000</f>
        <v>0.50450586008765463</v>
      </c>
      <c r="Y110" s="21">
        <f>X110*Input!X110/100</f>
        <v>9.8710620379971535E-4</v>
      </c>
      <c r="Z110" s="21">
        <f t="shared" si="289"/>
        <v>1.2318589563995445E-4</v>
      </c>
      <c r="AA110" s="21">
        <f>Z110*Input!X110/100</f>
        <v>2.4102309096210805E-7</v>
      </c>
      <c r="AB110" s="14">
        <v>0.05</v>
      </c>
      <c r="AC110" s="14">
        <v>0.85</v>
      </c>
      <c r="AD110" s="21">
        <f>(((Input!G110*$L$4*0.000000001*Input!U110*(230/229))-((AB110*0.000000000000001)+(Input!G110*AC110*0.000000000000001)))/Input!F110)*1000000000000</f>
        <v>2.7636093556534522</v>
      </c>
      <c r="AE110" s="21">
        <f>AD110*Input!V110/100</f>
        <v>7.5406123522773396E-3</v>
      </c>
      <c r="AF110" s="21">
        <f t="shared" si="290"/>
        <v>0.12598887058684327</v>
      </c>
      <c r="AG110" s="21">
        <f>AF110*Input!V110/100</f>
        <v>3.437653848772658E-4</v>
      </c>
      <c r="AH110" s="9">
        <f t="shared" si="291"/>
        <v>1022.754024982546</v>
      </c>
      <c r="AI110" s="3">
        <f t="shared" si="292"/>
        <v>3.4339450870339538</v>
      </c>
      <c r="AJ110" s="22">
        <f t="shared" si="293"/>
        <v>1365.6800813566585</v>
      </c>
      <c r="AK110" s="3">
        <f t="shared" si="294"/>
        <v>5.7807649170275388</v>
      </c>
      <c r="AL110" s="3">
        <f t="shared" si="295"/>
        <v>2.1220192030837821</v>
      </c>
      <c r="AM110" s="3">
        <f t="shared" si="296"/>
        <v>5.7979428525096986E-3</v>
      </c>
      <c r="AN110" s="9">
        <f>AL110*1/((AN109+AN111)/2)</f>
        <v>2.1136402346088472</v>
      </c>
      <c r="AO110" s="21">
        <f t="shared" si="297"/>
        <v>5.7750491952279675E-3</v>
      </c>
      <c r="AP110" s="58">
        <f t="shared" si="298"/>
        <v>173.66560000000001</v>
      </c>
      <c r="AQ110" s="58">
        <f t="shared" si="299"/>
        <v>1.3278000000000001</v>
      </c>
      <c r="AR110" s="58">
        <f t="shared" si="300"/>
        <v>0.76457283422854039</v>
      </c>
      <c r="AS110" s="67">
        <f t="shared" si="301"/>
        <v>2.074808948437036E-3</v>
      </c>
      <c r="AT110" s="67">
        <f t="shared" si="302"/>
        <v>4.0703406136899071E-6</v>
      </c>
      <c r="AU110" s="58">
        <v>0.75</v>
      </c>
      <c r="AV110" s="58">
        <f t="shared" si="303"/>
        <v>0.375</v>
      </c>
      <c r="AW110" s="58">
        <f t="shared" si="304"/>
        <v>173.613</v>
      </c>
      <c r="AX110" s="57">
        <f t="shared" si="305"/>
        <v>1.3840192802</v>
      </c>
      <c r="AY110" s="47">
        <f t="shared" si="306"/>
        <v>1.3306835469086515</v>
      </c>
      <c r="AZ110" s="9" t="str">
        <f>Input!B110</f>
        <v>M39_1_61B 25,25cm</v>
      </c>
      <c r="BA110" s="48">
        <f>Input!E110</f>
        <v>25.25</v>
      </c>
      <c r="BB110" s="58">
        <f t="shared" si="307"/>
        <v>2230.7435370012831</v>
      </c>
      <c r="BC110" s="22">
        <f t="shared" si="308"/>
        <v>12.856969048441254</v>
      </c>
      <c r="BD110" s="9">
        <f t="shared" si="309"/>
        <v>173555</v>
      </c>
      <c r="BE110" s="49">
        <f t="shared" si="310"/>
        <v>665.34177345432579</v>
      </c>
      <c r="BF110" s="89">
        <f t="shared" si="311"/>
        <v>0.76646538387600671</v>
      </c>
      <c r="BG110" s="85"/>
      <c r="BH110" s="85"/>
      <c r="BI110" s="85"/>
      <c r="BJ110" s="85"/>
      <c r="BK110" s="85"/>
      <c r="BL110" s="85"/>
      <c r="BM110" s="90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</row>
    <row r="111" spans="1:109" s="154" customFormat="1" ht="15" customHeight="1" x14ac:dyDescent="0.2">
      <c r="A111" s="137">
        <f>Input!A111</f>
        <v>8717</v>
      </c>
      <c r="B111" s="137" t="str">
        <f>Input!B111</f>
        <v>Hu1-13</v>
      </c>
      <c r="C111" s="137">
        <f>Input!O111</f>
        <v>2.1118166589097527</v>
      </c>
      <c r="D111" s="137">
        <f>C111*Input!P111/100</f>
        <v>1.8921228547503718E-2</v>
      </c>
      <c r="E111" s="138">
        <f>Input!M111</f>
        <v>2.7692842933775323</v>
      </c>
      <c r="F111" s="139">
        <f>E111*Input!N111/100</f>
        <v>3.5716161728793072E-4</v>
      </c>
      <c r="G111" s="140">
        <f t="shared" si="286"/>
        <v>381.82891837089414</v>
      </c>
      <c r="H111" s="139">
        <f>G111*Input!L111/100</f>
        <v>3.2407318308758017E-2</v>
      </c>
      <c r="I111" s="137">
        <v>0</v>
      </c>
      <c r="J111" s="141">
        <f>(((C111*$G$4*0.000000001*Input!G111*(234/233))-(I111*0.000000000000001))/Input!F111)*1000000000000</f>
        <v>753.05679021726462</v>
      </c>
      <c r="K111" s="137">
        <f>J111*Input!P111/100</f>
        <v>6.7471575133356962</v>
      </c>
      <c r="L111" s="142">
        <f t="shared" si="287"/>
        <v>10.414228018422818</v>
      </c>
      <c r="M111" s="143">
        <f>L111*Input!P111/100</f>
        <v>9.3308283960655949E-2</v>
      </c>
      <c r="N111" s="137">
        <v>0</v>
      </c>
      <c r="O111" s="141">
        <f>(((G111*$D$4*0.000000001*Input!G111*(238/236))-(N111*0.000000001))/Input!F111)*1000000</f>
        <v>13.715681444657299</v>
      </c>
      <c r="P111" s="137">
        <f>O111*Input!L111/100</f>
        <v>1.164103694122968E-3</v>
      </c>
      <c r="Q111" s="144">
        <f t="shared" si="288"/>
        <v>10.233258676627626</v>
      </c>
      <c r="R111" s="145">
        <f>Q111*Input!L111/100</f>
        <v>8.6853681141876231E-4</v>
      </c>
      <c r="S111" s="143">
        <f>Input!S111*0.0000028263/0.000000000155125</f>
        <v>0.99934914359330085</v>
      </c>
      <c r="T111" s="137">
        <f>S111*Input!T111/100</f>
        <v>1.6769204239800827E-3</v>
      </c>
      <c r="U111" s="143">
        <f>S111</f>
        <v>0.99934914359330085</v>
      </c>
      <c r="V111" s="137">
        <f>U111*Input!T111/100</f>
        <v>1.6769204239800827E-3</v>
      </c>
      <c r="W111" s="146">
        <v>0</v>
      </c>
      <c r="X111" s="141">
        <f>((($L$4*0.000000001*Input!G111/Input!W111*(232/229))-(W111*0.000000001))/Input!F111)*1000000000</f>
        <v>0.94641575724515115</v>
      </c>
      <c r="Y111" s="141">
        <f>X111*Input!X111/100</f>
        <v>3.8989063253550339E-3</v>
      </c>
      <c r="Z111" s="141">
        <f t="shared" si="289"/>
        <v>2.3108764818659152E-4</v>
      </c>
      <c r="AA111" s="141">
        <f>Z111*Input!X111/100</f>
        <v>9.5200136549790802E-7</v>
      </c>
      <c r="AB111" s="142">
        <v>0</v>
      </c>
      <c r="AC111" s="142">
        <v>0.85</v>
      </c>
      <c r="AD111" s="141">
        <f>(((Input!G111*$L$4*0.000000001*Input!U111*(230/229))-((AB111*0.000000000000001)+(Input!G111*AC111*0.000000000000001)))/Input!F111)*1000000000000</f>
        <v>225.69163483366461</v>
      </c>
      <c r="AE111" s="141">
        <f>AD111*Input!V111/100</f>
        <v>0.85946301969052752</v>
      </c>
      <c r="AF111" s="141">
        <f t="shared" si="290"/>
        <v>10.288948441798977</v>
      </c>
      <c r="AG111" s="141">
        <f>AF111*Input!V111/100</f>
        <v>3.9181650235933611E-2</v>
      </c>
      <c r="AH111" s="137">
        <f t="shared" si="291"/>
        <v>44524.008628497424</v>
      </c>
      <c r="AI111" s="146">
        <f t="shared" si="292"/>
        <v>249.78488081230634</v>
      </c>
      <c r="AJ111" s="143">
        <f t="shared" si="293"/>
        <v>-0.65085640669915179</v>
      </c>
      <c r="AK111" s="146">
        <f t="shared" si="294"/>
        <v>1.6769204239800828</v>
      </c>
      <c r="AL111" s="146">
        <f t="shared" si="295"/>
        <v>1.0054420362986176</v>
      </c>
      <c r="AM111" s="146">
        <f t="shared" si="296"/>
        <v>3.8298045346138007E-3</v>
      </c>
      <c r="AN111" s="137">
        <f>AF111/Q111</f>
        <v>1.0054420362986176</v>
      </c>
      <c r="AO111" s="141">
        <f t="shared" si="297"/>
        <v>3.8298045346138007E-3</v>
      </c>
      <c r="AP111" s="137" t="str">
        <f t="shared" si="298"/>
        <v>Out of range</v>
      </c>
      <c r="AQ111" s="137" t="e">
        <f t="shared" si="299"/>
        <v>#VALUE!</v>
      </c>
      <c r="AR111" s="137" t="e">
        <f t="shared" si="300"/>
        <v>#VALUE!</v>
      </c>
      <c r="AS111" s="145">
        <f t="shared" si="301"/>
        <v>2.258201961750336E-5</v>
      </c>
      <c r="AT111" s="145">
        <f t="shared" si="302"/>
        <v>9.3049869333063457E-8</v>
      </c>
      <c r="AU111" s="137">
        <v>0.75</v>
      </c>
      <c r="AV111" s="137">
        <f t="shared" si="303"/>
        <v>0.375</v>
      </c>
      <c r="AW111" s="137" t="str">
        <f t="shared" si="304"/>
        <v>Out of range</v>
      </c>
      <c r="AX111" s="147">
        <f t="shared" si="305"/>
        <v>166.06173419390001</v>
      </c>
      <c r="AY111" s="147" t="e">
        <f t="shared" si="306"/>
        <v>#VALUE!</v>
      </c>
      <c r="AZ111" s="137" t="str">
        <f>Input!B111</f>
        <v>Hu1-13</v>
      </c>
      <c r="BA111" s="148">
        <f>Input!E111</f>
        <v>0</v>
      </c>
      <c r="BB111" s="137" t="e">
        <f t="shared" si="307"/>
        <v>#VALUE!</v>
      </c>
      <c r="BC111" s="143" t="e">
        <f t="shared" si="308"/>
        <v>#VALUE!</v>
      </c>
      <c r="BD111" s="137" t="e">
        <f t="shared" si="309"/>
        <v>#VALUE!</v>
      </c>
      <c r="BE111" s="149" t="e">
        <f t="shared" si="310"/>
        <v>#VALUE!</v>
      </c>
      <c r="BF111" s="150" t="e">
        <f t="shared" si="311"/>
        <v>#VALUE!</v>
      </c>
      <c r="BG111" s="151"/>
      <c r="BH111" s="151"/>
      <c r="BI111" s="151"/>
      <c r="BJ111" s="151"/>
      <c r="BK111" s="151"/>
      <c r="BL111" s="151"/>
      <c r="BM111" s="155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</row>
    <row r="112" spans="1:109" ht="15" customHeight="1" x14ac:dyDescent="0.2">
      <c r="A112" s="9">
        <f>Input!A112</f>
        <v>9144</v>
      </c>
      <c r="B112" s="9" t="str">
        <f>Input!B112</f>
        <v>M39_1_61B 25,9cm</v>
      </c>
      <c r="C112" s="9">
        <f>Input!O112</f>
        <v>1.5122574725106683</v>
      </c>
      <c r="D112" s="9">
        <f>C112*Input!P112/100</f>
        <v>6.4282901159250384E-3</v>
      </c>
      <c r="E112" s="11">
        <f>Input!M112</f>
        <v>0.80580953083564599</v>
      </c>
      <c r="F112" s="12">
        <f>E112*Input!N112/100</f>
        <v>6.5863699588831475E-5</v>
      </c>
      <c r="G112" s="13">
        <f t="shared" si="286"/>
        <v>111.10501811161886</v>
      </c>
      <c r="H112" s="12">
        <f>G112*Input!L112/100</f>
        <v>1.034971871268035E-2</v>
      </c>
      <c r="I112" s="9">
        <v>0.3</v>
      </c>
      <c r="J112" s="21">
        <f>(((C112*$G$4*0.000000001*Input!G112*(234/233))-(I112*0.000000000000001))/Input!F112)*1000000000000</f>
        <v>24.666723230045797</v>
      </c>
      <c r="K112" s="9">
        <f>J112*Input!P112/100</f>
        <v>0.10485307959411873</v>
      </c>
      <c r="L112" s="14">
        <f t="shared" si="287"/>
        <v>0.34112285224984157</v>
      </c>
      <c r="M112" s="22">
        <f>L112*Input!P112/100</f>
        <v>1.4500418740158311E-3</v>
      </c>
      <c r="N112" s="9">
        <v>5.0000000000000001E-3</v>
      </c>
      <c r="O112" s="21">
        <f>(((G112*$D$4*0.000000001*Input!G112*(238/236))-(N112*0.000000001))/Input!F112)*1000000</f>
        <v>0.18254468724877373</v>
      </c>
      <c r="P112" s="9">
        <f>O112*Input!L112/100</f>
        <v>1.7004507965796753E-5</v>
      </c>
      <c r="Q112" s="23">
        <f t="shared" si="288"/>
        <v>0.13619644143809181</v>
      </c>
      <c r="R112" s="24">
        <f>Q112*Input!L112/100</f>
        <v>1.2687049446643158E-5</v>
      </c>
      <c r="S112" s="65">
        <f>Input!S112*0.0000028263/0.000000000155125</f>
        <v>2.4904970797727577</v>
      </c>
      <c r="T112" s="9">
        <f>S112*Input!T112/100</f>
        <v>2.9558994396187538E-3</v>
      </c>
      <c r="U112" s="9">
        <f>S112*1/((U111+U113)/2)</f>
        <v>2.4915604153255395</v>
      </c>
      <c r="V112" s="9">
        <f>U112*Input!T112/100</f>
        <v>2.9571614820399729E-3</v>
      </c>
      <c r="W112" s="3">
        <v>3.0000000000000001E-3</v>
      </c>
      <c r="X112" s="21">
        <f>((($L$4*0.000000001*Input!G112/Input!W112*(232/229))-(W112*0.000000001))/Input!F112)*1000000000</f>
        <v>1.0000604441283152</v>
      </c>
      <c r="Y112" s="21">
        <f>X112*Input!X112/100</f>
        <v>2.318997547686667E-3</v>
      </c>
      <c r="Z112" s="21">
        <f t="shared" si="289"/>
        <v>2.4418614579151392E-4</v>
      </c>
      <c r="AA112" s="21">
        <f>Z112*Input!X112/100</f>
        <v>5.6623284781866985E-7</v>
      </c>
      <c r="AB112" s="14">
        <v>0.05</v>
      </c>
      <c r="AC112" s="14">
        <v>0.85</v>
      </c>
      <c r="AD112" s="21">
        <f>(((Input!G112*$L$4*0.000000001*Input!U112*(230/229))-((AB112*0.000000000000001)+(Input!G112*AC112*0.000000000000001)))/Input!F112)*1000000000000</f>
        <v>6.8745956764554697</v>
      </c>
      <c r="AE112" s="21">
        <f>AD112*Input!V112/100</f>
        <v>1.7728260939206444E-2</v>
      </c>
      <c r="AF112" s="21">
        <f t="shared" si="290"/>
        <v>0.31340266787200349</v>
      </c>
      <c r="AG112" s="21">
        <f>AF112*Input!V112/100</f>
        <v>8.0820524385268836E-4</v>
      </c>
      <c r="AH112" s="9">
        <f t="shared" si="291"/>
        <v>1283.4580227970289</v>
      </c>
      <c r="AI112" s="3">
        <f t="shared" si="292"/>
        <v>4.4510926056325708</v>
      </c>
      <c r="AJ112" s="22">
        <f t="shared" si="293"/>
        <v>1491.5604153255395</v>
      </c>
      <c r="AK112" s="3">
        <f t="shared" si="294"/>
        <v>2.957161482039973</v>
      </c>
      <c r="AL112" s="3">
        <f t="shared" si="295"/>
        <v>2.3011076101754164</v>
      </c>
      <c r="AM112" s="3">
        <f t="shared" si="296"/>
        <v>5.9379844733849323E-3</v>
      </c>
      <c r="AN112" s="9">
        <f>AL112*1/((AN111+AN113)/2)</f>
        <v>2.2915933699345659</v>
      </c>
      <c r="AO112" s="21">
        <f t="shared" si="297"/>
        <v>5.9134330744949355E-3</v>
      </c>
      <c r="AP112" s="58">
        <f t="shared" si="298"/>
        <v>182.76400000000001</v>
      </c>
      <c r="AQ112" s="58">
        <f t="shared" si="299"/>
        <v>1.0773999999999999</v>
      </c>
      <c r="AR112" s="58">
        <f t="shared" si="300"/>
        <v>0.58950340329605389</v>
      </c>
      <c r="AS112" s="67">
        <f t="shared" si="301"/>
        <v>1.7928966661181738E-3</v>
      </c>
      <c r="AT112" s="67">
        <f t="shared" si="302"/>
        <v>4.1608249266789088E-6</v>
      </c>
      <c r="AU112" s="58">
        <v>0.75</v>
      </c>
      <c r="AV112" s="58">
        <f t="shared" si="303"/>
        <v>0.375</v>
      </c>
      <c r="AW112" s="58">
        <f t="shared" si="304"/>
        <v>182.72210000000001</v>
      </c>
      <c r="AX112" s="57">
        <f t="shared" si="305"/>
        <v>1.0135170805</v>
      </c>
      <c r="AY112" s="47">
        <f t="shared" si="306"/>
        <v>1.0981326988165558</v>
      </c>
      <c r="AZ112" s="9" t="str">
        <f>Input!B112</f>
        <v>M39_1_61B 25,9cm</v>
      </c>
      <c r="BA112" s="48">
        <f>Input!E112</f>
        <v>25.9</v>
      </c>
      <c r="BB112" s="58">
        <f t="shared" si="307"/>
        <v>2499.8989268637647</v>
      </c>
      <c r="BC112" s="22">
        <f t="shared" si="308"/>
        <v>8.7088619725660958</v>
      </c>
      <c r="BD112" s="9">
        <f t="shared" si="309"/>
        <v>182664.1</v>
      </c>
      <c r="BE112" s="49">
        <f t="shared" si="310"/>
        <v>549.06634940827792</v>
      </c>
      <c r="BF112" s="89">
        <f t="shared" si="311"/>
        <v>0.60098515659384155</v>
      </c>
      <c r="BG112" s="85"/>
      <c r="BH112" s="85"/>
      <c r="BI112" s="85"/>
      <c r="BJ112" s="85"/>
      <c r="BK112" s="85"/>
      <c r="BL112" s="85"/>
      <c r="BM112" s="90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</row>
    <row r="113" spans="1:109" s="154" customFormat="1" ht="15" customHeight="1" x14ac:dyDescent="0.2">
      <c r="A113" s="137">
        <f>Input!A113</f>
        <v>8717</v>
      </c>
      <c r="B113" s="137" t="str">
        <f>Input!B113</f>
        <v>Hu1-13</v>
      </c>
      <c r="C113" s="137">
        <f>Input!O113</f>
        <v>2.1199438997607873</v>
      </c>
      <c r="D113" s="137">
        <f>C113*Input!P113/100</f>
        <v>1.5957029437910695E-2</v>
      </c>
      <c r="E113" s="138">
        <f>Input!M113</f>
        <v>2.7686171452972133</v>
      </c>
      <c r="F113" s="139">
        <f>E113*Input!N113/100</f>
        <v>3.5778079872000434E-4</v>
      </c>
      <c r="G113" s="140">
        <f t="shared" si="286"/>
        <v>381.73693199357973</v>
      </c>
      <c r="H113" s="139">
        <f>G113*Input!L113/100</f>
        <v>2.6001838449075661E-2</v>
      </c>
      <c r="I113" s="137">
        <v>0</v>
      </c>
      <c r="J113" s="141">
        <f>(((C113*$G$4*0.000000001*Input!G113*(234/233))-(I113*0.000000000000001))/Input!F113)*1000000000000</f>
        <v>755.95489876413183</v>
      </c>
      <c r="K113" s="137">
        <f>J113*Input!P113/100</f>
        <v>5.6901480150834205</v>
      </c>
      <c r="L113" s="142">
        <f t="shared" si="287"/>
        <v>10.454306753016668</v>
      </c>
      <c r="M113" s="143">
        <f>L113*Input!P113/100</f>
        <v>7.8690610930628568E-2</v>
      </c>
      <c r="N113" s="137">
        <v>0</v>
      </c>
      <c r="O113" s="141">
        <f>(((G113*$D$4*0.000000001*Input!G113*(238/236))-(N113*0.000000001))/Input!F113)*1000000</f>
        <v>13.712377200825074</v>
      </c>
      <c r="P113" s="137">
        <f>O113*Input!L113/100</f>
        <v>9.3401237042120544E-4</v>
      </c>
      <c r="Q113" s="144">
        <f t="shared" si="288"/>
        <v>10.230793383014456</v>
      </c>
      <c r="R113" s="145">
        <f>Q113*Input!L113/100</f>
        <v>6.968658635195617E-4</v>
      </c>
      <c r="S113" s="143">
        <f>Input!S113*0.0000028263/0.000000000155125</f>
        <v>0.99979730652186294</v>
      </c>
      <c r="T113" s="137">
        <f>S113*Input!T113/100</f>
        <v>1.7132830314351573E-3</v>
      </c>
      <c r="U113" s="143">
        <f>S113</f>
        <v>0.99979730652186294</v>
      </c>
      <c r="V113" s="137">
        <f>U113*Input!T113/100</f>
        <v>1.7132830314351573E-3</v>
      </c>
      <c r="W113" s="146">
        <v>0</v>
      </c>
      <c r="X113" s="141">
        <f>((($L$4*0.000000001*Input!G113/Input!W113*(232/229))-(W113*0.000000001))/Input!F113)*1000000000</f>
        <v>0.93794602994854104</v>
      </c>
      <c r="Y113" s="141">
        <f>X113*Input!X113/100</f>
        <v>4.6175337346337306E-3</v>
      </c>
      <c r="Z113" s="141">
        <f t="shared" si="289"/>
        <v>2.2901958312451711E-4</v>
      </c>
      <c r="AA113" s="141">
        <f>Z113*Input!X113/100</f>
        <v>1.1274696168043166E-6</v>
      </c>
      <c r="AB113" s="142">
        <v>0</v>
      </c>
      <c r="AC113" s="142">
        <v>0.85</v>
      </c>
      <c r="AD113" s="141">
        <f>(((Input!G113*$L$4*0.000000001*Input!U113*(230/229))-((AB113*0.000000000000001)+(Input!G113*AC113*0.000000000000001)))/Input!F113)*1000000000000</f>
        <v>225.05816474774443</v>
      </c>
      <c r="AE113" s="141">
        <f>AD113*Input!V113/100</f>
        <v>0.7262860363902236</v>
      </c>
      <c r="AF113" s="141">
        <f t="shared" si="290"/>
        <v>10.260069475778556</v>
      </c>
      <c r="AG113" s="141">
        <f>AF113*Input!V113/100</f>
        <v>3.3110308177460641E-2</v>
      </c>
      <c r="AH113" s="137">
        <f t="shared" si="291"/>
        <v>44799.96573131562</v>
      </c>
      <c r="AI113" s="146">
        <f t="shared" si="292"/>
        <v>263.71314123226955</v>
      </c>
      <c r="AJ113" s="143">
        <f t="shared" si="293"/>
        <v>-0.20269347813706151</v>
      </c>
      <c r="AK113" s="146">
        <f t="shared" si="294"/>
        <v>1.7132830314351573</v>
      </c>
      <c r="AL113" s="146">
        <f t="shared" si="295"/>
        <v>1.0028615662215117</v>
      </c>
      <c r="AM113" s="146">
        <f t="shared" si="296"/>
        <v>3.2370590962826486E-3</v>
      </c>
      <c r="AN113" s="137">
        <f>AF113/Q113</f>
        <v>1.0028615662215117</v>
      </c>
      <c r="AO113" s="141">
        <f t="shared" si="297"/>
        <v>3.2370590962826486E-3</v>
      </c>
      <c r="AP113" s="137" t="str">
        <f t="shared" si="298"/>
        <v>Out of range</v>
      </c>
      <c r="AQ113" s="137" t="e">
        <f t="shared" si="299"/>
        <v>#VALUE!</v>
      </c>
      <c r="AR113" s="137" t="e">
        <f t="shared" si="300"/>
        <v>#VALUE!</v>
      </c>
      <c r="AS113" s="145">
        <f t="shared" si="301"/>
        <v>2.238531994055749E-5</v>
      </c>
      <c r="AT113" s="145">
        <f t="shared" si="302"/>
        <v>1.1021408472419903E-7</v>
      </c>
      <c r="AU113" s="137">
        <v>0.75</v>
      </c>
      <c r="AV113" s="137">
        <f t="shared" si="303"/>
        <v>0.375</v>
      </c>
      <c r="AW113" s="137" t="str">
        <f t="shared" si="304"/>
        <v>Out of range</v>
      </c>
      <c r="AX113" s="147">
        <f t="shared" si="305"/>
        <v>270.2999889482</v>
      </c>
      <c r="AY113" s="147" t="e">
        <f t="shared" si="306"/>
        <v>#VALUE!</v>
      </c>
      <c r="AZ113" s="137" t="str">
        <f>Input!B113</f>
        <v>Hu1-13</v>
      </c>
      <c r="BA113" s="148">
        <f>Input!E113</f>
        <v>0</v>
      </c>
      <c r="BB113" s="137" t="e">
        <f t="shared" si="307"/>
        <v>#VALUE!</v>
      </c>
      <c r="BC113" s="143" t="e">
        <f t="shared" si="308"/>
        <v>#VALUE!</v>
      </c>
      <c r="BD113" s="137" t="e">
        <f t="shared" si="309"/>
        <v>#VALUE!</v>
      </c>
      <c r="BE113" s="149" t="e">
        <f t="shared" si="310"/>
        <v>#VALUE!</v>
      </c>
      <c r="BF113" s="150" t="e">
        <f t="shared" si="311"/>
        <v>#VALUE!</v>
      </c>
      <c r="BG113" s="151"/>
      <c r="BH113" s="151"/>
      <c r="BI113" s="151"/>
      <c r="BJ113" s="151"/>
      <c r="BK113" s="151"/>
      <c r="BL113" s="151"/>
      <c r="BM113" s="155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</row>
    <row r="114" spans="1:109" ht="15" customHeight="1" x14ac:dyDescent="0.2">
      <c r="A114" s="9">
        <f>Input!A114</f>
        <v>9145</v>
      </c>
      <c r="B114" s="9" t="str">
        <f>Input!B114</f>
        <v>M39_1_61B 28,9cm</v>
      </c>
      <c r="C114" s="9">
        <f>Input!O114</f>
        <v>1.0783590329034083</v>
      </c>
      <c r="D114" s="9">
        <f>C114*Input!P114/100</f>
        <v>4.9377923356807287E-3</v>
      </c>
      <c r="E114" s="11">
        <f>Input!M114</f>
        <v>0.57017406551585748</v>
      </c>
      <c r="F114" s="12">
        <f>E114*Input!N114/100</f>
        <v>5.1105856435606989E-5</v>
      </c>
      <c r="G114" s="13">
        <f t="shared" si="286"/>
        <v>78.615600153326426</v>
      </c>
      <c r="H114" s="12">
        <f>G114*Input!L114/100</f>
        <v>8.015348924640819E-3</v>
      </c>
      <c r="I114" s="9">
        <v>0.3</v>
      </c>
      <c r="J114" s="21">
        <f>(((C114*$G$4*0.000000001*Input!G114*(234/233))-(I114*0.000000000000001))/Input!F114)*1000000000000</f>
        <v>19.004583610540241</v>
      </c>
      <c r="K114" s="9">
        <f>J114*Input!P114/100</f>
        <v>8.7021747332397745E-2</v>
      </c>
      <c r="L114" s="14">
        <f t="shared" si="287"/>
        <v>0.26281957707100129</v>
      </c>
      <c r="M114" s="22">
        <f>L114*Input!P114/100</f>
        <v>1.2034475102730314E-3</v>
      </c>
      <c r="N114" s="9">
        <v>5.0000000000000001E-3</v>
      </c>
      <c r="O114" s="21">
        <f>(((G114*$D$4*0.000000001*Input!G114*(238/236))-(N114*0.000000001))/Input!F114)*1000000</f>
        <v>0.13955380165483899</v>
      </c>
      <c r="P114" s="9">
        <f>O114*Input!L114/100</f>
        <v>1.4228377215744275E-5</v>
      </c>
      <c r="Q114" s="23">
        <f t="shared" si="288"/>
        <v>0.10412097695641941</v>
      </c>
      <c r="R114" s="24">
        <f>Q114*Input!L114/100</f>
        <v>1.0615780570936405E-5</v>
      </c>
      <c r="S114" s="65">
        <f>Input!S114*0.0000028263/0.000000000155125</f>
        <v>2.5095848957459896</v>
      </c>
      <c r="T114" s="9">
        <f>S114*Input!T114/100</f>
        <v>3.9200264259427499E-3</v>
      </c>
      <c r="U114" s="9">
        <f>S114*1/((U113+U115)/2)</f>
        <v>2.506916893219258</v>
      </c>
      <c r="V114" s="9">
        <f>U114*Input!T114/100</f>
        <v>3.91585894771677E-3</v>
      </c>
      <c r="W114" s="3">
        <v>3.0000000000000001E-3</v>
      </c>
      <c r="X114" s="21">
        <f>((($L$4*0.000000001*Input!G114/Input!W114*(232/229))-(W114*0.000000001))/Input!F114)*1000000000</f>
        <v>0.61270790065801606</v>
      </c>
      <c r="Y114" s="21">
        <f>X114*Input!X114/100</f>
        <v>1.5210158047928623E-3</v>
      </c>
      <c r="Z114" s="21">
        <f t="shared" si="289"/>
        <v>1.4960573796926824E-4</v>
      </c>
      <c r="AA114" s="21">
        <f>Z114*Input!X114/100</f>
        <v>3.7138853880385251E-7</v>
      </c>
      <c r="AB114" s="14">
        <v>0.05</v>
      </c>
      <c r="AC114" s="14">
        <v>0.85</v>
      </c>
      <c r="AD114" s="21">
        <f>(((Input!G114*$L$4*0.000000001*Input!U114*(230/229))-((AB114*0.000000000000001)+(Input!G114*AC114*0.000000000000001)))/Input!F114)*1000000000000</f>
        <v>5.3571390497498204</v>
      </c>
      <c r="AE114" s="21">
        <f>AD114*Input!V114/100</f>
        <v>1.9513045120872281E-2</v>
      </c>
      <c r="AF114" s="21">
        <f t="shared" si="290"/>
        <v>0.24422406049319004</v>
      </c>
      <c r="AG114" s="21">
        <f>AF114*Input!V114/100</f>
        <v>8.8957091980444508E-4</v>
      </c>
      <c r="AH114" s="9">
        <f t="shared" si="291"/>
        <v>1632.4511600173928</v>
      </c>
      <c r="AI114" s="3">
        <f t="shared" si="292"/>
        <v>7.1957407881781945</v>
      </c>
      <c r="AJ114" s="22">
        <f t="shared" si="293"/>
        <v>1506.9168932192581</v>
      </c>
      <c r="AK114" s="3">
        <f t="shared" si="294"/>
        <v>3.91585894771677</v>
      </c>
      <c r="AL114" s="3">
        <f t="shared" si="295"/>
        <v>2.3455798018050849</v>
      </c>
      <c r="AM114" s="3">
        <f t="shared" si="296"/>
        <v>8.5469745896592959E-3</v>
      </c>
      <c r="AN114" s="9">
        <f>AL114*1/((AN113+AN115)/2)</f>
        <v>2.3410935274136118</v>
      </c>
      <c r="AO114" s="21">
        <f t="shared" si="297"/>
        <v>8.5306272143976861E-3</v>
      </c>
      <c r="AP114" s="58">
        <f t="shared" si="298"/>
        <v>188.54050000000001</v>
      </c>
      <c r="AQ114" s="58">
        <f t="shared" si="299"/>
        <v>1.4622999999999999</v>
      </c>
      <c r="AR114" s="58">
        <f t="shared" si="300"/>
        <v>0.77558932961353122</v>
      </c>
      <c r="AS114" s="67">
        <f t="shared" si="301"/>
        <v>1.4368453153478075E-3</v>
      </c>
      <c r="AT114" s="67">
        <f t="shared" si="302"/>
        <v>3.5699015623195473E-6</v>
      </c>
      <c r="AU114" s="58">
        <v>0.75</v>
      </c>
      <c r="AV114" s="58">
        <f t="shared" si="303"/>
        <v>0.375</v>
      </c>
      <c r="AW114" s="58">
        <f t="shared" si="304"/>
        <v>188.50749999999999</v>
      </c>
      <c r="AX114" s="57">
        <f t="shared" si="305"/>
        <v>1.6201215809</v>
      </c>
      <c r="AY114" s="47">
        <f t="shared" si="306"/>
        <v>1.6178354643711914</v>
      </c>
      <c r="AZ114" s="9" t="str">
        <f>Input!B114</f>
        <v>M39_1_61B 28,9cm</v>
      </c>
      <c r="BA114" s="48">
        <f>Input!E114</f>
        <v>28.9</v>
      </c>
      <c r="BB114" s="58">
        <f t="shared" si="307"/>
        <v>2567.2736986775099</v>
      </c>
      <c r="BC114" s="22">
        <f t="shared" si="308"/>
        <v>13.51650680049891</v>
      </c>
      <c r="BD114" s="9">
        <f t="shared" si="309"/>
        <v>188449.5</v>
      </c>
      <c r="BE114" s="49">
        <f t="shared" si="310"/>
        <v>808.9177321855957</v>
      </c>
      <c r="BF114" s="89">
        <f t="shared" si="311"/>
        <v>0.8582340036185252</v>
      </c>
      <c r="BG114" s="85"/>
      <c r="BH114" s="85"/>
      <c r="BI114" s="85"/>
      <c r="BJ114" s="85"/>
      <c r="BK114" s="85"/>
      <c r="BL114" s="85"/>
      <c r="BM114" s="90"/>
      <c r="BN114" s="85"/>
      <c r="BO114" s="85"/>
      <c r="BP114" s="85"/>
      <c r="BQ114" s="85"/>
      <c r="BR114" s="85"/>
      <c r="BS114" s="85"/>
      <c r="BT114" s="85"/>
      <c r="BU114" s="85"/>
      <c r="BV114" s="85"/>
      <c r="BW114" s="85"/>
      <c r="BX114" s="85"/>
      <c r="BY114" s="85"/>
      <c r="BZ114" s="85"/>
      <c r="CA114" s="85"/>
      <c r="CB114" s="85"/>
      <c r="CC114" s="85"/>
      <c r="CD114" s="85"/>
      <c r="CE114" s="85"/>
      <c r="CF114" s="85"/>
      <c r="CG114" s="85"/>
      <c r="CH114" s="85"/>
      <c r="CI114" s="85"/>
      <c r="CJ114" s="85"/>
      <c r="CK114" s="85"/>
      <c r="CL114" s="85"/>
      <c r="CM114" s="85"/>
      <c r="CN114" s="85"/>
      <c r="CO114" s="85"/>
      <c r="CP114" s="85"/>
      <c r="CQ114" s="85"/>
      <c r="CR114" s="85"/>
      <c r="CS114" s="85"/>
      <c r="CT114" s="85"/>
      <c r="CU114" s="85"/>
      <c r="CV114" s="85"/>
      <c r="CW114" s="85"/>
      <c r="CX114" s="85"/>
      <c r="CY114" s="85"/>
      <c r="CZ114" s="85"/>
      <c r="DA114" s="85"/>
      <c r="DB114" s="85"/>
      <c r="DC114" s="85"/>
      <c r="DD114" s="85"/>
      <c r="DE114" s="85"/>
    </row>
    <row r="115" spans="1:109" s="154" customFormat="1" ht="15" customHeight="1" x14ac:dyDescent="0.2">
      <c r="A115" s="137">
        <f>Input!A115</f>
        <v>8717</v>
      </c>
      <c r="B115" s="137" t="str">
        <f>Input!B115</f>
        <v>Hu1-13</v>
      </c>
      <c r="C115" s="137">
        <f>Input!O115</f>
        <v>2.121237094788933</v>
      </c>
      <c r="D115" s="137">
        <f>C115*Input!P115/100</f>
        <v>2.5685703576735542E-2</v>
      </c>
      <c r="E115" s="138">
        <f>Input!M115</f>
        <v>2.7679556114086741</v>
      </c>
      <c r="F115" s="139">
        <f>E115*Input!N115/100</f>
        <v>4.088284049516773E-4</v>
      </c>
      <c r="G115" s="140">
        <f t="shared" si="286"/>
        <v>381.64571970102799</v>
      </c>
      <c r="H115" s="139">
        <f>G115*Input!L115/100</f>
        <v>2.9845051228567083E-2</v>
      </c>
      <c r="I115" s="137">
        <v>0</v>
      </c>
      <c r="J115" s="141">
        <f>(((C115*$G$4*0.000000001*Input!G115*(234/233))-(I115*0.000000000000001))/Input!F115)*1000000000000</f>
        <v>756.4160416824393</v>
      </c>
      <c r="K115" s="137">
        <f>J115*Input!P115/100</f>
        <v>9.1593147579177145</v>
      </c>
      <c r="L115" s="142">
        <f t="shared" si="287"/>
        <v>10.460684024376175</v>
      </c>
      <c r="M115" s="143">
        <f>L115*Input!P115/100</f>
        <v>0.12666666527758161</v>
      </c>
      <c r="N115" s="137">
        <v>0</v>
      </c>
      <c r="O115" s="141">
        <f>(((G115*$D$4*0.000000001*Input!G115*(238/236))-(N115*0.000000001))/Input!F115)*1000000</f>
        <v>13.709100762901478</v>
      </c>
      <c r="P115" s="137">
        <f>O115*Input!L115/100</f>
        <v>1.0720644656696267E-3</v>
      </c>
      <c r="Q115" s="144">
        <f t="shared" si="288"/>
        <v>10.228348835366909</v>
      </c>
      <c r="R115" s="145">
        <f>Q115*Input!L115/100</f>
        <v>7.9986641855781188E-4</v>
      </c>
      <c r="S115" s="143">
        <f>Input!S115*0.0000028263/0.000000000155125</f>
        <v>1.0023312064208263</v>
      </c>
      <c r="T115" s="137">
        <f>S115*Input!T115/100</f>
        <v>1.9958243276496437E-3</v>
      </c>
      <c r="U115" s="143">
        <f>S115</f>
        <v>1.0023312064208263</v>
      </c>
      <c r="V115" s="137">
        <f>U115*Input!T115/100</f>
        <v>1.9958243276496437E-3</v>
      </c>
      <c r="W115" s="146">
        <v>0</v>
      </c>
      <c r="X115" s="141">
        <f>((($L$4*0.000000001*Input!G115/Input!W115*(232/229))-(W115*0.000000001))/Input!F115)*1000000000</f>
        <v>0.98249111673626444</v>
      </c>
      <c r="Y115" s="141">
        <f>X115*Input!X115/100</f>
        <v>5.8702760729649221E-3</v>
      </c>
      <c r="Z115" s="141">
        <f t="shared" si="289"/>
        <v>2.3989621875240022E-4</v>
      </c>
      <c r="AA115" s="141">
        <f>Z115*Input!X115/100</f>
        <v>1.4333534511895235E-6</v>
      </c>
      <c r="AB115" s="142">
        <v>0</v>
      </c>
      <c r="AC115" s="142">
        <v>0.85</v>
      </c>
      <c r="AD115" s="141">
        <f>(((Input!G115*$L$4*0.000000001*Input!U115*(230/229))-((AB115*0.000000000000001)+(Input!G115*AC115*0.000000000000001)))/Input!F115)*1000000000000</f>
        <v>224.58023205107662</v>
      </c>
      <c r="AE115" s="141">
        <f>AD115*Input!V115/100</f>
        <v>0.76374194377111437</v>
      </c>
      <c r="AF115" s="141">
        <f t="shared" si="290"/>
        <v>10.238281229713126</v>
      </c>
      <c r="AG115" s="141">
        <f>AF115*Input!V115/100</f>
        <v>3.4817867698516046E-2</v>
      </c>
      <c r="AH115" s="137">
        <f t="shared" si="291"/>
        <v>42677.960006865214</v>
      </c>
      <c r="AI115" s="146">
        <f t="shared" si="292"/>
        <v>293.40726442408425</v>
      </c>
      <c r="AJ115" s="143">
        <f t="shared" si="293"/>
        <v>2.3312064208262928</v>
      </c>
      <c r="AK115" s="146">
        <f t="shared" si="294"/>
        <v>1.9958243276496437</v>
      </c>
      <c r="AL115" s="146">
        <f t="shared" si="295"/>
        <v>1.0009710652722239</v>
      </c>
      <c r="AM115" s="146">
        <f t="shared" si="296"/>
        <v>3.4049554340720846E-3</v>
      </c>
      <c r="AN115" s="137">
        <f>AF115/Q115</f>
        <v>1.0009710652722239</v>
      </c>
      <c r="AO115" s="141">
        <f t="shared" si="297"/>
        <v>3.4049554340720846E-3</v>
      </c>
      <c r="AP115" s="137">
        <f t="shared" si="298"/>
        <v>661.03309999999999</v>
      </c>
      <c r="AQ115" s="137" t="e">
        <f t="shared" si="299"/>
        <v>#VALUE!</v>
      </c>
      <c r="AR115" s="137" t="e">
        <f t="shared" si="300"/>
        <v>#VALUE!</v>
      </c>
      <c r="AS115" s="145">
        <f t="shared" si="301"/>
        <v>2.3454051344328707E-5</v>
      </c>
      <c r="AT115" s="145">
        <f t="shared" si="302"/>
        <v>1.4014737252576192E-7</v>
      </c>
      <c r="AU115" s="137">
        <v>0.75</v>
      </c>
      <c r="AV115" s="137">
        <f t="shared" si="303"/>
        <v>0.375</v>
      </c>
      <c r="AW115" s="137">
        <f t="shared" si="304"/>
        <v>661.03120000000001</v>
      </c>
      <c r="AX115" s="147">
        <f t="shared" si="305"/>
        <v>311.0661071797</v>
      </c>
      <c r="AY115" s="147">
        <f t="shared" si="306"/>
        <v>203.08891760067741</v>
      </c>
      <c r="AZ115" s="137" t="str">
        <f>Input!B115</f>
        <v>Hu1-13</v>
      </c>
      <c r="BA115" s="148">
        <f>Input!E115</f>
        <v>0</v>
      </c>
      <c r="BB115" s="137">
        <f t="shared" si="307"/>
        <v>15.099451087152442</v>
      </c>
      <c r="BC115" s="143">
        <f t="shared" si="308"/>
        <v>18.529296642587411</v>
      </c>
      <c r="BD115" s="137">
        <f t="shared" si="309"/>
        <v>660973.20000000007</v>
      </c>
      <c r="BE115" s="149">
        <f t="shared" si="310"/>
        <v>101544.4588003387</v>
      </c>
      <c r="BF115" s="150">
        <f t="shared" si="311"/>
        <v>30.723045689927709</v>
      </c>
      <c r="BG115" s="151"/>
      <c r="BH115" s="151"/>
      <c r="BI115" s="151"/>
      <c r="BJ115" s="151"/>
      <c r="BK115" s="151"/>
      <c r="BL115" s="151"/>
      <c r="BM115" s="155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</row>
    <row r="116" spans="1:109" ht="15" customHeight="1" x14ac:dyDescent="0.2">
      <c r="A116" s="9">
        <f>Input!A116</f>
        <v>9146</v>
      </c>
      <c r="B116" s="9" t="str">
        <f>Input!B116</f>
        <v>M39_1_61B 30,25cm</v>
      </c>
      <c r="C116" s="9">
        <f>Input!O116</f>
        <v>1.255608262399976</v>
      </c>
      <c r="D116" s="9">
        <f>C116*Input!P116/100</f>
        <v>4.7907043677117038E-3</v>
      </c>
      <c r="E116" s="11">
        <f>Input!M116</f>
        <v>0.64939381287287501</v>
      </c>
      <c r="F116" s="12">
        <f>E116*Input!N116/100</f>
        <v>5.1704223481103399E-5</v>
      </c>
      <c r="G116" s="13">
        <f t="shared" si="286"/>
        <v>89.538418918912001</v>
      </c>
      <c r="H116" s="12">
        <f>G116*Input!L116/100</f>
        <v>1.8563862353489655E-2</v>
      </c>
      <c r="I116" s="9">
        <v>0.3</v>
      </c>
      <c r="J116" s="21">
        <f>(((C116*$G$4*0.000000001*Input!G116*(234/233))-(I116*0.000000000000001))/Input!F116)*1000000000000</f>
        <v>21.271994453857644</v>
      </c>
      <c r="K116" s="9">
        <f>J116*Input!P116/100</f>
        <v>8.1162126589743672E-2</v>
      </c>
      <c r="L116" s="14">
        <f t="shared" si="287"/>
        <v>0.29417622087330886</v>
      </c>
      <c r="M116" s="22">
        <f>L116*Input!P116/100</f>
        <v>1.1224132147083189E-3</v>
      </c>
      <c r="N116" s="9">
        <v>5.0000000000000001E-3</v>
      </c>
      <c r="O116" s="21">
        <f>(((G116*$D$4*0.000000001*Input!G116*(238/236))-(N116*0.000000001))/Input!F116)*1000000</f>
        <v>0.15279394205017094</v>
      </c>
      <c r="P116" s="9">
        <f>O116*Input!L116/100</f>
        <v>3.1678532443544675E-5</v>
      </c>
      <c r="Q116" s="23">
        <f t="shared" si="288"/>
        <v>0.11399943484617132</v>
      </c>
      <c r="R116" s="24">
        <f>Q116*Input!L116/100</f>
        <v>2.3635327074252654E-5</v>
      </c>
      <c r="S116" s="65">
        <f>Input!S116*0.0000028263/0.000000000155125</f>
        <v>2.5715863976579705</v>
      </c>
      <c r="T116" s="9">
        <f>S116*Input!T116/100</f>
        <v>2.941060281930911E-3</v>
      </c>
      <c r="U116" s="9">
        <f>S116*1/((U115+U117)/2)</f>
        <v>2.5665208730935398</v>
      </c>
      <c r="V116" s="9">
        <f>U116*Input!T116/100</f>
        <v>2.9352669657440001E-3</v>
      </c>
      <c r="W116" s="3">
        <v>3.0000000000000001E-3</v>
      </c>
      <c r="X116" s="21">
        <f>((($L$4*0.000000001*Input!G116/Input!W116*(232/229))-(W116*0.000000001))/Input!F116)*1000000000</f>
        <v>9.8525714967679043</v>
      </c>
      <c r="Y116" s="21">
        <f>X116*Input!X116/100</f>
        <v>2.4936468339040639E-2</v>
      </c>
      <c r="Z116" s="21">
        <f t="shared" si="289"/>
        <v>2.4057160485215553E-3</v>
      </c>
      <c r="AA116" s="21">
        <f>Z116*Input!X116/100</f>
        <v>6.0887720628426001E-6</v>
      </c>
      <c r="AB116" s="14">
        <v>0.05</v>
      </c>
      <c r="AC116" s="14">
        <v>0.85</v>
      </c>
      <c r="AD116" s="21">
        <f>(((Input!G116*$L$4*0.000000001*Input!U116*(230/229))-((AB116*0.000000000000001)+(Input!G116*AC116*0.000000000000001)))/Input!F116)*1000000000000</f>
        <v>5.9863506647807485</v>
      </c>
      <c r="AE116" s="21">
        <f>AD116*Input!V116/100</f>
        <v>1.3571874693993473E-2</v>
      </c>
      <c r="AF116" s="21">
        <f t="shared" si="290"/>
        <v>0.27290888911258299</v>
      </c>
      <c r="AG116" s="21">
        <f>AF116*Input!V116/100</f>
        <v>6.1872173103788455E-4</v>
      </c>
      <c r="AH116" s="9">
        <f t="shared" si="291"/>
        <v>113.44185415410954</v>
      </c>
      <c r="AI116" s="3">
        <f t="shared" si="292"/>
        <v>0.38546315014471844</v>
      </c>
      <c r="AJ116" s="22">
        <f t="shared" si="293"/>
        <v>1566.5208730935399</v>
      </c>
      <c r="AK116" s="3">
        <f t="shared" si="294"/>
        <v>2.9352669657440003</v>
      </c>
      <c r="AL116" s="3">
        <f t="shared" si="295"/>
        <v>2.3939494917745958</v>
      </c>
      <c r="AM116" s="3">
        <f t="shared" si="296"/>
        <v>5.4500579962941309E-3</v>
      </c>
      <c r="AN116" s="9">
        <f>AL116*1/((AN115+AN117)/2)</f>
        <v>2.3873762770291171</v>
      </c>
      <c r="AO116" s="21">
        <f t="shared" si="297"/>
        <v>5.4350934359690094E-3</v>
      </c>
      <c r="AP116" s="58">
        <f t="shared" si="298"/>
        <v>186.25069999999999</v>
      </c>
      <c r="AQ116" s="58">
        <f t="shared" si="299"/>
        <v>1.0871</v>
      </c>
      <c r="AR116" s="58">
        <f t="shared" si="300"/>
        <v>0.58367565866866544</v>
      </c>
      <c r="AS116" s="67">
        <f t="shared" si="301"/>
        <v>2.1102876972748003E-2</v>
      </c>
      <c r="AT116" s="67">
        <f t="shared" si="302"/>
        <v>5.3589448948777756E-5</v>
      </c>
      <c r="AU116" s="58">
        <v>0.75</v>
      </c>
      <c r="AV116" s="58">
        <f t="shared" si="303"/>
        <v>0.375</v>
      </c>
      <c r="AW116" s="58">
        <f t="shared" si="304"/>
        <v>185.77619999999999</v>
      </c>
      <c r="AX116" s="57">
        <f t="shared" si="305"/>
        <v>1.0651289610000001</v>
      </c>
      <c r="AY116" s="47">
        <f t="shared" si="306"/>
        <v>1.0457087453242784</v>
      </c>
      <c r="AZ116" s="9" t="str">
        <f>Input!B116</f>
        <v>M39_1_61B 30,25cm</v>
      </c>
      <c r="BA116" s="48">
        <f>Input!E116</f>
        <v>30.25</v>
      </c>
      <c r="BB116" s="58">
        <f t="shared" si="307"/>
        <v>2648.296041697799</v>
      </c>
      <c r="BC116" s="22">
        <f t="shared" si="308"/>
        <v>9.3905481710581338</v>
      </c>
      <c r="BD116" s="9">
        <f t="shared" si="309"/>
        <v>185718.19999999998</v>
      </c>
      <c r="BE116" s="49">
        <f t="shared" si="310"/>
        <v>522.85437266213921</v>
      </c>
      <c r="BF116" s="89">
        <f t="shared" si="311"/>
        <v>0.56288628216331171</v>
      </c>
      <c r="BG116" s="85"/>
      <c r="BH116" s="85"/>
      <c r="BI116" s="85"/>
      <c r="BJ116" s="85"/>
      <c r="BK116" s="85"/>
      <c r="BL116" s="85"/>
      <c r="BM116" s="90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</row>
    <row r="117" spans="1:109" s="154" customFormat="1" ht="15" customHeight="1" x14ac:dyDescent="0.2">
      <c r="A117" s="137">
        <f>Input!A117</f>
        <v>8717</v>
      </c>
      <c r="B117" s="137" t="str">
        <f>Input!B117</f>
        <v>Hu1-13</v>
      </c>
      <c r="C117" s="137">
        <f>Input!O117</f>
        <v>2.0942920716246292</v>
      </c>
      <c r="D117" s="137">
        <f>C117*Input!P117/100</f>
        <v>1.8771256010579353E-2</v>
      </c>
      <c r="E117" s="138">
        <f>Input!M117</f>
        <v>2.7681247378165197</v>
      </c>
      <c r="F117" s="139">
        <f>E117*Input!N117/100</f>
        <v>3.2279488515129726E-4</v>
      </c>
      <c r="G117" s="140">
        <f t="shared" si="286"/>
        <v>381.6690388501417</v>
      </c>
      <c r="H117" s="139">
        <f>G117*Input!L117/100</f>
        <v>7.3959872983044767E-2</v>
      </c>
      <c r="I117" s="137">
        <v>0</v>
      </c>
      <c r="J117" s="141">
        <f>(((C117*$G$4*0.000000001*Input!G117*(234/233))-(I117*0.000000000000001))/Input!F117)*1000000000000</f>
        <v>746.80766371514187</v>
      </c>
      <c r="K117" s="137">
        <f>J117*Input!P117/100</f>
        <v>6.6936785160939065</v>
      </c>
      <c r="L117" s="142">
        <f t="shared" si="287"/>
        <v>10.327807141332924</v>
      </c>
      <c r="M117" s="143">
        <f>L117*Input!P117/100</f>
        <v>9.2568708302209354E-2</v>
      </c>
      <c r="N117" s="137">
        <v>0</v>
      </c>
      <c r="O117" s="141">
        <f>(((G117*$D$4*0.000000001*Input!G117*(238/236))-(N117*0.000000001))/Input!F117)*1000000</f>
        <v>13.709938410354081</v>
      </c>
      <c r="P117" s="137">
        <f>O117*Input!L117/100</f>
        <v>2.656713540322785E-3</v>
      </c>
      <c r="Q117" s="144">
        <f t="shared" si="288"/>
        <v>10.228973803444276</v>
      </c>
      <c r="R117" s="145">
        <f>Q117*Input!L117/100</f>
        <v>1.9821717934701954E-3</v>
      </c>
      <c r="S117" s="143">
        <f>Input!S117*0.0000028263/0.000000000155125</f>
        <v>1.0016161797995906</v>
      </c>
      <c r="T117" s="137">
        <f>S117*Input!T117/100</f>
        <v>1.5284674541839903E-3</v>
      </c>
      <c r="U117" s="143">
        <f>S117</f>
        <v>1.0016161797995906</v>
      </c>
      <c r="V117" s="137">
        <f>U117*Input!T117/100</f>
        <v>1.5284674541839903E-3</v>
      </c>
      <c r="W117" s="146">
        <v>0</v>
      </c>
      <c r="X117" s="141">
        <f>((($L$4*0.000000001*Input!G117/Input!W117*(232/229))-(W117*0.000000001))/Input!F117)*1000000000</f>
        <v>0.95003787578310417</v>
      </c>
      <c r="Y117" s="141">
        <f>X117*Input!X117/100</f>
        <v>3.7676439916188788E-3</v>
      </c>
      <c r="Z117" s="141">
        <f t="shared" si="289"/>
        <v>2.3197206589411682E-4</v>
      </c>
      <c r="AA117" s="141">
        <f>Z117*Input!X117/100</f>
        <v>9.1995085940017978E-7</v>
      </c>
      <c r="AB117" s="142">
        <v>0</v>
      </c>
      <c r="AC117" s="142">
        <v>0.85</v>
      </c>
      <c r="AD117" s="141">
        <f>(((Input!G117*$L$4*0.000000001*Input!U117*(230/229))-((AB117*0.000000000000001)+(Input!G117*AC117*0.000000000000001)))/Input!F117)*1000000000000</f>
        <v>225.39374561048433</v>
      </c>
      <c r="AE117" s="141">
        <f>AD117*Input!V117/100</f>
        <v>0.70932654780908122</v>
      </c>
      <c r="AF117" s="141">
        <f t="shared" si="290"/>
        <v>10.2753681118903</v>
      </c>
      <c r="AG117" s="141">
        <f>AF117*Input!V117/100</f>
        <v>3.2337150130467646E-2</v>
      </c>
      <c r="AH117" s="137">
        <f t="shared" si="291"/>
        <v>44295.713245837418</v>
      </c>
      <c r="AI117" s="146">
        <f t="shared" si="292"/>
        <v>224.25791578661472</v>
      </c>
      <c r="AJ117" s="143">
        <f t="shared" si="293"/>
        <v>1.6161797995906113</v>
      </c>
      <c r="AK117" s="146">
        <f t="shared" si="294"/>
        <v>1.5284674541839902</v>
      </c>
      <c r="AL117" s="146">
        <f t="shared" si="295"/>
        <v>1.0045355779902772</v>
      </c>
      <c r="AM117" s="146">
        <f t="shared" si="296"/>
        <v>3.1673162647626331E-3</v>
      </c>
      <c r="AN117" s="137">
        <f>AF117/Q117</f>
        <v>1.0045355779902772</v>
      </c>
      <c r="AO117" s="141">
        <f t="shared" si="297"/>
        <v>3.1673162647626331E-3</v>
      </c>
      <c r="AP117" s="137" t="str">
        <f t="shared" si="298"/>
        <v>Out of range</v>
      </c>
      <c r="AQ117" s="137" t="e">
        <f t="shared" si="299"/>
        <v>#VALUE!</v>
      </c>
      <c r="AR117" s="137" t="e">
        <f t="shared" si="300"/>
        <v>#VALUE!</v>
      </c>
      <c r="AS117" s="145">
        <f t="shared" si="301"/>
        <v>2.2677941145572953E-5</v>
      </c>
      <c r="AT117" s="145">
        <f t="shared" si="302"/>
        <v>9.0043092998173957E-8</v>
      </c>
      <c r="AU117" s="137">
        <v>0.75</v>
      </c>
      <c r="AV117" s="137">
        <f t="shared" si="303"/>
        <v>0.375</v>
      </c>
      <c r="AW117" s="137" t="str">
        <f t="shared" si="304"/>
        <v>Out of range</v>
      </c>
      <c r="AX117" s="147">
        <f t="shared" si="305"/>
        <v>302.25499643440003</v>
      </c>
      <c r="AY117" s="147" t="e">
        <f t="shared" si="306"/>
        <v>#VALUE!</v>
      </c>
      <c r="AZ117" s="137" t="str">
        <f>Input!B117</f>
        <v>Hu1-13</v>
      </c>
      <c r="BA117" s="148">
        <f>Input!E117</f>
        <v>0</v>
      </c>
      <c r="BB117" s="137" t="e">
        <f t="shared" si="307"/>
        <v>#VALUE!</v>
      </c>
      <c r="BC117" s="143" t="e">
        <f t="shared" si="308"/>
        <v>#VALUE!</v>
      </c>
      <c r="BD117" s="137" t="e">
        <f t="shared" si="309"/>
        <v>#VALUE!</v>
      </c>
      <c r="BE117" s="149" t="e">
        <f t="shared" si="310"/>
        <v>#VALUE!</v>
      </c>
      <c r="BF117" s="150" t="e">
        <f t="shared" si="311"/>
        <v>#VALUE!</v>
      </c>
      <c r="BG117" s="151"/>
      <c r="BH117" s="151"/>
      <c r="BI117" s="151"/>
      <c r="BJ117" s="151"/>
      <c r="BK117" s="151"/>
      <c r="BL117" s="151"/>
      <c r="BM117" s="155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</row>
    <row r="118" spans="1:109" ht="15" customHeight="1" x14ac:dyDescent="0.2">
      <c r="A118" s="9">
        <f>Input!A118</f>
        <v>9147</v>
      </c>
      <c r="B118" s="9" t="str">
        <f>Input!B118</f>
        <v>M39_1_61B 32,45cm</v>
      </c>
      <c r="C118" s="9">
        <f>Input!O118</f>
        <v>0.5793306037322693</v>
      </c>
      <c r="D118" s="9">
        <f>C118*Input!P118/100</f>
        <v>3.6101228247964706E-3</v>
      </c>
      <c r="E118" s="11">
        <f>Input!M118</f>
        <v>0.32301827719374926</v>
      </c>
      <c r="F118" s="12">
        <f>E118*Input!N118/100</f>
        <v>5.4082435482537755E-5</v>
      </c>
      <c r="G118" s="13">
        <f t="shared" ref="G118:G119" si="312">E118*137.88</f>
        <v>44.537760059474145</v>
      </c>
      <c r="H118" s="12">
        <f>G118*Input!L118/100</f>
        <v>9.1342578651636714E-3</v>
      </c>
      <c r="I118" s="9">
        <v>0.3</v>
      </c>
      <c r="J118" s="21">
        <f>(((C118*$G$4*0.000000001*Input!G118*(234/233))-(I118*0.000000000000001))/Input!F118)*1000000000000</f>
        <v>11.163819217303329</v>
      </c>
      <c r="K118" s="9">
        <f>J118*Input!P118/100</f>
        <v>6.9567805167968746E-2</v>
      </c>
      <c r="L118" s="14">
        <f t="shared" ref="L118:L119" si="313">(J118/234)*602200000000*0.0000028263/(365.2425*24*60)</f>
        <v>0.15438750489442432</v>
      </c>
      <c r="M118" s="22">
        <f>L118*Input!P118/100</f>
        <v>9.6207217725427518E-4</v>
      </c>
      <c r="N118" s="9">
        <v>5.0000000000000001E-3</v>
      </c>
      <c r="O118" s="21">
        <f>(((G118*$D$4*0.000000001*Input!G118*(238/236))-(N118*0.000000001))/Input!F118)*1000000</f>
        <v>8.6442378208564721E-2</v>
      </c>
      <c r="P118" s="9">
        <f>O118*Input!L118/100</f>
        <v>1.7728484144255316E-5</v>
      </c>
      <c r="Q118" s="23">
        <f t="shared" ref="Q118:Q119" si="314">(O118/238.05)*602200000000000000*0.00000000015512/(365.2425*24*60)</f>
        <v>6.4494587483708093E-2</v>
      </c>
      <c r="R118" s="24">
        <f>Q118*Input!L118/100</f>
        <v>1.3227207479605401E-5</v>
      </c>
      <c r="S118" s="65">
        <f>Input!S118*0.0000028263/0.000000000155125</f>
        <v>2.3738911936229528</v>
      </c>
      <c r="T118" s="9">
        <f>S118*Input!T118/100</f>
        <v>7.0167224144824306E-3</v>
      </c>
      <c r="U118" s="9">
        <f>S118*1/((U117+U119)/2)</f>
        <v>2.3716049665007861</v>
      </c>
      <c r="V118" s="9">
        <f>U118*Input!T118/100</f>
        <v>7.0099648086006617E-3</v>
      </c>
      <c r="W118" s="3">
        <v>3.0000000000000001E-3</v>
      </c>
      <c r="X118" s="21">
        <f>((($L$4*0.000000001*Input!G118/Input!W118*(232/229))-(W118*0.000000001))/Input!F118)*1000000000</f>
        <v>7.6104025661338586</v>
      </c>
      <c r="Y118" s="21">
        <f>X118*Input!X118/100</f>
        <v>1.3180354071220847E-2</v>
      </c>
      <c r="Z118" s="21">
        <f t="shared" ref="Z118:Z119" si="315">(X118/232)*6.022E+23*0.000000001*0.000000000049475/(365.2425*24*60)</f>
        <v>1.8582425506948992E-3</v>
      </c>
      <c r="AA118" s="21">
        <f>Z118*Input!X118/100</f>
        <v>3.2182653355760124E-6</v>
      </c>
      <c r="AB118" s="14">
        <v>0.05</v>
      </c>
      <c r="AC118" s="14">
        <v>0.85</v>
      </c>
      <c r="AD118" s="21">
        <f>(((Input!G118*$L$4*0.000000001*Input!U118*(230/229))-((AB118*0.000000000000001)+(Input!G118*AC118*0.000000000000001)))/Input!F118)*1000000000000</f>
        <v>3.1340047150800525</v>
      </c>
      <c r="AE118" s="21">
        <f>AD118*Input!V118/100</f>
        <v>8.5059223174283917E-3</v>
      </c>
      <c r="AF118" s="21">
        <f t="shared" ref="AF118:AF119" si="316">(AD118/230)*602200000000*0.0000091577/(365.2425*24*60)</f>
        <v>0.14287464820563095</v>
      </c>
      <c r="AG118" s="21">
        <f>AF118*Input!V118/100</f>
        <v>3.8777244109409846E-4</v>
      </c>
      <c r="AH118" s="9">
        <f t="shared" ref="AH118:AH119" si="317">AF118/Z118</f>
        <v>76.886974820484141</v>
      </c>
      <c r="AI118" s="3">
        <f t="shared" ref="AI118:AI119" si="318">AH118*SQRT((AG118/AF118)^2+(AA118/Z118)^2)</f>
        <v>0.24754300464722767</v>
      </c>
      <c r="AJ118" s="22">
        <f t="shared" ref="AJ118:AJ119" si="319">(U118-1)*1000</f>
        <v>1371.6049665007861</v>
      </c>
      <c r="AK118" s="3">
        <f t="shared" ref="AK118:AK119" si="320">V118*1000</f>
        <v>7.0099648086006621</v>
      </c>
      <c r="AL118" s="3">
        <f t="shared" ref="AL118:AL119" si="321">AF118/Q118</f>
        <v>2.2152967214763928</v>
      </c>
      <c r="AM118" s="3">
        <f t="shared" ref="AM118:AM119" si="322">AL118*SQRT((R118/Q118)^2+(AG118/AF118)^2)</f>
        <v>6.0296219654319303E-3</v>
      </c>
      <c r="AN118" s="9">
        <f>AL118*1/((AN117+AN119)/2)</f>
        <v>2.2068635480579921</v>
      </c>
      <c r="AO118" s="21">
        <f t="shared" ref="AO118:AO119" si="323">AN118*SQRT((R118/Q118)^2+(AG118/AF118)^2)</f>
        <v>6.0066684499100924E-3</v>
      </c>
      <c r="AP118" s="58">
        <f t="shared" ref="AP118:AP119" si="324">ThU_Alter_Kombi(AN118,U118)</f>
        <v>188.93950000000001</v>
      </c>
      <c r="AQ118" s="58">
        <f t="shared" ref="AQ118:AQ119" si="325">Montealter(AN118,AO118,U118,V118)</f>
        <v>1.7359</v>
      </c>
      <c r="AR118" s="58">
        <f t="shared" ref="AR118:AR119" si="326">(AQ118/AP118)*100</f>
        <v>0.91875970879567259</v>
      </c>
      <c r="AS118" s="67">
        <f t="shared" ref="AS118:AS119" si="327">Z118/Q118</f>
        <v>2.8812379816590156E-2</v>
      </c>
      <c r="AT118" s="67">
        <f t="shared" ref="AT118:AT119" si="328">AS118*SQRT((Y118/X118)^2+(P118/O118)^2)</f>
        <v>5.0248436134846849E-5</v>
      </c>
      <c r="AU118" s="58">
        <v>0.75</v>
      </c>
      <c r="AV118" s="58">
        <f t="shared" ref="AV118:AV119" si="329">AU118/2</f>
        <v>0.375</v>
      </c>
      <c r="AW118" s="58">
        <f t="shared" ref="AW118:AW119" si="330">marincorr_age(AN118,U118,AS118,AU118)</f>
        <v>188.23009999999999</v>
      </c>
      <c r="AX118" s="57">
        <f t="shared" ref="AX118:AX119" si="331">marincorr_age_error(AN118, AO118, U118, V118, AS118, AT118, AU118, AV118)</f>
        <v>1.7904801894</v>
      </c>
      <c r="AY118" s="47">
        <f t="shared" ref="AY118:AY119" si="332">SQRT(((AU118*EXP(-0.0000091577*AW118*1000))/(0.0000091577*(EXP(-0.0000091577*AW118*1000)+(AJ118/1000)*EXP(-(0.0000091577-0.0000028263)*AW118*1000)-AS118*AU118*EXP(-0.0000091577*AW118*1000))))^2*AT118^2+((AS118*EXP(-0.0000091577*AW118*1000))/(0.0000091577*(EXP(-0.0000091577*AW118*1000)+(AJ118/1000)*EXP(-(0.0000091577-0.0000028263)*AW118*1000)-AS118*AU118*EXP(-0.0000091577*AW118*1000))))^2*AV118^2+((0.0000091577/(0.0000091577-0.0000028263))*(EXP(-(0.0000091577-0.0000028263)*AW118*1000)-1)/(0.0000091577*(EXP(-0.0000091577*AW118*1000)+(AJ118/1000)*EXP(-(0.0000091577-0.0000028263)*AW118*1000)-AS118*AU118*EXP(-0.0000091577*AW118*1000))))^2*T118^2+(1/(0.0000091577*(EXP(-0.0000091577*AW118*1000)+(AJ118/1000)*EXP(-(0.0000091577-0.0000028263)*AW118*1000)-AS118*AU118*EXP(-0.0000091577*AW118*1000))))^2*AO118^2)/1000</f>
        <v>1.7500550354935964</v>
      </c>
      <c r="AZ118" s="9" t="str">
        <f>Input!B118</f>
        <v>M39_1_61B 32,45cm</v>
      </c>
      <c r="BA118" s="48">
        <f>Input!E118</f>
        <v>32.450000000000003</v>
      </c>
      <c r="BB118" s="58">
        <f t="shared" ref="BB118:BB119" si="333">((U118-1)*EXP(0.0000028263*AW118*1000))*1000</f>
        <v>2334.9168826324467</v>
      </c>
      <c r="BC118" s="22">
        <f t="shared" ref="BC118:BC119" si="334">SQRT((EXP(0.0000028263*AW118*1000)*V118)^2+((U118-1)*0.0000028263*EXP(0.0000028263*AW118*1000)*AX118*1000)^2)*1000</f>
        <v>16.793234229934033</v>
      </c>
      <c r="BD118" s="9">
        <f t="shared" ref="BD118:BD119" si="335">AW118*1000-58</f>
        <v>188172.1</v>
      </c>
      <c r="BE118" s="49">
        <f t="shared" ref="BE118:BE119" si="336">AY118/2*1000</f>
        <v>875.02751774679825</v>
      </c>
      <c r="BF118" s="89">
        <f t="shared" ref="BF118:BF119" si="337">AY118/AW118*100</f>
        <v>0.92974239268512127</v>
      </c>
      <c r="BG118" s="85"/>
      <c r="BH118" s="85"/>
      <c r="BI118" s="85"/>
      <c r="BJ118" s="85"/>
      <c r="BK118" s="85"/>
      <c r="BL118" s="85"/>
      <c r="BM118" s="90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</row>
    <row r="119" spans="1:109" s="154" customFormat="1" ht="15" customHeight="1" x14ac:dyDescent="0.2">
      <c r="A119" s="137">
        <f>Input!A119</f>
        <v>8717</v>
      </c>
      <c r="B119" s="137" t="str">
        <f>Input!B119</f>
        <v>Hu1-13</v>
      </c>
      <c r="C119" s="137">
        <f>Input!O119</f>
        <v>2.1263728236357733</v>
      </c>
      <c r="D119" s="137">
        <f>C119*Input!P119/100</f>
        <v>2.6614637267038294E-2</v>
      </c>
      <c r="E119" s="138">
        <f>Input!M119</f>
        <v>2.7687861101190303</v>
      </c>
      <c r="F119" s="139">
        <f>E119*Input!N119/100</f>
        <v>5.6719057938325575E-4</v>
      </c>
      <c r="G119" s="140">
        <f t="shared" si="312"/>
        <v>381.76022886321186</v>
      </c>
      <c r="H119" s="139">
        <f>G119*Input!L119/100</f>
        <v>4.8205392953098336E-2</v>
      </c>
      <c r="I119" s="137">
        <v>0</v>
      </c>
      <c r="J119" s="141">
        <f>(((C119*$G$4*0.000000001*Input!G119*(234/233))-(I119*0.000000000000001))/Input!F119)*1000000000000</f>
        <v>758.24740117309921</v>
      </c>
      <c r="K119" s="137">
        <f>J119*Input!P119/100</f>
        <v>9.4905650206678995</v>
      </c>
      <c r="L119" s="142">
        <f t="shared" si="313"/>
        <v>10.486010394933079</v>
      </c>
      <c r="M119" s="143">
        <f>L119*Input!P119/100</f>
        <v>0.13124761562854734</v>
      </c>
      <c r="N119" s="137">
        <v>0</v>
      </c>
      <c r="O119" s="141">
        <f>(((G119*$D$4*0.000000001*Input!G119*(238/236))-(N119*0.000000001))/Input!F119)*1000000</f>
        <v>13.713214047976138</v>
      </c>
      <c r="P119" s="137">
        <f>O119*Input!L119/100</f>
        <v>1.7315865348286412E-3</v>
      </c>
      <c r="Q119" s="144">
        <f t="shared" si="314"/>
        <v>10.231417753987506</v>
      </c>
      <c r="R119" s="145">
        <f>Q119*Input!L119/100</f>
        <v>1.2919352934351786E-3</v>
      </c>
      <c r="S119" s="143">
        <f>Input!S119*0.0000028263/0.000000000155125</f>
        <v>1.0003118201451389</v>
      </c>
      <c r="T119" s="137">
        <f>S119*Input!T119/100</f>
        <v>1.9915545717945991E-3</v>
      </c>
      <c r="U119" s="143">
        <f>S119</f>
        <v>1.0003118201451389</v>
      </c>
      <c r="V119" s="137">
        <f>U119*Input!T119/100</f>
        <v>1.9915545717945991E-3</v>
      </c>
      <c r="W119" s="146">
        <v>0</v>
      </c>
      <c r="X119" s="141">
        <f>((($L$4*0.000000001*Input!G119/Input!W119*(232/229))-(W119*0.000000001))/Input!F119)*1000000000</f>
        <v>0.93853604625513176</v>
      </c>
      <c r="Y119" s="141">
        <f>X119*Input!X119/100</f>
        <v>5.7621411701135614E-3</v>
      </c>
      <c r="Z119" s="141">
        <f t="shared" si="315"/>
        <v>2.2916364822448822E-4</v>
      </c>
      <c r="AA119" s="141">
        <f>Z119*Input!X119/100</f>
        <v>1.4069500019701827E-6</v>
      </c>
      <c r="AB119" s="142">
        <v>0</v>
      </c>
      <c r="AC119" s="142">
        <v>0.85</v>
      </c>
      <c r="AD119" s="141">
        <f>(((Input!G119*$L$4*0.000000001*Input!U119*(230/229))-((AB119*0.000000000000001)+(Input!G119*AC119*0.000000000000001)))/Input!F119)*1000000000000</f>
        <v>225.1270047350869</v>
      </c>
      <c r="AE119" s="141">
        <f>AD119*Input!V119/100</f>
        <v>0.89999705473064806</v>
      </c>
      <c r="AF119" s="141">
        <f t="shared" si="316"/>
        <v>10.263207789172503</v>
      </c>
      <c r="AG119" s="141">
        <f>AF119*Input!V119/100</f>
        <v>4.1029537052710133E-2</v>
      </c>
      <c r="AH119" s="137">
        <f t="shared" si="317"/>
        <v>44785.496603364802</v>
      </c>
      <c r="AI119" s="146">
        <f t="shared" si="318"/>
        <v>328.11389331374551</v>
      </c>
      <c r="AJ119" s="143">
        <f t="shared" si="319"/>
        <v>0.31182014513886358</v>
      </c>
      <c r="AK119" s="146">
        <f t="shared" si="320"/>
        <v>1.991554571794599</v>
      </c>
      <c r="AL119" s="146">
        <f t="shared" si="321"/>
        <v>1.0031070997147593</v>
      </c>
      <c r="AM119" s="146">
        <f t="shared" si="322"/>
        <v>4.0121515627222432E-3</v>
      </c>
      <c r="AN119" s="137">
        <f>AF119/Q119</f>
        <v>1.0031070997147593</v>
      </c>
      <c r="AO119" s="141">
        <f t="shared" si="323"/>
        <v>4.0121515627222432E-3</v>
      </c>
      <c r="AP119" s="137" t="str">
        <f t="shared" si="324"/>
        <v>Out of range</v>
      </c>
      <c r="AQ119" s="137" t="e">
        <f t="shared" si="325"/>
        <v>#VALUE!</v>
      </c>
      <c r="AR119" s="137" t="e">
        <f t="shared" si="326"/>
        <v>#VALUE!</v>
      </c>
      <c r="AS119" s="145">
        <f t="shared" si="327"/>
        <v>2.2398034537801562E-5</v>
      </c>
      <c r="AT119" s="145">
        <f t="shared" si="328"/>
        <v>1.3754179301157261E-7</v>
      </c>
      <c r="AU119" s="137">
        <v>0.75</v>
      </c>
      <c r="AV119" s="137">
        <f t="shared" si="329"/>
        <v>0.375</v>
      </c>
      <c r="AW119" s="137" t="str">
        <f t="shared" si="330"/>
        <v>Out of range</v>
      </c>
      <c r="AX119" s="147">
        <f t="shared" si="331"/>
        <v>306.49155627509998</v>
      </c>
      <c r="AY119" s="147" t="e">
        <f t="shared" si="332"/>
        <v>#VALUE!</v>
      </c>
      <c r="AZ119" s="137" t="str">
        <f>Input!B119</f>
        <v>Hu1-13</v>
      </c>
      <c r="BA119" s="148">
        <f>Input!E119</f>
        <v>0</v>
      </c>
      <c r="BB119" s="137" t="e">
        <f t="shared" si="333"/>
        <v>#VALUE!</v>
      </c>
      <c r="BC119" s="143" t="e">
        <f t="shared" si="334"/>
        <v>#VALUE!</v>
      </c>
      <c r="BD119" s="137" t="e">
        <f t="shared" si="335"/>
        <v>#VALUE!</v>
      </c>
      <c r="BE119" s="149" t="e">
        <f t="shared" si="336"/>
        <v>#VALUE!</v>
      </c>
      <c r="BF119" s="150" t="e">
        <f t="shared" si="337"/>
        <v>#VALUE!</v>
      </c>
      <c r="BG119" s="151"/>
      <c r="BH119" s="151"/>
      <c r="BI119" s="151"/>
      <c r="BJ119" s="151"/>
      <c r="BK119" s="151"/>
      <c r="BL119" s="151"/>
      <c r="BM119" s="155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</row>
    <row r="120" spans="1:109" s="76" customFormat="1" ht="15" customHeight="1" x14ac:dyDescent="0.2">
      <c r="A120" s="58"/>
      <c r="B120" s="58"/>
      <c r="C120" s="58"/>
      <c r="D120" s="58"/>
      <c r="E120" s="60"/>
      <c r="F120" s="61"/>
      <c r="G120" s="59"/>
      <c r="H120" s="61"/>
      <c r="I120" s="58"/>
      <c r="J120" s="63"/>
      <c r="K120" s="58"/>
      <c r="L120" s="64"/>
      <c r="M120" s="65"/>
      <c r="N120" s="58"/>
      <c r="O120" s="63"/>
      <c r="P120" s="58"/>
      <c r="Q120" s="66"/>
      <c r="R120" s="67"/>
      <c r="S120" s="65"/>
      <c r="T120" s="58"/>
      <c r="U120" s="58"/>
      <c r="V120" s="58"/>
      <c r="W120" s="68"/>
      <c r="X120" s="63"/>
      <c r="Y120" s="63"/>
      <c r="Z120" s="63"/>
      <c r="AA120" s="63"/>
      <c r="AB120" s="64"/>
      <c r="AC120" s="64"/>
      <c r="AD120" s="63"/>
      <c r="AE120" s="63"/>
      <c r="AF120" s="63"/>
      <c r="AG120" s="63"/>
      <c r="AH120" s="58"/>
      <c r="AI120" s="68"/>
      <c r="AJ120" s="65"/>
      <c r="AK120" s="68"/>
      <c r="AL120" s="68"/>
      <c r="AM120" s="68"/>
      <c r="AN120" s="58"/>
      <c r="AO120" s="63"/>
      <c r="AP120" s="58"/>
      <c r="AQ120" s="58"/>
      <c r="AR120" s="58"/>
      <c r="AS120" s="67"/>
      <c r="AT120" s="67"/>
      <c r="AU120" s="58"/>
      <c r="AV120" s="58"/>
      <c r="AW120" s="58"/>
      <c r="AX120" s="57"/>
      <c r="AY120" s="57"/>
      <c r="AZ120" s="58"/>
      <c r="BA120" s="69"/>
      <c r="BB120" s="58"/>
      <c r="BC120" s="65"/>
      <c r="BD120" s="58"/>
      <c r="BE120" s="62"/>
      <c r="BF120" s="74"/>
      <c r="BG120" s="75"/>
      <c r="BH120" s="75"/>
      <c r="BI120" s="75"/>
      <c r="BJ120" s="75"/>
      <c r="BK120" s="75"/>
      <c r="BL120" s="75"/>
      <c r="BM120" s="103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</row>
    <row r="121" spans="1:109" s="154" customFormat="1" ht="15" customHeight="1" x14ac:dyDescent="0.2">
      <c r="A121" s="137">
        <f>Input!A121</f>
        <v>8717</v>
      </c>
      <c r="B121" s="137" t="str">
        <f>Input!B121</f>
        <v>Hu1-13</v>
      </c>
      <c r="C121" s="137">
        <f>Input!O121</f>
        <v>2.1502887420171932</v>
      </c>
      <c r="D121" s="137">
        <f>C121*Input!P121/100</f>
        <v>3.3015673590681936E-2</v>
      </c>
      <c r="E121" s="138">
        <f>Input!M121</f>
        <v>2.7691190599091158</v>
      </c>
      <c r="F121" s="139">
        <f>E121*Input!N121/100</f>
        <v>4.3114203697464484E-4</v>
      </c>
      <c r="G121" s="140">
        <f t="shared" ref="G121:G125" si="338">E121*137.88</f>
        <v>381.80613598026889</v>
      </c>
      <c r="H121" s="139">
        <f>G121*Input!L121/100</f>
        <v>3.0896780003986303E-2</v>
      </c>
      <c r="I121" s="137">
        <v>0</v>
      </c>
      <c r="J121" s="141">
        <f>(((C121*$G$4*0.000000001*Input!G121*(234/233))-(I121*0.000000000000001))/Input!F121)*1000000000000</f>
        <v>766.77562480246877</v>
      </c>
      <c r="K121" s="137">
        <f>J121*Input!P121/100</f>
        <v>11.773122953720552</v>
      </c>
      <c r="L121" s="142">
        <f t="shared" ref="L121:L125" si="339">(J121/234)*602200000000*0.0000028263/(365.2425*24*60)</f>
        <v>10.603949528637367</v>
      </c>
      <c r="M121" s="143">
        <f>L121*Input!P121/100</f>
        <v>0.16281373267160859</v>
      </c>
      <c r="N121" s="137">
        <v>0</v>
      </c>
      <c r="O121" s="141">
        <f>(((G121*$D$4*0.000000001*Input!G121*(238/236))-(N121*0.000000001))/Input!F121)*1000000</f>
        <v>13.714863078113204</v>
      </c>
      <c r="P121" s="137">
        <f>O121*Input!L121/100</f>
        <v>1.1098436284197289E-3</v>
      </c>
      <c r="Q121" s="144">
        <f t="shared" ref="Q121:Q125" si="340">(O121/238.05)*602200000000000000*0.00000000015512/(365.2425*24*60)</f>
        <v>10.232648094020281</v>
      </c>
      <c r="R121" s="145">
        <f>Q121*Input!L121/100</f>
        <v>8.2805342090021511E-4</v>
      </c>
      <c r="S121" s="143">
        <f>Input!S121*0.0000028263/0.000000000155125</f>
        <v>0.99661450975761523</v>
      </c>
      <c r="T121" s="137">
        <f>S121*Input!T121/100</f>
        <v>2.8003404964191442E-3</v>
      </c>
      <c r="U121" s="143">
        <f>S121</f>
        <v>0.99661450975761523</v>
      </c>
      <c r="V121" s="137">
        <f>U121*Input!T121/100</f>
        <v>2.8003404964191442E-3</v>
      </c>
      <c r="W121" s="146">
        <v>0</v>
      </c>
      <c r="X121" s="141">
        <f>((($L$4*0.000000001*Input!G121/Input!W121*(232/229))-(W121*0.000000001))/Input!F121)*1000000000</f>
        <v>0.96248395090019601</v>
      </c>
      <c r="Y121" s="141">
        <f>X121*Input!X121/100</f>
        <v>5.4419590130009264E-3</v>
      </c>
      <c r="Z121" s="141">
        <f t="shared" ref="Z121:Z125" si="341">(X121/232)*6.022E+23*0.000000001*0.000000000049475/(365.2425*24*60)</f>
        <v>2.3501104131897063E-4</v>
      </c>
      <c r="AA121" s="141">
        <f>Z121*Input!X121/100</f>
        <v>1.3287706805545705E-6</v>
      </c>
      <c r="AB121" s="142">
        <v>0</v>
      </c>
      <c r="AC121" s="142">
        <v>0.85</v>
      </c>
      <c r="AD121" s="141">
        <f>(((Input!G121*$L$4*0.000000001*Input!U121*(230/229))-((AB121*0.000000000000001)+(Input!G121*AC121*0.000000000000001)))/Input!F121)*1000000000000</f>
        <v>225.20746407343333</v>
      </c>
      <c r="AE121" s="141">
        <f>AD121*Input!V121/100</f>
        <v>0.66671989976396606</v>
      </c>
      <c r="AF121" s="141">
        <f t="shared" ref="AF121:AF125" si="342">(AD121/230)*602200000000*0.0000091577/(365.2425*24*60)</f>
        <v>10.266875811624988</v>
      </c>
      <c r="AG121" s="141">
        <f>AF121*Input!V121/100</f>
        <v>3.0394775946607652E-2</v>
      </c>
      <c r="AH121" s="137">
        <f t="shared" ref="AH121:AH125" si="343">AF121/Z121</f>
        <v>43686.780646574764</v>
      </c>
      <c r="AI121" s="146">
        <f t="shared" ref="AI121:AI125" si="344">AH121*SQRT((AG121/AF121)^2+(AA121/Z121)^2)</f>
        <v>278.81947919665589</v>
      </c>
      <c r="AJ121" s="143">
        <f t="shared" ref="AJ121:AJ125" si="345">(U121-1)*1000</f>
        <v>-3.3854902423847699</v>
      </c>
      <c r="AK121" s="146">
        <f t="shared" ref="AK121:AK125" si="346">V121*1000</f>
        <v>2.8003404964191443</v>
      </c>
      <c r="AL121" s="146">
        <f t="shared" ref="AL121:AL125" si="347">AF121/Q121</f>
        <v>1.0033449520876918</v>
      </c>
      <c r="AM121" s="146">
        <f t="shared" ref="AM121:AM125" si="348">AL121*SQRT((R121/Q121)^2+(AG121/AF121)^2)</f>
        <v>2.9714819250696244E-3</v>
      </c>
      <c r="AN121" s="137">
        <f>AF121/Q121</f>
        <v>1.0033449520876918</v>
      </c>
      <c r="AO121" s="141">
        <f t="shared" ref="AO121:AO125" si="349">AN121*SQRT((R121/Q121)^2+(AG121/AF121)^2)</f>
        <v>2.9714819250696244E-3</v>
      </c>
      <c r="AP121" s="137" t="str">
        <f t="shared" ref="AP121:AP125" si="350">ThU_Alter_Kombi(AN121,U121)</f>
        <v>Out of range</v>
      </c>
      <c r="AQ121" s="137" t="e">
        <f t="shared" ref="AQ121:AQ125" si="351">Montealter(AN121,AO121,U121,V121)</f>
        <v>#VALUE!</v>
      </c>
      <c r="AR121" s="137" t="e">
        <f t="shared" ref="AR121:AR125" si="352">(AQ121/AP121)*100</f>
        <v>#VALUE!</v>
      </c>
      <c r="AS121" s="145">
        <f t="shared" ref="AS121:AS125" si="353">Z121/Q121</f>
        <v>2.296678622773176E-5</v>
      </c>
      <c r="AT121" s="145">
        <f t="shared" ref="AT121:AT125" si="354">AS121*SQRT((Y121/X121)^2+(P121/O121)^2)</f>
        <v>1.2986929236672404E-7</v>
      </c>
      <c r="AU121" s="137">
        <v>0.75</v>
      </c>
      <c r="AV121" s="137">
        <f t="shared" ref="AV121:AV125" si="355">AU121/2</f>
        <v>0.375</v>
      </c>
      <c r="AW121" s="137" t="str">
        <f t="shared" ref="AW121:AW125" si="356">marincorr_age(AN121,U121,AS121,AU121)</f>
        <v>Out of range</v>
      </c>
      <c r="AX121" s="147">
        <f t="shared" ref="AX121:AX125" si="357">marincorr_age_error(AN121, AO121, U121, V121, AS121, AT121, AU121, AV121)</f>
        <v>140.81541945750001</v>
      </c>
      <c r="AY121" s="147" t="e">
        <f t="shared" ref="AY121:AY125" si="358">SQRT(((AU121*EXP(-0.0000091577*AW121*1000))/(0.0000091577*(EXP(-0.0000091577*AW121*1000)+(AJ121/1000)*EXP(-(0.0000091577-0.0000028263)*AW121*1000)-AS121*AU121*EXP(-0.0000091577*AW121*1000))))^2*AT121^2+((AS121*EXP(-0.0000091577*AW121*1000))/(0.0000091577*(EXP(-0.0000091577*AW121*1000)+(AJ121/1000)*EXP(-(0.0000091577-0.0000028263)*AW121*1000)-AS121*AU121*EXP(-0.0000091577*AW121*1000))))^2*AV121^2+((0.0000091577/(0.0000091577-0.0000028263))*(EXP(-(0.0000091577-0.0000028263)*AW121*1000)-1)/(0.0000091577*(EXP(-0.0000091577*AW121*1000)+(AJ121/1000)*EXP(-(0.0000091577-0.0000028263)*AW121*1000)-AS121*AU121*EXP(-0.0000091577*AW121*1000))))^2*T121^2+(1/(0.0000091577*(EXP(-0.0000091577*AW121*1000)+(AJ121/1000)*EXP(-(0.0000091577-0.0000028263)*AW121*1000)-AS121*AU121*EXP(-0.0000091577*AW121*1000))))^2*AO121^2)/1000</f>
        <v>#VALUE!</v>
      </c>
      <c r="AZ121" s="137" t="str">
        <f>Input!B121</f>
        <v>Hu1-13</v>
      </c>
      <c r="BA121" s="148">
        <f>Input!E121</f>
        <v>0</v>
      </c>
      <c r="BB121" s="137" t="e">
        <f t="shared" ref="BB121:BB125" si="359">((U121-1)*EXP(0.0000028263*AW121*1000))*1000</f>
        <v>#VALUE!</v>
      </c>
      <c r="BC121" s="143" t="e">
        <f t="shared" ref="BC121:BC125" si="360">SQRT((EXP(0.0000028263*AW121*1000)*V121)^2+((U121-1)*0.0000028263*EXP(0.0000028263*AW121*1000)*AX121*1000)^2)*1000</f>
        <v>#VALUE!</v>
      </c>
      <c r="BD121" s="137" t="e">
        <f t="shared" ref="BD121:BD125" si="361">AW121*1000-58</f>
        <v>#VALUE!</v>
      </c>
      <c r="BE121" s="149" t="e">
        <f t="shared" ref="BE121:BE125" si="362">AY121/2*1000</f>
        <v>#VALUE!</v>
      </c>
      <c r="BF121" s="150" t="e">
        <f t="shared" ref="BF121:BF125" si="363">AY121/AW121*100</f>
        <v>#VALUE!</v>
      </c>
      <c r="BG121" s="151"/>
      <c r="BH121" s="151"/>
      <c r="BI121" s="151"/>
      <c r="BJ121" s="151"/>
      <c r="BK121" s="151"/>
      <c r="BL121" s="151"/>
      <c r="BM121" s="155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</row>
    <row r="122" spans="1:109" ht="15" customHeight="1" x14ac:dyDescent="0.2">
      <c r="A122" s="9">
        <f>Input!A122</f>
        <v>9141</v>
      </c>
      <c r="B122" s="9" t="str">
        <f>Input!B122</f>
        <v>M39_1_61B 17,55cm</v>
      </c>
      <c r="C122" s="9">
        <f>Input!O122</f>
        <v>1.8006231504792989</v>
      </c>
      <c r="D122" s="9">
        <f>C122*Input!P122/100</f>
        <v>4.9022122347496888E-3</v>
      </c>
      <c r="E122" s="11">
        <f>Input!M122</f>
        <v>1.0020862276502149</v>
      </c>
      <c r="F122" s="12">
        <f>E122*Input!N122/100</f>
        <v>7.0179845529453466E-5</v>
      </c>
      <c r="G122" s="13">
        <f t="shared" si="338"/>
        <v>138.16764906841163</v>
      </c>
      <c r="H122" s="12">
        <f>G122*Input!L122/100</f>
        <v>9.1138667627849237E-3</v>
      </c>
      <c r="I122" s="9">
        <v>0.3</v>
      </c>
      <c r="J122" s="21">
        <f>(((C122*$G$4*0.000000001*Input!G122*(234/233))-(I122*0.000000000000001))/Input!F122)*1000000000000</f>
        <v>31.449347970943023</v>
      </c>
      <c r="K122" s="9">
        <f>J122*Input!P122/100</f>
        <v>8.5621124196375617E-2</v>
      </c>
      <c r="L122" s="14">
        <f t="shared" si="339"/>
        <v>0.43492162218686126</v>
      </c>
      <c r="M122" s="22">
        <f>L122*Input!P122/100</f>
        <v>1.1840779104023437E-3</v>
      </c>
      <c r="N122" s="9">
        <v>5.0000000000000001E-3</v>
      </c>
      <c r="O122" s="21">
        <f>(((G122*$D$4*0.000000001*Input!G122*(238/236))-(N122*0.000000001))/Input!F122)*1000000</f>
        <v>0.24308116482118899</v>
      </c>
      <c r="P122" s="9">
        <f>O122*Input!L122/100</f>
        <v>1.6034211797480551E-5</v>
      </c>
      <c r="Q122" s="23">
        <f t="shared" si="340"/>
        <v>0.18136265770448826</v>
      </c>
      <c r="R122" s="24">
        <f>Q122*Input!L122/100</f>
        <v>1.196311227127313E-5</v>
      </c>
      <c r="S122" s="65">
        <f>Input!S122*0.0000028263/0.000000000155125</f>
        <v>2.3947040178564638</v>
      </c>
      <c r="T122" s="9">
        <f>S122*Input!T122/100</f>
        <v>1.7488681565498571E-3</v>
      </c>
      <c r="U122" s="9">
        <f>S122*1/((U121+U123)/2)</f>
        <v>2.3989449824106051</v>
      </c>
      <c r="V122" s="9">
        <f>U122*Input!T122/100</f>
        <v>1.7519653609669745E-3</v>
      </c>
      <c r="W122" s="3">
        <v>3.0000000000000001E-3</v>
      </c>
      <c r="X122" s="21">
        <f>((($L$4*0.000000001*Input!G122/Input!W122*(232/229))-(W122*0.000000001))/Input!F122)*1000000000</f>
        <v>3.5598115030149861E-2</v>
      </c>
      <c r="Y122" s="21">
        <f>X122*Input!X122/100</f>
        <v>1.2023062763581143E-4</v>
      </c>
      <c r="Z122" s="21">
        <f t="shared" si="341"/>
        <v>8.6920411238062502E-6</v>
      </c>
      <c r="AA122" s="21">
        <f>Z122*Input!X122/100</f>
        <v>2.9356879117515165E-8</v>
      </c>
      <c r="AB122" s="14">
        <v>0.05</v>
      </c>
      <c r="AC122" s="14">
        <v>0.85</v>
      </c>
      <c r="AD122" s="21">
        <f>(((Input!G122*$L$4*0.000000001*Input!U122*(230/229))-((AB122*0.000000000000001)+(Input!G122*AC122*0.000000000000001)))/Input!F122)*1000000000000</f>
        <v>8.3941018104117475</v>
      </c>
      <c r="AE122" s="21">
        <f>AD122*Input!V122/100</f>
        <v>2.0741582053114698E-2</v>
      </c>
      <c r="AF122" s="21">
        <f t="shared" si="342"/>
        <v>0.38267470926066999</v>
      </c>
      <c r="AG122" s="21">
        <f>AF122*Input!V122/100</f>
        <v>9.4557810484701007E-4</v>
      </c>
      <c r="AH122" s="9">
        <f t="shared" si="343"/>
        <v>44025.874223325867</v>
      </c>
      <c r="AI122" s="3">
        <f t="shared" si="344"/>
        <v>184.24091033822378</v>
      </c>
      <c r="AJ122" s="22">
        <f t="shared" si="345"/>
        <v>1398.944982410605</v>
      </c>
      <c r="AK122" s="3">
        <f t="shared" si="346"/>
        <v>1.7519653609669745</v>
      </c>
      <c r="AL122" s="3">
        <f t="shared" si="347"/>
        <v>2.1099972513867709</v>
      </c>
      <c r="AM122" s="3">
        <f t="shared" si="348"/>
        <v>5.2155993699030435E-3</v>
      </c>
      <c r="AN122" s="9">
        <f>AL122*1/((AN121+AN123)/2)</f>
        <v>2.1034753528549981</v>
      </c>
      <c r="AO122" s="21">
        <f t="shared" si="349"/>
        <v>5.1994782067827927E-3</v>
      </c>
      <c r="AP122" s="58">
        <f t="shared" si="350"/>
        <v>166.94110000000001</v>
      </c>
      <c r="AQ122" s="58">
        <f t="shared" si="351"/>
        <v>0.87780000000000002</v>
      </c>
      <c r="AR122" s="58">
        <f t="shared" si="352"/>
        <v>0.52581419434758725</v>
      </c>
      <c r="AS122" s="67">
        <f t="shared" si="353"/>
        <v>4.7926299899999448E-5</v>
      </c>
      <c r="AT122" s="67">
        <f t="shared" si="354"/>
        <v>1.6189924526056473E-7</v>
      </c>
      <c r="AU122" s="58">
        <v>0.75</v>
      </c>
      <c r="AV122" s="58">
        <f t="shared" si="355"/>
        <v>0.375</v>
      </c>
      <c r="AW122" s="58">
        <f t="shared" si="356"/>
        <v>166.93989999999999</v>
      </c>
      <c r="AX122" s="57">
        <f t="shared" si="357"/>
        <v>0.87726842370000002</v>
      </c>
      <c r="AY122" s="47">
        <f t="shared" si="358"/>
        <v>0.84743080288800088</v>
      </c>
      <c r="AZ122" s="9" t="str">
        <f>Input!B122</f>
        <v>M39_1_61B 17,55cm</v>
      </c>
      <c r="BA122" s="48">
        <f>Input!E122</f>
        <v>17.55</v>
      </c>
      <c r="BB122" s="58">
        <f t="shared" si="359"/>
        <v>2242.3862923475649</v>
      </c>
      <c r="BC122" s="22">
        <f t="shared" si="360"/>
        <v>6.2287972042062822</v>
      </c>
      <c r="BD122" s="9">
        <f t="shared" si="361"/>
        <v>166881.9</v>
      </c>
      <c r="BE122" s="49">
        <f t="shared" si="362"/>
        <v>423.71540144400046</v>
      </c>
      <c r="BF122" s="89">
        <f t="shared" si="363"/>
        <v>0.50762627921066261</v>
      </c>
      <c r="BG122" s="85"/>
      <c r="BH122" s="85"/>
      <c r="BI122" s="85"/>
      <c r="BJ122" s="85"/>
      <c r="BK122" s="85"/>
      <c r="BL122" s="85"/>
      <c r="BM122" s="90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</row>
    <row r="123" spans="1:109" s="154" customFormat="1" ht="15" customHeight="1" x14ac:dyDescent="0.2">
      <c r="A123" s="137">
        <f>Input!A123</f>
        <v>8717</v>
      </c>
      <c r="B123" s="137" t="str">
        <f>Input!B123</f>
        <v>Hu1-13</v>
      </c>
      <c r="C123" s="137">
        <f>Input!O123</f>
        <v>2.1138850987643889</v>
      </c>
      <c r="D123" s="137">
        <f>C123*Input!P123/100</f>
        <v>2.4989471938170697E-2</v>
      </c>
      <c r="E123" s="138">
        <f>Input!M123</f>
        <v>2.7691452714000682</v>
      </c>
      <c r="F123" s="139">
        <f>E123*Input!N123/100</f>
        <v>4.0852797888891388E-4</v>
      </c>
      <c r="G123" s="140">
        <f t="shared" si="338"/>
        <v>381.80975002064139</v>
      </c>
      <c r="H123" s="139">
        <f>G123*Input!L123/100</f>
        <v>3.3556525231988869E-2</v>
      </c>
      <c r="I123" s="137">
        <v>0</v>
      </c>
      <c r="J123" s="141">
        <f>(((C123*$G$4*0.000000001*Input!G123*(234/233))-(I123*0.000000000000001))/Input!F123)*1000000000000</f>
        <v>753.79437918888209</v>
      </c>
      <c r="K123" s="137">
        <f>J123*Input!P123/100</f>
        <v>8.9110441702351544</v>
      </c>
      <c r="L123" s="142">
        <f t="shared" si="339"/>
        <v>10.424428337753424</v>
      </c>
      <c r="M123" s="143">
        <f>L123*Input!P123/100</f>
        <v>0.12323326351561351</v>
      </c>
      <c r="N123" s="137">
        <v>0</v>
      </c>
      <c r="O123" s="141">
        <f>(((G123*$D$4*0.000000001*Input!G123*(238/236))-(N123*0.000000001))/Input!F123)*1000000</f>
        <v>13.714992898103498</v>
      </c>
      <c r="P123" s="137">
        <f>O123*Input!L123/100</f>
        <v>1.2053843706633404E-3</v>
      </c>
      <c r="Q123" s="144">
        <f t="shared" si="340"/>
        <v>10.232744952608563</v>
      </c>
      <c r="R123" s="145">
        <f>Q123*Input!L123/100</f>
        <v>8.9933629032823924E-4</v>
      </c>
      <c r="S123" s="143">
        <f>Input!S123*0.0000028263/0.000000000155125</f>
        <v>0.99984979885701597</v>
      </c>
      <c r="T123" s="137">
        <f>S123*Input!T123/100</f>
        <v>2.1839436720912141E-3</v>
      </c>
      <c r="U123" s="143">
        <f>S123</f>
        <v>0.99984979885701597</v>
      </c>
      <c r="V123" s="137">
        <f>U123*Input!T123/100</f>
        <v>2.1839436720912141E-3</v>
      </c>
      <c r="W123" s="146">
        <v>0</v>
      </c>
      <c r="X123" s="141">
        <f>((($L$4*0.000000001*Input!G123/Input!W123*(232/229))-(W123*0.000000001))/Input!F123)*1000000000</f>
        <v>0.95909669049448243</v>
      </c>
      <c r="Y123" s="141">
        <f>X123*Input!X123/100</f>
        <v>5.9859304010841134E-3</v>
      </c>
      <c r="Z123" s="141">
        <f t="shared" si="341"/>
        <v>2.3418396924735773E-4</v>
      </c>
      <c r="AA123" s="141">
        <f>Z123*Input!X123/100</f>
        <v>1.4615929289064418E-6</v>
      </c>
      <c r="AB123" s="142">
        <v>0</v>
      </c>
      <c r="AC123" s="142">
        <v>0.85</v>
      </c>
      <c r="AD123" s="141">
        <f>(((Input!G123*$L$4*0.000000001*Input!U123*(230/229))-((AB123*0.000000000000001)+(Input!G123*AC123*0.000000000000001)))/Input!F123)*1000000000000</f>
        <v>225.09987258838848</v>
      </c>
      <c r="AE123" s="141">
        <f>AD123*Input!V123/100</f>
        <v>0.745760891275705</v>
      </c>
      <c r="AF123" s="141">
        <f t="shared" si="342"/>
        <v>10.261970874659918</v>
      </c>
      <c r="AG123" s="141">
        <f>AF123*Input!V123/100</f>
        <v>3.399813806081415E-2</v>
      </c>
      <c r="AH123" s="137">
        <f t="shared" si="343"/>
        <v>43820.125295684396</v>
      </c>
      <c r="AI123" s="146">
        <f t="shared" si="344"/>
        <v>309.63470463522594</v>
      </c>
      <c r="AJ123" s="143">
        <f t="shared" si="345"/>
        <v>-0.15020114298402998</v>
      </c>
      <c r="AK123" s="146">
        <f t="shared" si="346"/>
        <v>2.183943672091214</v>
      </c>
      <c r="AL123" s="146">
        <f t="shared" si="347"/>
        <v>1.0028561175116462</v>
      </c>
      <c r="AM123" s="146">
        <f t="shared" si="348"/>
        <v>3.3236535271236383E-3</v>
      </c>
      <c r="AN123" s="137">
        <f>AF123/Q123</f>
        <v>1.0028561175116462</v>
      </c>
      <c r="AO123" s="141">
        <f t="shared" si="349"/>
        <v>3.3236535271236383E-3</v>
      </c>
      <c r="AP123" s="137" t="str">
        <f t="shared" si="350"/>
        <v>Out of range</v>
      </c>
      <c r="AQ123" s="137" t="e">
        <f t="shared" si="351"/>
        <v>#VALUE!</v>
      </c>
      <c r="AR123" s="137" t="e">
        <f t="shared" si="352"/>
        <v>#VALUE!</v>
      </c>
      <c r="AS123" s="145">
        <f t="shared" si="353"/>
        <v>2.288574281211405E-5</v>
      </c>
      <c r="AT123" s="145">
        <f t="shared" si="354"/>
        <v>1.42849044414969E-7</v>
      </c>
      <c r="AU123" s="137">
        <v>0.75</v>
      </c>
      <c r="AV123" s="137">
        <f t="shared" si="355"/>
        <v>0.375</v>
      </c>
      <c r="AW123" s="137" t="str">
        <f t="shared" si="356"/>
        <v>Out of range</v>
      </c>
      <c r="AX123" s="147">
        <f t="shared" si="357"/>
        <v>282.57924581319998</v>
      </c>
      <c r="AY123" s="147" t="e">
        <f t="shared" si="358"/>
        <v>#VALUE!</v>
      </c>
      <c r="AZ123" s="137" t="str">
        <f>Input!B123</f>
        <v>Hu1-13</v>
      </c>
      <c r="BA123" s="148">
        <f>Input!E123</f>
        <v>0</v>
      </c>
      <c r="BB123" s="137" t="e">
        <f t="shared" si="359"/>
        <v>#VALUE!</v>
      </c>
      <c r="BC123" s="143" t="e">
        <f t="shared" si="360"/>
        <v>#VALUE!</v>
      </c>
      <c r="BD123" s="137" t="e">
        <f t="shared" si="361"/>
        <v>#VALUE!</v>
      </c>
      <c r="BE123" s="149" t="e">
        <f t="shared" si="362"/>
        <v>#VALUE!</v>
      </c>
      <c r="BF123" s="150" t="e">
        <f t="shared" si="363"/>
        <v>#VALUE!</v>
      </c>
      <c r="BG123" s="151"/>
      <c r="BH123" s="151"/>
      <c r="BI123" s="151"/>
      <c r="BJ123" s="151"/>
      <c r="BK123" s="151"/>
      <c r="BL123" s="151"/>
      <c r="BM123" s="155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</row>
    <row r="124" spans="1:109" ht="15" customHeight="1" x14ac:dyDescent="0.2">
      <c r="A124" s="9">
        <f>Input!A124</f>
        <v>9142</v>
      </c>
      <c r="B124" s="9" t="str">
        <f>Input!B124</f>
        <v>M39_1_61B 21cm</v>
      </c>
      <c r="C124" s="9">
        <f>Input!O124</f>
        <v>1.214082507401802</v>
      </c>
      <c r="D124" s="9">
        <f>C124*Input!P124/100</f>
        <v>3.7669976797887971E-3</v>
      </c>
      <c r="E124" s="11">
        <f>Input!M124</f>
        <v>0.68669017408808497</v>
      </c>
      <c r="F124" s="12">
        <f>E124*Input!N124/100</f>
        <v>4.2928213333632186E-5</v>
      </c>
      <c r="G124" s="13">
        <f t="shared" si="338"/>
        <v>94.680841203265146</v>
      </c>
      <c r="H124" s="12">
        <f>G124*Input!L124/100</f>
        <v>6.2321707244822368E-3</v>
      </c>
      <c r="I124" s="9">
        <v>0.3</v>
      </c>
      <c r="J124" s="21">
        <f>(((C124*$G$4*0.000000001*Input!G124*(234/233))-(I124*0.000000000000001))/Input!F124)*1000000000000</f>
        <v>22.176517327612313</v>
      </c>
      <c r="K124" s="9">
        <f>J124*Input!P124/100</f>
        <v>6.8808247223402536E-2</v>
      </c>
      <c r="L124" s="14">
        <f t="shared" si="339"/>
        <v>0.30668511472770521</v>
      </c>
      <c r="M124" s="22">
        <f>L124*Input!P124/100</f>
        <v>9.5156804299683772E-4</v>
      </c>
      <c r="N124" s="9">
        <v>5.0000000000000001E-3</v>
      </c>
      <c r="O124" s="21">
        <f>(((G124*$D$4*0.000000001*Input!G124*(238/236))-(N124*0.000000001))/Input!F124)*1000000</f>
        <v>0.17420226530861604</v>
      </c>
      <c r="P124" s="9">
        <f>O124*Input!L124/100</f>
        <v>1.1466504143790862E-5</v>
      </c>
      <c r="Q124" s="23">
        <f t="shared" si="340"/>
        <v>0.12997216727076913</v>
      </c>
      <c r="R124" s="24">
        <f>Q124*Input!L124/100</f>
        <v>8.5551493371656044E-6</v>
      </c>
      <c r="S124" s="65">
        <f>Input!S124*0.0000028263/0.000000000155125</f>
        <v>2.3496621017389998</v>
      </c>
      <c r="T124" s="9">
        <f>S124*Input!T124/100</f>
        <v>2.3096809834294071E-3</v>
      </c>
      <c r="U124" s="9">
        <f>S124*1/((U123+U125)/2)</f>
        <v>2.3506637569564828</v>
      </c>
      <c r="V124" s="9">
        <f>U124*Input!T124/100</f>
        <v>2.3106655947937645E-3</v>
      </c>
      <c r="W124" s="3">
        <v>3.0000000000000001E-3</v>
      </c>
      <c r="X124" s="21">
        <f>((($L$4*0.000000001*Input!G124/Input!W124*(232/229))-(W124*0.000000001))/Input!F124)*1000000000</f>
        <v>8.9349052159310993E-2</v>
      </c>
      <c r="Y124" s="21">
        <f>X124*Input!X124/100</f>
        <v>1.9810310754645629E-4</v>
      </c>
      <c r="Z124" s="21">
        <f t="shared" si="341"/>
        <v>2.1816481998669783E-5</v>
      </c>
      <c r="AA124" s="21">
        <f>Z124*Input!X124/100</f>
        <v>4.8371110551478011E-8</v>
      </c>
      <c r="AB124" s="14">
        <v>0.05</v>
      </c>
      <c r="AC124" s="14">
        <v>0.85</v>
      </c>
      <c r="AD124" s="21">
        <f>(((Input!G124*$L$4*0.000000001*Input!U124*(230/229))-((AB124*0.000000000000001)+(Input!G124*AC124*0.000000000000001)))/Input!F124)*1000000000000</f>
        <v>5.8986667574252456</v>
      </c>
      <c r="AE124" s="21">
        <f>AD124*Input!V124/100</f>
        <v>1.385549873766526E-2</v>
      </c>
      <c r="AF124" s="21">
        <f t="shared" si="342"/>
        <v>0.26891150922466134</v>
      </c>
      <c r="AG124" s="21">
        <f>AF124*Input!V124/100</f>
        <v>6.3165173247256015E-4</v>
      </c>
      <c r="AH124" s="9">
        <f t="shared" si="343"/>
        <v>12326.071143874511</v>
      </c>
      <c r="AI124" s="3">
        <f t="shared" si="344"/>
        <v>39.814016864067185</v>
      </c>
      <c r="AJ124" s="22">
        <f t="shared" si="345"/>
        <v>1350.6637569564828</v>
      </c>
      <c r="AK124" s="3">
        <f t="shared" si="346"/>
        <v>2.3106655947937647</v>
      </c>
      <c r="AL124" s="3">
        <f t="shared" si="347"/>
        <v>2.0689930380590016</v>
      </c>
      <c r="AM124" s="3">
        <f t="shared" si="348"/>
        <v>4.8618077623759828E-3</v>
      </c>
      <c r="AN124" s="9">
        <f>AL124*1/((AN123+AN125)/2)</f>
        <v>2.0621671201125458</v>
      </c>
      <c r="AO124" s="21">
        <f t="shared" si="349"/>
        <v>4.8457679303190544E-3</v>
      </c>
      <c r="AP124" s="58">
        <f t="shared" si="350"/>
        <v>167.62039999999999</v>
      </c>
      <c r="AQ124" s="58">
        <f t="shared" si="351"/>
        <v>0.76160000000000005</v>
      </c>
      <c r="AR124" s="58">
        <f t="shared" si="352"/>
        <v>0.45435997050478349</v>
      </c>
      <c r="AS124" s="67">
        <f t="shared" si="353"/>
        <v>1.6785502970970563E-4</v>
      </c>
      <c r="AT124" s="67">
        <f t="shared" si="354"/>
        <v>3.7232911459513574E-7</v>
      </c>
      <c r="AU124" s="58">
        <v>0.75</v>
      </c>
      <c r="AV124" s="58">
        <f t="shared" si="355"/>
        <v>0.375</v>
      </c>
      <c r="AW124" s="58">
        <f t="shared" si="356"/>
        <v>167.61609999999999</v>
      </c>
      <c r="AX124" s="57">
        <f t="shared" si="357"/>
        <v>0.86684838939999997</v>
      </c>
      <c r="AY124" s="47">
        <f t="shared" si="358"/>
        <v>0.85009589452863688</v>
      </c>
      <c r="AZ124" s="9" t="str">
        <f>Input!B124</f>
        <v>M39_1_61B 21cm</v>
      </c>
      <c r="BA124" s="48">
        <f>Input!E124</f>
        <v>21</v>
      </c>
      <c r="BB124" s="58">
        <f t="shared" si="359"/>
        <v>2169.1372912524421</v>
      </c>
      <c r="BC124" s="22">
        <f t="shared" si="360"/>
        <v>6.4817222276976443</v>
      </c>
      <c r="BD124" s="9">
        <f t="shared" si="361"/>
        <v>167558.09999999998</v>
      </c>
      <c r="BE124" s="49">
        <f t="shared" si="362"/>
        <v>425.04794726431845</v>
      </c>
      <c r="BF124" s="89">
        <f t="shared" si="363"/>
        <v>0.50716840120288975</v>
      </c>
      <c r="BG124" s="85"/>
      <c r="BH124" s="85"/>
      <c r="BI124" s="85"/>
      <c r="BJ124" s="85"/>
      <c r="BK124" s="85"/>
      <c r="BL124" s="85"/>
      <c r="BM124" s="90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</row>
    <row r="125" spans="1:109" s="154" customFormat="1" ht="15" customHeight="1" x14ac:dyDescent="0.2">
      <c r="A125" s="137">
        <f>Input!A125</f>
        <v>8717</v>
      </c>
      <c r="B125" s="137" t="str">
        <f>Input!B125</f>
        <v>Hu1-13</v>
      </c>
      <c r="C125" s="137">
        <f>Input!O125</f>
        <v>2.0982842007855211</v>
      </c>
      <c r="D125" s="137">
        <f>C125*Input!P125/100</f>
        <v>1.5360745984115288E-2</v>
      </c>
      <c r="E125" s="138">
        <f>Input!M125</f>
        <v>2.7692992312691898</v>
      </c>
      <c r="F125" s="139">
        <f>E125*Input!N125/100</f>
        <v>2.932896338625052E-4</v>
      </c>
      <c r="G125" s="140">
        <f t="shared" si="338"/>
        <v>381.83097800739586</v>
      </c>
      <c r="H125" s="139">
        <f>G125*Input!L125/100</f>
        <v>4.3609420738563547E-2</v>
      </c>
      <c r="I125" s="137">
        <v>0</v>
      </c>
      <c r="J125" s="141">
        <f>(((C125*$G$4*0.000000001*Input!G125*(234/233))-(I125*0.000000000000001))/Input!F125)*1000000000000</f>
        <v>748.23122478013795</v>
      </c>
      <c r="K125" s="137">
        <f>J125*Input!P125/100</f>
        <v>5.477518144076222</v>
      </c>
      <c r="L125" s="142">
        <f t="shared" si="339"/>
        <v>10.347493956087945</v>
      </c>
      <c r="M125" s="143">
        <f>L125*Input!P125/100</f>
        <v>7.5750094373360777E-2</v>
      </c>
      <c r="N125" s="137">
        <v>0</v>
      </c>
      <c r="O125" s="141">
        <f>(((G125*$D$4*0.000000001*Input!G125*(238/236))-(N125*0.000000001))/Input!F125)*1000000</f>
        <v>13.715755428886338</v>
      </c>
      <c r="P125" s="137">
        <f>O125*Input!L125/100</f>
        <v>1.566494558317256E-3</v>
      </c>
      <c r="Q125" s="144">
        <f t="shared" si="340"/>
        <v>10.233313876200233</v>
      </c>
      <c r="R125" s="145">
        <f>Q125*Input!L125/100</f>
        <v>1.1687603051640106E-3</v>
      </c>
      <c r="S125" s="143">
        <f>Input!S125*0.0000028263/0.000000000155125</f>
        <v>0.99929796933014503</v>
      </c>
      <c r="T125" s="137">
        <f>S125*Input!T125/100</f>
        <v>1.2440000768716112E-3</v>
      </c>
      <c r="U125" s="143">
        <f>S125</f>
        <v>0.99929796933014503</v>
      </c>
      <c r="V125" s="137">
        <f>U125*Input!T125/100</f>
        <v>1.2440000768716112E-3</v>
      </c>
      <c r="W125" s="146">
        <v>0</v>
      </c>
      <c r="X125" s="141">
        <f>((($L$4*0.000000001*Input!G125/Input!W125*(232/229))-(W125*0.000000001))/Input!F125)*1000000000</f>
        <v>0.93020743828430796</v>
      </c>
      <c r="Y125" s="141">
        <f>X125*Input!X125/100</f>
        <v>3.7854481264487766E-3</v>
      </c>
      <c r="Z125" s="141">
        <f t="shared" si="341"/>
        <v>2.2713004046393266E-4</v>
      </c>
      <c r="AA125" s="141">
        <f>Z125*Input!X125/100</f>
        <v>9.2429811969708561E-7</v>
      </c>
      <c r="AB125" s="142">
        <v>0</v>
      </c>
      <c r="AC125" s="142">
        <v>0.85</v>
      </c>
      <c r="AD125" s="141">
        <f>(((Input!G125*$L$4*0.000000001*Input!U125*(230/229))-((AB125*0.000000000000001)+(Input!G125*AC125*0.000000000000001)))/Input!F125)*1000000000000</f>
        <v>225.31618644419524</v>
      </c>
      <c r="AE125" s="141">
        <f>AD125*Input!V125/100</f>
        <v>0.56375402587463641</v>
      </c>
      <c r="AF125" s="141">
        <f t="shared" si="342"/>
        <v>10.271832304000363</v>
      </c>
      <c r="AG125" s="141">
        <f>AF125*Input!V125/100</f>
        <v>2.5700713765291639E-2</v>
      </c>
      <c r="AH125" s="137">
        <f t="shared" si="343"/>
        <v>45224.455043548005</v>
      </c>
      <c r="AI125" s="146">
        <f t="shared" si="344"/>
        <v>216.04252674558902</v>
      </c>
      <c r="AJ125" s="143">
        <f t="shared" si="345"/>
        <v>-0.70203066985496942</v>
      </c>
      <c r="AK125" s="146">
        <f t="shared" si="346"/>
        <v>1.2440000768716111</v>
      </c>
      <c r="AL125" s="146">
        <f t="shared" si="347"/>
        <v>1.0037640229026603</v>
      </c>
      <c r="AM125" s="146">
        <f t="shared" si="348"/>
        <v>2.5140903258594198E-3</v>
      </c>
      <c r="AN125" s="137">
        <f>AF125/Q125</f>
        <v>1.0037640229026603</v>
      </c>
      <c r="AO125" s="141">
        <f t="shared" si="349"/>
        <v>2.5140903258594198E-3</v>
      </c>
      <c r="AP125" s="137" t="str">
        <f t="shared" si="350"/>
        <v>Out of range</v>
      </c>
      <c r="AQ125" s="137" t="e">
        <f t="shared" si="351"/>
        <v>#VALUE!</v>
      </c>
      <c r="AR125" s="137" t="e">
        <f t="shared" si="352"/>
        <v>#VALUE!</v>
      </c>
      <c r="AS125" s="145">
        <f t="shared" si="353"/>
        <v>2.2195160161379618E-5</v>
      </c>
      <c r="AT125" s="145">
        <f t="shared" si="354"/>
        <v>9.0358028627466274E-8</v>
      </c>
      <c r="AU125" s="137">
        <v>0.75</v>
      </c>
      <c r="AV125" s="137">
        <f t="shared" si="355"/>
        <v>0.375</v>
      </c>
      <c r="AW125" s="137" t="str">
        <f t="shared" si="356"/>
        <v>Out of range</v>
      </c>
      <c r="AX125" s="147">
        <f t="shared" si="357"/>
        <v>156.34329521070001</v>
      </c>
      <c r="AY125" s="147" t="e">
        <f t="shared" si="358"/>
        <v>#VALUE!</v>
      </c>
      <c r="AZ125" s="137" t="str">
        <f>Input!B125</f>
        <v>Hu1-13</v>
      </c>
      <c r="BA125" s="148">
        <f>Input!E125</f>
        <v>0</v>
      </c>
      <c r="BB125" s="137" t="e">
        <f t="shared" si="359"/>
        <v>#VALUE!</v>
      </c>
      <c r="BC125" s="143" t="e">
        <f t="shared" si="360"/>
        <v>#VALUE!</v>
      </c>
      <c r="BD125" s="137" t="e">
        <f t="shared" si="361"/>
        <v>#VALUE!</v>
      </c>
      <c r="BE125" s="149" t="e">
        <f t="shared" si="362"/>
        <v>#VALUE!</v>
      </c>
      <c r="BF125" s="150" t="e">
        <f t="shared" si="363"/>
        <v>#VALUE!</v>
      </c>
      <c r="BG125" s="151"/>
      <c r="BH125" s="151"/>
      <c r="BI125" s="151"/>
      <c r="BJ125" s="151"/>
      <c r="BK125" s="151"/>
      <c r="BL125" s="151"/>
      <c r="BM125" s="155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</row>
    <row r="126" spans="1:109" s="76" customFormat="1" ht="15" customHeight="1" x14ac:dyDescent="0.2">
      <c r="A126" s="58"/>
      <c r="B126" s="58"/>
      <c r="C126" s="58"/>
      <c r="D126" s="58"/>
      <c r="E126" s="60"/>
      <c r="F126" s="61"/>
      <c r="G126" s="59"/>
      <c r="H126" s="61"/>
      <c r="I126" s="58"/>
      <c r="J126" s="63"/>
      <c r="K126" s="58"/>
      <c r="L126" s="64"/>
      <c r="M126" s="65"/>
      <c r="N126" s="58"/>
      <c r="O126" s="63"/>
      <c r="P126" s="58"/>
      <c r="Q126" s="66"/>
      <c r="R126" s="67"/>
      <c r="S126" s="65"/>
      <c r="T126" s="58"/>
      <c r="U126" s="58"/>
      <c r="V126" s="58"/>
      <c r="W126" s="68"/>
      <c r="X126" s="63"/>
      <c r="Y126" s="63"/>
      <c r="Z126" s="63"/>
      <c r="AA126" s="63"/>
      <c r="AB126" s="64"/>
      <c r="AC126" s="64"/>
      <c r="AD126" s="63"/>
      <c r="AE126" s="63"/>
      <c r="AF126" s="63"/>
      <c r="AG126" s="63"/>
      <c r="AH126" s="58"/>
      <c r="AI126" s="68"/>
      <c r="AJ126" s="65"/>
      <c r="AK126" s="68"/>
      <c r="AL126" s="68"/>
      <c r="AM126" s="68"/>
      <c r="AN126" s="58"/>
      <c r="AO126" s="63"/>
      <c r="AP126" s="58"/>
      <c r="AQ126" s="58"/>
      <c r="AR126" s="58"/>
      <c r="AS126" s="67"/>
      <c r="AT126" s="67"/>
      <c r="AU126" s="58"/>
      <c r="AV126" s="58"/>
      <c r="AW126" s="58"/>
      <c r="AX126" s="57"/>
      <c r="AY126" s="57"/>
      <c r="AZ126" s="58"/>
      <c r="BA126" s="69"/>
      <c r="BB126" s="58"/>
      <c r="BC126" s="65"/>
      <c r="BD126" s="58"/>
      <c r="BE126" s="62"/>
      <c r="BF126" s="74"/>
      <c r="BG126" s="75"/>
      <c r="BH126" s="75"/>
      <c r="BI126" s="75"/>
      <c r="BJ126" s="75"/>
      <c r="BK126" s="75"/>
      <c r="BL126" s="75"/>
      <c r="BM126" s="103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</row>
    <row r="127" spans="1:109" s="154" customFormat="1" ht="15" customHeight="1" x14ac:dyDescent="0.2">
      <c r="A127" s="137">
        <f>Input!A127</f>
        <v>8717</v>
      </c>
      <c r="B127" s="137" t="str">
        <f>Input!B127</f>
        <v>Hu1-13</v>
      </c>
      <c r="C127" s="137">
        <f>Input!O127</f>
        <v>2.1415808413056201</v>
      </c>
      <c r="D127" s="137">
        <f>C127*Input!P127/100</f>
        <v>1.3220326678753572E-2</v>
      </c>
      <c r="E127" s="138">
        <f>Input!M127</f>
        <v>2.7687983661512217</v>
      </c>
      <c r="F127" s="139">
        <f>E127*Input!N127/100</f>
        <v>2.4851976481004087E-4</v>
      </c>
      <c r="G127" s="140">
        <f t="shared" ref="G127:G131" si="364">E127*137.88</f>
        <v>381.76191872493041</v>
      </c>
      <c r="H127" s="139">
        <f>G127*Input!L127/100</f>
        <v>7.8390844325892647E-2</v>
      </c>
      <c r="I127" s="137">
        <v>0</v>
      </c>
      <c r="J127" s="141">
        <f>(((C127*$G$4*0.000000001*Input!G127*(234/233))-(I127*0.000000000000001))/Input!F127)*1000000000000</f>
        <v>763.67045763195597</v>
      </c>
      <c r="K127" s="137">
        <f>J127*Input!P127/100</f>
        <v>4.7142618807948713</v>
      </c>
      <c r="L127" s="142">
        <f t="shared" ref="L127:L131" si="365">(J127/234)*602200000000*0.0000028263/(365.2425*24*60)</f>
        <v>10.561007323787569</v>
      </c>
      <c r="M127" s="143">
        <f>L127*Input!P127/100</f>
        <v>6.5194815056367886E-2</v>
      </c>
      <c r="N127" s="137">
        <v>0</v>
      </c>
      <c r="O127" s="141">
        <f>(((G127*$D$4*0.000000001*Input!G127*(238/236))-(N127*0.000000001))/Input!F127)*1000000</f>
        <v>13.713274749520471</v>
      </c>
      <c r="P127" s="137">
        <f>O127*Input!L127/100</f>
        <v>2.8158785184187437E-3</v>
      </c>
      <c r="Q127" s="144">
        <f t="shared" ref="Q127:Q131" si="366">(O127/238.05)*602200000000000000*0.00000000015512/(365.2425*24*60)</f>
        <v>10.231463043359946</v>
      </c>
      <c r="R127" s="145">
        <f>Q127*Input!L127/100</f>
        <v>2.1009246530847773E-3</v>
      </c>
      <c r="S127" s="143">
        <f>Input!S127*0.0000028263/0.000000000155125</f>
        <v>0.99968717318354838</v>
      </c>
      <c r="T127" s="137">
        <f>S127*Input!T127/100</f>
        <v>1.141213151481933E-3</v>
      </c>
      <c r="U127" s="143">
        <f>S127</f>
        <v>0.99968717318354838</v>
      </c>
      <c r="V127" s="137">
        <f>U127*Input!T127/100</f>
        <v>1.141213151481933E-3</v>
      </c>
      <c r="W127" s="146">
        <v>0</v>
      </c>
      <c r="X127" s="141">
        <f>((($L$4*0.000000001*Input!G127/Input!W127*(232/229))-(W127*0.000000001))/Input!F127)*1000000000</f>
        <v>0.97034578692917273</v>
      </c>
      <c r="Y127" s="141">
        <f>X127*Input!X127/100</f>
        <v>4.3074020072954794E-3</v>
      </c>
      <c r="Z127" s="141">
        <f t="shared" ref="Z127:Z131" si="367">(X127/232)*6.022E+23*0.000000001*0.000000000049475/(365.2425*24*60)</f>
        <v>2.369306767270424E-4</v>
      </c>
      <c r="AA127" s="141">
        <f>Z127*Input!X127/100</f>
        <v>1.0517443227673137E-6</v>
      </c>
      <c r="AB127" s="142">
        <v>0</v>
      </c>
      <c r="AC127" s="142">
        <v>0.85</v>
      </c>
      <c r="AD127" s="141">
        <f>(((Input!G127*$L$4*0.000000001*Input!U127*(230/229))-((AB127*0.000000000000001)+(Input!G127*AC127*0.000000000000001)))/Input!F127)*1000000000000</f>
        <v>225.20293680814277</v>
      </c>
      <c r="AE127" s="141">
        <f>AD127*Input!V127/100</f>
        <v>0.44392981844468765</v>
      </c>
      <c r="AF127" s="141">
        <f t="shared" ref="AF127:AF131" si="368">(AD127/230)*602200000000*0.0000091577/(365.2425*24*60)</f>
        <v>10.266669420284027</v>
      </c>
      <c r="AG127" s="141">
        <f>AF127*Input!V127/100</f>
        <v>2.0238105045944144E-2</v>
      </c>
      <c r="AH127" s="137">
        <f t="shared" ref="AH127:AH131" si="369">AF127/Z127</f>
        <v>43331.954992522195</v>
      </c>
      <c r="AI127" s="146">
        <f t="shared" ref="AI127:AI131" si="370">AH127*SQRT((AG127/AF127)^2+(AA127/Z127)^2)</f>
        <v>210.46514270383264</v>
      </c>
      <c r="AJ127" s="143">
        <f t="shared" ref="AJ127:AJ131" si="371">(U127-1)*1000</f>
        <v>-0.31282681645161681</v>
      </c>
      <c r="AK127" s="146">
        <f t="shared" ref="AK127:AK131" si="372">V127*1000</f>
        <v>1.141213151481933</v>
      </c>
      <c r="AL127" s="146">
        <f t="shared" ref="AL127:AL131" si="373">AF127/Q127</f>
        <v>1.0034409914569284</v>
      </c>
      <c r="AM127" s="146">
        <f t="shared" ref="AM127:AM131" si="374">AL127*SQRT((R127/Q127)^2+(AG127/AF127)^2)</f>
        <v>1.9887292096820316E-3</v>
      </c>
      <c r="AN127" s="137">
        <f>AF127/Q127</f>
        <v>1.0034409914569284</v>
      </c>
      <c r="AO127" s="141">
        <f t="shared" ref="AO127:AO131" si="375">AN127*SQRT((R127/Q127)^2+(AG127/AF127)^2)</f>
        <v>1.9887292096820316E-3</v>
      </c>
      <c r="AP127" s="137" t="str">
        <f t="shared" ref="AP127:AP131" si="376">ThU_Alter_Kombi(AN127,U127)</f>
        <v>Out of range</v>
      </c>
      <c r="AQ127" s="137" t="e">
        <f t="shared" ref="AQ127:AQ131" si="377">Montealter(AN127,AO127,U127,V127)</f>
        <v>#VALUE!</v>
      </c>
      <c r="AR127" s="137" t="e">
        <f t="shared" ref="AR127:AR131" si="378">(AQ127/AP127)*100</f>
        <v>#VALUE!</v>
      </c>
      <c r="AS127" s="145">
        <f t="shared" ref="AS127:AS131" si="379">Z127/Q127</f>
        <v>2.3157067148945681E-5</v>
      </c>
      <c r="AT127" s="145">
        <f t="shared" ref="AT127:AT131" si="380">AS127*SQRT((Y127/X127)^2+(P127/O127)^2)</f>
        <v>1.0290502580907085E-7</v>
      </c>
      <c r="AU127" s="137">
        <v>0.75</v>
      </c>
      <c r="AV127" s="137">
        <f t="shared" ref="AV127:AV131" si="381">AU127/2</f>
        <v>0.375</v>
      </c>
      <c r="AW127" s="137" t="str">
        <f t="shared" ref="AW127:AW131" si="382">marincorr_age(AN127,U127,AS127,AU127)</f>
        <v>Out of range</v>
      </c>
      <c r="AX127" s="147">
        <f t="shared" ref="AX127:AX131" si="383">marincorr_age_error(AN127, AO127, U127, V127, AS127, AT127, AU127, AV127)</f>
        <v>158.09743966330001</v>
      </c>
      <c r="AY127" s="147" t="e">
        <f t="shared" ref="AY127:AY131" si="384">SQRT(((AU127*EXP(-0.0000091577*AW127*1000))/(0.0000091577*(EXP(-0.0000091577*AW127*1000)+(AJ127/1000)*EXP(-(0.0000091577-0.0000028263)*AW127*1000)-AS127*AU127*EXP(-0.0000091577*AW127*1000))))^2*AT127^2+((AS127*EXP(-0.0000091577*AW127*1000))/(0.0000091577*(EXP(-0.0000091577*AW127*1000)+(AJ127/1000)*EXP(-(0.0000091577-0.0000028263)*AW127*1000)-AS127*AU127*EXP(-0.0000091577*AW127*1000))))^2*AV127^2+((0.0000091577/(0.0000091577-0.0000028263))*(EXP(-(0.0000091577-0.0000028263)*AW127*1000)-1)/(0.0000091577*(EXP(-0.0000091577*AW127*1000)+(AJ127/1000)*EXP(-(0.0000091577-0.0000028263)*AW127*1000)-AS127*AU127*EXP(-0.0000091577*AW127*1000))))^2*T127^2+(1/(0.0000091577*(EXP(-0.0000091577*AW127*1000)+(AJ127/1000)*EXP(-(0.0000091577-0.0000028263)*AW127*1000)-AS127*AU127*EXP(-0.0000091577*AW127*1000))))^2*AO127^2)/1000</f>
        <v>#VALUE!</v>
      </c>
      <c r="AZ127" s="137" t="str">
        <f>Input!B127</f>
        <v>Hu1-13</v>
      </c>
      <c r="BA127" s="148">
        <f>Input!E127</f>
        <v>0</v>
      </c>
      <c r="BB127" s="137" t="e">
        <f t="shared" ref="BB127:BB131" si="385">((U127-1)*EXP(0.0000028263*AW127*1000))*1000</f>
        <v>#VALUE!</v>
      </c>
      <c r="BC127" s="143" t="e">
        <f t="shared" ref="BC127:BC131" si="386">SQRT((EXP(0.0000028263*AW127*1000)*V127)^2+((U127-1)*0.0000028263*EXP(0.0000028263*AW127*1000)*AX127*1000)^2)*1000</f>
        <v>#VALUE!</v>
      </c>
      <c r="BD127" s="137" t="e">
        <f t="shared" ref="BD127:BD131" si="387">AW127*1000-58</f>
        <v>#VALUE!</v>
      </c>
      <c r="BE127" s="149" t="e">
        <f t="shared" ref="BE127:BE131" si="388">AY127/2*1000</f>
        <v>#VALUE!</v>
      </c>
      <c r="BF127" s="150" t="e">
        <f t="shared" ref="BF127:BF131" si="389">AY127/AW127*100</f>
        <v>#VALUE!</v>
      </c>
      <c r="BG127" s="151"/>
      <c r="BH127" s="151"/>
      <c r="BI127" s="151"/>
      <c r="BJ127" s="151"/>
      <c r="BK127" s="151"/>
      <c r="BL127" s="151"/>
      <c r="BM127" s="155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</row>
    <row r="128" spans="1:109" ht="15" customHeight="1" x14ac:dyDescent="0.2">
      <c r="A128" s="9">
        <f>Input!A128</f>
        <v>9171</v>
      </c>
      <c r="B128" s="9" t="str">
        <f>Input!B128</f>
        <v>TAS 1</v>
      </c>
      <c r="C128" s="9">
        <f>Input!O128</f>
        <v>0.37781369879600213</v>
      </c>
      <c r="D128" s="9">
        <f>C128*Input!P128/100</f>
        <v>8.9253954895535267E-4</v>
      </c>
      <c r="E128" s="11">
        <f>Input!M128</f>
        <v>0.52316854500535226</v>
      </c>
      <c r="F128" s="12">
        <f>E128*Input!N128/100</f>
        <v>3.0492372532364632E-5</v>
      </c>
      <c r="G128" s="13">
        <f t="shared" si="364"/>
        <v>72.134478985337964</v>
      </c>
      <c r="H128" s="12">
        <f>G128*Input!L128/100</f>
        <v>7.2683951079368361E-3</v>
      </c>
      <c r="I128" s="9">
        <v>0.3</v>
      </c>
      <c r="J128" s="21">
        <f>(((C128*$G$4*0.000000001*Input!G128*(234/233))-(I128*0.000000000000001))/Input!F128)*1000000000000</f>
        <v>42.00948401869146</v>
      </c>
      <c r="K128" s="9">
        <f>J128*Input!P128/100</f>
        <v>9.924236743500188E-2</v>
      </c>
      <c r="L128" s="14">
        <f t="shared" si="365"/>
        <v>0.58096062765826728</v>
      </c>
      <c r="M128" s="22">
        <f>L128*Input!P128/100</f>
        <v>1.3724498032320032E-3</v>
      </c>
      <c r="N128" s="9">
        <v>5.0000000000000001E-3</v>
      </c>
      <c r="O128" s="21">
        <f>(((G128*$D$4*0.000000001*Input!G128*(238/236))-(N128*0.000000001))/Input!F128)*1000000</f>
        <v>0.8079702531262869</v>
      </c>
      <c r="P128" s="9">
        <f>O128*Input!L128/100</f>
        <v>8.1412482876257601E-5</v>
      </c>
      <c r="Q128" s="23">
        <f t="shared" si="366"/>
        <v>0.60282594318216054</v>
      </c>
      <c r="R128" s="24">
        <f>Q128*Input!L128/100</f>
        <v>6.0741786701657919E-5</v>
      </c>
      <c r="S128" s="65">
        <f>Input!S128*0.0000028263/0.000000000155125</f>
        <v>0.9604619978386788</v>
      </c>
      <c r="T128" s="9">
        <f>S128*Input!T128/100</f>
        <v>1.4460701463743406E-3</v>
      </c>
      <c r="U128" s="9">
        <f>S128*1/((U127+U129)/2)</f>
        <v>0.96076255012860146</v>
      </c>
      <c r="V128" s="9">
        <f>U128*Input!T128/100</f>
        <v>1.4465226574521964E-3</v>
      </c>
      <c r="W128" s="3">
        <v>3.0000000000000001E-3</v>
      </c>
      <c r="X128" s="21">
        <f>((($L$4*0.000000001*Input!G128/Input!W128*(232/229))-(W128*0.000000001))/Input!F128)*1000000000</f>
        <v>537.99603634403218</v>
      </c>
      <c r="Y128" s="21">
        <f>X128*Input!X128/100</f>
        <v>0.86199908691634763</v>
      </c>
      <c r="Z128" s="21">
        <f t="shared" si="367"/>
        <v>0.13136323842952091</v>
      </c>
      <c r="AA128" s="21">
        <f>Z128*Input!X128/100</f>
        <v>2.1047551270101018E-4</v>
      </c>
      <c r="AB128" s="14">
        <v>0.05</v>
      </c>
      <c r="AC128" s="14">
        <v>0.85</v>
      </c>
      <c r="AD128" s="21">
        <f>(((Input!G128*$L$4*0.000000001*Input!U128*(230/229))-((AB128*0.000000000000001)+(Input!G128*AC128*0.000000000000001)))/Input!F128)*1000000000000</f>
        <v>12.929217064077939</v>
      </c>
      <c r="AE128" s="21">
        <f>AD128*Input!V128/100</f>
        <v>2.3445107457367578E-2</v>
      </c>
      <c r="AF128" s="21">
        <f t="shared" si="368"/>
        <v>0.58942391845035602</v>
      </c>
      <c r="AG128" s="21">
        <f>AF128*Input!V128/100</f>
        <v>1.0688278367918936E-3</v>
      </c>
      <c r="AH128" s="9">
        <f t="shared" si="369"/>
        <v>4.4869776772943526</v>
      </c>
      <c r="AI128" s="3">
        <f t="shared" si="370"/>
        <v>1.0857548087899904E-2</v>
      </c>
      <c r="AJ128" s="22">
        <f t="shared" si="371"/>
        <v>-39.237449871398546</v>
      </c>
      <c r="AK128" s="3">
        <f t="shared" si="372"/>
        <v>1.4465226574521963</v>
      </c>
      <c r="AL128" s="3">
        <f t="shared" si="373"/>
        <v>0.97776800271557862</v>
      </c>
      <c r="AM128" s="3">
        <f t="shared" si="374"/>
        <v>1.7757640864265129E-3</v>
      </c>
      <c r="AN128" s="9">
        <f>AL128*1/((AN127+AN129)/2)</f>
        <v>0.97441504885695929</v>
      </c>
      <c r="AO128" s="21">
        <f t="shared" si="375"/>
        <v>1.7696746510706359E-3</v>
      </c>
      <c r="AP128" s="58" t="str">
        <f t="shared" si="376"/>
        <v>Out of range</v>
      </c>
      <c r="AQ128" s="58" t="e">
        <f t="shared" si="377"/>
        <v>#VALUE!</v>
      </c>
      <c r="AR128" s="58" t="e">
        <f t="shared" si="378"/>
        <v>#VALUE!</v>
      </c>
      <c r="AS128" s="67">
        <f t="shared" si="379"/>
        <v>0.21791238402263963</v>
      </c>
      <c r="AT128" s="67">
        <f t="shared" si="380"/>
        <v>3.4983780884954819E-4</v>
      </c>
      <c r="AU128" s="58">
        <v>0.75</v>
      </c>
      <c r="AV128" s="58">
        <f t="shared" si="381"/>
        <v>0.375</v>
      </c>
      <c r="AW128" s="58" t="str">
        <f t="shared" si="382"/>
        <v>Out of range</v>
      </c>
      <c r="AX128" s="57">
        <f t="shared" si="383"/>
        <v>0</v>
      </c>
      <c r="AY128" s="47" t="e">
        <f t="shared" si="384"/>
        <v>#VALUE!</v>
      </c>
      <c r="AZ128" s="9" t="str">
        <f>Input!B128</f>
        <v>TAS 1</v>
      </c>
      <c r="BA128" s="48">
        <f>Input!E128</f>
        <v>0</v>
      </c>
      <c r="BB128" s="58" t="e">
        <f t="shared" si="385"/>
        <v>#VALUE!</v>
      </c>
      <c r="BC128" s="22" t="e">
        <f t="shared" si="386"/>
        <v>#VALUE!</v>
      </c>
      <c r="BD128" s="9" t="e">
        <f t="shared" si="387"/>
        <v>#VALUE!</v>
      </c>
      <c r="BE128" s="49" t="e">
        <f t="shared" si="388"/>
        <v>#VALUE!</v>
      </c>
      <c r="BF128" s="89" t="e">
        <f t="shared" si="389"/>
        <v>#VALUE!</v>
      </c>
      <c r="BG128" s="85"/>
      <c r="BH128" s="85"/>
      <c r="BI128" s="85"/>
      <c r="BJ128" s="85"/>
      <c r="BK128" s="85"/>
      <c r="BL128" s="85"/>
      <c r="BM128" s="90"/>
      <c r="BN128" s="85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5"/>
      <c r="CL128" s="85"/>
      <c r="CM128" s="85"/>
      <c r="CN128" s="85"/>
      <c r="CO128" s="85"/>
      <c r="CP128" s="85"/>
      <c r="CQ128" s="85"/>
      <c r="CR128" s="85"/>
      <c r="CS128" s="85"/>
      <c r="CT128" s="85"/>
      <c r="CU128" s="85"/>
      <c r="CV128" s="85"/>
      <c r="CW128" s="85"/>
      <c r="CX128" s="85"/>
      <c r="CY128" s="85"/>
      <c r="CZ128" s="85"/>
      <c r="DA128" s="85"/>
      <c r="DB128" s="85"/>
      <c r="DC128" s="85"/>
      <c r="DD128" s="85"/>
      <c r="DE128" s="85"/>
    </row>
    <row r="129" spans="1:109" s="154" customFormat="1" ht="15" customHeight="1" x14ac:dyDescent="0.2">
      <c r="A129" s="137">
        <f>Input!A129</f>
        <v>8717</v>
      </c>
      <c r="B129" s="137" t="str">
        <f>Input!B129</f>
        <v>Hu1-13</v>
      </c>
      <c r="C129" s="137">
        <f>Input!O129</f>
        <v>2.1415808413056201</v>
      </c>
      <c r="D129" s="137">
        <f>C129*Input!P129/100</f>
        <v>1.3220326678753572E-2</v>
      </c>
      <c r="E129" s="138">
        <f>Input!M129</f>
        <v>2.7687983661512217</v>
      </c>
      <c r="F129" s="139">
        <f>E129*Input!N129/100</f>
        <v>2.4851976481004087E-4</v>
      </c>
      <c r="G129" s="140">
        <f t="shared" si="364"/>
        <v>381.76191872493041</v>
      </c>
      <c r="H129" s="139">
        <f>G129*Input!L129/100</f>
        <v>7.8390844325892647E-2</v>
      </c>
      <c r="I129" s="137">
        <v>0</v>
      </c>
      <c r="J129" s="141">
        <f>(((C129*$G$4*0.000000001*Input!G129*(234/233))-(I129*0.000000000000001))/Input!F129)*1000000000000</f>
        <v>763.67045763195597</v>
      </c>
      <c r="K129" s="137">
        <f>J129*Input!P129/100</f>
        <v>4.7142618807948713</v>
      </c>
      <c r="L129" s="142">
        <f t="shared" si="365"/>
        <v>10.561007323787569</v>
      </c>
      <c r="M129" s="143">
        <f>L129*Input!P129/100</f>
        <v>6.5194815056367886E-2</v>
      </c>
      <c r="N129" s="137">
        <v>0</v>
      </c>
      <c r="O129" s="141">
        <f>(((G129*$D$4*0.000000001*Input!G129*(238/236))-(N129*0.000000001))/Input!F129)*1000000</f>
        <v>13.713274749520471</v>
      </c>
      <c r="P129" s="137">
        <f>O129*Input!L129/100</f>
        <v>2.8158785184187437E-3</v>
      </c>
      <c r="Q129" s="144">
        <f t="shared" si="366"/>
        <v>10.231463043359946</v>
      </c>
      <c r="R129" s="145">
        <f>Q129*Input!L129/100</f>
        <v>2.1009246530847773E-3</v>
      </c>
      <c r="S129" s="143">
        <f>Input!S129*0.0000028263/0.000000000155125</f>
        <v>0.99968717318354838</v>
      </c>
      <c r="T129" s="137">
        <f>S129*Input!T129/100</f>
        <v>1.141213151481933E-3</v>
      </c>
      <c r="U129" s="143">
        <f>S129</f>
        <v>0.99968717318354838</v>
      </c>
      <c r="V129" s="137">
        <f>U129*Input!T129/100</f>
        <v>1.141213151481933E-3</v>
      </c>
      <c r="W129" s="146">
        <v>0</v>
      </c>
      <c r="X129" s="141">
        <f>((($L$4*0.000000001*Input!G129/Input!W129*(232/229))-(W129*0.000000001))/Input!F129)*1000000000</f>
        <v>0.97034578692917273</v>
      </c>
      <c r="Y129" s="141">
        <f>X129*Input!X129/100</f>
        <v>4.3074020072954794E-3</v>
      </c>
      <c r="Z129" s="141">
        <f t="shared" si="367"/>
        <v>2.369306767270424E-4</v>
      </c>
      <c r="AA129" s="141">
        <f>Z129*Input!X129/100</f>
        <v>1.0517443227673137E-6</v>
      </c>
      <c r="AB129" s="142">
        <v>0</v>
      </c>
      <c r="AC129" s="142">
        <v>0.85</v>
      </c>
      <c r="AD129" s="141">
        <f>(((Input!G129*$L$4*0.000000001*Input!U129*(230/229))-((AB129*0.000000000000001)+(Input!G129*AC129*0.000000000000001)))/Input!F129)*1000000000000</f>
        <v>225.20293680814277</v>
      </c>
      <c r="AE129" s="141">
        <f>AD129*Input!V129/100</f>
        <v>0.44392981844468765</v>
      </c>
      <c r="AF129" s="141">
        <f t="shared" si="368"/>
        <v>10.266669420284027</v>
      </c>
      <c r="AG129" s="141">
        <f>AF129*Input!V129/100</f>
        <v>2.0238105045944144E-2</v>
      </c>
      <c r="AH129" s="137">
        <f t="shared" si="369"/>
        <v>43331.954992522195</v>
      </c>
      <c r="AI129" s="146">
        <f t="shared" si="370"/>
        <v>210.46514270383264</v>
      </c>
      <c r="AJ129" s="143">
        <f t="shared" si="371"/>
        <v>-0.31282681645161681</v>
      </c>
      <c r="AK129" s="146">
        <f t="shared" si="372"/>
        <v>1.141213151481933</v>
      </c>
      <c r="AL129" s="146">
        <f t="shared" si="373"/>
        <v>1.0034409914569284</v>
      </c>
      <c r="AM129" s="146">
        <f t="shared" si="374"/>
        <v>1.9887292096820316E-3</v>
      </c>
      <c r="AN129" s="137">
        <f>AF129/Q129</f>
        <v>1.0034409914569284</v>
      </c>
      <c r="AO129" s="141">
        <f t="shared" si="375"/>
        <v>1.9887292096820316E-3</v>
      </c>
      <c r="AP129" s="137" t="str">
        <f t="shared" si="376"/>
        <v>Out of range</v>
      </c>
      <c r="AQ129" s="137" t="e">
        <f t="shared" si="377"/>
        <v>#VALUE!</v>
      </c>
      <c r="AR129" s="137" t="e">
        <f t="shared" si="378"/>
        <v>#VALUE!</v>
      </c>
      <c r="AS129" s="145">
        <f t="shared" si="379"/>
        <v>2.3157067148945681E-5</v>
      </c>
      <c r="AT129" s="145">
        <f t="shared" si="380"/>
        <v>1.0290502580907085E-7</v>
      </c>
      <c r="AU129" s="137">
        <v>0.75</v>
      </c>
      <c r="AV129" s="137">
        <f t="shared" si="381"/>
        <v>0.375</v>
      </c>
      <c r="AW129" s="137" t="str">
        <f t="shared" si="382"/>
        <v>Out of range</v>
      </c>
      <c r="AX129" s="147">
        <f t="shared" si="383"/>
        <v>164.21657728549999</v>
      </c>
      <c r="AY129" s="147" t="e">
        <f t="shared" si="384"/>
        <v>#VALUE!</v>
      </c>
      <c r="AZ129" s="137" t="str">
        <f>Input!B129</f>
        <v>Hu1-13</v>
      </c>
      <c r="BA129" s="148">
        <f>Input!E129</f>
        <v>0</v>
      </c>
      <c r="BB129" s="137" t="e">
        <f t="shared" si="385"/>
        <v>#VALUE!</v>
      </c>
      <c r="BC129" s="143" t="e">
        <f t="shared" si="386"/>
        <v>#VALUE!</v>
      </c>
      <c r="BD129" s="137" t="e">
        <f t="shared" si="387"/>
        <v>#VALUE!</v>
      </c>
      <c r="BE129" s="149" t="e">
        <f t="shared" si="388"/>
        <v>#VALUE!</v>
      </c>
      <c r="BF129" s="150" t="e">
        <f t="shared" si="389"/>
        <v>#VALUE!</v>
      </c>
      <c r="BG129" s="151"/>
      <c r="BH129" s="151"/>
      <c r="BI129" s="151"/>
      <c r="BJ129" s="151"/>
      <c r="BK129" s="151"/>
      <c r="BL129" s="151"/>
      <c r="BM129" s="155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</row>
    <row r="130" spans="1:109" ht="15" customHeight="1" x14ac:dyDescent="0.2">
      <c r="A130" s="9">
        <f>Input!A130</f>
        <v>9172</v>
      </c>
      <c r="B130" s="9" t="str">
        <f>Input!B130</f>
        <v>TAS 2</v>
      </c>
      <c r="C130" s="9">
        <f>Input!O130</f>
        <v>0.51851325812174065</v>
      </c>
      <c r="D130" s="9">
        <f>C130*Input!P130/100</f>
        <v>2.4202836656651685E-3</v>
      </c>
      <c r="E130" s="11">
        <f>Input!M130</f>
        <v>0.73709341573005849</v>
      </c>
      <c r="F130" s="12">
        <f>E130*Input!N130/100</f>
        <v>9.379743029161821E-5</v>
      </c>
      <c r="G130" s="13">
        <f t="shared" si="364"/>
        <v>101.63044016086046</v>
      </c>
      <c r="H130" s="12">
        <f>G130*Input!L130/100</f>
        <v>1.2902426737604136E-2</v>
      </c>
      <c r="I130" s="9">
        <v>0.3</v>
      </c>
      <c r="J130" s="21">
        <f>(((C130*$G$4*0.000000001*Input!G130*(234/233))-(I130*0.000000000000001))/Input!F130)*1000000000000</f>
        <v>41.856197123374976</v>
      </c>
      <c r="K130" s="9">
        <f>J130*Input!P130/100</f>
        <v>0.19537373175669298</v>
      </c>
      <c r="L130" s="14">
        <f t="shared" si="365"/>
        <v>0.57884078131892092</v>
      </c>
      <c r="M130" s="22">
        <f>L130*Input!P130/100</f>
        <v>2.7018766947674074E-3</v>
      </c>
      <c r="N130" s="9">
        <v>5.0000000000000001E-3</v>
      </c>
      <c r="O130" s="21">
        <f>(((G130*$D$4*0.000000001*Input!G130*(238/236))-(N130*0.000000001))/Input!F130)*1000000</f>
        <v>0.82642932496032229</v>
      </c>
      <c r="P130" s="9">
        <f>O130*Input!L130/100</f>
        <v>1.0491879994055829E-4</v>
      </c>
      <c r="Q130" s="23">
        <f t="shared" si="366"/>
        <v>0.61659824153790266</v>
      </c>
      <c r="R130" s="24">
        <f>Q130*Input!L130/100</f>
        <v>7.8279830584086806E-5</v>
      </c>
      <c r="S130" s="65">
        <f>Input!S130*0.0000028263/0.000000000155125</f>
        <v>0.93824221678098585</v>
      </c>
      <c r="T130" s="9">
        <f>S130*Input!T130/100</f>
        <v>2.65568744202426E-3</v>
      </c>
      <c r="U130" s="9">
        <f>S130*1/((U129+U131)/2)</f>
        <v>0.9387750338547618</v>
      </c>
      <c r="V130" s="9">
        <f>U130*Input!T130/100</f>
        <v>2.657195576689717E-3</v>
      </c>
      <c r="W130" s="3">
        <v>3.0000000000000001E-3</v>
      </c>
      <c r="X130" s="21">
        <f>((($L$4*0.000000001*Input!G130/Input!W130*(232/229))-(W130*0.000000001))/Input!F130)*1000000000</f>
        <v>551.14065421142493</v>
      </c>
      <c r="Y130" s="21">
        <f>X130*Input!X130/100</f>
        <v>1.5332562769906675</v>
      </c>
      <c r="Z130" s="21">
        <f t="shared" si="367"/>
        <v>0.13457277800663983</v>
      </c>
      <c r="AA130" s="21">
        <f>Z130*Input!X130/100</f>
        <v>3.7437731187871964E-4</v>
      </c>
      <c r="AB130" s="14">
        <v>0.05</v>
      </c>
      <c r="AC130" s="14">
        <v>0.85</v>
      </c>
      <c r="AD130" s="21">
        <f>(((Input!G130*$L$4*0.000000001*Input!U130*(230/229))-((AB130*0.000000000000001)+(Input!G130*AC130*0.000000000000001)))/Input!F130)*1000000000000</f>
        <v>13.016903565245174</v>
      </c>
      <c r="AE130" s="21">
        <f>AD130*Input!V130/100</f>
        <v>4.231524917552431E-2</v>
      </c>
      <c r="AF130" s="21">
        <f t="shared" si="368"/>
        <v>0.59342141658632519</v>
      </c>
      <c r="AG130" s="21">
        <f>AF130*Input!V130/100</f>
        <v>1.9290897395896932E-3</v>
      </c>
      <c r="AH130" s="9">
        <f t="shared" si="369"/>
        <v>4.4096690681160329</v>
      </c>
      <c r="AI130" s="3">
        <f t="shared" si="370"/>
        <v>1.8867511229899509E-2</v>
      </c>
      <c r="AJ130" s="22">
        <f t="shared" si="371"/>
        <v>-61.224966145238199</v>
      </c>
      <c r="AK130" s="3">
        <f t="shared" si="372"/>
        <v>2.6571955766897171</v>
      </c>
      <c r="AL130" s="3">
        <f t="shared" si="373"/>
        <v>0.96241178876253286</v>
      </c>
      <c r="AM130" s="3">
        <f t="shared" si="374"/>
        <v>3.1309856870929739E-3</v>
      </c>
      <c r="AN130" s="9">
        <f>AL130*1/((AN129+AN131)/2)</f>
        <v>0.95822725758855021</v>
      </c>
      <c r="AO130" s="21">
        <f t="shared" si="375"/>
        <v>3.1173722761124408E-3</v>
      </c>
      <c r="AP130" s="58" t="str">
        <f t="shared" si="376"/>
        <v>Out of range</v>
      </c>
      <c r="AQ130" s="58" t="e">
        <f t="shared" si="377"/>
        <v>#VALUE!</v>
      </c>
      <c r="AR130" s="58" t="e">
        <f t="shared" si="378"/>
        <v>#VALUE!</v>
      </c>
      <c r="AS130" s="67">
        <f t="shared" si="379"/>
        <v>0.21825034348296557</v>
      </c>
      <c r="AT130" s="67">
        <f t="shared" si="380"/>
        <v>6.0779760509456656E-4</v>
      </c>
      <c r="AU130" s="58">
        <v>0.75</v>
      </c>
      <c r="AV130" s="58">
        <f t="shared" si="381"/>
        <v>0.375</v>
      </c>
      <c r="AW130" s="58" t="str">
        <f t="shared" si="382"/>
        <v>Out of range</v>
      </c>
      <c r="AX130" s="57">
        <f t="shared" si="383"/>
        <v>0</v>
      </c>
      <c r="AY130" s="47" t="e">
        <f t="shared" si="384"/>
        <v>#VALUE!</v>
      </c>
      <c r="AZ130" s="9" t="str">
        <f>Input!B130</f>
        <v>TAS 2</v>
      </c>
      <c r="BA130" s="48">
        <f>Input!E130</f>
        <v>0</v>
      </c>
      <c r="BB130" s="58" t="e">
        <f t="shared" si="385"/>
        <v>#VALUE!</v>
      </c>
      <c r="BC130" s="22" t="e">
        <f t="shared" si="386"/>
        <v>#VALUE!</v>
      </c>
      <c r="BD130" s="9" t="e">
        <f t="shared" si="387"/>
        <v>#VALUE!</v>
      </c>
      <c r="BE130" s="49" t="e">
        <f t="shared" si="388"/>
        <v>#VALUE!</v>
      </c>
      <c r="BF130" s="89" t="e">
        <f t="shared" si="389"/>
        <v>#VALUE!</v>
      </c>
      <c r="BG130" s="85"/>
      <c r="BH130" s="85"/>
      <c r="BI130" s="85"/>
      <c r="BJ130" s="85"/>
      <c r="BK130" s="85"/>
      <c r="BL130" s="85"/>
      <c r="BM130" s="90"/>
      <c r="BN130" s="85"/>
      <c r="BO130" s="85"/>
      <c r="BP130" s="85"/>
      <c r="BQ130" s="85"/>
      <c r="BR130" s="85"/>
      <c r="BS130" s="85"/>
      <c r="BT130" s="85"/>
      <c r="BU130" s="85"/>
      <c r="BV130" s="85"/>
      <c r="BW130" s="85"/>
      <c r="BX130" s="85"/>
      <c r="BY130" s="85"/>
      <c r="BZ130" s="85"/>
      <c r="CA130" s="85"/>
      <c r="CB130" s="85"/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  <c r="CS130" s="85"/>
      <c r="CT130" s="85"/>
      <c r="CU130" s="85"/>
      <c r="CV130" s="85"/>
      <c r="CW130" s="85"/>
      <c r="CX130" s="85"/>
      <c r="CY130" s="85"/>
      <c r="CZ130" s="85"/>
      <c r="DA130" s="85"/>
      <c r="DB130" s="85"/>
      <c r="DC130" s="85"/>
      <c r="DD130" s="85"/>
      <c r="DE130" s="85"/>
    </row>
    <row r="131" spans="1:109" s="154" customFormat="1" ht="15" customHeight="1" x14ac:dyDescent="0.2">
      <c r="A131" s="137">
        <f>Input!A131</f>
        <v>8717</v>
      </c>
      <c r="B131" s="137" t="str">
        <f>Input!B131</f>
        <v>Hu1-13</v>
      </c>
      <c r="C131" s="137">
        <f>Input!O131</f>
        <v>2.1454683149570171</v>
      </c>
      <c r="D131" s="137">
        <f>C131*Input!P131/100</f>
        <v>1.8462450175534426E-2</v>
      </c>
      <c r="E131" s="138">
        <f>Input!M131</f>
        <v>2.7685558930522007</v>
      </c>
      <c r="F131" s="139">
        <f>E131*Input!N131/100</f>
        <v>2.9504437483642292E-4</v>
      </c>
      <c r="G131" s="140">
        <f t="shared" si="364"/>
        <v>381.72848653403742</v>
      </c>
      <c r="H131" s="139">
        <f>G131*Input!L131/100</f>
        <v>2.4473971609346678E-2</v>
      </c>
      <c r="I131" s="137">
        <v>0</v>
      </c>
      <c r="J131" s="141">
        <f>(((C131*$G$4*0.000000001*Input!G131*(234/233))-(I131*0.000000000000001))/Input!F131)*1000000000000</f>
        <v>765.05669938624112</v>
      </c>
      <c r="K131" s="137">
        <f>J131*Input!P131/100</f>
        <v>6.5835608456237109</v>
      </c>
      <c r="L131" s="142">
        <f t="shared" si="365"/>
        <v>10.580178039602533</v>
      </c>
      <c r="M131" s="143">
        <f>L131*Input!P131/100</f>
        <v>9.104586096316164E-2</v>
      </c>
      <c r="N131" s="137">
        <v>0</v>
      </c>
      <c r="O131" s="141">
        <f>(((G131*$D$4*0.000000001*Input!G131*(238/236))-(N131*0.000000001))/Input!F131)*1000000</f>
        <v>13.712073831365185</v>
      </c>
      <c r="P131" s="137">
        <f>O131*Input!L131/100</f>
        <v>8.791298461928483E-4</v>
      </c>
      <c r="Q131" s="144">
        <f t="shared" si="366"/>
        <v>10.230567039309246</v>
      </c>
      <c r="R131" s="145">
        <f>Q131*Input!L131/100</f>
        <v>6.5591805720594725E-4</v>
      </c>
      <c r="S131" s="143">
        <f>Input!S131*0.0000028263/0.000000000155125</f>
        <v>0.99917769421372771</v>
      </c>
      <c r="T131" s="137">
        <f>S131*Input!T131/100</f>
        <v>1.3869810694886215E-3</v>
      </c>
      <c r="U131" s="143">
        <f>S131</f>
        <v>0.99917769421372771</v>
      </c>
      <c r="V131" s="137">
        <f>U131*Input!T131/100</f>
        <v>1.3869810694886215E-3</v>
      </c>
      <c r="W131" s="146">
        <v>0</v>
      </c>
      <c r="X131" s="141">
        <f>((($L$4*0.000000001*Input!G131/Input!W131*(232/229))-(W131*0.000000001))/Input!F131)*1000000000</f>
        <v>0.94974418024347307</v>
      </c>
      <c r="Y131" s="141">
        <f>X131*Input!X131/100</f>
        <v>5.7954582093670106E-3</v>
      </c>
      <c r="Z131" s="141">
        <f t="shared" si="367"/>
        <v>2.3190035384683039E-4</v>
      </c>
      <c r="AA131" s="141">
        <f>Z131*Input!X131/100</f>
        <v>1.4150850696575921E-6</v>
      </c>
      <c r="AB131" s="142">
        <v>0</v>
      </c>
      <c r="AC131" s="142">
        <v>0.85</v>
      </c>
      <c r="AD131" s="141">
        <f>(((Input!G131*$L$4*0.000000001*Input!U131*(230/229))-((AB131*0.000000000000001)+(Input!G131*AC131*0.000000000000001)))/Input!F131)*1000000000000</f>
        <v>225.59880592512533</v>
      </c>
      <c r="AE131" s="141">
        <f>AD131*Input!V131/100</f>
        <v>0.4497963460965187</v>
      </c>
      <c r="AF131" s="141">
        <f t="shared" si="368"/>
        <v>10.28471650890269</v>
      </c>
      <c r="AG131" s="141">
        <f>AF131*Input!V131/100</f>
        <v>2.0505551380791971E-2</v>
      </c>
      <c r="AH131" s="137">
        <f t="shared" si="369"/>
        <v>44349.723225069851</v>
      </c>
      <c r="AI131" s="146">
        <f t="shared" si="370"/>
        <v>284.7070173659323</v>
      </c>
      <c r="AJ131" s="143">
        <f t="shared" si="371"/>
        <v>-0.82230578627229267</v>
      </c>
      <c r="AK131" s="146">
        <f t="shared" si="372"/>
        <v>1.3869810694886215</v>
      </c>
      <c r="AL131" s="146">
        <f t="shared" si="373"/>
        <v>1.005292909902783</v>
      </c>
      <c r="AM131" s="146">
        <f t="shared" si="374"/>
        <v>2.0053776535214024E-3</v>
      </c>
      <c r="AN131" s="137">
        <f>AF131/Q131</f>
        <v>1.005292909902783</v>
      </c>
      <c r="AO131" s="141">
        <f t="shared" si="375"/>
        <v>2.0053776535214024E-3</v>
      </c>
      <c r="AP131" s="137" t="str">
        <f t="shared" si="376"/>
        <v>Out of range</v>
      </c>
      <c r="AQ131" s="137" t="e">
        <f t="shared" si="377"/>
        <v>#VALUE!</v>
      </c>
      <c r="AR131" s="137" t="e">
        <f t="shared" si="378"/>
        <v>#VALUE!</v>
      </c>
      <c r="AS131" s="145">
        <f t="shared" si="379"/>
        <v>2.2667399857289628E-5</v>
      </c>
      <c r="AT131" s="145">
        <f t="shared" si="380"/>
        <v>1.3832695383155591E-7</v>
      </c>
      <c r="AU131" s="137">
        <v>0.75</v>
      </c>
      <c r="AV131" s="137">
        <f t="shared" si="381"/>
        <v>0.375</v>
      </c>
      <c r="AW131" s="137" t="str">
        <f t="shared" si="382"/>
        <v>Out of range</v>
      </c>
      <c r="AX131" s="147">
        <f t="shared" si="383"/>
        <v>116.2516165884</v>
      </c>
      <c r="AY131" s="147" t="e">
        <f t="shared" si="384"/>
        <v>#VALUE!</v>
      </c>
      <c r="AZ131" s="137" t="str">
        <f>Input!B131</f>
        <v>Hu1-13</v>
      </c>
      <c r="BA131" s="148">
        <f>Input!E131</f>
        <v>0</v>
      </c>
      <c r="BB131" s="137" t="e">
        <f t="shared" si="385"/>
        <v>#VALUE!</v>
      </c>
      <c r="BC131" s="143" t="e">
        <f t="shared" si="386"/>
        <v>#VALUE!</v>
      </c>
      <c r="BD131" s="137" t="e">
        <f t="shared" si="387"/>
        <v>#VALUE!</v>
      </c>
      <c r="BE131" s="149" t="e">
        <f t="shared" si="388"/>
        <v>#VALUE!</v>
      </c>
      <c r="BF131" s="150" t="e">
        <f t="shared" si="389"/>
        <v>#VALUE!</v>
      </c>
      <c r="BG131" s="151"/>
      <c r="BH131" s="151"/>
      <c r="BI131" s="151"/>
      <c r="BJ131" s="151"/>
      <c r="BK131" s="151"/>
      <c r="BL131" s="151"/>
      <c r="BM131" s="155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</row>
    <row r="132" spans="1:109" s="76" customFormat="1" ht="15" customHeight="1" x14ac:dyDescent="0.2">
      <c r="A132" s="58"/>
      <c r="B132" s="58"/>
      <c r="C132" s="58"/>
      <c r="D132" s="58"/>
      <c r="E132" s="60"/>
      <c r="F132" s="61"/>
      <c r="G132" s="59"/>
      <c r="H132" s="61"/>
      <c r="I132" s="58"/>
      <c r="J132" s="63"/>
      <c r="K132" s="58"/>
      <c r="L132" s="64"/>
      <c r="M132" s="65"/>
      <c r="N132" s="58"/>
      <c r="O132" s="63"/>
      <c r="P132" s="58"/>
      <c r="Q132" s="66"/>
      <c r="R132" s="67"/>
      <c r="S132" s="65"/>
      <c r="T132" s="58"/>
      <c r="U132" s="58"/>
      <c r="V132" s="58"/>
      <c r="W132" s="68"/>
      <c r="X132" s="63"/>
      <c r="Y132" s="63"/>
      <c r="Z132" s="63"/>
      <c r="AA132" s="63"/>
      <c r="AB132" s="64"/>
      <c r="AC132" s="64"/>
      <c r="AD132" s="63"/>
      <c r="AE132" s="63"/>
      <c r="AF132" s="63"/>
      <c r="AG132" s="63"/>
      <c r="AH132" s="58"/>
      <c r="AI132" s="68"/>
      <c r="AJ132" s="65"/>
      <c r="AK132" s="68"/>
      <c r="AL132" s="68"/>
      <c r="AM132" s="68"/>
      <c r="AN132" s="58"/>
      <c r="AO132" s="63"/>
      <c r="AP132" s="58"/>
      <c r="AQ132" s="58"/>
      <c r="AR132" s="58"/>
      <c r="AS132" s="67"/>
      <c r="AT132" s="67"/>
      <c r="AU132" s="58"/>
      <c r="AV132" s="58"/>
      <c r="AW132" s="58"/>
      <c r="AX132" s="57"/>
      <c r="AY132" s="57"/>
      <c r="AZ132" s="58"/>
      <c r="BA132" s="69"/>
      <c r="BB132" s="58"/>
      <c r="BC132" s="65"/>
      <c r="BD132" s="58"/>
      <c r="BE132" s="62"/>
      <c r="BF132" s="74"/>
      <c r="BG132" s="75"/>
      <c r="BH132" s="75"/>
      <c r="BI132" s="75"/>
      <c r="BJ132" s="75"/>
      <c r="BK132" s="75"/>
      <c r="BL132" s="75"/>
      <c r="BM132" s="103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</row>
    <row r="133" spans="1:109" s="154" customFormat="1" ht="15" customHeight="1" x14ac:dyDescent="0.2">
      <c r="A133" s="137">
        <f>Input!A133</f>
        <v>8717</v>
      </c>
      <c r="B133" s="137" t="str">
        <f>Input!B133</f>
        <v>Hu1-13</v>
      </c>
      <c r="C133" s="137">
        <f>Input!O133</f>
        <v>2.113347820072812</v>
      </c>
      <c r="D133" s="137">
        <f>C133*Input!P133/100</f>
        <v>1.7774102387704004E-2</v>
      </c>
      <c r="E133" s="138">
        <f>Input!M133</f>
        <v>2.7685204703262101</v>
      </c>
      <c r="F133" s="139">
        <f>E133*Input!N133/100</f>
        <v>2.5359662659679065E-4</v>
      </c>
      <c r="G133" s="140">
        <f t="shared" ref="G133:G135" si="390">E133*137.88</f>
        <v>381.72360244857782</v>
      </c>
      <c r="H133" s="139">
        <f>G133*Input!L133/100</f>
        <v>2.26158437131668E-2</v>
      </c>
      <c r="I133" s="137">
        <v>0</v>
      </c>
      <c r="J133" s="141">
        <f>(((C133*$G$4*0.000000001*Input!G133*(234/233))-(I133*0.000000000000001))/Input!F133)*1000000000000</f>
        <v>753.60278994024907</v>
      </c>
      <c r="K133" s="137">
        <f>J133*Input!P133/100</f>
        <v>6.3381015755352053</v>
      </c>
      <c r="L133" s="142">
        <f t="shared" ref="L133:L135" si="391">(J133/234)*602200000000*0.0000028263/(365.2425*24*60)</f>
        <v>10.421778797709351</v>
      </c>
      <c r="M133" s="143">
        <f>L133*Input!P133/100</f>
        <v>8.7651337679997554E-2</v>
      </c>
      <c r="N133" s="137">
        <v>0</v>
      </c>
      <c r="O133" s="141">
        <f>(((G133*$D$4*0.000000001*Input!G133*(238/236))-(N133*0.000000001))/Input!F133)*1000000</f>
        <v>13.711898390069123</v>
      </c>
      <c r="P133" s="137">
        <f>O133*Input!L133/100</f>
        <v>8.1238401034528993E-4</v>
      </c>
      <c r="Q133" s="144">
        <f t="shared" ref="Q133:Q135" si="392">(O133/238.05)*602200000000000000*0.00000000015512/(365.2425*24*60)</f>
        <v>10.230436142702148</v>
      </c>
      <c r="R133" s="145">
        <f>Q133*Input!L133/100</f>
        <v>6.0611904382321428E-4</v>
      </c>
      <c r="S133" s="143">
        <f>Input!S133*0.0000028263/0.000000000155125</f>
        <v>1.0002792736133386</v>
      </c>
      <c r="T133" s="137">
        <f>S133*Input!T133/100</f>
        <v>1.1218437059728136E-3</v>
      </c>
      <c r="U133" s="143">
        <f>S133</f>
        <v>1.0002792736133386</v>
      </c>
      <c r="V133" s="137">
        <f>U133*Input!T133/100</f>
        <v>1.1218437059728136E-3</v>
      </c>
      <c r="W133" s="146">
        <v>0</v>
      </c>
      <c r="X133" s="141">
        <f>((($L$4*0.000000001*Input!G133/Input!W133*(232/229))-(W133*0.000000001))/Input!F133)*1000000000</f>
        <v>0.96866402761917092</v>
      </c>
      <c r="Y133" s="141">
        <f>X133*Input!X133/100</f>
        <v>3.8076963618858916E-3</v>
      </c>
      <c r="Z133" s="141">
        <f t="shared" ref="Z133:Z135" si="393">(X133/232)*6.022E+23*0.000000001*0.000000000049475/(365.2425*24*60)</f>
        <v>2.3652003922361E-4</v>
      </c>
      <c r="AA133" s="141">
        <f>Z133*Input!X133/100</f>
        <v>9.2973050220351181E-7</v>
      </c>
      <c r="AB133" s="142">
        <v>0</v>
      </c>
      <c r="AC133" s="142">
        <v>0.85</v>
      </c>
      <c r="AD133" s="141">
        <f>(((Input!G133*$L$4*0.000000001*Input!U133*(230/229))-((AB133*0.000000000000001)+(Input!G133*AC133*0.000000000000001)))/Input!F133)*1000000000000</f>
        <v>224.63291391187758</v>
      </c>
      <c r="AE133" s="141">
        <f>AD133*Input!V133/100</f>
        <v>0.59811106886885557</v>
      </c>
      <c r="AF133" s="141">
        <f t="shared" ref="AF133:AF135" si="394">(AD133/230)*602200000000*0.0000091577/(365.2425*24*60)</f>
        <v>10.240682917972411</v>
      </c>
      <c r="AG133" s="141">
        <f>AF133*Input!V133/100</f>
        <v>2.7267000633835622E-2</v>
      </c>
      <c r="AH133" s="137">
        <f t="shared" ref="AH133:AH135" si="395">AF133/Z133</f>
        <v>43297.316166477962</v>
      </c>
      <c r="AI133" s="146">
        <f t="shared" ref="AI133:AI135" si="396">AH133*SQRT((AG133/AF133)^2+(AA133/Z133)^2)</f>
        <v>205.56557332757995</v>
      </c>
      <c r="AJ133" s="143">
        <f t="shared" ref="AJ133:AJ135" si="397">(U133-1)*1000</f>
        <v>0.27927361333857093</v>
      </c>
      <c r="AK133" s="146">
        <f t="shared" ref="AK133:AK135" si="398">V133*1000</f>
        <v>1.1218437059728137</v>
      </c>
      <c r="AL133" s="146">
        <f t="shared" ref="AL133:AL135" si="399">AF133/Q133</f>
        <v>1.0010015971095789</v>
      </c>
      <c r="AM133" s="146">
        <f t="shared" ref="AM133:AM135" si="400">AL133*SQRT((R133/Q133)^2+(AG133/AF133)^2)</f>
        <v>2.6659420614868101E-3</v>
      </c>
      <c r="AN133" s="137">
        <f>AF133/Q133</f>
        <v>1.0010015971095789</v>
      </c>
      <c r="AO133" s="141">
        <f t="shared" ref="AO133:AO135" si="401">AN133*SQRT((R133/Q133)^2+(AG133/AF133)^2)</f>
        <v>2.6659420614868101E-3</v>
      </c>
      <c r="AP133" s="137" t="str">
        <f t="shared" ref="AP133:AP135" si="402">ThU_Alter_Kombi(AN133,U133)</f>
        <v>Out of range</v>
      </c>
      <c r="AQ133" s="137" t="e">
        <f t="shared" ref="AQ133:AQ135" si="403">Montealter(AN133,AO133,U133,V133)</f>
        <v>#VALUE!</v>
      </c>
      <c r="AR133" s="137" t="e">
        <f t="shared" ref="AR133:AR135" si="404">(AQ133/AP133)*100</f>
        <v>#VALUE!</v>
      </c>
      <c r="AS133" s="145">
        <f t="shared" ref="AS133:AS135" si="405">Z133/Q133</f>
        <v>2.3119252779103744E-5</v>
      </c>
      <c r="AT133" s="145">
        <f t="shared" ref="AT133:AT135" si="406">AS133*SQRT((Y133/X133)^2+(P133/O133)^2)</f>
        <v>9.0889194386690938E-8</v>
      </c>
      <c r="AU133" s="137">
        <v>0.75</v>
      </c>
      <c r="AV133" s="137">
        <f t="shared" ref="AV133:AV135" si="407">AU133/2</f>
        <v>0.375</v>
      </c>
      <c r="AW133" s="137" t="str">
        <f t="shared" ref="AW133:AW135" si="408">marincorr_age(AN133,U133,AS133,AU133)</f>
        <v>Out of range</v>
      </c>
      <c r="AX133" s="147">
        <f t="shared" ref="AX133:AX135" si="409">marincorr_age_error(AN133, AO133, U133, V133, AS133, AT133, AU133, AV133)</f>
        <v>330.20024174050002</v>
      </c>
      <c r="AY133" s="147" t="e">
        <f t="shared" ref="AY133:AY135" si="410">SQRT(((AU133*EXP(-0.0000091577*AW133*1000))/(0.0000091577*(EXP(-0.0000091577*AW133*1000)+(AJ133/1000)*EXP(-(0.0000091577-0.0000028263)*AW133*1000)-AS133*AU133*EXP(-0.0000091577*AW133*1000))))^2*AT133^2+((AS133*EXP(-0.0000091577*AW133*1000))/(0.0000091577*(EXP(-0.0000091577*AW133*1000)+(AJ133/1000)*EXP(-(0.0000091577-0.0000028263)*AW133*1000)-AS133*AU133*EXP(-0.0000091577*AW133*1000))))^2*AV133^2+((0.0000091577/(0.0000091577-0.0000028263))*(EXP(-(0.0000091577-0.0000028263)*AW133*1000)-1)/(0.0000091577*(EXP(-0.0000091577*AW133*1000)+(AJ133/1000)*EXP(-(0.0000091577-0.0000028263)*AW133*1000)-AS133*AU133*EXP(-0.0000091577*AW133*1000))))^2*T133^2+(1/(0.0000091577*(EXP(-0.0000091577*AW133*1000)+(AJ133/1000)*EXP(-(0.0000091577-0.0000028263)*AW133*1000)-AS133*AU133*EXP(-0.0000091577*AW133*1000))))^2*AO133^2)/1000</f>
        <v>#VALUE!</v>
      </c>
      <c r="AZ133" s="137" t="str">
        <f>Input!B133</f>
        <v>Hu1-13</v>
      </c>
      <c r="BA133" s="148">
        <f>Input!E133</f>
        <v>0</v>
      </c>
      <c r="BB133" s="137" t="e">
        <f t="shared" ref="BB133:BB135" si="411">((U133-1)*EXP(0.0000028263*AW133*1000))*1000</f>
        <v>#VALUE!</v>
      </c>
      <c r="BC133" s="143" t="e">
        <f t="shared" ref="BC133:BC135" si="412">SQRT((EXP(0.0000028263*AW133*1000)*V133)^2+((U133-1)*0.0000028263*EXP(0.0000028263*AW133*1000)*AX133*1000)^2)*1000</f>
        <v>#VALUE!</v>
      </c>
      <c r="BD133" s="137" t="e">
        <f t="shared" ref="BD133:BD135" si="413">AW133*1000-58</f>
        <v>#VALUE!</v>
      </c>
      <c r="BE133" s="149" t="e">
        <f t="shared" ref="BE133:BE135" si="414">AY133/2*1000</f>
        <v>#VALUE!</v>
      </c>
      <c r="BF133" s="150" t="e">
        <f t="shared" ref="BF133:BF135" si="415">AY133/AW133*100</f>
        <v>#VALUE!</v>
      </c>
      <c r="BG133" s="151"/>
      <c r="BH133" s="151"/>
      <c r="BI133" s="151"/>
      <c r="BJ133" s="151"/>
      <c r="BK133" s="151"/>
      <c r="BL133" s="151"/>
      <c r="BM133" s="155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</row>
    <row r="134" spans="1:109" ht="15" customHeight="1" x14ac:dyDescent="0.2">
      <c r="A134" s="9">
        <f>Input!A134</f>
        <v>9173</v>
      </c>
      <c r="B134" s="9" t="str">
        <f>Input!B134</f>
        <v>NH1-7 Top</v>
      </c>
      <c r="C134" s="9">
        <f>Input!O134</f>
        <v>9.2736841373037002</v>
      </c>
      <c r="D134" s="9">
        <f>C134*Input!P134/100</f>
        <v>3.966061816500898E-2</v>
      </c>
      <c r="E134" s="11">
        <f>Input!M134</f>
        <v>10.955929548984516</v>
      </c>
      <c r="F134" s="12">
        <f>E134*Input!N134/100</f>
        <v>7.1430726795033745E-4</v>
      </c>
      <c r="G134" s="13">
        <f t="shared" si="390"/>
        <v>1510.603566213985</v>
      </c>
      <c r="H134" s="12">
        <f>G134*Input!L134/100</f>
        <v>0.21048490782218149</v>
      </c>
      <c r="I134" s="9">
        <v>0.3</v>
      </c>
      <c r="J134" s="21">
        <f>(((C134*$G$4*0.000000001*Input!G134*(234/233))-(I134*0.000000000000001))/Input!F134)*1000000000000</f>
        <v>127.84369716822802</v>
      </c>
      <c r="K134" s="9">
        <f>J134*Input!P134/100</f>
        <v>0.54674711615380989</v>
      </c>
      <c r="L134" s="14">
        <f t="shared" si="391"/>
        <v>1.7679854033903624</v>
      </c>
      <c r="M134" s="22">
        <f>L134*Input!P134/100</f>
        <v>7.5611151907920785E-3</v>
      </c>
      <c r="N134" s="9">
        <v>5.0000000000000001E-3</v>
      </c>
      <c r="O134" s="21">
        <f>(((G134*$D$4*0.000000001*Input!G134*(238/236))-(N134*0.000000001))/Input!F134)*1000000</f>
        <v>2.0977538533813638</v>
      </c>
      <c r="P134" s="9">
        <f>O134*Input!L134/100</f>
        <v>2.9229742093701318E-4</v>
      </c>
      <c r="Q134" s="23">
        <f t="shared" si="392"/>
        <v>1.5651324294868276</v>
      </c>
      <c r="R134" s="24">
        <f>Q134*Input!L134/100</f>
        <v>2.1808286602666174E-4</v>
      </c>
      <c r="S134" s="65">
        <f>Input!S134*0.0000028263/0.000000000155125</f>
        <v>1.1273120990130747</v>
      </c>
      <c r="T134" s="9">
        <f>S134*Input!T134/100</f>
        <v>4.1094650474908664E-4</v>
      </c>
      <c r="U134" s="9">
        <f>S134*1/((U133+U135)/2)</f>
        <v>1.1273723394260229</v>
      </c>
      <c r="V134" s="9">
        <f>U134*Input!T134/100</f>
        <v>4.109684645836058E-4</v>
      </c>
      <c r="W134" s="3">
        <v>3.0000000000000001E-3</v>
      </c>
      <c r="X134" s="21">
        <f>((($L$4*0.000000001*Input!G134/Input!W134*(232/229))-(W134*0.000000001))/Input!F134)*1000000000</f>
        <v>6.7250656260053381</v>
      </c>
      <c r="Y134" s="21">
        <f>X134*Input!X134/100</f>
        <v>1.7949364469793581E-2</v>
      </c>
      <c r="Z134" s="21">
        <f t="shared" si="393"/>
        <v>1.6420686020039567E-3</v>
      </c>
      <c r="AA134" s="21">
        <f>Z134*Input!X134/100</f>
        <v>4.3827212195222733E-6</v>
      </c>
      <c r="AB134" s="14">
        <v>0.05</v>
      </c>
      <c r="AC134" s="14">
        <v>0.85</v>
      </c>
      <c r="AD134" s="21">
        <f>(((Input!G134*$L$4*0.000000001*Input!U134*(230/229))-((AB134*0.000000000000001)+(Input!G134*AC134*0.000000000000001)))/Input!F134)*1000000000000</f>
        <v>29.922210623716555</v>
      </c>
      <c r="AE134" s="21">
        <f>AD134*Input!V134/100</f>
        <v>4.7227585466580735E-2</v>
      </c>
      <c r="AF134" s="21">
        <f t="shared" si="394"/>
        <v>1.3641094079493414</v>
      </c>
      <c r="AG134" s="21">
        <f>AF134*Input!V134/100</f>
        <v>2.153035898979729E-3</v>
      </c>
      <c r="AH134" s="9">
        <f t="shared" si="395"/>
        <v>830.72619882299807</v>
      </c>
      <c r="AI134" s="3">
        <f t="shared" si="396"/>
        <v>2.5759030976712527</v>
      </c>
      <c r="AJ134" s="22">
        <f t="shared" si="397"/>
        <v>127.37233942602289</v>
      </c>
      <c r="AK134" s="3">
        <f t="shared" si="398"/>
        <v>0.41096846458360581</v>
      </c>
      <c r="AL134" s="3">
        <f t="shared" si="399"/>
        <v>0.87156165334623015</v>
      </c>
      <c r="AM134" s="3">
        <f t="shared" si="400"/>
        <v>1.3809755004010012E-3</v>
      </c>
      <c r="AN134" s="9">
        <f>AL134*1/((AN133+AN135)/2)</f>
        <v>0.86955772422462407</v>
      </c>
      <c r="AO134" s="21">
        <f t="shared" si="401"/>
        <v>1.3778003067576679E-3</v>
      </c>
      <c r="AP134" s="58">
        <f t="shared" si="402"/>
        <v>153.58519999999999</v>
      </c>
      <c r="AQ134" s="58">
        <f t="shared" si="403"/>
        <v>0.4945</v>
      </c>
      <c r="AR134" s="58">
        <f t="shared" si="404"/>
        <v>0.3219711274263406</v>
      </c>
      <c r="AS134" s="67">
        <f t="shared" si="405"/>
        <v>1.049156334037724E-3</v>
      </c>
      <c r="AT134" s="67">
        <f t="shared" si="406"/>
        <v>2.8040372071433384E-6</v>
      </c>
      <c r="AU134" s="58">
        <v>0.75</v>
      </c>
      <c r="AV134" s="58">
        <f t="shared" si="407"/>
        <v>0.375</v>
      </c>
      <c r="AW134" s="58">
        <f t="shared" si="408"/>
        <v>153.51339999999999</v>
      </c>
      <c r="AX134" s="57">
        <f t="shared" si="409"/>
        <v>0.57773528149999998</v>
      </c>
      <c r="AY134" s="47">
        <f t="shared" si="410"/>
        <v>0.53255706952759585</v>
      </c>
      <c r="AZ134" s="9" t="str">
        <f>Input!B134</f>
        <v>NH1-7 Top</v>
      </c>
      <c r="BA134" s="48">
        <f>Input!E134</f>
        <v>0</v>
      </c>
      <c r="BB134" s="58">
        <f t="shared" si="411"/>
        <v>196.56428462359673</v>
      </c>
      <c r="BC134" s="22">
        <f t="shared" si="412"/>
        <v>0.71080737082157475</v>
      </c>
      <c r="BD134" s="9">
        <f t="shared" si="413"/>
        <v>153455.4</v>
      </c>
      <c r="BE134" s="49">
        <f t="shared" si="414"/>
        <v>266.27853476379795</v>
      </c>
      <c r="BF134" s="89">
        <f t="shared" si="415"/>
        <v>0.34691243209230976</v>
      </c>
      <c r="BG134" s="85"/>
      <c r="BH134" s="85"/>
      <c r="BI134" s="85"/>
      <c r="BJ134" s="85"/>
      <c r="BK134" s="85"/>
      <c r="BL134" s="85"/>
      <c r="BM134" s="90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</row>
    <row r="135" spans="1:109" s="154" customFormat="1" ht="15" customHeight="1" x14ac:dyDescent="0.2">
      <c r="A135" s="137">
        <f>Input!A135</f>
        <v>8717</v>
      </c>
      <c r="B135" s="137" t="str">
        <f>Input!B135</f>
        <v>Hu1-13</v>
      </c>
      <c r="C135" s="137">
        <f>Input!O135</f>
        <v>2.0994825056794619</v>
      </c>
      <c r="D135" s="137">
        <f>C135*Input!P135/100</f>
        <v>8.9583559797569139E-3</v>
      </c>
      <c r="E135" s="138">
        <f>Input!M135</f>
        <v>2.7687325823637741</v>
      </c>
      <c r="F135" s="139">
        <f>E135*Input!N135/100</f>
        <v>1.737713031737662E-4</v>
      </c>
      <c r="G135" s="140">
        <f t="shared" si="390"/>
        <v>381.75284845631717</v>
      </c>
      <c r="H135" s="139">
        <f>G135*Input!L135/100</f>
        <v>1.2786907511129519E-2</v>
      </c>
      <c r="I135" s="137">
        <v>0</v>
      </c>
      <c r="J135" s="141">
        <f>(((C135*$G$4*0.000000001*Input!G135*(234/233))-(I135*0.000000000000001))/Input!F135)*1000000000000</f>
        <v>748.65853064181181</v>
      </c>
      <c r="K135" s="137">
        <f>J135*Input!P135/100</f>
        <v>3.1944774993972023</v>
      </c>
      <c r="L135" s="142">
        <f t="shared" si="391"/>
        <v>10.353403285550066</v>
      </c>
      <c r="M135" s="143">
        <f>L135*Input!P135/100</f>
        <v>4.4177301779385642E-2</v>
      </c>
      <c r="N135" s="137">
        <v>0</v>
      </c>
      <c r="O135" s="141">
        <f>(((G135*$D$4*0.000000001*Input!G135*(238/236))-(N135*0.000000001))/Input!F135)*1000000</f>
        <v>13.712948936285981</v>
      </c>
      <c r="P135" s="137">
        <f>O135*Input!L135/100</f>
        <v>4.5931866772487258E-4</v>
      </c>
      <c r="Q135" s="144">
        <f t="shared" si="392"/>
        <v>10.231219954372916</v>
      </c>
      <c r="R135" s="145">
        <f>Q135*Input!L135/100</f>
        <v>3.4269728126877161E-4</v>
      </c>
      <c r="S135" s="143">
        <f>Input!S135*0.0000028263/0.000000000155125</f>
        <v>0.99961385767817612</v>
      </c>
      <c r="T135" s="137">
        <f>S135*Input!T135/100</f>
        <v>8.9726945254233956E-4</v>
      </c>
      <c r="U135" s="143">
        <f>S135</f>
        <v>0.99961385767817612</v>
      </c>
      <c r="V135" s="137">
        <f>U135*Input!T135/100</f>
        <v>8.9726945254233956E-4</v>
      </c>
      <c r="W135" s="146">
        <v>0</v>
      </c>
      <c r="X135" s="141">
        <f>((($L$4*0.000000001*Input!G135/Input!W135*(232/229))-(W135*0.000000001))/Input!F135)*1000000000</f>
        <v>0.9360364593003061</v>
      </c>
      <c r="Y135" s="141">
        <f>X135*Input!X135/100</f>
        <v>2.6363660953028366E-3</v>
      </c>
      <c r="Z135" s="141">
        <f t="shared" si="393"/>
        <v>2.2855332061063921E-4</v>
      </c>
      <c r="AA135" s="141">
        <f>Z135*Input!X135/100</f>
        <v>6.4372516630087129E-7</v>
      </c>
      <c r="AB135" s="142">
        <v>0</v>
      </c>
      <c r="AC135" s="142">
        <v>0.85</v>
      </c>
      <c r="AD135" s="141">
        <f>(((Input!G135*$L$4*0.000000001*Input!U135*(230/229))-((AB135*0.000000000000001)+(Input!G135*AC135*0.000000000000001)))/Input!F135)*1000000000000</f>
        <v>225.234950374454</v>
      </c>
      <c r="AE135" s="141">
        <f>AD135*Input!V135/100</f>
        <v>0.44561505831303722</v>
      </c>
      <c r="AF135" s="141">
        <f t="shared" si="394"/>
        <v>10.268128871510285</v>
      </c>
      <c r="AG135" s="141">
        <f>AF135*Input!V135/100</f>
        <v>2.0314932643609836E-2</v>
      </c>
      <c r="AH135" s="137">
        <f t="shared" si="395"/>
        <v>44926.62300454147</v>
      </c>
      <c r="AI135" s="146">
        <f t="shared" si="396"/>
        <v>154.6352916175581</v>
      </c>
      <c r="AJ135" s="143">
        <f t="shared" si="397"/>
        <v>-0.38614232182387909</v>
      </c>
      <c r="AK135" s="146">
        <f t="shared" si="398"/>
        <v>0.89726945254233959</v>
      </c>
      <c r="AL135" s="146">
        <f t="shared" si="399"/>
        <v>1.0036074795871819</v>
      </c>
      <c r="AM135" s="146">
        <f t="shared" si="400"/>
        <v>1.9858671730193264E-3</v>
      </c>
      <c r="AN135" s="137">
        <f>AF135/Q135</f>
        <v>1.0036074795871819</v>
      </c>
      <c r="AO135" s="141">
        <f t="shared" si="401"/>
        <v>1.9858671730193264E-3</v>
      </c>
      <c r="AP135" s="137" t="str">
        <f t="shared" si="402"/>
        <v>Out of range</v>
      </c>
      <c r="AQ135" s="137" t="e">
        <f t="shared" si="403"/>
        <v>#VALUE!</v>
      </c>
      <c r="AR135" s="137" t="e">
        <f t="shared" si="404"/>
        <v>#VALUE!</v>
      </c>
      <c r="AS135" s="145">
        <f t="shared" si="405"/>
        <v>2.2338814103293075E-5</v>
      </c>
      <c r="AT135" s="145">
        <f t="shared" si="406"/>
        <v>6.2922182152837961E-8</v>
      </c>
      <c r="AU135" s="137">
        <v>0.75</v>
      </c>
      <c r="AV135" s="137">
        <f t="shared" si="407"/>
        <v>0.375</v>
      </c>
      <c r="AW135" s="137" t="str">
        <f t="shared" si="408"/>
        <v>Out of range</v>
      </c>
      <c r="AX135" s="147">
        <f t="shared" si="409"/>
        <v>119.254359467</v>
      </c>
      <c r="AY135" s="147" t="e">
        <f t="shared" si="410"/>
        <v>#VALUE!</v>
      </c>
      <c r="AZ135" s="137" t="str">
        <f>Input!B135</f>
        <v>Hu1-13</v>
      </c>
      <c r="BA135" s="148">
        <f>Input!E135</f>
        <v>0</v>
      </c>
      <c r="BB135" s="137" t="e">
        <f t="shared" si="411"/>
        <v>#VALUE!</v>
      </c>
      <c r="BC135" s="143" t="e">
        <f t="shared" si="412"/>
        <v>#VALUE!</v>
      </c>
      <c r="BD135" s="137" t="e">
        <f t="shared" si="413"/>
        <v>#VALUE!</v>
      </c>
      <c r="BE135" s="149" t="e">
        <f t="shared" si="414"/>
        <v>#VALUE!</v>
      </c>
      <c r="BF135" s="150" t="e">
        <f t="shared" si="415"/>
        <v>#VALUE!</v>
      </c>
      <c r="BG135" s="151"/>
      <c r="BH135" s="151"/>
      <c r="BI135" s="151"/>
      <c r="BJ135" s="151"/>
      <c r="BK135" s="151"/>
      <c r="BL135" s="151"/>
      <c r="BM135" s="155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</row>
    <row r="136" spans="1:109" ht="15" customHeight="1" x14ac:dyDescent="0.2">
      <c r="A136" s="9">
        <f>Input!A136</f>
        <v>9174</v>
      </c>
      <c r="B136" s="9" t="str">
        <f>Input!B136</f>
        <v>NH2 Top</v>
      </c>
      <c r="C136" s="9">
        <f>Input!O136</f>
        <v>1.4077215058753225</v>
      </c>
      <c r="D136" s="9">
        <f>C136*Input!P136/100</f>
        <v>4.3176120263469439E-3</v>
      </c>
      <c r="E136" s="11">
        <f>Input!M136</f>
        <v>1.7597511161970472</v>
      </c>
      <c r="F136" s="12">
        <f>E136*Input!N136/100</f>
        <v>1.268021158431473E-4</v>
      </c>
      <c r="G136" s="13">
        <f t="shared" ref="G136:G139" si="416">E136*137.88</f>
        <v>242.63448390124884</v>
      </c>
      <c r="H136" s="12">
        <f>G136*Input!L136/100</f>
        <v>2.6626525546990253E-2</v>
      </c>
      <c r="I136" s="9">
        <v>0.3</v>
      </c>
      <c r="J136" s="21">
        <f>(((C136*$G$4*0.000000001*Input!G136*(234/233))-(I136*0.000000000000001))/Input!F136)*1000000000000</f>
        <v>16.789611402444987</v>
      </c>
      <c r="K136" s="9">
        <f>J136*Input!P136/100</f>
        <v>5.1495290656807337E-2</v>
      </c>
      <c r="L136" s="14">
        <f t="shared" ref="L136:L139" si="417">(J136/234)*602200000000*0.0000028263/(365.2425*24*60)</f>
        <v>0.23218812147663859</v>
      </c>
      <c r="M136" s="22">
        <f>L136*Input!P136/100</f>
        <v>7.1214243831494621E-4</v>
      </c>
      <c r="N136" s="9">
        <v>5.0000000000000001E-3</v>
      </c>
      <c r="O136" s="21">
        <f>(((G136*$D$4*0.000000001*Input!G136*(238/236))-(N136*0.000000001))/Input!F136)*1000000</f>
        <v>0.29151062722441234</v>
      </c>
      <c r="P136" s="9">
        <f>O136*Input!L136/100</f>
        <v>3.199015670900692E-5</v>
      </c>
      <c r="Q136" s="23">
        <f t="shared" ref="Q136:Q139" si="418">(O136/238.05)*602200000000000000*0.00000000015512/(365.2425*24*60)</f>
        <v>0.2174958398829972</v>
      </c>
      <c r="R136" s="24">
        <f>Q136*Input!L136/100</f>
        <v>2.3867829683128231E-5</v>
      </c>
      <c r="S136" s="65">
        <f>Input!S136*0.0000028263/0.000000000155125</f>
        <v>1.0672260788307042</v>
      </c>
      <c r="T136" s="9">
        <f>S136*Input!T136/100</f>
        <v>1.1468841944289544E-3</v>
      </c>
      <c r="U136" s="9">
        <f>S136*1/((U135+U137)/2)</f>
        <v>1.0675613935573689</v>
      </c>
      <c r="V136" s="9">
        <f>U136*Input!T136/100</f>
        <v>1.1472445371602644E-3</v>
      </c>
      <c r="W136" s="3">
        <v>3.0000000000000001E-3</v>
      </c>
      <c r="X136" s="21">
        <f>((($L$4*0.000000001*Input!G136/Input!W136*(232/229))-(W136*0.000000001))/Input!F136)*1000000000</f>
        <v>0.2185221827999978</v>
      </c>
      <c r="Y136" s="21">
        <f>X136*Input!X136/100</f>
        <v>5.2191070530829419E-4</v>
      </c>
      <c r="Z136" s="21">
        <f t="shared" ref="Z136:Z139" si="419">(X136/232)*6.022E+23*0.000000001*0.000000000049475/(365.2425*24*60)</f>
        <v>5.3356864478717081E-5</v>
      </c>
      <c r="AA136" s="21">
        <f>Z136*Input!X136/100</f>
        <v>1.2743566083912734E-7</v>
      </c>
      <c r="AB136" s="14">
        <v>0.05</v>
      </c>
      <c r="AC136" s="14">
        <v>0.85</v>
      </c>
      <c r="AD136" s="21">
        <f>(((Input!G136*$L$4*0.000000001*Input!U136*(230/229))-((AB136*0.000000000000001)+(Input!G136*AC136*0.000000000000001)))/Input!F136)*1000000000000</f>
        <v>5.2707348555147906</v>
      </c>
      <c r="AE136" s="21">
        <f>AD136*Input!V136/100</f>
        <v>1.3501572051604443E-2</v>
      </c>
      <c r="AF136" s="21">
        <f t="shared" ref="AF136:AF139" si="420">(AD136/230)*602200000000*0.0000091577/(365.2425*24*60)</f>
        <v>0.24028502083718059</v>
      </c>
      <c r="AG136" s="21">
        <f>AF136*Input!V136/100</f>
        <v>6.1551673735969141E-4</v>
      </c>
      <c r="AH136" s="9">
        <f t="shared" ref="AH136:AH139" si="421">AF136/Z136</f>
        <v>4503.3572190701943</v>
      </c>
      <c r="AI136" s="3">
        <f t="shared" ref="AI136:AI139" si="422">AH136*SQRT((AG136/AF136)^2+(AA136/Z136)^2)</f>
        <v>15.77212860497062</v>
      </c>
      <c r="AJ136" s="22">
        <f t="shared" ref="AJ136:AJ139" si="423">(U136-1)*1000</f>
        <v>67.561393557368902</v>
      </c>
      <c r="AK136" s="3">
        <f t="shared" ref="AK136:AK139" si="424">V136*1000</f>
        <v>1.1472445371602644</v>
      </c>
      <c r="AL136" s="3">
        <f t="shared" ref="AL136:AL139" si="425">AF136/Q136</f>
        <v>1.1047798475890065</v>
      </c>
      <c r="AM136" s="3">
        <f t="shared" ref="AM136:AM139" si="426">AL136*SQRT((R136/Q136)^2+(AG136/AF136)^2)</f>
        <v>2.8326118578860279E-3</v>
      </c>
      <c r="AN136" s="9">
        <f>AL136*1/((AN135+AN137)/2)</f>
        <v>1.1003223375069966</v>
      </c>
      <c r="AO136" s="21">
        <f t="shared" ref="AO136:AO139" si="427">AN136*SQRT((R136/Q136)^2+(AG136/AF136)^2)</f>
        <v>2.8211829782386461E-3</v>
      </c>
      <c r="AP136" s="58" t="str">
        <f t="shared" ref="AP136:AP139" si="428">ThU_Alter_Kombi(AN136,U136)</f>
        <v>Out of range</v>
      </c>
      <c r="AQ136" s="58" t="e">
        <f t="shared" ref="AQ136:AQ139" si="429">Montealter(AN136,AO136,U136,V136)</f>
        <v>#VALUE!</v>
      </c>
      <c r="AR136" s="58" t="e">
        <f t="shared" ref="AR136:AR139" si="430">(AQ136/AP136)*100</f>
        <v>#VALUE!</v>
      </c>
      <c r="AS136" s="67">
        <f t="shared" ref="AS136:AS139" si="431">Z136/Q136</f>
        <v>2.4532360944200417E-4</v>
      </c>
      <c r="AT136" s="67">
        <f t="shared" ref="AT136:AT139" si="432">AS136*SQRT((Y136/X136)^2+(P136/O136)^2)</f>
        <v>5.8654045506947514E-7</v>
      </c>
      <c r="AU136" s="58">
        <v>0.75</v>
      </c>
      <c r="AV136" s="58">
        <f t="shared" ref="AV136:AV139" si="433">AU136/2</f>
        <v>0.375</v>
      </c>
      <c r="AW136" s="58" t="str">
        <f t="shared" ref="AW136:AW139" si="434">marincorr_age(AN136,U136,AS136,AU136)</f>
        <v>Out of range</v>
      </c>
      <c r="AX136" s="57">
        <f t="shared" ref="AX136:AX139" si="435">marincorr_age_error(AN136, AO136, U136, V136, AS136, AT136, AU136, AV136)</f>
        <v>274.47763320270002</v>
      </c>
      <c r="AY136" s="47" t="e">
        <f t="shared" ref="AY136:AY139" si="436">SQRT(((AU136*EXP(-0.0000091577*AW136*1000))/(0.0000091577*(EXP(-0.0000091577*AW136*1000)+(AJ136/1000)*EXP(-(0.0000091577-0.0000028263)*AW136*1000)-AS136*AU136*EXP(-0.0000091577*AW136*1000))))^2*AT136^2+((AS136*EXP(-0.0000091577*AW136*1000))/(0.0000091577*(EXP(-0.0000091577*AW136*1000)+(AJ136/1000)*EXP(-(0.0000091577-0.0000028263)*AW136*1000)-AS136*AU136*EXP(-0.0000091577*AW136*1000))))^2*AV136^2+((0.0000091577/(0.0000091577-0.0000028263))*(EXP(-(0.0000091577-0.0000028263)*AW136*1000)-1)/(0.0000091577*(EXP(-0.0000091577*AW136*1000)+(AJ136/1000)*EXP(-(0.0000091577-0.0000028263)*AW136*1000)-AS136*AU136*EXP(-0.0000091577*AW136*1000))))^2*T136^2+(1/(0.0000091577*(EXP(-0.0000091577*AW136*1000)+(AJ136/1000)*EXP(-(0.0000091577-0.0000028263)*AW136*1000)-AS136*AU136*EXP(-0.0000091577*AW136*1000))))^2*AO136^2)/1000</f>
        <v>#VALUE!</v>
      </c>
      <c r="AZ136" s="9" t="str">
        <f>Input!B136</f>
        <v>NH2 Top</v>
      </c>
      <c r="BA136" s="48">
        <f>Input!E136</f>
        <v>0</v>
      </c>
      <c r="BB136" s="58" t="e">
        <f t="shared" ref="BB136:BB139" si="437">((U136-1)*EXP(0.0000028263*AW136*1000))*1000</f>
        <v>#VALUE!</v>
      </c>
      <c r="BC136" s="22" t="e">
        <f t="shared" ref="BC136:BC139" si="438">SQRT((EXP(0.0000028263*AW136*1000)*V136)^2+((U136-1)*0.0000028263*EXP(0.0000028263*AW136*1000)*AX136*1000)^2)*1000</f>
        <v>#VALUE!</v>
      </c>
      <c r="BD136" s="9" t="e">
        <f t="shared" ref="BD136:BD139" si="439">AW136*1000-58</f>
        <v>#VALUE!</v>
      </c>
      <c r="BE136" s="49" t="e">
        <f t="shared" ref="BE136:BE139" si="440">AY136/2*1000</f>
        <v>#VALUE!</v>
      </c>
      <c r="BF136" s="89" t="e">
        <f t="shared" ref="BF136:BF139" si="441">AY136/AW136*100</f>
        <v>#VALUE!</v>
      </c>
      <c r="BG136" s="85"/>
      <c r="BH136" s="85"/>
      <c r="BI136" s="85"/>
      <c r="BJ136" s="85"/>
      <c r="BK136" s="85"/>
      <c r="BL136" s="85"/>
      <c r="BM136" s="90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</row>
    <row r="137" spans="1:109" s="154" customFormat="1" ht="15" customHeight="1" x14ac:dyDescent="0.2">
      <c r="A137" s="137">
        <f>Input!A137</f>
        <v>8717</v>
      </c>
      <c r="B137" s="137" t="str">
        <f>Input!B137</f>
        <v>Hu1-13</v>
      </c>
      <c r="C137" s="137">
        <f>Input!O137</f>
        <v>2.1129329950456444</v>
      </c>
      <c r="D137" s="137">
        <f>C137*Input!P137/100</f>
        <v>8.1165592247915159E-3</v>
      </c>
      <c r="E137" s="138">
        <f>Input!M137</f>
        <v>2.7685696814346952</v>
      </c>
      <c r="F137" s="139">
        <f>E137*Input!N137/100</f>
        <v>2.1393068718125055E-4</v>
      </c>
      <c r="G137" s="140">
        <f t="shared" si="416"/>
        <v>381.73038767621574</v>
      </c>
      <c r="H137" s="139">
        <f>G137*Input!L137/100</f>
        <v>1.6203331020833475E-2</v>
      </c>
      <c r="I137" s="137">
        <v>0</v>
      </c>
      <c r="J137" s="141">
        <f>(((C137*$G$4*0.000000001*Input!G137*(234/233))-(I137*0.000000000000001))/Input!F137)*1000000000000</f>
        <v>753.45486668083993</v>
      </c>
      <c r="K137" s="137">
        <f>J137*Input!P137/100</f>
        <v>2.8942995650888235</v>
      </c>
      <c r="L137" s="142">
        <f t="shared" si="417"/>
        <v>10.419733126555824</v>
      </c>
      <c r="M137" s="143">
        <f>L137*Input!P137/100</f>
        <v>4.0026059144570955E-2</v>
      </c>
      <c r="N137" s="137">
        <v>0</v>
      </c>
      <c r="O137" s="141">
        <f>(((G137*$D$4*0.000000001*Input!G137*(238/236))-(N137*0.000000001))/Input!F137)*1000000</f>
        <v>13.71214212231761</v>
      </c>
      <c r="P137" s="137">
        <f>O137*Input!L137/100</f>
        <v>5.8204006017221165E-4</v>
      </c>
      <c r="Q137" s="144">
        <f t="shared" si="418"/>
        <v>10.230617991132842</v>
      </c>
      <c r="R137" s="145">
        <f>Q137*Input!L137/100</f>
        <v>4.3425961152096244E-4</v>
      </c>
      <c r="S137" s="143">
        <f>Input!S137*0.0000028263/0.000000000155125</f>
        <v>0.99975795413763435</v>
      </c>
      <c r="T137" s="137">
        <f>S137*Input!T137/100</f>
        <v>8.0025490208139388E-4</v>
      </c>
      <c r="U137" s="143">
        <f>S137</f>
        <v>0.99975795413763435</v>
      </c>
      <c r="V137" s="137">
        <f>U137*Input!T137/100</f>
        <v>8.0025490208139388E-4</v>
      </c>
      <c r="W137" s="146">
        <v>0</v>
      </c>
      <c r="X137" s="141">
        <f>((($L$4*0.000000001*Input!G137/Input!W137*(232/229))-(W137*0.000000001))/Input!F137)*1000000000</f>
        <v>0.92327767151605122</v>
      </c>
      <c r="Y137" s="141">
        <f>X137*Input!X137/100</f>
        <v>2.5422651543157075E-3</v>
      </c>
      <c r="Z137" s="141">
        <f t="shared" si="419"/>
        <v>2.2543798970009143E-4</v>
      </c>
      <c r="AA137" s="141">
        <f>Z137*Input!X137/100</f>
        <v>6.2074840901593501E-7</v>
      </c>
      <c r="AB137" s="142">
        <v>0</v>
      </c>
      <c r="AC137" s="142">
        <v>0.85</v>
      </c>
      <c r="AD137" s="141">
        <f>(((Input!G137*$L$4*0.000000001*Input!U137*(230/229))-((AB137*0.000000000000001)+(Input!G137*AC137*0.000000000000001)))/Input!F137)*1000000000000</f>
        <v>225.4208037368262</v>
      </c>
      <c r="AE137" s="141">
        <f>AD137*Input!V137/100</f>
        <v>0.48607555920808826</v>
      </c>
      <c r="AF137" s="141">
        <f t="shared" si="420"/>
        <v>10.276601651924111</v>
      </c>
      <c r="AG137" s="141">
        <f>AF137*Input!V137/100</f>
        <v>2.2159467147271673E-2</v>
      </c>
      <c r="AH137" s="137">
        <f t="shared" si="421"/>
        <v>45585.048312378305</v>
      </c>
      <c r="AI137" s="146">
        <f t="shared" si="422"/>
        <v>159.42731013980412</v>
      </c>
      <c r="AJ137" s="143">
        <f t="shared" si="423"/>
        <v>-0.2420458623656474</v>
      </c>
      <c r="AK137" s="146">
        <f t="shared" si="424"/>
        <v>0.80025490208139383</v>
      </c>
      <c r="AL137" s="146">
        <f t="shared" si="425"/>
        <v>1.0044947099804844</v>
      </c>
      <c r="AM137" s="146">
        <f t="shared" si="426"/>
        <v>2.1664145983647074E-3</v>
      </c>
      <c r="AN137" s="137">
        <f>AF137/Q137</f>
        <v>1.0044947099804844</v>
      </c>
      <c r="AO137" s="141">
        <f t="shared" si="427"/>
        <v>2.1664145983647074E-3</v>
      </c>
      <c r="AP137" s="137" t="str">
        <f t="shared" si="428"/>
        <v>Out of range</v>
      </c>
      <c r="AQ137" s="137" t="e">
        <f t="shared" si="429"/>
        <v>#VALUE!</v>
      </c>
      <c r="AR137" s="137" t="e">
        <f t="shared" si="430"/>
        <v>#VALUE!</v>
      </c>
      <c r="AS137" s="145">
        <f t="shared" si="431"/>
        <v>2.2035617974934136E-5</v>
      </c>
      <c r="AT137" s="145">
        <f t="shared" si="432"/>
        <v>6.0682762493570478E-8</v>
      </c>
      <c r="AU137" s="137">
        <v>0.75</v>
      </c>
      <c r="AV137" s="137">
        <f t="shared" si="433"/>
        <v>0.375</v>
      </c>
      <c r="AW137" s="137" t="str">
        <f t="shared" si="434"/>
        <v>Out of range</v>
      </c>
      <c r="AX137" s="147">
        <f t="shared" si="435"/>
        <v>107.3726593911</v>
      </c>
      <c r="AY137" s="147" t="e">
        <f t="shared" si="436"/>
        <v>#VALUE!</v>
      </c>
      <c r="AZ137" s="137" t="str">
        <f>Input!B137</f>
        <v>Hu1-13</v>
      </c>
      <c r="BA137" s="148">
        <f>Input!E137</f>
        <v>0</v>
      </c>
      <c r="BB137" s="137" t="e">
        <f t="shared" si="437"/>
        <v>#VALUE!</v>
      </c>
      <c r="BC137" s="143" t="e">
        <f t="shared" si="438"/>
        <v>#VALUE!</v>
      </c>
      <c r="BD137" s="137" t="e">
        <f t="shared" si="439"/>
        <v>#VALUE!</v>
      </c>
      <c r="BE137" s="149" t="e">
        <f t="shared" si="440"/>
        <v>#VALUE!</v>
      </c>
      <c r="BF137" s="150" t="e">
        <f t="shared" si="441"/>
        <v>#VALUE!</v>
      </c>
      <c r="BG137" s="151"/>
      <c r="BH137" s="151"/>
      <c r="BI137" s="151"/>
      <c r="BJ137" s="151"/>
      <c r="BK137" s="151"/>
      <c r="BL137" s="151"/>
      <c r="BM137" s="155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</row>
    <row r="138" spans="1:109" ht="15" customHeight="1" x14ac:dyDescent="0.2">
      <c r="A138" s="9">
        <f>Input!A138</f>
        <v>9175</v>
      </c>
      <c r="B138" s="9" t="str">
        <f>Input!B138</f>
        <v>NH3-3 Top</v>
      </c>
      <c r="C138" s="9">
        <f>Input!O138</f>
        <v>0.600057159338517</v>
      </c>
      <c r="D138" s="9">
        <f>C138*Input!P138/100</f>
        <v>1.7022398348725404E-3</v>
      </c>
      <c r="E138" s="11">
        <f>Input!M138</f>
        <v>0.78304893570669731</v>
      </c>
      <c r="F138" s="12">
        <f>E138*Input!N138/100</f>
        <v>4.751732885636291E-5</v>
      </c>
      <c r="G138" s="13">
        <f t="shared" si="416"/>
        <v>107.96678725523942</v>
      </c>
      <c r="H138" s="12">
        <f>G138*Input!L138/100</f>
        <v>5.0208506664542627E-3</v>
      </c>
      <c r="I138" s="9">
        <v>0.3</v>
      </c>
      <c r="J138" s="21">
        <f>(((C138*$G$4*0.000000001*Input!G138*(234/233))-(I138*0.000000000000001))/Input!F138)*1000000000000</f>
        <v>9.9659797040958349</v>
      </c>
      <c r="K138" s="9">
        <f>J138*Input!P138/100</f>
        <v>2.8271452780505562E-2</v>
      </c>
      <c r="L138" s="14">
        <f t="shared" si="417"/>
        <v>0.13782225512565138</v>
      </c>
      <c r="M138" s="22">
        <f>L138*Input!P138/100</f>
        <v>3.9097364168685597E-4</v>
      </c>
      <c r="N138" s="9">
        <v>5.0000000000000001E-3</v>
      </c>
      <c r="O138" s="21">
        <f>(((G138*$D$4*0.000000001*Input!G138*(238/236))-(N138*0.000000001))/Input!F138)*1000000</f>
        <v>0.18063383604702585</v>
      </c>
      <c r="P138" s="9">
        <f>O138*Input!L138/100</f>
        <v>8.4001343297995362E-6</v>
      </c>
      <c r="Q138" s="23">
        <f t="shared" si="418"/>
        <v>0.13477075692369622</v>
      </c>
      <c r="R138" s="24">
        <f>Q138*Input!L138/100</f>
        <v>6.2673333339003137E-6</v>
      </c>
      <c r="S138" s="65">
        <f>Input!S138*0.0000028263/0.000000000155125</f>
        <v>1.0200285518422101</v>
      </c>
      <c r="T138" s="9">
        <f>S138*Input!T138/100</f>
        <v>1.4721591221979061E-3</v>
      </c>
      <c r="U138" s="9">
        <f>S138*1/((U137+U139)/2)</f>
        <v>1.02020474598849</v>
      </c>
      <c r="V138" s="9">
        <f>U138*Input!T138/100</f>
        <v>1.4724134149030027E-3</v>
      </c>
      <c r="W138" s="3">
        <v>3.0000000000000001E-3</v>
      </c>
      <c r="X138" s="21">
        <f>((($L$4*0.000000001*Input!G138/Input!W138*(232/229))-(W138*0.000000001))/Input!F138)*1000000000</f>
        <v>9.7370025602315398E-3</v>
      </c>
      <c r="Y138" s="21">
        <f>X138*Input!X138/100</f>
        <v>3.2236195338197367E-5</v>
      </c>
      <c r="Z138" s="21">
        <f t="shared" si="419"/>
        <v>2.37749742098586E-6</v>
      </c>
      <c r="AA138" s="21">
        <f>Z138*Input!X138/100</f>
        <v>7.8711565294215307E-9</v>
      </c>
      <c r="AB138" s="14">
        <v>0.05</v>
      </c>
      <c r="AC138" s="14">
        <v>0.85</v>
      </c>
      <c r="AD138" s="21">
        <f>(((Input!G138*$L$4*0.000000001*Input!U138*(230/229))-((AB138*0.000000000000001)+(Input!G138*AC138*0.000000000000001)))/Input!F138)*1000000000000</f>
        <v>3.0483871841007728</v>
      </c>
      <c r="AE138" s="21">
        <f>AD138*Input!V138/100</f>
        <v>6.4491974374903957E-3</v>
      </c>
      <c r="AF138" s="21">
        <f t="shared" si="420"/>
        <v>0.13897147136609425</v>
      </c>
      <c r="AG138" s="21">
        <f>AF138*Input!V138/100</f>
        <v>2.9400939017622404E-4</v>
      </c>
      <c r="AH138" s="9">
        <f t="shared" si="421"/>
        <v>58452.837904012507</v>
      </c>
      <c r="AI138" s="3">
        <f t="shared" si="422"/>
        <v>229.65696350721305</v>
      </c>
      <c r="AJ138" s="22">
        <f t="shared" si="423"/>
        <v>20.204745988489982</v>
      </c>
      <c r="AK138" s="3">
        <f t="shared" si="424"/>
        <v>1.4724134149030026</v>
      </c>
      <c r="AL138" s="3">
        <f t="shared" si="425"/>
        <v>1.031169331821564</v>
      </c>
      <c r="AM138" s="3">
        <f t="shared" si="426"/>
        <v>2.1820787913720044E-3</v>
      </c>
      <c r="AN138" s="9">
        <f>AL138*1/((AN137+AN139)/2)</f>
        <v>1.0250435523018735</v>
      </c>
      <c r="AO138" s="21">
        <f t="shared" si="427"/>
        <v>2.1691159023895278E-3</v>
      </c>
      <c r="AP138" s="58">
        <f t="shared" si="428"/>
        <v>614.8963</v>
      </c>
      <c r="AQ138" s="58" t="e">
        <f t="shared" si="429"/>
        <v>#VALUE!</v>
      </c>
      <c r="AR138" s="58" t="e">
        <f t="shared" si="430"/>
        <v>#VALUE!</v>
      </c>
      <c r="AS138" s="67">
        <f t="shared" si="431"/>
        <v>1.7641048215911843E-5</v>
      </c>
      <c r="AT138" s="67">
        <f t="shared" si="432"/>
        <v>5.8409800305338398E-8</v>
      </c>
      <c r="AU138" s="58">
        <v>0.75</v>
      </c>
      <c r="AV138" s="58">
        <f t="shared" si="433"/>
        <v>0.375</v>
      </c>
      <c r="AW138" s="58">
        <f t="shared" si="434"/>
        <v>614.89499999999998</v>
      </c>
      <c r="AX138" s="57">
        <f t="shared" si="435"/>
        <v>199.32868481610001</v>
      </c>
      <c r="AY138" s="47">
        <f t="shared" si="436"/>
        <v>82.222194617043669</v>
      </c>
      <c r="AZ138" s="9" t="str">
        <f>Input!B138</f>
        <v>NH3-3 Top</v>
      </c>
      <c r="BA138" s="48">
        <f>Input!E138</f>
        <v>0</v>
      </c>
      <c r="BB138" s="58">
        <f t="shared" si="437"/>
        <v>114.86933502853289</v>
      </c>
      <c r="BC138" s="22">
        <f t="shared" si="438"/>
        <v>65.252273780262215</v>
      </c>
      <c r="BD138" s="9">
        <f t="shared" si="439"/>
        <v>614837</v>
      </c>
      <c r="BE138" s="49">
        <f t="shared" si="440"/>
        <v>41111.097308521836</v>
      </c>
      <c r="BF138" s="89">
        <f t="shared" si="441"/>
        <v>13.371745520299186</v>
      </c>
      <c r="BG138" s="85"/>
      <c r="BH138" s="85"/>
      <c r="BI138" s="85"/>
      <c r="BJ138" s="85"/>
      <c r="BK138" s="85"/>
      <c r="BL138" s="85"/>
      <c r="BM138" s="90"/>
      <c r="BN138" s="85"/>
      <c r="BO138" s="85"/>
      <c r="BP138" s="85"/>
      <c r="BQ138" s="85"/>
      <c r="BR138" s="85"/>
      <c r="BS138" s="85"/>
      <c r="BT138" s="85"/>
      <c r="BU138" s="85"/>
      <c r="BV138" s="85"/>
      <c r="BW138" s="85"/>
      <c r="BX138" s="85"/>
      <c r="BY138" s="85"/>
      <c r="BZ138" s="85"/>
      <c r="CA138" s="85"/>
      <c r="CB138" s="85"/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  <c r="CS138" s="85"/>
      <c r="CT138" s="85"/>
      <c r="CU138" s="85"/>
      <c r="CV138" s="85"/>
      <c r="CW138" s="85"/>
      <c r="CX138" s="85"/>
      <c r="CY138" s="85"/>
      <c r="CZ138" s="85"/>
      <c r="DA138" s="85"/>
      <c r="DB138" s="85"/>
      <c r="DC138" s="85"/>
      <c r="DD138" s="85"/>
      <c r="DE138" s="85"/>
    </row>
    <row r="139" spans="1:109" s="154" customFormat="1" ht="15" customHeight="1" x14ac:dyDescent="0.2">
      <c r="A139" s="137">
        <f>Input!A139</f>
        <v>8717</v>
      </c>
      <c r="B139" s="137" t="str">
        <f>Input!B139</f>
        <v>Hu1-13</v>
      </c>
      <c r="C139" s="137">
        <f>Input!O139</f>
        <v>2.0958802665335776</v>
      </c>
      <c r="D139" s="137">
        <f>C139*Input!P139/100</f>
        <v>8.6787945851630396E-3</v>
      </c>
      <c r="E139" s="138">
        <f>Input!M139</f>
        <v>2.7685283344787508</v>
      </c>
      <c r="F139" s="139">
        <f>E139*Input!N139/100</f>
        <v>2.0650087830953543E-4</v>
      </c>
      <c r="G139" s="140">
        <f t="shared" si="416"/>
        <v>381.72468675793016</v>
      </c>
      <c r="H139" s="139">
        <f>G139*Input!L139/100</f>
        <v>1.6737322099945683E-2</v>
      </c>
      <c r="I139" s="137">
        <v>0</v>
      </c>
      <c r="J139" s="141">
        <f>(((C139*$G$4*0.000000001*Input!G139*(234/233))-(I139*0.000000000000001))/Input!F139)*1000000000000</f>
        <v>747.37400121197243</v>
      </c>
      <c r="K139" s="137">
        <f>J139*Input!P139/100</f>
        <v>3.0947881605555381</v>
      </c>
      <c r="L139" s="142">
        <f t="shared" si="417"/>
        <v>10.335639177248401</v>
      </c>
      <c r="M139" s="143">
        <f>L139*Input!P139/100</f>
        <v>4.2798670686499028E-2</v>
      </c>
      <c r="N139" s="137">
        <v>0</v>
      </c>
      <c r="O139" s="141">
        <f>(((G139*$D$4*0.000000001*Input!G139*(238/236))-(N139*0.000000001))/Input!F139)*1000000</f>
        <v>13.711937339559194</v>
      </c>
      <c r="P139" s="137">
        <f>O139*Input!L139/100</f>
        <v>6.0122156053274108E-4</v>
      </c>
      <c r="Q139" s="144">
        <f t="shared" si="418"/>
        <v>10.230465202884744</v>
      </c>
      <c r="R139" s="145">
        <f>Q139*Input!L139/100</f>
        <v>4.4857091320780524E-4</v>
      </c>
      <c r="S139" s="143">
        <f>Input!S139*0.0000028263/0.000000000155125</f>
        <v>0.99989663647866567</v>
      </c>
      <c r="T139" s="137">
        <f>S139*Input!T139/100</f>
        <v>7.9699130962804547E-4</v>
      </c>
      <c r="U139" s="143">
        <f>S139</f>
        <v>0.99989663647866567</v>
      </c>
      <c r="V139" s="137">
        <f>U139*Input!T139/100</f>
        <v>7.9699130962804547E-4</v>
      </c>
      <c r="W139" s="146">
        <v>0</v>
      </c>
      <c r="X139" s="141">
        <f>((($L$4*0.000000001*Input!G139/Input!W139*(232/229))-(W139*0.000000001))/Input!F139)*1000000000</f>
        <v>0.9195586914636561</v>
      </c>
      <c r="Y139" s="141">
        <f>X139*Input!X139/100</f>
        <v>2.6726300785594685E-3</v>
      </c>
      <c r="Z139" s="141">
        <f t="shared" si="419"/>
        <v>2.2452992118223157E-4</v>
      </c>
      <c r="AA139" s="141">
        <f>Z139*Input!X139/100</f>
        <v>6.5257979339313994E-7</v>
      </c>
      <c r="AB139" s="142">
        <v>0</v>
      </c>
      <c r="AC139" s="142">
        <v>0.85</v>
      </c>
      <c r="AD139" s="141">
        <f>(((Input!G139*$L$4*0.000000001*Input!U139*(230/229))-((AB139*0.000000000000001)+(Input!G139*AC139*0.000000000000001)))/Input!F139)*1000000000000</f>
        <v>226.08231841084063</v>
      </c>
      <c r="AE139" s="141">
        <f>AD139*Input!V139/100</f>
        <v>0.37269090177210651</v>
      </c>
      <c r="AF139" s="141">
        <f t="shared" si="420"/>
        <v>10.306759129313312</v>
      </c>
      <c r="AG139" s="141">
        <f>AF139*Input!V139/100</f>
        <v>1.6990428005392758E-2</v>
      </c>
      <c r="AH139" s="137">
        <f t="shared" si="421"/>
        <v>45903.722207911007</v>
      </c>
      <c r="AI139" s="146">
        <f t="shared" si="422"/>
        <v>153.3815350773944</v>
      </c>
      <c r="AJ139" s="143">
        <f t="shared" si="423"/>
        <v>-0.10336352133433202</v>
      </c>
      <c r="AK139" s="146">
        <f t="shared" si="424"/>
        <v>0.79699130962804543</v>
      </c>
      <c r="AL139" s="146">
        <f t="shared" si="425"/>
        <v>1.00745752269477</v>
      </c>
      <c r="AM139" s="146">
        <f t="shared" si="426"/>
        <v>1.6613552464596693E-3</v>
      </c>
      <c r="AN139" s="137">
        <f>AF139/Q139</f>
        <v>1.00745752269477</v>
      </c>
      <c r="AO139" s="141">
        <f t="shared" si="427"/>
        <v>1.6613552464596693E-3</v>
      </c>
      <c r="AP139" s="137" t="str">
        <f t="shared" si="428"/>
        <v>Out of range</v>
      </c>
      <c r="AQ139" s="137" t="e">
        <f t="shared" si="429"/>
        <v>#VALUE!</v>
      </c>
      <c r="AR139" s="137" t="e">
        <f t="shared" si="430"/>
        <v>#VALUE!</v>
      </c>
      <c r="AS139" s="145">
        <f t="shared" si="431"/>
        <v>2.1947185854160331E-5</v>
      </c>
      <c r="AT139" s="145">
        <f t="shared" si="432"/>
        <v>6.379514874975663E-8</v>
      </c>
      <c r="AU139" s="137">
        <v>0.75</v>
      </c>
      <c r="AV139" s="137">
        <f t="shared" si="433"/>
        <v>0.375</v>
      </c>
      <c r="AW139" s="137" t="str">
        <f t="shared" si="434"/>
        <v>Out of range</v>
      </c>
      <c r="AX139" s="147">
        <f t="shared" si="435"/>
        <v>0</v>
      </c>
      <c r="AY139" s="147" t="e">
        <f t="shared" si="436"/>
        <v>#VALUE!</v>
      </c>
      <c r="AZ139" s="137" t="str">
        <f>Input!B139</f>
        <v>Hu1-13</v>
      </c>
      <c r="BA139" s="148">
        <f>Input!E139</f>
        <v>0</v>
      </c>
      <c r="BB139" s="137" t="e">
        <f t="shared" si="437"/>
        <v>#VALUE!</v>
      </c>
      <c r="BC139" s="143" t="e">
        <f t="shared" si="438"/>
        <v>#VALUE!</v>
      </c>
      <c r="BD139" s="137" t="e">
        <f t="shared" si="439"/>
        <v>#VALUE!</v>
      </c>
      <c r="BE139" s="149" t="e">
        <f t="shared" si="440"/>
        <v>#VALUE!</v>
      </c>
      <c r="BF139" s="150" t="e">
        <f t="shared" si="441"/>
        <v>#VALUE!</v>
      </c>
      <c r="BG139" s="151"/>
      <c r="BH139" s="151"/>
      <c r="BI139" s="151"/>
      <c r="BJ139" s="151"/>
      <c r="BK139" s="151"/>
      <c r="BL139" s="151"/>
      <c r="BM139" s="155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</row>
    <row r="140" spans="1:109" ht="15" customHeight="1" x14ac:dyDescent="0.2">
      <c r="A140" s="9">
        <f>Input!A140</f>
        <v>9176</v>
      </c>
      <c r="B140" s="9" t="str">
        <f>Input!B140</f>
        <v>NH4-3 Top</v>
      </c>
      <c r="C140" s="9">
        <f>Input!O140</f>
        <v>2.4064223458259302</v>
      </c>
      <c r="D140" s="9">
        <f>C140*Input!P140/100</f>
        <v>1.1643288787633157E-2</v>
      </c>
      <c r="E140" s="11">
        <f>Input!M140</f>
        <v>2.9636448098312687</v>
      </c>
      <c r="F140" s="12">
        <f>E140*Input!N140/100</f>
        <v>1.2316650673588735E-4</v>
      </c>
      <c r="G140" s="13">
        <f t="shared" ref="G140:G147" si="442">E140*137.88</f>
        <v>408.62734637953531</v>
      </c>
      <c r="H140" s="12">
        <f>G140*Input!L140/100</f>
        <v>2.4805160956697846E-2</v>
      </c>
      <c r="I140" s="9">
        <v>0.3</v>
      </c>
      <c r="J140" s="21">
        <f>(((C140*$G$4*0.000000001*Input!G140*(234/233))-(I140*0.000000000000001))/Input!F140)*1000000000000</f>
        <v>25.657641064778435</v>
      </c>
      <c r="K140" s="9">
        <f>J140*Input!P140/100</f>
        <v>0.12414251598221333</v>
      </c>
      <c r="L140" s="14">
        <f t="shared" ref="L140:L147" si="443">(J140/234)*602200000000*0.0000028263/(365.2425*24*60)</f>
        <v>0.35482652561483469</v>
      </c>
      <c r="M140" s="22">
        <f>L140*Input!P140/100</f>
        <v>1.7168007579434594E-3</v>
      </c>
      <c r="N140" s="9">
        <v>5.0000000000000001E-3</v>
      </c>
      <c r="O140" s="21">
        <f>(((G140*$D$4*0.000000001*Input!G140*(238/236))-(N140*0.000000001))/Input!F140)*1000000</f>
        <v>0.43888396843242133</v>
      </c>
      <c r="P140" s="9">
        <f>O140*Input!L140/100</f>
        <v>2.664184757759454E-5</v>
      </c>
      <c r="Q140" s="23">
        <f t="shared" ref="Q140:Q147" si="444">(O140/238.05)*602200000000000000*0.00000000015512/(365.2425*24*60)</f>
        <v>0.32745096888666175</v>
      </c>
      <c r="R140" s="24">
        <f>Q140*Input!L140/100</f>
        <v>1.9877460626720038E-5</v>
      </c>
      <c r="S140" s="65">
        <f>Input!S140*0.0000028263/0.000000000155125</f>
        <v>1.0772604147499434</v>
      </c>
      <c r="T140" s="9">
        <f>S140*Input!T140/100</f>
        <v>9.1804330931325882E-4</v>
      </c>
      <c r="U140" s="9">
        <f>S140*1/((U139+U141)/2)</f>
        <v>1.077475007024598</v>
      </c>
      <c r="V140" s="9">
        <f>U140*Input!T140/100</f>
        <v>9.1822618524490878E-4</v>
      </c>
      <c r="W140" s="3">
        <v>3.0000000000000001E-3</v>
      </c>
      <c r="X140" s="21">
        <f>((($L$4*0.000000001*Input!G140/Input!W140*(232/229))-(W140*0.000000001))/Input!F140)*1000000000</f>
        <v>7.4866887255947201E-2</v>
      </c>
      <c r="Y140" s="21">
        <f>X140*Input!X140/100</f>
        <v>1.5577140115217289E-4</v>
      </c>
      <c r="Z140" s="21">
        <f t="shared" ref="Z140:Z147" si="445">(X140/232)*6.022E+23*0.000000001*0.000000000049475/(365.2425*24*60)</f>
        <v>1.8280351706513364E-5</v>
      </c>
      <c r="AA140" s="21">
        <f>Z140*Input!X140/100</f>
        <v>3.8034919084363297E-8</v>
      </c>
      <c r="AB140" s="14">
        <v>0.05</v>
      </c>
      <c r="AC140" s="14">
        <v>0.85</v>
      </c>
      <c r="AD140" s="21">
        <f>(((Input!G140*$L$4*0.000000001*Input!U140*(230/229))-((AB140*0.000000000000001)+(Input!G140*AC140*0.000000000000001)))/Input!F140)*1000000000000</f>
        <v>8.0240188039471114</v>
      </c>
      <c r="AE140" s="21">
        <f>AD140*Input!V140/100</f>
        <v>1.6684517098015102E-2</v>
      </c>
      <c r="AF140" s="21">
        <f t="shared" ref="AF140:AF147" si="446">(AD140/230)*602200000000*0.0000091577/(365.2425*24*60)</f>
        <v>0.36580317135228929</v>
      </c>
      <c r="AG140" s="21">
        <f>AF140*Input!V140/100</f>
        <v>7.6062250301970344E-4</v>
      </c>
      <c r="AH140" s="9">
        <f t="shared" ref="AH140:AH147" si="447">AF140/Z140</f>
        <v>20010.729400898348</v>
      </c>
      <c r="AI140" s="3">
        <f t="shared" ref="AI140:AI147" si="448">AH140*SQRT((AG140/AF140)^2+(AA140/Z140)^2)</f>
        <v>58.862375854593061</v>
      </c>
      <c r="AJ140" s="22">
        <f t="shared" ref="AJ140:AJ147" si="449">(U140-1)*1000</f>
        <v>77.475007024597971</v>
      </c>
      <c r="AK140" s="3">
        <f t="shared" ref="AK140:AK147" si="450">V140*1000</f>
        <v>0.91822618524490873</v>
      </c>
      <c r="AL140" s="3">
        <f t="shared" ref="AL140:AL147" si="451">AF140/Q140</f>
        <v>1.1171234966750154</v>
      </c>
      <c r="AM140" s="3">
        <f t="shared" ref="AM140:AM147" si="452">AL140*SQRT((R140/Q140)^2+(AG140/AF140)^2)</f>
        <v>2.3238488830491354E-3</v>
      </c>
      <c r="AN140" s="9">
        <f>AL140*1/((AN139+AN141)/2)</f>
        <v>1.1091870463685805</v>
      </c>
      <c r="AO140" s="21">
        <f t="shared" ref="AO140:AO147" si="453">AN140*SQRT((R140/Q140)^2+(AG140/AF140)^2)</f>
        <v>2.3073394181288491E-3</v>
      </c>
      <c r="AP140" s="58">
        <f t="shared" ref="AP140:AP147" si="454">ThU_Alter_Kombi(AN140,U140)</f>
        <v>704.53290000000004</v>
      </c>
      <c r="AQ140" s="58" t="e">
        <f t="shared" ref="AQ140:AQ147" si="455">Montealter(AN140,AO140,U140,V140)</f>
        <v>#VALUE!</v>
      </c>
      <c r="AR140" s="58" t="e">
        <f t="shared" ref="AR140:AR147" si="456">(AQ140/AP140)*100</f>
        <v>#VALUE!</v>
      </c>
      <c r="AS140" s="67">
        <f t="shared" ref="AS140:AS147" si="457">Z140/Q140</f>
        <v>5.5826225735922654E-5</v>
      </c>
      <c r="AT140" s="67">
        <f t="shared" ref="AT140:AT147" si="458">AS140*SQRT((Y140/X140)^2+(P140/O140)^2)</f>
        <v>1.1620397244965193E-7</v>
      </c>
      <c r="AU140" s="58">
        <v>0.75</v>
      </c>
      <c r="AV140" s="58">
        <f t="shared" ref="AV140:AV147" si="459">AU140/2</f>
        <v>0.375</v>
      </c>
      <c r="AW140" s="58">
        <f t="shared" ref="AW140:AW147" si="460">marincorr_age(AN140,U140,AS140,AU140)</f>
        <v>704.53</v>
      </c>
      <c r="AX140" s="57">
        <f t="shared" ref="AX140:AX147" si="461">marincorr_age_error(AN140, AO140, U140, V140, AS140, AT140, AU140, AV140)</f>
        <v>282.71961793039998</v>
      </c>
      <c r="AY140" s="47">
        <f t="shared" ref="AY140:AY147" si="462">SQRT(((AU140*EXP(-0.0000091577*AW140*1000))/(0.0000091577*(EXP(-0.0000091577*AW140*1000)+(AJ140/1000)*EXP(-(0.0000091577-0.0000028263)*AW140*1000)-AS140*AU140*EXP(-0.0000091577*AW140*1000))))^2*AT140^2+((AS140*EXP(-0.0000091577*AW140*1000))/(0.0000091577*(EXP(-0.0000091577*AW140*1000)+(AJ140/1000)*EXP(-(0.0000091577-0.0000028263)*AW140*1000)-AS140*AU140*EXP(-0.0000091577*AW140*1000))))^2*AV140^2+((0.0000091577/(0.0000091577-0.0000028263))*(EXP(-(0.0000091577-0.0000028263)*AW140*1000)-1)/(0.0000091577*(EXP(-0.0000091577*AW140*1000)+(AJ140/1000)*EXP(-(0.0000091577-0.0000028263)*AW140*1000)-AS140*AU140*EXP(-0.0000091577*AW140*1000))))^2*T140^2+(1/(0.0000091577*(EXP(-0.0000091577*AW140*1000)+(AJ140/1000)*EXP(-(0.0000091577-0.0000028263)*AW140*1000)-AS140*AU140*EXP(-0.0000091577*AW140*1000))))^2*AO140^2)/1000</f>
        <v>117.22737855632252</v>
      </c>
      <c r="AZ140" s="9" t="str">
        <f>Input!B140</f>
        <v>NH4-3 Top</v>
      </c>
      <c r="BA140" s="48">
        <f>Input!E140</f>
        <v>0</v>
      </c>
      <c r="BB140" s="58">
        <f t="shared" ref="BB140:BB147" si="463">((U140-1)*EXP(0.0000028263*AW140*1000))*1000</f>
        <v>567.45901889265429</v>
      </c>
      <c r="BC140" s="22">
        <f t="shared" ref="BC140:BC147" si="464">SQRT((EXP(0.0000028263*AW140*1000)*V140)^2+((U140-1)*0.0000028263*EXP(0.0000028263*AW140*1000)*AX140*1000)^2)*1000</f>
        <v>453.47826285145248</v>
      </c>
      <c r="BD140" s="9">
        <f t="shared" ref="BD140:BD147" si="465">AW140*1000-58</f>
        <v>704472</v>
      </c>
      <c r="BE140" s="49">
        <f t="shared" ref="BE140:BE147" si="466">AY140/2*1000</f>
        <v>58613.689278161262</v>
      </c>
      <c r="BF140" s="89">
        <f t="shared" ref="BF140:BF147" si="467">AY140/AW140*100</f>
        <v>16.639089684800155</v>
      </c>
      <c r="BG140" s="85"/>
      <c r="BH140" s="85"/>
      <c r="BI140" s="85"/>
      <c r="BJ140" s="85"/>
      <c r="BK140" s="85"/>
      <c r="BL140" s="85"/>
      <c r="BM140" s="90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</row>
    <row r="141" spans="1:109" s="154" customFormat="1" ht="15" customHeight="1" x14ac:dyDescent="0.2">
      <c r="A141" s="137">
        <f>Input!A141</f>
        <v>8717</v>
      </c>
      <c r="B141" s="137" t="str">
        <f>Input!B141</f>
        <v>Hu1-13</v>
      </c>
      <c r="C141" s="137">
        <f>Input!O141</f>
        <v>2.1135379947737349</v>
      </c>
      <c r="D141" s="137">
        <f>C141*Input!P141/100</f>
        <v>8.8637163985367026E-3</v>
      </c>
      <c r="E141" s="138">
        <f>Input!M141</f>
        <v>2.7686920566385744</v>
      </c>
      <c r="F141" s="139">
        <f>E141*Input!N141/100</f>
        <v>2.4725702816208954E-4</v>
      </c>
      <c r="G141" s="140">
        <f t="shared" si="442"/>
        <v>381.7472607693266</v>
      </c>
      <c r="H141" s="139">
        <f>G141*Input!L141/100</f>
        <v>2.1608607266090259E-2</v>
      </c>
      <c r="I141" s="137">
        <v>0</v>
      </c>
      <c r="J141" s="141">
        <f>(((C141*$G$4*0.000000001*Input!G141*(234/233))-(I141*0.000000000000001))/Input!F141)*1000000000000</f>
        <v>753.67060470497006</v>
      </c>
      <c r="K141" s="137">
        <f>J141*Input!P141/100</f>
        <v>3.160729787937254</v>
      </c>
      <c r="L141" s="142">
        <f t="shared" si="443"/>
        <v>10.422716626611493</v>
      </c>
      <c r="M141" s="143">
        <f>L141*Input!P141/100</f>
        <v>4.3710595460805808E-2</v>
      </c>
      <c r="N141" s="137">
        <v>0</v>
      </c>
      <c r="O141" s="141">
        <f>(((G141*$D$4*0.000000001*Input!G141*(238/236))-(N141*0.000000001))/Input!F141)*1000000</f>
        <v>13.712748220910358</v>
      </c>
      <c r="P141" s="137">
        <f>O141*Input!L141/100</f>
        <v>7.7620305708880834E-4</v>
      </c>
      <c r="Q141" s="144">
        <f t="shared" si="444"/>
        <v>10.231070200795786</v>
      </c>
      <c r="R141" s="145">
        <f>Q141*Input!L141/100</f>
        <v>5.7912446427319344E-4</v>
      </c>
      <c r="S141" s="143">
        <f>Input!S141*0.0000028263/0.000000000155125</f>
        <v>0.99970503915509723</v>
      </c>
      <c r="T141" s="137">
        <f>S141*Input!T141/100</f>
        <v>1.0451671907573334E-3</v>
      </c>
      <c r="U141" s="143">
        <f>S141</f>
        <v>0.99970503915509723</v>
      </c>
      <c r="V141" s="137">
        <f>U141*Input!T141/100</f>
        <v>1.0451671907573334E-3</v>
      </c>
      <c r="W141" s="146">
        <v>0</v>
      </c>
      <c r="X141" s="141">
        <f>((($L$4*0.000000001*Input!G141/Input!W141*(232/229))-(W141*0.000000001))/Input!F141)*1000000000</f>
        <v>0.90877484263867747</v>
      </c>
      <c r="Y141" s="141">
        <f>X141*Input!X141/100</f>
        <v>3.1138269584823131E-3</v>
      </c>
      <c r="Z141" s="141">
        <f t="shared" si="445"/>
        <v>2.2189681385673877E-4</v>
      </c>
      <c r="AA141" s="141">
        <f>Z141*Input!X141/100</f>
        <v>7.6030744753259088E-7</v>
      </c>
      <c r="AB141" s="142">
        <v>0</v>
      </c>
      <c r="AC141" s="142">
        <v>0.85</v>
      </c>
      <c r="AD141" s="141">
        <f>(((Input!G141*$L$4*0.000000001*Input!U141*(230/229))-((AB141*0.000000000000001)+(Input!G141*AC141*0.000000000000001)))/Input!F141)*1000000000000</f>
        <v>225.95999049343723</v>
      </c>
      <c r="AE141" s="141">
        <f>AD141*Input!V141/100</f>
        <v>0.43622000201730066</v>
      </c>
      <c r="AF141" s="141">
        <f t="shared" si="446"/>
        <v>10.301182380152522</v>
      </c>
      <c r="AG141" s="141">
        <f>AF141*Input!V141/100</f>
        <v>1.9886625897079891E-2</v>
      </c>
      <c r="AH141" s="137">
        <f t="shared" si="447"/>
        <v>46423.300096607876</v>
      </c>
      <c r="AI141" s="146">
        <f t="shared" si="448"/>
        <v>182.57479489112561</v>
      </c>
      <c r="AJ141" s="143">
        <f t="shared" si="449"/>
        <v>-0.29496084490276964</v>
      </c>
      <c r="AK141" s="146">
        <f t="shared" si="450"/>
        <v>1.0451671907573334</v>
      </c>
      <c r="AL141" s="146">
        <f t="shared" si="451"/>
        <v>1.0068528685641589</v>
      </c>
      <c r="AM141" s="146">
        <f t="shared" si="452"/>
        <v>1.9445837110255812E-3</v>
      </c>
      <c r="AN141" s="137">
        <f>AF141/Q141</f>
        <v>1.0068528685641589</v>
      </c>
      <c r="AO141" s="141">
        <f t="shared" si="453"/>
        <v>1.9445837110255812E-3</v>
      </c>
      <c r="AP141" s="137" t="str">
        <f t="shared" si="454"/>
        <v>Out of range</v>
      </c>
      <c r="AQ141" s="137" t="e">
        <f t="shared" si="455"/>
        <v>#VALUE!</v>
      </c>
      <c r="AR141" s="137" t="e">
        <f t="shared" si="456"/>
        <v>#VALUE!</v>
      </c>
      <c r="AS141" s="145">
        <f t="shared" si="457"/>
        <v>2.1688524221002741E-5</v>
      </c>
      <c r="AT141" s="145">
        <f t="shared" si="458"/>
        <v>7.4323719287457238E-8</v>
      </c>
      <c r="AU141" s="137">
        <v>0.75</v>
      </c>
      <c r="AV141" s="137">
        <f t="shared" si="459"/>
        <v>0.375</v>
      </c>
      <c r="AW141" s="137" t="str">
        <f t="shared" si="460"/>
        <v>Out of range</v>
      </c>
      <c r="AX141" s="147">
        <f t="shared" si="461"/>
        <v>0</v>
      </c>
      <c r="AY141" s="147" t="e">
        <f t="shared" si="462"/>
        <v>#VALUE!</v>
      </c>
      <c r="AZ141" s="137" t="str">
        <f>Input!B141</f>
        <v>Hu1-13</v>
      </c>
      <c r="BA141" s="148">
        <f>Input!E141</f>
        <v>0</v>
      </c>
      <c r="BB141" s="137" t="e">
        <f t="shared" si="463"/>
        <v>#VALUE!</v>
      </c>
      <c r="BC141" s="143" t="e">
        <f t="shared" si="464"/>
        <v>#VALUE!</v>
      </c>
      <c r="BD141" s="137" t="e">
        <f t="shared" si="465"/>
        <v>#VALUE!</v>
      </c>
      <c r="BE141" s="149" t="e">
        <f t="shared" si="466"/>
        <v>#VALUE!</v>
      </c>
      <c r="BF141" s="150" t="e">
        <f t="shared" si="467"/>
        <v>#VALUE!</v>
      </c>
      <c r="BG141" s="151"/>
      <c r="BH141" s="151"/>
      <c r="BI141" s="151"/>
      <c r="BJ141" s="151"/>
      <c r="BK141" s="151"/>
      <c r="BL141" s="151"/>
      <c r="BM141" s="155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</row>
    <row r="142" spans="1:109" ht="15" customHeight="1" x14ac:dyDescent="0.2">
      <c r="A142" s="9">
        <f>Input!A142</f>
        <v>9177</v>
      </c>
      <c r="B142" s="9" t="str">
        <f>Input!B142</f>
        <v>Saqia2-1.0</v>
      </c>
      <c r="C142" s="9">
        <f>Input!O142</f>
        <v>1.1126292052966977</v>
      </c>
      <c r="D142" s="9">
        <f>C142*Input!P142/100</f>
        <v>4.6677463274289368E-3</v>
      </c>
      <c r="E142" s="11">
        <f>Input!M142</f>
        <v>1.4010314056040241</v>
      </c>
      <c r="F142" s="12">
        <f>E142*Input!N142/100</f>
        <v>8.7173736024467177E-5</v>
      </c>
      <c r="G142" s="13">
        <f t="shared" si="442"/>
        <v>193.17421020468282</v>
      </c>
      <c r="H142" s="12">
        <f>G142*Input!L142/100</f>
        <v>9.8015552489856567E-3</v>
      </c>
      <c r="I142" s="9">
        <v>0.3</v>
      </c>
      <c r="J142" s="21">
        <f>(((C142*$G$4*0.000000001*Input!G142*(234/233))-(I142*0.000000000000001))/Input!F142)*1000000000000</f>
        <v>26.009934179249768</v>
      </c>
      <c r="K142" s="9">
        <f>J142*Input!P142/100</f>
        <v>0.10911791112789138</v>
      </c>
      <c r="L142" s="14">
        <f t="shared" si="443"/>
        <v>0.35969848330924215</v>
      </c>
      <c r="M142" s="22">
        <f>L142*Input!P142/100</f>
        <v>1.5090213940598029E-3</v>
      </c>
      <c r="N142" s="9">
        <v>5.0000000000000001E-3</v>
      </c>
      <c r="O142" s="21">
        <f>(((G142*$D$4*0.000000001*Input!G142*(238/236))-(N142*0.000000001))/Input!F142)*1000000</f>
        <v>0.45490049126073967</v>
      </c>
      <c r="P142" s="9">
        <f>O142*Input!L142/100</f>
        <v>2.3081405603566282E-5</v>
      </c>
      <c r="Q142" s="23">
        <f t="shared" si="444"/>
        <v>0.33940088343255093</v>
      </c>
      <c r="R142" s="24">
        <f>Q142*Input!L142/100</f>
        <v>1.7221017790075816E-5</v>
      </c>
      <c r="S142" s="65">
        <f>Input!S142*0.0000028263/0.000000000155125</f>
        <v>1.0576408695811352</v>
      </c>
      <c r="T142" s="9">
        <f>S142*Input!T142/100</f>
        <v>1.2799515519147011E-3</v>
      </c>
      <c r="U142" s="9">
        <f>S142*1/((U141+U143)/2)</f>
        <v>1.0577673387838455</v>
      </c>
      <c r="V142" s="9">
        <f>U142*Input!T142/100</f>
        <v>1.2801046042947048E-3</v>
      </c>
      <c r="W142" s="3">
        <v>3.0000000000000001E-3</v>
      </c>
      <c r="X142" s="21">
        <f>((($L$4*0.000000001*Input!G142/Input!W142*(232/229))-(W142*0.000000001))/Input!F142)*1000000000</f>
        <v>15.406790642607351</v>
      </c>
      <c r="Y142" s="21">
        <f>X142*Input!X142/100</f>
        <v>2.8587225687426936E-2</v>
      </c>
      <c r="Z142" s="21">
        <f t="shared" si="445"/>
        <v>3.7618974414233941E-3</v>
      </c>
      <c r="AA142" s="21">
        <f>Z142*Input!X142/100</f>
        <v>6.9801825484353261E-6</v>
      </c>
      <c r="AB142" s="14">
        <v>0.05</v>
      </c>
      <c r="AC142" s="14">
        <v>0.85</v>
      </c>
      <c r="AD142" s="21">
        <f>(((Input!G142*$L$4*0.000000001*Input!U142*(230/229))-((AB142*0.000000000000001)+(Input!G142*AC142*0.000000000000001)))/Input!F142)*1000000000000</f>
        <v>5.3571019301409288</v>
      </c>
      <c r="AE142" s="21">
        <f>AD142*Input!V142/100</f>
        <v>1.4271045255677905E-2</v>
      </c>
      <c r="AF142" s="21">
        <f t="shared" si="446"/>
        <v>0.24422236826502064</v>
      </c>
      <c r="AG142" s="21">
        <f>AF142*Input!V142/100</f>
        <v>6.5059588475428862E-4</v>
      </c>
      <c r="AH142" s="9">
        <f t="shared" si="447"/>
        <v>64.919996376247269</v>
      </c>
      <c r="AI142" s="3">
        <f t="shared" si="448"/>
        <v>0.21076000162318492</v>
      </c>
      <c r="AJ142" s="22">
        <f t="shared" si="449"/>
        <v>57.767338783845545</v>
      </c>
      <c r="AK142" s="3">
        <f t="shared" si="450"/>
        <v>1.2801046042947049</v>
      </c>
      <c r="AL142" s="3">
        <f t="shared" si="451"/>
        <v>0.71956904117356224</v>
      </c>
      <c r="AM142" s="3">
        <f t="shared" si="452"/>
        <v>1.9172427547588502E-3</v>
      </c>
      <c r="AN142" s="9">
        <f>AL142*1/((AN141+AN143)/2)</f>
        <v>0.71587839949809073</v>
      </c>
      <c r="AO142" s="21">
        <f t="shared" si="453"/>
        <v>1.907409291105149E-3</v>
      </c>
      <c r="AP142" s="58">
        <f t="shared" si="454"/>
        <v>121.4148</v>
      </c>
      <c r="AQ142" s="58">
        <f t="shared" si="455"/>
        <v>0.6633</v>
      </c>
      <c r="AR142" s="58">
        <f t="shared" si="456"/>
        <v>0.54630901669318732</v>
      </c>
      <c r="AS142" s="67">
        <f t="shared" si="457"/>
        <v>1.108393532561619E-2</v>
      </c>
      <c r="AT142" s="67">
        <f t="shared" si="458"/>
        <v>2.0573876531154795E-5</v>
      </c>
      <c r="AU142" s="58">
        <v>0.75</v>
      </c>
      <c r="AV142" s="58">
        <f t="shared" si="459"/>
        <v>0.375</v>
      </c>
      <c r="AW142" s="58">
        <f t="shared" si="460"/>
        <v>120.57210000000001</v>
      </c>
      <c r="AX142" s="57">
        <f t="shared" si="461"/>
        <v>0.85906675639999996</v>
      </c>
      <c r="AY142" s="47">
        <f t="shared" si="462"/>
        <v>0.78360067859847238</v>
      </c>
      <c r="AZ142" s="9" t="str">
        <f>Input!B142</f>
        <v>Saqia2-1.0</v>
      </c>
      <c r="BA142" s="48">
        <f>Input!E142</f>
        <v>1</v>
      </c>
      <c r="BB142" s="58">
        <f t="shared" si="463"/>
        <v>81.222838444323727</v>
      </c>
      <c r="BC142" s="22">
        <f t="shared" si="464"/>
        <v>1.8106420493537614</v>
      </c>
      <c r="BD142" s="9">
        <f t="shared" si="465"/>
        <v>120514.1</v>
      </c>
      <c r="BE142" s="49">
        <f t="shared" si="466"/>
        <v>391.80033929923621</v>
      </c>
      <c r="BF142" s="89">
        <f t="shared" si="467"/>
        <v>0.64990215696539444</v>
      </c>
      <c r="BG142" s="85"/>
      <c r="BH142" s="85"/>
      <c r="BI142" s="85"/>
      <c r="BJ142" s="85"/>
      <c r="BK142" s="85"/>
      <c r="BL142" s="85"/>
      <c r="BM142" s="90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</row>
    <row r="143" spans="1:109" s="154" customFormat="1" ht="15" customHeight="1" x14ac:dyDescent="0.2">
      <c r="A143" s="137">
        <f>Input!A143</f>
        <v>8717</v>
      </c>
      <c r="B143" s="137" t="str">
        <f>Input!B143</f>
        <v>Hu1-13</v>
      </c>
      <c r="C143" s="137">
        <f>Input!O143</f>
        <v>2.102037019468654</v>
      </c>
      <c r="D143" s="137">
        <f>C143*Input!P143/100</f>
        <v>1.1642414706768901E-2</v>
      </c>
      <c r="E143" s="138">
        <f>Input!M143</f>
        <v>2.7684827041328606</v>
      </c>
      <c r="F143" s="139">
        <f>E143*Input!N143/100</f>
        <v>1.7428771097957382E-4</v>
      </c>
      <c r="G143" s="140">
        <f t="shared" si="442"/>
        <v>381.71839524583879</v>
      </c>
      <c r="H143" s="139">
        <f>G143*Input!L143/100</f>
        <v>1.9866361064875895E-2</v>
      </c>
      <c r="I143" s="137">
        <v>0</v>
      </c>
      <c r="J143" s="141">
        <f>(((C143*$G$4*0.000000001*Input!G143*(234/233))-(I143*0.000000000000001))/Input!F143)*1000000000000</f>
        <v>749.56944965863954</v>
      </c>
      <c r="K143" s="137">
        <f>J143*Input!P143/100</f>
        <v>4.1515911963607319</v>
      </c>
      <c r="L143" s="142">
        <f t="shared" si="443"/>
        <v>10.366000633413861</v>
      </c>
      <c r="M143" s="143">
        <f>L143*Input!P143/100</f>
        <v>5.741348849095898E-2</v>
      </c>
      <c r="N143" s="137">
        <v>0</v>
      </c>
      <c r="O143" s="141">
        <f>(((G143*$D$4*0.000000001*Input!G143*(238/236))-(N143*0.000000001))/Input!F143)*1000000</f>
        <v>13.711711342073151</v>
      </c>
      <c r="P143" s="137">
        <f>O143*Input!L143/100</f>
        <v>7.1361980908345754E-4</v>
      </c>
      <c r="Q143" s="144">
        <f t="shared" si="444"/>
        <v>10.230296586345766</v>
      </c>
      <c r="R143" s="145">
        <f>Q143*Input!L143/100</f>
        <v>5.3243115426548958E-4</v>
      </c>
      <c r="S143" s="143">
        <f>Input!S143*0.0000028263/0.000000000155125</f>
        <v>1.0000558360429295</v>
      </c>
      <c r="T143" s="137">
        <f>S143*Input!T143/100</f>
        <v>5.5118706334691351E-4</v>
      </c>
      <c r="U143" s="143">
        <f>S143</f>
        <v>1.0000558360429295</v>
      </c>
      <c r="V143" s="137">
        <f>U143*Input!T143/100</f>
        <v>5.5118706334691351E-4</v>
      </c>
      <c r="W143" s="146">
        <v>0</v>
      </c>
      <c r="X143" s="141">
        <f>((($L$4*0.000000001*Input!G143/Input!W143*(232/229))-(W143*0.000000001))/Input!F143)*1000000000</f>
        <v>0.93383362781472423</v>
      </c>
      <c r="Y143" s="141">
        <f>X143*Input!X143/100</f>
        <v>1.6573365491504904E-3</v>
      </c>
      <c r="Z143" s="141">
        <f t="shared" si="445"/>
        <v>2.2801545219133451E-4</v>
      </c>
      <c r="AA143" s="141">
        <f>Z143*Input!X143/100</f>
        <v>4.0467416403936924E-7</v>
      </c>
      <c r="AB143" s="142">
        <v>0</v>
      </c>
      <c r="AC143" s="142">
        <v>0.85</v>
      </c>
      <c r="AD143" s="141">
        <f>(((Input!G143*$L$4*0.000000001*Input!U143*(230/229))-((AB143*0.000000000000001)+(Input!G143*AC143*0.000000000000001)))/Input!F143)*1000000000000</f>
        <v>225.18106490841231</v>
      </c>
      <c r="AE143" s="141">
        <f>AD143*Input!V143/100</f>
        <v>0.4182787651780609</v>
      </c>
      <c r="AF143" s="141">
        <f t="shared" si="446"/>
        <v>10.265672312664966</v>
      </c>
      <c r="AG143" s="141">
        <f>AF143*Input!V143/100</f>
        <v>1.9068711396362611E-2</v>
      </c>
      <c r="AH143" s="137">
        <f t="shared" si="447"/>
        <v>45021.827310417262</v>
      </c>
      <c r="AI143" s="146">
        <f t="shared" si="448"/>
        <v>115.66477637199444</v>
      </c>
      <c r="AJ143" s="143">
        <f t="shared" si="449"/>
        <v>5.5836042929469087E-2</v>
      </c>
      <c r="AK143" s="146">
        <f t="shared" si="450"/>
        <v>0.55118706334691348</v>
      </c>
      <c r="AL143" s="146">
        <f t="shared" si="451"/>
        <v>1.0034579375114516</v>
      </c>
      <c r="AM143" s="146">
        <f t="shared" si="452"/>
        <v>1.8646765965027407E-3</v>
      </c>
      <c r="AN143" s="137">
        <f>AF143/Q143</f>
        <v>1.0034579375114516</v>
      </c>
      <c r="AO143" s="141">
        <f t="shared" si="453"/>
        <v>1.8646765965027407E-3</v>
      </c>
      <c r="AP143" s="137" t="str">
        <f t="shared" si="454"/>
        <v>Out of range</v>
      </c>
      <c r="AQ143" s="137" t="e">
        <f t="shared" si="455"/>
        <v>#VALUE!</v>
      </c>
      <c r="AR143" s="137" t="e">
        <f t="shared" si="456"/>
        <v>#VALUE!</v>
      </c>
      <c r="AS143" s="145">
        <f t="shared" si="457"/>
        <v>2.2288254330344983E-5</v>
      </c>
      <c r="AT143" s="145">
        <f t="shared" si="458"/>
        <v>3.9573449405935233E-8</v>
      </c>
      <c r="AU143" s="137">
        <v>0.75</v>
      </c>
      <c r="AV143" s="137">
        <f t="shared" si="459"/>
        <v>0.375</v>
      </c>
      <c r="AW143" s="137" t="str">
        <f t="shared" si="460"/>
        <v>Out of range</v>
      </c>
      <c r="AX143" s="147">
        <f t="shared" si="461"/>
        <v>0</v>
      </c>
      <c r="AY143" s="147" t="e">
        <f t="shared" si="462"/>
        <v>#VALUE!</v>
      </c>
      <c r="AZ143" s="137" t="str">
        <f>Input!B143</f>
        <v>Hu1-13</v>
      </c>
      <c r="BA143" s="148">
        <f>Input!E143</f>
        <v>0</v>
      </c>
      <c r="BB143" s="137" t="e">
        <f t="shared" si="463"/>
        <v>#VALUE!</v>
      </c>
      <c r="BC143" s="143" t="e">
        <f t="shared" si="464"/>
        <v>#VALUE!</v>
      </c>
      <c r="BD143" s="137" t="e">
        <f t="shared" si="465"/>
        <v>#VALUE!</v>
      </c>
      <c r="BE143" s="149" t="e">
        <f t="shared" si="466"/>
        <v>#VALUE!</v>
      </c>
      <c r="BF143" s="150" t="e">
        <f t="shared" si="467"/>
        <v>#VALUE!</v>
      </c>
      <c r="BG143" s="151"/>
      <c r="BH143" s="151"/>
      <c r="BI143" s="151"/>
      <c r="BJ143" s="151"/>
      <c r="BK143" s="151"/>
      <c r="BL143" s="151"/>
      <c r="BM143" s="155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</row>
    <row r="144" spans="1:109" ht="15" customHeight="1" x14ac:dyDescent="0.2">
      <c r="A144" s="9">
        <f>Input!A144</f>
        <v>9178</v>
      </c>
      <c r="B144" s="9" t="str">
        <f>Input!B144</f>
        <v>Saqia2-5.0</v>
      </c>
      <c r="C144" s="9">
        <f>Input!O144</f>
        <v>1.3093760177981932</v>
      </c>
      <c r="D144" s="9">
        <f>C144*Input!P144/100</f>
        <v>6.2741765143343583E-3</v>
      </c>
      <c r="E144" s="11">
        <f>Input!M144</f>
        <v>1.6252646280305232</v>
      </c>
      <c r="F144" s="12">
        <f>E144*Input!N144/100</f>
        <v>1.5027935436213625E-4</v>
      </c>
      <c r="G144" s="13">
        <f t="shared" si="442"/>
        <v>224.09148691284852</v>
      </c>
      <c r="H144" s="12">
        <f>G144*Input!L144/100</f>
        <v>6.8797354706170794E-2</v>
      </c>
      <c r="I144" s="9">
        <v>0.3</v>
      </c>
      <c r="J144" s="21">
        <f>(((C144*$G$4*0.000000001*Input!G144*(234/233))-(I144*0.000000000000001))/Input!F144)*1000000000000</f>
        <v>17.641305893989902</v>
      </c>
      <c r="K144" s="9">
        <f>J144*Input!P144/100</f>
        <v>8.4532376962565492E-2</v>
      </c>
      <c r="L144" s="14">
        <f t="shared" si="443"/>
        <v>0.24396643720555519</v>
      </c>
      <c r="M144" s="22">
        <f>L144*Input!P144/100</f>
        <v>1.1690213275594289E-3</v>
      </c>
      <c r="N144" s="9">
        <v>5.0000000000000001E-3</v>
      </c>
      <c r="O144" s="21">
        <f>(((G144*$D$4*0.000000001*Input!G144*(238/236))-(N144*0.000000001))/Input!F144)*1000000</f>
        <v>0.30413725299961486</v>
      </c>
      <c r="P144" s="9">
        <f>O144*Input!L144/100</f>
        <v>9.3371857906018562E-5</v>
      </c>
      <c r="Q144" s="23">
        <f t="shared" si="444"/>
        <v>0.22691655501785865</v>
      </c>
      <c r="R144" s="24">
        <f>Q144*Input!L144/100</f>
        <v>6.9664666602606463E-5</v>
      </c>
      <c r="S144" s="65">
        <f>Input!S144*0.0000028263/0.000000000155125</f>
        <v>1.0702111784133694</v>
      </c>
      <c r="T144" s="9">
        <f>S144*Input!T144/100</f>
        <v>1.5051719228283073E-3</v>
      </c>
      <c r="U144" s="9">
        <f>S144*1/((U143+U145)/2)</f>
        <v>1.0704110694293643</v>
      </c>
      <c r="V144" s="9">
        <f>U144*Input!T144/100</f>
        <v>1.5054530545815254E-3</v>
      </c>
      <c r="W144" s="3">
        <v>3.0000000000000001E-3</v>
      </c>
      <c r="X144" s="21">
        <f>((($L$4*0.000000001*Input!G144/Input!W144*(232/229))-(W144*0.000000001))/Input!F144)*1000000000</f>
        <v>6.7971160821226766</v>
      </c>
      <c r="Y144" s="21">
        <f>X144*Input!X144/100</f>
        <v>2.6206577309170483E-2</v>
      </c>
      <c r="Z144" s="21">
        <f t="shared" si="445"/>
        <v>1.6596612618127835E-3</v>
      </c>
      <c r="AA144" s="21">
        <f>Z144*Input!X144/100</f>
        <v>6.3988963318027308E-6</v>
      </c>
      <c r="AB144" s="14">
        <v>0.05</v>
      </c>
      <c r="AC144" s="14">
        <v>0.85</v>
      </c>
      <c r="AD144" s="21">
        <f>(((Input!G144*$L$4*0.000000001*Input!U144*(230/229))-((AB144*0.000000000000001)+(Input!G144*AC144*0.000000000000001)))/Input!F144)*1000000000000</f>
        <v>3.3585615550021193</v>
      </c>
      <c r="AE144" s="21">
        <f>AD144*Input!V144/100</f>
        <v>1.2194638746880719E-2</v>
      </c>
      <c r="AF144" s="21">
        <f t="shared" si="446"/>
        <v>0.15311186302271648</v>
      </c>
      <c r="AG144" s="21">
        <f>AF144*Input!V144/100</f>
        <v>5.5593557743286131E-4</v>
      </c>
      <c r="AH144" s="9">
        <f t="shared" si="447"/>
        <v>92.254887515708077</v>
      </c>
      <c r="AI144" s="3">
        <f t="shared" si="448"/>
        <v>0.48859160822295544</v>
      </c>
      <c r="AJ144" s="22">
        <f t="shared" si="449"/>
        <v>70.411069429364261</v>
      </c>
      <c r="AK144" s="3">
        <f t="shared" si="450"/>
        <v>1.5054530545815255</v>
      </c>
      <c r="AL144" s="3">
        <f t="shared" si="451"/>
        <v>0.67474963653782938</v>
      </c>
      <c r="AM144" s="3">
        <f t="shared" si="452"/>
        <v>2.4586981062649422E-3</v>
      </c>
      <c r="AN144" s="9">
        <f>AL144*1/((AN143+AN145)/2)</f>
        <v>0.67254689260113698</v>
      </c>
      <c r="AO144" s="21">
        <f t="shared" si="453"/>
        <v>2.4506715997616984E-3</v>
      </c>
      <c r="AP144" s="58">
        <f t="shared" si="454"/>
        <v>106.4143</v>
      </c>
      <c r="AQ144" s="58">
        <f t="shared" si="455"/>
        <v>0.64129999999999998</v>
      </c>
      <c r="AR144" s="58">
        <f t="shared" si="456"/>
        <v>0.6026445693858814</v>
      </c>
      <c r="AS144" s="67">
        <f t="shared" si="457"/>
        <v>7.3139717006639989E-3</v>
      </c>
      <c r="AT144" s="67">
        <f t="shared" si="458"/>
        <v>2.8288593953946655E-5</v>
      </c>
      <c r="AU144" s="58">
        <v>0.75</v>
      </c>
      <c r="AV144" s="58">
        <f t="shared" si="459"/>
        <v>0.375</v>
      </c>
      <c r="AW144" s="58">
        <f t="shared" si="460"/>
        <v>105.866</v>
      </c>
      <c r="AX144" s="57">
        <f t="shared" si="461"/>
        <v>0.75296062159999999</v>
      </c>
      <c r="AY144" s="47">
        <f t="shared" si="462"/>
        <v>0.75759732748131814</v>
      </c>
      <c r="AZ144" s="9" t="str">
        <f>Input!B144</f>
        <v>Saqia2-5.0</v>
      </c>
      <c r="BA144" s="48">
        <f>Input!E144</f>
        <v>5</v>
      </c>
      <c r="BB144" s="58">
        <f t="shared" si="463"/>
        <v>94.969858548119461</v>
      </c>
      <c r="BC144" s="22">
        <f t="shared" si="464"/>
        <v>2.0405756123003171</v>
      </c>
      <c r="BD144" s="9">
        <f t="shared" si="465"/>
        <v>105808</v>
      </c>
      <c r="BE144" s="49">
        <f t="shared" si="466"/>
        <v>378.79866374065909</v>
      </c>
      <c r="BF144" s="89">
        <f t="shared" si="467"/>
        <v>0.7156191104616384</v>
      </c>
      <c r="BG144" s="85"/>
      <c r="BH144" s="85"/>
      <c r="BI144" s="85"/>
      <c r="BJ144" s="85"/>
      <c r="BK144" s="85"/>
      <c r="BL144" s="85"/>
      <c r="BM144" s="90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</row>
    <row r="145" spans="1:109" s="154" customFormat="1" ht="15" customHeight="1" x14ac:dyDescent="0.2">
      <c r="A145" s="137">
        <f>Input!A145</f>
        <v>8717</v>
      </c>
      <c r="B145" s="137" t="str">
        <f>Input!B145</f>
        <v>Hu1-13</v>
      </c>
      <c r="C145" s="137">
        <f>Input!O145</f>
        <v>2.1473525629973964</v>
      </c>
      <c r="D145" s="137">
        <f>C145*Input!P145/100</f>
        <v>1.8956243044960033E-2</v>
      </c>
      <c r="E145" s="138">
        <f>Input!M145</f>
        <v>2.7685354478555029</v>
      </c>
      <c r="F145" s="139">
        <f>E145*Input!N145/100</f>
        <v>3.0934416479527874E-4</v>
      </c>
      <c r="G145" s="140">
        <f t="shared" si="442"/>
        <v>381.7256675503167</v>
      </c>
      <c r="H145" s="139">
        <f>G145*Input!L145/100</f>
        <v>5.0277991704398006E-2</v>
      </c>
      <c r="I145" s="137">
        <v>0</v>
      </c>
      <c r="J145" s="141">
        <f>(((C145*$G$4*0.000000001*Input!G145*(234/233))-(I145*0.000000000000001))/Input!F145)*1000000000000</f>
        <v>765.72860704227492</v>
      </c>
      <c r="K145" s="137">
        <f>J145*Input!P145/100</f>
        <v>6.7596434007607629</v>
      </c>
      <c r="L145" s="142">
        <f t="shared" si="443"/>
        <v>10.589470034081781</v>
      </c>
      <c r="M145" s="143">
        <f>L145*Input!P145/100</f>
        <v>9.3480954707864078E-2</v>
      </c>
      <c r="N145" s="137">
        <v>0</v>
      </c>
      <c r="O145" s="141">
        <f>(((G145*$D$4*0.000000001*Input!G145*(238/236))-(N145*0.000000001))/Input!F145)*1000000</f>
        <v>13.711972570615016</v>
      </c>
      <c r="P145" s="137">
        <f>O145*Input!L145/100</f>
        <v>1.8060363809972012E-3</v>
      </c>
      <c r="Q145" s="144">
        <f t="shared" si="444"/>
        <v>10.230491488746598</v>
      </c>
      <c r="R145" s="145">
        <f>Q145*Input!L145/100</f>
        <v>1.3474822625997899E-3</v>
      </c>
      <c r="S145" s="143">
        <f>Input!S145*0.0000028263/0.000000000155125</f>
        <v>0.99957067937399091</v>
      </c>
      <c r="T145" s="137">
        <f>S145*Input!T145/100</f>
        <v>1.5788708882506282E-3</v>
      </c>
      <c r="U145" s="143">
        <f>S145</f>
        <v>0.99957067937399091</v>
      </c>
      <c r="V145" s="137">
        <f>U145*Input!T145/100</f>
        <v>1.5788708882506282E-3</v>
      </c>
      <c r="W145" s="146">
        <v>0</v>
      </c>
      <c r="X145" s="141">
        <f>((($L$4*0.000000001*Input!G145/Input!W145*(232/229))-(W145*0.000000001))/Input!F145)*1000000000</f>
        <v>0.93723784417717715</v>
      </c>
      <c r="Y145" s="141">
        <f>X145*Input!X145/100</f>
        <v>4.2280514227814626E-3</v>
      </c>
      <c r="Z145" s="141">
        <f t="shared" si="445"/>
        <v>2.288466644224236E-4</v>
      </c>
      <c r="AA145" s="141">
        <f>Z145*Input!X145/100</f>
        <v>1.0323691804821189E-6</v>
      </c>
      <c r="AB145" s="142">
        <v>0</v>
      </c>
      <c r="AC145" s="142">
        <v>0.85</v>
      </c>
      <c r="AD145" s="141">
        <f>(((Input!G145*$L$4*0.000000001*Input!U145*(230/229))-((AB145*0.000000000000001)+(Input!G145*AC145*0.000000000000001)))/Input!F145)*1000000000000</f>
        <v>225.1033511753165</v>
      </c>
      <c r="AE145" s="141">
        <f>AD145*Input!V145/100</f>
        <v>0.71241696402923482</v>
      </c>
      <c r="AF145" s="141">
        <f t="shared" si="446"/>
        <v>10.2621294583025</v>
      </c>
      <c r="AG145" s="141">
        <f>AF145*Input!V145/100</f>
        <v>3.2478037643539598E-2</v>
      </c>
      <c r="AH145" s="137">
        <f t="shared" si="447"/>
        <v>44842.818592976451</v>
      </c>
      <c r="AI145" s="146">
        <f t="shared" si="448"/>
        <v>247.11204227627454</v>
      </c>
      <c r="AJ145" s="143">
        <f t="shared" si="449"/>
        <v>-0.42932062600908871</v>
      </c>
      <c r="AK145" s="146">
        <f t="shared" si="450"/>
        <v>1.5788708882506282</v>
      </c>
      <c r="AL145" s="146">
        <f t="shared" si="451"/>
        <v>1.0030925170692633</v>
      </c>
      <c r="AM145" s="146">
        <f t="shared" si="452"/>
        <v>3.1773792621490504E-3</v>
      </c>
      <c r="AN145" s="137">
        <f>AF145/Q145</f>
        <v>1.0030925170692633</v>
      </c>
      <c r="AO145" s="141">
        <f t="shared" si="453"/>
        <v>3.1773792621490504E-3</v>
      </c>
      <c r="AP145" s="137" t="str">
        <f t="shared" si="454"/>
        <v>Out of range</v>
      </c>
      <c r="AQ145" s="137" t="e">
        <f t="shared" si="455"/>
        <v>#VALUE!</v>
      </c>
      <c r="AR145" s="137" t="e">
        <f t="shared" si="456"/>
        <v>#VALUE!</v>
      </c>
      <c r="AS145" s="145">
        <f t="shared" si="457"/>
        <v>2.2369078227976813E-5</v>
      </c>
      <c r="AT145" s="145">
        <f t="shared" si="458"/>
        <v>1.0095400722380398E-7</v>
      </c>
      <c r="AU145" s="137">
        <v>0.75</v>
      </c>
      <c r="AV145" s="137">
        <f t="shared" si="459"/>
        <v>0.375</v>
      </c>
      <c r="AW145" s="137" t="str">
        <f t="shared" si="460"/>
        <v>Out of range</v>
      </c>
      <c r="AX145" s="147">
        <f t="shared" si="461"/>
        <v>230.56646250790001</v>
      </c>
      <c r="AY145" s="147" t="e">
        <f t="shared" si="462"/>
        <v>#VALUE!</v>
      </c>
      <c r="AZ145" s="137" t="str">
        <f>Input!B145</f>
        <v>Hu1-13</v>
      </c>
      <c r="BA145" s="148">
        <f>Input!E145</f>
        <v>0</v>
      </c>
      <c r="BB145" s="137" t="e">
        <f t="shared" si="463"/>
        <v>#VALUE!</v>
      </c>
      <c r="BC145" s="143" t="e">
        <f t="shared" si="464"/>
        <v>#VALUE!</v>
      </c>
      <c r="BD145" s="137" t="e">
        <f t="shared" si="465"/>
        <v>#VALUE!</v>
      </c>
      <c r="BE145" s="149" t="e">
        <f t="shared" si="466"/>
        <v>#VALUE!</v>
      </c>
      <c r="BF145" s="150" t="e">
        <f t="shared" si="467"/>
        <v>#VALUE!</v>
      </c>
      <c r="BG145" s="151"/>
      <c r="BH145" s="151"/>
      <c r="BI145" s="151"/>
      <c r="BJ145" s="151"/>
      <c r="BK145" s="151"/>
      <c r="BL145" s="151"/>
      <c r="BM145" s="155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</row>
    <row r="146" spans="1:109" ht="15" customHeight="1" x14ac:dyDescent="0.2">
      <c r="A146" s="9">
        <f>Input!A146</f>
        <v>9179</v>
      </c>
      <c r="B146" s="9" t="str">
        <f>Input!B146</f>
        <v>Saqia2-10.0</v>
      </c>
      <c r="C146" s="9">
        <f>Input!O146</f>
        <v>1.3602848170106414</v>
      </c>
      <c r="D146" s="9">
        <f>C146*Input!P146/100</f>
        <v>4.9944810609596317E-3</v>
      </c>
      <c r="E146" s="11">
        <f>Input!M146</f>
        <v>1.6902538493182104</v>
      </c>
      <c r="F146" s="12">
        <f>E146*Input!N146/100</f>
        <v>1.0955701961758667E-4</v>
      </c>
      <c r="G146" s="13">
        <f t="shared" si="442"/>
        <v>233.05220074399486</v>
      </c>
      <c r="H146" s="12">
        <f>G146*Input!L146/100</f>
        <v>1.0301511573527787E-2</v>
      </c>
      <c r="I146" s="9">
        <v>0.3</v>
      </c>
      <c r="J146" s="21">
        <f>(((C146*$G$4*0.000000001*Input!G146*(234/233))-(I146*0.000000000000001))/Input!F146)*1000000000000</f>
        <v>23.572484217230926</v>
      </c>
      <c r="K146" s="9">
        <f>J146*Input!P146/100</f>
        <v>8.6549761131244518E-2</v>
      </c>
      <c r="L146" s="14">
        <f t="shared" si="443"/>
        <v>0.3259903220952165</v>
      </c>
      <c r="M146" s="22">
        <f>L146*Input!P146/100</f>
        <v>1.1969202841936536E-3</v>
      </c>
      <c r="N146" s="9">
        <v>5.0000000000000001E-3</v>
      </c>
      <c r="O146" s="21">
        <f>(((G146*$D$4*0.000000001*Input!G146*(238/236))-(N146*0.000000001))/Input!F146)*1000000</f>
        <v>0.40682405231563068</v>
      </c>
      <c r="P146" s="9">
        <f>O146*Input!L146/100</f>
        <v>1.7982678000636433E-5</v>
      </c>
      <c r="Q146" s="23">
        <f t="shared" si="444"/>
        <v>0.30353109176660087</v>
      </c>
      <c r="R146" s="24">
        <f>Q146*Input!L146/100</f>
        <v>1.3416861307368423E-5</v>
      </c>
      <c r="S146" s="65">
        <f>Input!S146*0.0000028263/0.000000000155125</f>
        <v>1.0730028206747069</v>
      </c>
      <c r="T146" s="9">
        <f>S146*Input!T146/100</f>
        <v>8.4483037414540343E-4</v>
      </c>
      <c r="U146" s="9">
        <f>S146*1/((U145+U147)/2)</f>
        <v>1.0723497821506913</v>
      </c>
      <c r="V146" s="9">
        <f>U146*Input!T146/100</f>
        <v>8.4431620328774581E-4</v>
      </c>
      <c r="W146" s="3">
        <v>3.0000000000000001E-3</v>
      </c>
      <c r="X146" s="21">
        <f>((($L$4*0.000000001*Input!G146/Input!W146*(232/229))-(W146*0.000000001))/Input!F146)*1000000000</f>
        <v>10.090396637123359</v>
      </c>
      <c r="Y146" s="21">
        <f>X146*Input!X146/100</f>
        <v>2.3330610943270925E-2</v>
      </c>
      <c r="Z146" s="21">
        <f t="shared" si="445"/>
        <v>2.4637861429210425E-3</v>
      </c>
      <c r="AA146" s="21">
        <f>Z146*Input!X146/100</f>
        <v>5.6966676350891414E-6</v>
      </c>
      <c r="AB146" s="14">
        <v>0.05</v>
      </c>
      <c r="AC146" s="14">
        <v>0.85</v>
      </c>
      <c r="AD146" s="21">
        <f>(((Input!G146*$L$4*0.000000001*Input!U146*(230/229))-((AB146*0.000000000000001)+(Input!G146*AC146*0.000000000000001)))/Input!F146)*1000000000000</f>
        <v>4.0829294564049654</v>
      </c>
      <c r="AE146" s="21">
        <f>AD146*Input!V146/100</f>
        <v>9.6433529169573269E-3</v>
      </c>
      <c r="AF146" s="21">
        <f t="shared" si="446"/>
        <v>0.18613472625785979</v>
      </c>
      <c r="AG146" s="21">
        <f>AF146*Input!V146/100</f>
        <v>4.3962622292922422E-4</v>
      </c>
      <c r="AH146" s="9">
        <f t="shared" si="447"/>
        <v>75.548247883714509</v>
      </c>
      <c r="AI146" s="3">
        <f t="shared" si="448"/>
        <v>0.24970402860664578</v>
      </c>
      <c r="AJ146" s="22">
        <f t="shared" si="449"/>
        <v>72.349782150691325</v>
      </c>
      <c r="AK146" s="3">
        <f t="shared" si="450"/>
        <v>0.84431620328774581</v>
      </c>
      <c r="AL146" s="3">
        <f t="shared" si="451"/>
        <v>0.61323116908559538</v>
      </c>
      <c r="AM146" s="3">
        <f t="shared" si="452"/>
        <v>1.4486265774448412E-3</v>
      </c>
      <c r="AN146" s="9">
        <f>AL146*1/((AN145+AN147)/2)</f>
        <v>0.61052824228998159</v>
      </c>
      <c r="AO146" s="21">
        <f t="shared" si="453"/>
        <v>1.4422414949663161E-3</v>
      </c>
      <c r="AP146" s="58">
        <f t="shared" si="454"/>
        <v>90.8369</v>
      </c>
      <c r="AQ146" s="58">
        <f t="shared" si="455"/>
        <v>0.32100000000000001</v>
      </c>
      <c r="AR146" s="58">
        <f t="shared" si="456"/>
        <v>0.35338061954998462</v>
      </c>
      <c r="AS146" s="67">
        <f t="shared" si="457"/>
        <v>8.1170799623241294E-3</v>
      </c>
      <c r="AT146" s="67">
        <f t="shared" si="458"/>
        <v>1.8771416485196317E-5</v>
      </c>
      <c r="AU146" s="58">
        <v>0.75</v>
      </c>
      <c r="AV146" s="58">
        <f t="shared" si="459"/>
        <v>0.375</v>
      </c>
      <c r="AW146" s="58">
        <f t="shared" si="460"/>
        <v>90.227199999999996</v>
      </c>
      <c r="AX146" s="57">
        <f t="shared" si="461"/>
        <v>0.4830368364</v>
      </c>
      <c r="AY146" s="47">
        <f t="shared" si="462"/>
        <v>0.46676971718818067</v>
      </c>
      <c r="AZ146" s="9" t="str">
        <f>Input!B146</f>
        <v>Saqia2-10.0</v>
      </c>
      <c r="BA146" s="48">
        <f>Input!E146</f>
        <v>10</v>
      </c>
      <c r="BB146" s="58">
        <f t="shared" si="463"/>
        <v>93.365470067266358</v>
      </c>
      <c r="BC146" s="22">
        <f t="shared" si="464"/>
        <v>1.0969979225876281</v>
      </c>
      <c r="BD146" s="9">
        <f t="shared" si="465"/>
        <v>90169.2</v>
      </c>
      <c r="BE146" s="49">
        <f t="shared" si="466"/>
        <v>233.38485859409033</v>
      </c>
      <c r="BF146" s="89">
        <f t="shared" si="467"/>
        <v>0.51732705568629045</v>
      </c>
      <c r="BG146" s="85"/>
      <c r="BH146" s="85"/>
      <c r="BI146" s="85"/>
      <c r="BJ146" s="85"/>
      <c r="BK146" s="85"/>
      <c r="BL146" s="85"/>
      <c r="BM146" s="90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</row>
    <row r="147" spans="1:109" s="154" customFormat="1" ht="15" customHeight="1" x14ac:dyDescent="0.2">
      <c r="A147" s="137">
        <f>Input!A147</f>
        <v>8717</v>
      </c>
      <c r="B147" s="137" t="str">
        <f>Input!B147</f>
        <v>Hu1-13</v>
      </c>
      <c r="C147" s="137">
        <f>Input!O147</f>
        <v>2.1175102539103587</v>
      </c>
      <c r="D147" s="137">
        <f>C147*Input!P147/100</f>
        <v>1.6781824188169338E-2</v>
      </c>
      <c r="E147" s="138">
        <f>Input!M147</f>
        <v>2.7683111378786442</v>
      </c>
      <c r="F147" s="139">
        <f>E147*Input!N147/100</f>
        <v>3.6319715113325641E-4</v>
      </c>
      <c r="G147" s="140">
        <f t="shared" si="442"/>
        <v>381.69473969070748</v>
      </c>
      <c r="H147" s="139">
        <f>G147*Input!L147/100</f>
        <v>2.6647235032435462E-2</v>
      </c>
      <c r="I147" s="137">
        <v>0</v>
      </c>
      <c r="J147" s="141">
        <f>(((C147*$G$4*0.000000001*Input!G147*(234/233))-(I147*0.000000000000001))/Input!F147)*1000000000000</f>
        <v>755.08708027955026</v>
      </c>
      <c r="K147" s="137">
        <f>J147*Input!P147/100</f>
        <v>5.9842631716228549</v>
      </c>
      <c r="L147" s="142">
        <f t="shared" si="443"/>
        <v>10.44230545418444</v>
      </c>
      <c r="M147" s="143">
        <f>L147*Input!P147/100</f>
        <v>8.2758009755877937E-2</v>
      </c>
      <c r="N147" s="137">
        <v>0</v>
      </c>
      <c r="O147" s="141">
        <f>(((G147*$D$4*0.000000001*Input!G147*(238/236))-(N147*0.000000001))/Input!F147)*1000000</f>
        <v>13.710861610575698</v>
      </c>
      <c r="P147" s="137">
        <f>O147*Input!L147/100</f>
        <v>9.5719566932009792E-4</v>
      </c>
      <c r="Q147" s="144">
        <f t="shared" si="444"/>
        <v>10.229662602372443</v>
      </c>
      <c r="R147" s="145">
        <f>Q147*Input!L147/100</f>
        <v>7.1416290381371024E-4</v>
      </c>
      <c r="S147" s="143">
        <f>Input!S147*0.0000028263/0.000000000155125</f>
        <v>1.0016472786745589</v>
      </c>
      <c r="T147" s="137">
        <f>S147*Input!T147/100</f>
        <v>1.7441412587995055E-3</v>
      </c>
      <c r="U147" s="143">
        <f>S147</f>
        <v>1.0016472786745589</v>
      </c>
      <c r="V147" s="137">
        <f>U147*Input!T147/100</f>
        <v>1.7441412587995055E-3</v>
      </c>
      <c r="W147" s="146">
        <v>0</v>
      </c>
      <c r="X147" s="141">
        <f>((($L$4*0.000000001*Input!G147/Input!W147*(232/229))-(W147*0.000000001))/Input!F147)*1000000000</f>
        <v>0.93858050185759234</v>
      </c>
      <c r="Y147" s="141">
        <f>X147*Input!X147/100</f>
        <v>4.4996410287262319E-3</v>
      </c>
      <c r="Z147" s="141">
        <f t="shared" si="445"/>
        <v>2.2917450301060378E-4</v>
      </c>
      <c r="AA147" s="141">
        <f>Z147*Input!X147/100</f>
        <v>1.0986835912780522E-6</v>
      </c>
      <c r="AB147" s="142">
        <v>0</v>
      </c>
      <c r="AC147" s="142">
        <v>0.85</v>
      </c>
      <c r="AD147" s="141">
        <f>(((Input!G147*$L$4*0.000000001*Input!U147*(230/229))-((AB147*0.000000000000001)+(Input!G147*AC147*0.000000000000001)))/Input!F147)*1000000000000</f>
        <v>225.68409237123305</v>
      </c>
      <c r="AE147" s="141">
        <f>AD147*Input!V147/100</f>
        <v>0.56483106474921529</v>
      </c>
      <c r="AF147" s="141">
        <f t="shared" si="446"/>
        <v>10.288604592071716</v>
      </c>
      <c r="AG147" s="141">
        <f>AF147*Input!V147/100</f>
        <v>2.5749814377543059E-2</v>
      </c>
      <c r="AH147" s="137">
        <f t="shared" si="447"/>
        <v>44894.19397408126</v>
      </c>
      <c r="AI147" s="146">
        <f t="shared" si="448"/>
        <v>242.79034804967293</v>
      </c>
      <c r="AJ147" s="143">
        <f t="shared" si="449"/>
        <v>1.6472786745589385</v>
      </c>
      <c r="AK147" s="146">
        <f t="shared" si="450"/>
        <v>1.7441412587995055</v>
      </c>
      <c r="AL147" s="146">
        <f t="shared" si="451"/>
        <v>1.0057618703558808</v>
      </c>
      <c r="AM147" s="146">
        <f t="shared" si="452"/>
        <v>2.5181505417955796E-3</v>
      </c>
      <c r="AN147" s="137">
        <f>AF147/Q147</f>
        <v>1.0057618703558808</v>
      </c>
      <c r="AO147" s="141">
        <f t="shared" si="453"/>
        <v>2.5181505417955796E-3</v>
      </c>
      <c r="AP147" s="137" t="str">
        <f t="shared" si="454"/>
        <v>Out of range</v>
      </c>
      <c r="AQ147" s="137" t="e">
        <f t="shared" si="455"/>
        <v>#VALUE!</v>
      </c>
      <c r="AR147" s="137" t="e">
        <f t="shared" si="456"/>
        <v>#VALUE!</v>
      </c>
      <c r="AS147" s="145">
        <f t="shared" si="457"/>
        <v>2.2402938583473329E-5</v>
      </c>
      <c r="AT147" s="145">
        <f t="shared" si="458"/>
        <v>1.0741312997049058E-7</v>
      </c>
      <c r="AU147" s="137">
        <v>0.75</v>
      </c>
      <c r="AV147" s="137">
        <f t="shared" si="459"/>
        <v>0.375</v>
      </c>
      <c r="AW147" s="137" t="str">
        <f t="shared" si="460"/>
        <v>Out of range</v>
      </c>
      <c r="AX147" s="147">
        <f t="shared" si="461"/>
        <v>307.04151208439998</v>
      </c>
      <c r="AY147" s="147" t="e">
        <f t="shared" si="462"/>
        <v>#VALUE!</v>
      </c>
      <c r="AZ147" s="137" t="str">
        <f>Input!B147</f>
        <v>Hu1-13</v>
      </c>
      <c r="BA147" s="148">
        <f>Input!E147</f>
        <v>0</v>
      </c>
      <c r="BB147" s="137" t="e">
        <f t="shared" si="463"/>
        <v>#VALUE!</v>
      </c>
      <c r="BC147" s="143" t="e">
        <f t="shared" si="464"/>
        <v>#VALUE!</v>
      </c>
      <c r="BD147" s="137" t="e">
        <f t="shared" si="465"/>
        <v>#VALUE!</v>
      </c>
      <c r="BE147" s="149" t="e">
        <f t="shared" si="466"/>
        <v>#VALUE!</v>
      </c>
      <c r="BF147" s="150" t="e">
        <f t="shared" si="467"/>
        <v>#VALUE!</v>
      </c>
      <c r="BG147" s="151"/>
      <c r="BH147" s="151"/>
      <c r="BI147" s="151"/>
      <c r="BJ147" s="151"/>
      <c r="BK147" s="151"/>
      <c r="BL147" s="151"/>
      <c r="BM147" s="155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</row>
    <row r="148" spans="1:109" ht="15" customHeight="1" x14ac:dyDescent="0.2">
      <c r="A148" s="9">
        <f>Input!A148</f>
        <v>9180</v>
      </c>
      <c r="B148" s="9" t="str">
        <f>Input!B148</f>
        <v>Saqia1-13.0</v>
      </c>
      <c r="C148" s="9">
        <f>Input!O148</f>
        <v>1.6368027767154405</v>
      </c>
      <c r="D148" s="9">
        <f>C148*Input!P148/100</f>
        <v>7.6775607899958239E-3</v>
      </c>
      <c r="E148" s="11">
        <f>Input!M148</f>
        <v>2.0329598194407463</v>
      </c>
      <c r="F148" s="12">
        <f>E148*Input!N148/100</f>
        <v>1.651335017257859E-4</v>
      </c>
      <c r="G148" s="13">
        <f t="shared" ref="G148:G149" si="468">E148*137.88</f>
        <v>280.30449990449011</v>
      </c>
      <c r="H148" s="12">
        <f>G148*Input!L148/100</f>
        <v>1.5865215306073929E-2</v>
      </c>
      <c r="I148" s="9">
        <v>0.3</v>
      </c>
      <c r="J148" s="21">
        <f>(((C148*$G$4*0.000000001*Input!G148*(234/233))-(I148*0.000000000000001))/Input!F148)*1000000000000</f>
        <v>29.867732751119739</v>
      </c>
      <c r="K148" s="9">
        <f>J148*Input!P148/100</f>
        <v>0.14009710706639214</v>
      </c>
      <c r="L148" s="14">
        <f t="shared" ref="L148:L149" si="469">(J148/234)*602200000000*0.0000028263/(365.2425*24*60)</f>
        <v>0.41304903335873916</v>
      </c>
      <c r="M148" s="22">
        <f>L148*Input!P148/100</f>
        <v>1.9374411553873178E-3</v>
      </c>
      <c r="N148" s="9">
        <v>5.0000000000000001E-3</v>
      </c>
      <c r="O148" s="21">
        <f>(((G148*$D$4*0.000000001*Input!G148*(238/236))-(N148*0.000000001))/Input!F148)*1000000</f>
        <v>0.51524493006355243</v>
      </c>
      <c r="P148" s="9">
        <f>O148*Input!L148/100</f>
        <v>2.9162827402366361E-5</v>
      </c>
      <c r="Q148" s="23">
        <f t="shared" ref="Q148:Q149" si="470">(O148/238.05)*602200000000000000*0.00000000015512/(365.2425*24*60)</f>
        <v>0.38442381973045198</v>
      </c>
      <c r="R148" s="24">
        <f>Q148*Input!L148/100</f>
        <v>2.175836160634278E-5</v>
      </c>
      <c r="S148" s="65">
        <f>Input!S148*0.0000028263/0.000000000155125</f>
        <v>1.0746492703358872</v>
      </c>
      <c r="T148" s="9">
        <f>S148*Input!T148/100</f>
        <v>1.2297142257646099E-3</v>
      </c>
      <c r="U148" s="9">
        <f>S148*1/((U147+U149)/2)</f>
        <v>1.0728819348043643</v>
      </c>
      <c r="V148" s="9">
        <f>U148*Input!T148/100</f>
        <v>1.2276918751197956E-3</v>
      </c>
      <c r="W148" s="3">
        <v>3.0000000000000001E-3</v>
      </c>
      <c r="X148" s="21">
        <f>((($L$4*0.000000001*Input!G148/Input!W148*(232/229))-(W148*0.000000001))/Input!F148)*1000000000</f>
        <v>6.1746133611388867</v>
      </c>
      <c r="Y148" s="21">
        <f>X148*Input!X148/100</f>
        <v>1.3018280178970758E-2</v>
      </c>
      <c r="Z148" s="21">
        <f t="shared" ref="Z148:Z149" si="471">(X148/232)*6.022E+23*0.000000001*0.000000000049475/(365.2425*24*60)</f>
        <v>1.5076639089785196E-3</v>
      </c>
      <c r="AA148" s="21">
        <f>Z148*Input!X148/100</f>
        <v>3.1786915284983069E-6</v>
      </c>
      <c r="AB148" s="14">
        <v>0.05</v>
      </c>
      <c r="AC148" s="14">
        <v>0.85</v>
      </c>
      <c r="AD148" s="21">
        <f>(((Input!G148*$L$4*0.000000001*Input!U148*(230/229))-((AB148*0.000000000000001)+(Input!G148*AC148*0.000000000000001)))/Input!F148)*1000000000000</f>
        <v>5.8423335971063093</v>
      </c>
      <c r="AE148" s="21">
        <f>AD148*Input!V148/100</f>
        <v>1.3537654643572648E-2</v>
      </c>
      <c r="AF148" s="21">
        <f t="shared" ref="AF148:AF149" si="472">(AD148/230)*602200000000*0.0000091577/(365.2425*24*60)</f>
        <v>0.26634336361079181</v>
      </c>
      <c r="AG148" s="21">
        <f>AF148*Input!V148/100</f>
        <v>6.1716168945851857E-4</v>
      </c>
      <c r="AH148" s="9">
        <f t="shared" ref="AH148:AH149" si="473">AF148/Z148</f>
        <v>176.65964013905869</v>
      </c>
      <c r="AI148" s="3">
        <f t="shared" ref="AI148:AI149" si="474">AH148*SQRT((AG148/AF148)^2+(AA148/Z148)^2)</f>
        <v>0.55343886252301988</v>
      </c>
      <c r="AJ148" s="22">
        <f t="shared" ref="AJ148:AJ149" si="475">(U148-1)*1000</f>
        <v>72.881934804364334</v>
      </c>
      <c r="AK148" s="3">
        <f t="shared" ref="AK148:AK149" si="476">V148*1000</f>
        <v>1.2276918751197956</v>
      </c>
      <c r="AL148" s="3">
        <f t="shared" ref="AL148:AL149" si="477">AF148/Q148</f>
        <v>0.69283782622404844</v>
      </c>
      <c r="AM148" s="3">
        <f t="shared" ref="AM148:AM149" si="478">AL148*SQRT((R148/Q148)^2+(AG148/AF148)^2)</f>
        <v>1.6058988653432963E-3</v>
      </c>
      <c r="AN148" s="9">
        <f>AL148*1/((AN147+AN149)/2)</f>
        <v>0.68886865434547973</v>
      </c>
      <c r="AO148" s="21">
        <f t="shared" ref="AO148:AO149" si="479">AN148*SQRT((R148/Q148)^2+(AG148/AF148)^2)</f>
        <v>1.5966988933225931E-3</v>
      </c>
      <c r="AP148" s="58">
        <f t="shared" ref="AP148:AP149" si="480">ThU_Alter_Kombi(AN148,U148)</f>
        <v>110.31950000000001</v>
      </c>
      <c r="AQ148" s="58">
        <f t="shared" ref="AQ148:AQ149" si="481">Montealter(AN148,AO148,U148,V148)</f>
        <v>0.50249999999999995</v>
      </c>
      <c r="AR148" s="58">
        <f t="shared" ref="AR148:AR149" si="482">(AQ148/AP148)*100</f>
        <v>0.4554951753769732</v>
      </c>
      <c r="AS148" s="67">
        <f t="shared" ref="AS148:AS149" si="483">Z148/Q148</f>
        <v>3.9218795287858446E-3</v>
      </c>
      <c r="AT148" s="67">
        <f t="shared" ref="AT148:AT149" si="484">AS148*SQRT((Y148/X148)^2+(P148/O148)^2)</f>
        <v>8.2716953867772213E-6</v>
      </c>
      <c r="AU148" s="58">
        <v>0.75</v>
      </c>
      <c r="AV148" s="58">
        <f t="shared" ref="AV148:AV149" si="485">AU148/2</f>
        <v>0.375</v>
      </c>
      <c r="AW148" s="58">
        <f t="shared" ref="AW148:AW149" si="486">marincorr_age(AN148,U148,AS148,AU148)</f>
        <v>110.027</v>
      </c>
      <c r="AX148" s="57">
        <f t="shared" ref="AX148:AX149" si="487">marincorr_age_error(AN148, AO148, U148, V148, AS148, AT148, AU148, AV148)</f>
        <v>0.53088638219999995</v>
      </c>
      <c r="AY148" s="47">
        <f t="shared" ref="AY148:AY149" si="488">SQRT(((AU148*EXP(-0.0000091577*AW148*1000))/(0.0000091577*(EXP(-0.0000091577*AW148*1000)+(AJ148/1000)*EXP(-(0.0000091577-0.0000028263)*AW148*1000)-AS148*AU148*EXP(-0.0000091577*AW148*1000))))^2*AT148^2+((AS148*EXP(-0.0000091577*AW148*1000))/(0.0000091577*(EXP(-0.0000091577*AW148*1000)+(AJ148/1000)*EXP(-(0.0000091577-0.0000028263)*AW148*1000)-AS148*AU148*EXP(-0.0000091577*AW148*1000))))^2*AV148^2+((0.0000091577/(0.0000091577-0.0000028263))*(EXP(-(0.0000091577-0.0000028263)*AW148*1000)-1)/(0.0000091577*(EXP(-0.0000091577*AW148*1000)+(AJ148/1000)*EXP(-(0.0000091577-0.0000028263)*AW148*1000)-AS148*AU148*EXP(-0.0000091577*AW148*1000))))^2*T148^2+(1/(0.0000091577*(EXP(-0.0000091577*AW148*1000)+(AJ148/1000)*EXP(-(0.0000091577-0.0000028263)*AW148*1000)-AS148*AU148*EXP(-0.0000091577*AW148*1000))))^2*AO148^2)/1000</f>
        <v>0.51998469345921527</v>
      </c>
      <c r="AZ148" s="9" t="str">
        <f>Input!B148</f>
        <v>Saqia1-13.0</v>
      </c>
      <c r="BA148" s="48">
        <f>Input!E148</f>
        <v>13</v>
      </c>
      <c r="BB148" s="58">
        <f t="shared" ref="BB148:BB149" si="489">((U148-1)*EXP(0.0000028263*AW148*1000))*1000</f>
        <v>99.465426409356795</v>
      </c>
      <c r="BC148" s="22">
        <f t="shared" ref="BC148:BC149" si="490">SQRT((EXP(0.0000028263*AW148*1000)*V148)^2+((U148-1)*0.0000028263*EXP(0.0000028263*AW148*1000)*AX148*1000)^2)*1000</f>
        <v>1.6821228806241779</v>
      </c>
      <c r="BD148" s="9">
        <f t="shared" ref="BD148:BD149" si="491">AW148*1000-58</f>
        <v>109969</v>
      </c>
      <c r="BE148" s="49">
        <f t="shared" ref="BE148:BE149" si="492">AY148/2*1000</f>
        <v>259.99234672960762</v>
      </c>
      <c r="BF148" s="89">
        <f t="shared" ref="BF148:BF149" si="493">AY148/AW148*100</f>
        <v>0.47259735652086782</v>
      </c>
      <c r="BG148" s="85"/>
      <c r="BH148" s="85"/>
      <c r="BI148" s="85"/>
      <c r="BJ148" s="85"/>
      <c r="BK148" s="85"/>
      <c r="BL148" s="85"/>
      <c r="BM148" s="90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  <c r="BX148" s="85"/>
      <c r="BY148" s="85"/>
      <c r="BZ148" s="85"/>
      <c r="CA148" s="85"/>
      <c r="CB148" s="85"/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  <c r="CS148" s="85"/>
      <c r="CT148" s="85"/>
      <c r="CU148" s="85"/>
      <c r="CV148" s="85"/>
      <c r="CW148" s="85"/>
      <c r="CX148" s="85"/>
      <c r="CY148" s="85"/>
      <c r="CZ148" s="85"/>
      <c r="DA148" s="85"/>
      <c r="DB148" s="85"/>
      <c r="DC148" s="85"/>
      <c r="DD148" s="85"/>
      <c r="DE148" s="85"/>
    </row>
    <row r="149" spans="1:109" s="154" customFormat="1" ht="15" customHeight="1" x14ac:dyDescent="0.2">
      <c r="A149" s="137">
        <f>Input!A149</f>
        <v>8717</v>
      </c>
      <c r="B149" s="137" t="str">
        <f>Input!B149</f>
        <v>Hu1-13</v>
      </c>
      <c r="C149" s="137">
        <f>Input!O149</f>
        <v>2.1175102539103587</v>
      </c>
      <c r="D149" s="137">
        <f>C149*Input!P149/100</f>
        <v>1.6781824188169338E-2</v>
      </c>
      <c r="E149" s="138">
        <f>Input!M149</f>
        <v>2.7683111378786442</v>
      </c>
      <c r="F149" s="139">
        <f>E149*Input!N149/100</f>
        <v>3.6319715113325641E-4</v>
      </c>
      <c r="G149" s="140">
        <f t="shared" si="468"/>
        <v>381.69473969070748</v>
      </c>
      <c r="H149" s="139">
        <f>G149*Input!L149/100</f>
        <v>2.6647235032435462E-2</v>
      </c>
      <c r="I149" s="137">
        <v>0</v>
      </c>
      <c r="J149" s="141">
        <f>(((C149*$G$4*0.000000001*Input!G149*(234/233))-(I149*0.000000000000001))/Input!F149)*1000000000000</f>
        <v>755.08708027955026</v>
      </c>
      <c r="K149" s="137">
        <f>J149*Input!P149/100</f>
        <v>5.9842631716228549</v>
      </c>
      <c r="L149" s="142">
        <f t="shared" si="469"/>
        <v>10.44230545418444</v>
      </c>
      <c r="M149" s="143">
        <f>L149*Input!P149/100</f>
        <v>8.2758009755877937E-2</v>
      </c>
      <c r="N149" s="137">
        <v>0</v>
      </c>
      <c r="O149" s="141">
        <f>(((G149*$D$4*0.000000001*Input!G149*(238/236))-(N149*0.000000001))/Input!F149)*1000000</f>
        <v>13.710861610575698</v>
      </c>
      <c r="P149" s="137">
        <f>O149*Input!L149/100</f>
        <v>9.5719566932009792E-4</v>
      </c>
      <c r="Q149" s="144">
        <f t="shared" si="470"/>
        <v>10.229662602372443</v>
      </c>
      <c r="R149" s="145">
        <f>Q149*Input!L149/100</f>
        <v>7.1416290381371024E-4</v>
      </c>
      <c r="S149" s="143">
        <f>Input!S149*0.0000028263/0.000000000155125</f>
        <v>1.0016472786745589</v>
      </c>
      <c r="T149" s="137">
        <f>S149*Input!T149/100</f>
        <v>1.7441412587995055E-3</v>
      </c>
      <c r="U149" s="143">
        <f>S149</f>
        <v>1.0016472786745589</v>
      </c>
      <c r="V149" s="137">
        <f>U149*Input!T149/100</f>
        <v>1.7441412587995055E-3</v>
      </c>
      <c r="W149" s="146">
        <v>0</v>
      </c>
      <c r="X149" s="141">
        <f>((($L$4*0.000000001*Input!G149/Input!W149*(232/229))-(W149*0.000000001))/Input!F149)*1000000000</f>
        <v>0.93858050185759234</v>
      </c>
      <c r="Y149" s="141">
        <f>X149*Input!X149/100</f>
        <v>4.4996410287262319E-3</v>
      </c>
      <c r="Z149" s="141">
        <f t="shared" si="471"/>
        <v>2.2917450301060378E-4</v>
      </c>
      <c r="AA149" s="141">
        <f>Z149*Input!X149/100</f>
        <v>1.0986835912780522E-6</v>
      </c>
      <c r="AB149" s="142">
        <v>0</v>
      </c>
      <c r="AC149" s="142">
        <v>0.85</v>
      </c>
      <c r="AD149" s="141">
        <f>(((Input!G149*$L$4*0.000000001*Input!U149*(230/229))-((AB149*0.000000000000001)+(Input!G149*AC149*0.000000000000001)))/Input!F149)*1000000000000</f>
        <v>225.68409237123305</v>
      </c>
      <c r="AE149" s="141">
        <f>AD149*Input!V149/100</f>
        <v>0.56483106474921529</v>
      </c>
      <c r="AF149" s="141">
        <f t="shared" si="472"/>
        <v>10.288604592071716</v>
      </c>
      <c r="AG149" s="141">
        <f>AF149*Input!V149/100</f>
        <v>2.5749814377543059E-2</v>
      </c>
      <c r="AH149" s="137">
        <f t="shared" si="473"/>
        <v>44894.19397408126</v>
      </c>
      <c r="AI149" s="146">
        <f t="shared" si="474"/>
        <v>242.79034804967293</v>
      </c>
      <c r="AJ149" s="143">
        <f t="shared" si="475"/>
        <v>1.6472786745589385</v>
      </c>
      <c r="AK149" s="146">
        <f t="shared" si="476"/>
        <v>1.7441412587995055</v>
      </c>
      <c r="AL149" s="146">
        <f t="shared" si="477"/>
        <v>1.0057618703558808</v>
      </c>
      <c r="AM149" s="146">
        <f t="shared" si="478"/>
        <v>2.5181505417955796E-3</v>
      </c>
      <c r="AN149" s="137">
        <f>AF149/Q149</f>
        <v>1.0057618703558808</v>
      </c>
      <c r="AO149" s="141">
        <f t="shared" si="479"/>
        <v>2.5181505417955796E-3</v>
      </c>
      <c r="AP149" s="137" t="str">
        <f t="shared" si="480"/>
        <v>Out of range</v>
      </c>
      <c r="AQ149" s="137" t="e">
        <f t="shared" si="481"/>
        <v>#VALUE!</v>
      </c>
      <c r="AR149" s="137" t="e">
        <f t="shared" si="482"/>
        <v>#VALUE!</v>
      </c>
      <c r="AS149" s="145">
        <f t="shared" si="483"/>
        <v>2.2402938583473329E-5</v>
      </c>
      <c r="AT149" s="145">
        <f t="shared" si="484"/>
        <v>1.0741312997049058E-7</v>
      </c>
      <c r="AU149" s="137">
        <v>0.75</v>
      </c>
      <c r="AV149" s="137">
        <f t="shared" si="485"/>
        <v>0.375</v>
      </c>
      <c r="AW149" s="137" t="str">
        <f t="shared" si="486"/>
        <v>Out of range</v>
      </c>
      <c r="AX149" s="147">
        <f t="shared" si="487"/>
        <v>262.39812666360001</v>
      </c>
      <c r="AY149" s="147" t="e">
        <f t="shared" si="488"/>
        <v>#VALUE!</v>
      </c>
      <c r="AZ149" s="137" t="str">
        <f>Input!B149</f>
        <v>Hu1-13</v>
      </c>
      <c r="BA149" s="148">
        <f>Input!E149</f>
        <v>0</v>
      </c>
      <c r="BB149" s="137" t="e">
        <f t="shared" si="489"/>
        <v>#VALUE!</v>
      </c>
      <c r="BC149" s="143" t="e">
        <f t="shared" si="490"/>
        <v>#VALUE!</v>
      </c>
      <c r="BD149" s="137" t="e">
        <f t="shared" si="491"/>
        <v>#VALUE!</v>
      </c>
      <c r="BE149" s="149" t="e">
        <f t="shared" si="492"/>
        <v>#VALUE!</v>
      </c>
      <c r="BF149" s="150" t="e">
        <f t="shared" si="493"/>
        <v>#VALUE!</v>
      </c>
      <c r="BG149" s="151"/>
      <c r="BH149" s="151"/>
      <c r="BI149" s="151"/>
      <c r="BJ149" s="151"/>
      <c r="BK149" s="151"/>
      <c r="BL149" s="151"/>
      <c r="BM149" s="155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</row>
    <row r="150" spans="1:109" s="76" customFormat="1" ht="15" customHeight="1" x14ac:dyDescent="0.2">
      <c r="A150" s="58"/>
      <c r="B150" s="58"/>
      <c r="C150" s="58"/>
      <c r="D150" s="58"/>
      <c r="E150" s="60"/>
      <c r="F150" s="61"/>
      <c r="G150" s="59"/>
      <c r="H150" s="61"/>
      <c r="I150" s="58"/>
      <c r="J150" s="63"/>
      <c r="K150" s="58"/>
      <c r="L150" s="64"/>
      <c r="M150" s="65"/>
      <c r="N150" s="58"/>
      <c r="O150" s="63"/>
      <c r="P150" s="58"/>
      <c r="Q150" s="66"/>
      <c r="R150" s="67"/>
      <c r="S150" s="65"/>
      <c r="T150" s="58"/>
      <c r="U150" s="58"/>
      <c r="V150" s="58"/>
      <c r="W150" s="68"/>
      <c r="X150" s="63"/>
      <c r="Y150" s="63"/>
      <c r="Z150" s="63"/>
      <c r="AA150" s="63"/>
      <c r="AB150" s="64"/>
      <c r="AC150" s="64"/>
      <c r="AD150" s="63"/>
      <c r="AE150" s="63"/>
      <c r="AF150" s="63"/>
      <c r="AG150" s="63"/>
      <c r="AH150" s="58"/>
      <c r="AI150" s="68"/>
      <c r="AJ150" s="65"/>
      <c r="AK150" s="68"/>
      <c r="AL150" s="68"/>
      <c r="AM150" s="68"/>
      <c r="AN150" s="58"/>
      <c r="AO150" s="63"/>
      <c r="AP150" s="58"/>
      <c r="AQ150" s="58"/>
      <c r="AR150" s="58"/>
      <c r="AS150" s="67"/>
      <c r="AT150" s="67"/>
      <c r="AU150" s="58"/>
      <c r="AV150" s="58"/>
      <c r="AW150" s="58"/>
      <c r="AX150" s="57"/>
      <c r="AY150" s="57"/>
      <c r="AZ150" s="58"/>
      <c r="BA150" s="69"/>
      <c r="BB150" s="58"/>
      <c r="BC150" s="65"/>
      <c r="BD150" s="58"/>
      <c r="BE150" s="62"/>
      <c r="BF150" s="74"/>
      <c r="BG150" s="75"/>
      <c r="BH150" s="75"/>
      <c r="BI150" s="75"/>
      <c r="BJ150" s="75"/>
      <c r="BK150" s="75"/>
      <c r="BL150" s="75"/>
      <c r="BM150" s="103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</row>
    <row r="151" spans="1:109" s="154" customFormat="1" ht="15" customHeight="1" x14ac:dyDescent="0.2">
      <c r="A151" s="137">
        <f>Input!A151</f>
        <v>8717</v>
      </c>
      <c r="B151" s="137" t="str">
        <f>Input!B151</f>
        <v>Hu1-13</v>
      </c>
      <c r="C151" s="137">
        <f>Input!O151</f>
        <v>2.0742974884700125</v>
      </c>
      <c r="D151" s="137">
        <f>C151*Input!P151/100</f>
        <v>2.1636938667312089E-2</v>
      </c>
      <c r="E151" s="138">
        <f>Input!M151</f>
        <v>2.7689358162461399</v>
      </c>
      <c r="F151" s="139">
        <f>E151*Input!N151/100</f>
        <v>3.2100616021283094E-4</v>
      </c>
      <c r="G151" s="140">
        <f t="shared" ref="G151:G155" si="494">E151*137.88</f>
        <v>381.78087034401779</v>
      </c>
      <c r="H151" s="139">
        <f>G151*Input!L151/100</f>
        <v>2.6048478301584427E-2</v>
      </c>
      <c r="I151" s="137">
        <v>0</v>
      </c>
      <c r="J151" s="141">
        <f>(((C151*$G$4*0.000000001*Input!G151*(234/233))-(I151*0.000000000000001))/Input!F151)*1000000000000</f>
        <v>739.67775660477685</v>
      </c>
      <c r="K151" s="137">
        <f>J151*Input!P151/100</f>
        <v>7.7155578417236885</v>
      </c>
      <c r="L151" s="142">
        <f t="shared" ref="L151:L155" si="495">(J151/234)*602200000000*0.0000028263/(365.2425*24*60)</f>
        <v>10.229205708662629</v>
      </c>
      <c r="M151" s="143">
        <f>L151*Input!P151/100</f>
        <v>0.10670055658067761</v>
      </c>
      <c r="N151" s="137">
        <v>0</v>
      </c>
      <c r="O151" s="141">
        <f>(((G151*$D$4*0.000000001*Input!G151*(238/236))-(N151*0.000000001))/Input!F151)*1000000</f>
        <v>13.713955510871322</v>
      </c>
      <c r="P151" s="137">
        <f>O151*Input!L151/100</f>
        <v>9.3568772115777471E-4</v>
      </c>
      <c r="Q151" s="144">
        <f t="shared" ref="Q151:Q155" si="496">(O151/238.05)*602200000000000000*0.00000000015512/(365.2425*24*60)</f>
        <v>10.231970958845475</v>
      </c>
      <c r="R151" s="145">
        <f>Q151*Input!L151/100</f>
        <v>6.9811584133003853E-4</v>
      </c>
      <c r="S151" s="143">
        <f>Input!S151*0.0000028263/0.000000000155125</f>
        <v>1.0004218945945136</v>
      </c>
      <c r="T151" s="137">
        <f>S151*Input!T151/100</f>
        <v>1.3647723115522137E-3</v>
      </c>
      <c r="U151" s="143">
        <f>S151</f>
        <v>1.0004218945945136</v>
      </c>
      <c r="V151" s="137">
        <f>U151*Input!T151/100</f>
        <v>1.3647723115522137E-3</v>
      </c>
      <c r="W151" s="146">
        <v>0</v>
      </c>
      <c r="X151" s="141">
        <f>((($L$4*0.000000001*Input!G151/Input!W151*(232/229))-(W151*0.000000001))/Input!F151)*1000000000</f>
        <v>0.95487584765524725</v>
      </c>
      <c r="Y151" s="141">
        <f>X151*Input!X151/100</f>
        <v>5.1625036709930117E-3</v>
      </c>
      <c r="Z151" s="141">
        <f t="shared" ref="Z151:Z155" si="497">(X151/232)*6.022E+23*0.000000001*0.000000000049475/(365.2425*24*60)</f>
        <v>2.3315336019671883E-4</v>
      </c>
      <c r="AA151" s="141">
        <f>Z151*Input!X151/100</f>
        <v>1.2605356820738122E-6</v>
      </c>
      <c r="AB151" s="142">
        <v>0</v>
      </c>
      <c r="AC151" s="142">
        <v>0.85</v>
      </c>
      <c r="AD151" s="141">
        <f>(((Input!G151*$L$4*0.000000001*Input!U151*(230/229))-((AB151*0.000000000000001)+(Input!G151*AC151*0.000000000000001)))/Input!F151)*1000000000000</f>
        <v>226.68262023095235</v>
      </c>
      <c r="AE151" s="141">
        <f>AD151*Input!V151/100</f>
        <v>0.67699702602394451</v>
      </c>
      <c r="AF151" s="141">
        <f t="shared" ref="AF151:AF155" si="498">(AD151/230)*602200000000*0.0000091577/(365.2425*24*60)</f>
        <v>10.334126003062087</v>
      </c>
      <c r="AG151" s="141">
        <f>AF151*Input!V151/100</f>
        <v>3.0863294960600838E-2</v>
      </c>
      <c r="AH151" s="137">
        <f t="shared" ref="AH151:AH155" si="499">AF151/Z151</f>
        <v>44323.298597724948</v>
      </c>
      <c r="AI151" s="146">
        <f t="shared" ref="AI151:AI155" si="500">AH151*SQRT((AG151/AF151)^2+(AA151/Z151)^2)</f>
        <v>273.76339298831726</v>
      </c>
      <c r="AJ151" s="143">
        <f t="shared" ref="AJ151:AJ155" si="501">(U151-1)*1000</f>
        <v>0.42189459451358324</v>
      </c>
      <c r="AK151" s="146">
        <f t="shared" ref="AK151:AK155" si="502">V151*1000</f>
        <v>1.3647723115522137</v>
      </c>
      <c r="AL151" s="146">
        <f t="shared" ref="AL151:AL155" si="503">AF151/Q151</f>
        <v>1.0099839067788108</v>
      </c>
      <c r="AM151" s="146">
        <f t="shared" ref="AM151:AM155" si="504">AL151*SQRT((R151/Q151)^2+(AG151/AF151)^2)</f>
        <v>3.0171457712159073E-3</v>
      </c>
      <c r="AN151" s="137">
        <f>AF151/Q151</f>
        <v>1.0099839067788108</v>
      </c>
      <c r="AO151" s="141">
        <f t="shared" ref="AO151:AO155" si="505">AN151*SQRT((R151/Q151)^2+(AG151/AF151)^2)</f>
        <v>3.0171457712159073E-3</v>
      </c>
      <c r="AP151" s="137" t="str">
        <f t="shared" ref="AP151:AP155" si="506">ThU_Alter_Kombi(AN151,U151)</f>
        <v>Out of range</v>
      </c>
      <c r="AQ151" s="137" t="e">
        <f t="shared" ref="AQ151:AQ155" si="507">Montealter(AN151,AO151,U151,V151)</f>
        <v>#VALUE!</v>
      </c>
      <c r="AR151" s="137" t="e">
        <f t="shared" ref="AR151:AR155" si="508">(AQ151/AP151)*100</f>
        <v>#VALUE!</v>
      </c>
      <c r="AS151" s="145">
        <f t="shared" ref="AS151:AS155" si="509">Z151/Q151</f>
        <v>2.2786749604205942E-5</v>
      </c>
      <c r="AT151" s="145">
        <f t="shared" ref="AT151:AT155" si="510">AS151*SQRT((Y151/X151)^2+(P151/O151)^2)</f>
        <v>1.2320559354979816E-7</v>
      </c>
      <c r="AU151" s="137">
        <v>0.75</v>
      </c>
      <c r="AV151" s="137">
        <f t="shared" ref="AV151:AV155" si="511">AU151/2</f>
        <v>0.375</v>
      </c>
      <c r="AW151" s="137" t="str">
        <f t="shared" ref="AW151:AW155" si="512">marincorr_age(AN151,U151,AS151,AU151)</f>
        <v>Out of range</v>
      </c>
      <c r="AX151" s="147">
        <f t="shared" ref="AX151:AX155" si="513">marincorr_age_error(AN151, AO151, U151, V151, AS151, AT151, AU151, AV151)</f>
        <v>0</v>
      </c>
      <c r="AY151" s="147" t="e">
        <f t="shared" ref="AY151:AY155" si="514">SQRT(((AU151*EXP(-0.0000091577*AW151*1000))/(0.0000091577*(EXP(-0.0000091577*AW151*1000)+(AJ151/1000)*EXP(-(0.0000091577-0.0000028263)*AW151*1000)-AS151*AU151*EXP(-0.0000091577*AW151*1000))))^2*AT151^2+((AS151*EXP(-0.0000091577*AW151*1000))/(0.0000091577*(EXP(-0.0000091577*AW151*1000)+(AJ151/1000)*EXP(-(0.0000091577-0.0000028263)*AW151*1000)-AS151*AU151*EXP(-0.0000091577*AW151*1000))))^2*AV151^2+((0.0000091577/(0.0000091577-0.0000028263))*(EXP(-(0.0000091577-0.0000028263)*AW151*1000)-1)/(0.0000091577*(EXP(-0.0000091577*AW151*1000)+(AJ151/1000)*EXP(-(0.0000091577-0.0000028263)*AW151*1000)-AS151*AU151*EXP(-0.0000091577*AW151*1000))))^2*T151^2+(1/(0.0000091577*(EXP(-0.0000091577*AW151*1000)+(AJ151/1000)*EXP(-(0.0000091577-0.0000028263)*AW151*1000)-AS151*AU151*EXP(-0.0000091577*AW151*1000))))^2*AO151^2)/1000</f>
        <v>#VALUE!</v>
      </c>
      <c r="AZ151" s="137" t="str">
        <f>Input!B151</f>
        <v>Hu1-13</v>
      </c>
      <c r="BA151" s="148">
        <f>Input!E151</f>
        <v>0</v>
      </c>
      <c r="BB151" s="137" t="e">
        <f t="shared" ref="BB151:BB155" si="515">((U151-1)*EXP(0.0000028263*AW151*1000))*1000</f>
        <v>#VALUE!</v>
      </c>
      <c r="BC151" s="143" t="e">
        <f t="shared" ref="BC151:BC155" si="516">SQRT((EXP(0.0000028263*AW151*1000)*V151)^2+((U151-1)*0.0000028263*EXP(0.0000028263*AW151*1000)*AX151*1000)^2)*1000</f>
        <v>#VALUE!</v>
      </c>
      <c r="BD151" s="137" t="e">
        <f t="shared" ref="BD151:BD155" si="517">AW151*1000-58</f>
        <v>#VALUE!</v>
      </c>
      <c r="BE151" s="149" t="e">
        <f t="shared" ref="BE151:BE155" si="518">AY151/2*1000</f>
        <v>#VALUE!</v>
      </c>
      <c r="BF151" s="150" t="e">
        <f t="shared" ref="BF151:BF155" si="519">AY151/AW151*100</f>
        <v>#VALUE!</v>
      </c>
      <c r="BG151" s="151"/>
      <c r="BH151" s="151"/>
      <c r="BI151" s="151"/>
      <c r="BJ151" s="151"/>
      <c r="BK151" s="151"/>
      <c r="BL151" s="151"/>
      <c r="BM151" s="155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</row>
    <row r="152" spans="1:109" ht="15" customHeight="1" x14ac:dyDescent="0.2">
      <c r="A152" s="9">
        <f>Input!A152</f>
        <v>9181</v>
      </c>
      <c r="B152" s="9" t="str">
        <f>Input!B152</f>
        <v>Saqia1-15.0</v>
      </c>
      <c r="C152" s="9">
        <f>Input!O152</f>
        <v>2.4504459820843909</v>
      </c>
      <c r="D152" s="9">
        <f>C152*Input!P152/100</f>
        <v>8.1129253976507248E-3</v>
      </c>
      <c r="E152" s="11">
        <f>Input!M152</f>
        <v>3.0670512775362884</v>
      </c>
      <c r="F152" s="12">
        <f>E152*Input!N152/100</f>
        <v>1.8717037149230039E-4</v>
      </c>
      <c r="G152" s="13">
        <f t="shared" si="494"/>
        <v>422.8850301467034</v>
      </c>
      <c r="H152" s="12">
        <f>G152*Input!L152/100</f>
        <v>2.6088362272674102E-2</v>
      </c>
      <c r="I152" s="9">
        <v>0.3</v>
      </c>
      <c r="J152" s="21">
        <f>(((C152*$G$4*0.000000001*Input!G152*(234/233))-(I152*0.000000000000001))/Input!F152)*1000000000000</f>
        <v>64.827622562774025</v>
      </c>
      <c r="K152" s="9">
        <f>J152*Input!P152/100</f>
        <v>0.21463099754252477</v>
      </c>
      <c r="L152" s="14">
        <f t="shared" si="495"/>
        <v>0.89651889742100144</v>
      </c>
      <c r="M152" s="22">
        <f>L152*Input!P152/100</f>
        <v>2.9681906826502652E-3</v>
      </c>
      <c r="N152" s="9">
        <v>5.0000000000000001E-3</v>
      </c>
      <c r="O152" s="21">
        <f>(((G152*$D$4*0.000000001*Input!G152*(238/236))-(N152*0.000000001))/Input!F152)*1000000</f>
        <v>1.1269765929701374</v>
      </c>
      <c r="P152" s="9">
        <f>O152*Input!L152/100</f>
        <v>6.9524744396909518E-5</v>
      </c>
      <c r="Q152" s="23">
        <f t="shared" si="496"/>
        <v>0.8408363116992803</v>
      </c>
      <c r="R152" s="24">
        <f>Q152*Input!L152/100</f>
        <v>5.1872354772218107E-5</v>
      </c>
      <c r="S152" s="65">
        <f>Input!S152*0.0000028263/0.000000000155125</f>
        <v>1.0681083845033998</v>
      </c>
      <c r="T152" s="9">
        <f>S152*Input!T152/100</f>
        <v>6.7257410362113273E-4</v>
      </c>
      <c r="U152" s="9">
        <f>S152*1/((U151+U153)/2)</f>
        <v>1.0677761079793273</v>
      </c>
      <c r="V152" s="9">
        <f>U152*Input!T152/100</f>
        <v>6.7236487337018179E-4</v>
      </c>
      <c r="W152" s="3">
        <v>3.0000000000000001E-3</v>
      </c>
      <c r="X152" s="21">
        <f>((($L$4*0.000000001*Input!G152/Input!W152*(232/229))-(W152*0.000000001))/Input!F152)*1000000000</f>
        <v>5.9315539191931475</v>
      </c>
      <c r="Y152" s="21">
        <f>X152*Input!X152/100</f>
        <v>1.2112795264183978E-2</v>
      </c>
      <c r="Z152" s="21">
        <f t="shared" si="497"/>
        <v>1.448315747899417E-3</v>
      </c>
      <c r="AA152" s="21">
        <f>Z152*Input!X152/100</f>
        <v>2.9575980208885095E-6</v>
      </c>
      <c r="AB152" s="14">
        <v>0.05</v>
      </c>
      <c r="AC152" s="14">
        <v>0.85</v>
      </c>
      <c r="AD152" s="21">
        <f>(((Input!G152*$L$4*0.000000001*Input!U152*(230/229))-((AB152*0.000000000000001)+(Input!G152*AC152*0.000000000000001)))/Input!F152)*1000000000000</f>
        <v>12.776959760245903</v>
      </c>
      <c r="AE152" s="21">
        <f>AD152*Input!V152/100</f>
        <v>2.3805911787669994E-2</v>
      </c>
      <c r="AF152" s="21">
        <f t="shared" si="498"/>
        <v>0.58248273274726292</v>
      </c>
      <c r="AG152" s="21">
        <f>AF152*Input!V152/100</f>
        <v>1.0852763735522185E-3</v>
      </c>
      <c r="AH152" s="9">
        <f t="shared" si="499"/>
        <v>402.17938221832782</v>
      </c>
      <c r="AI152" s="3">
        <f t="shared" si="500"/>
        <v>1.1117645384340906</v>
      </c>
      <c r="AJ152" s="22">
        <f t="shared" si="501"/>
        <v>67.776107979327321</v>
      </c>
      <c r="AK152" s="3">
        <f t="shared" si="502"/>
        <v>0.6723648733701818</v>
      </c>
      <c r="AL152" s="3">
        <f t="shared" si="503"/>
        <v>0.6927421242906362</v>
      </c>
      <c r="AM152" s="3">
        <f t="shared" si="504"/>
        <v>1.2914179568485689E-3</v>
      </c>
      <c r="AN152" s="9">
        <f>AL152*1/((AN151+AN153)/2)</f>
        <v>0.68709844789135621</v>
      </c>
      <c r="AO152" s="21">
        <f t="shared" si="505"/>
        <v>1.2808969494071116E-3</v>
      </c>
      <c r="AP152" s="58">
        <f t="shared" si="506"/>
        <v>110.85380000000001</v>
      </c>
      <c r="AQ152" s="58">
        <f t="shared" si="507"/>
        <v>0.37309999999999999</v>
      </c>
      <c r="AR152" s="58">
        <f t="shared" si="508"/>
        <v>0.33656942748015856</v>
      </c>
      <c r="AS152" s="67">
        <f t="shared" si="509"/>
        <v>1.7224705067416235E-3</v>
      </c>
      <c r="AT152" s="67">
        <f t="shared" si="510"/>
        <v>3.519052728795297E-6</v>
      </c>
      <c r="AU152" s="58">
        <v>0.75</v>
      </c>
      <c r="AV152" s="58">
        <f t="shared" si="511"/>
        <v>0.375</v>
      </c>
      <c r="AW152" s="58">
        <f t="shared" si="512"/>
        <v>110.7247</v>
      </c>
      <c r="AX152" s="57">
        <f t="shared" si="513"/>
        <v>0.395526763</v>
      </c>
      <c r="AY152" s="47">
        <f t="shared" si="514"/>
        <v>0.38374848393011135</v>
      </c>
      <c r="AZ152" s="9" t="str">
        <f>Input!B152</f>
        <v>Saqia1-15.0</v>
      </c>
      <c r="BA152" s="48">
        <f>Input!E152</f>
        <v>15</v>
      </c>
      <c r="BB152" s="58">
        <f t="shared" si="515"/>
        <v>92.67983903378466</v>
      </c>
      <c r="BC152" s="22">
        <f t="shared" si="516"/>
        <v>0.92523832404396122</v>
      </c>
      <c r="BD152" s="9">
        <f t="shared" si="517"/>
        <v>110666.7</v>
      </c>
      <c r="BE152" s="49">
        <f t="shared" si="518"/>
        <v>191.87424196505569</v>
      </c>
      <c r="BF152" s="89">
        <f t="shared" si="519"/>
        <v>0.34657893309271676</v>
      </c>
      <c r="BG152" s="85"/>
      <c r="BH152" s="85"/>
      <c r="BI152" s="85"/>
      <c r="BJ152" s="85"/>
      <c r="BK152" s="85"/>
      <c r="BL152" s="85"/>
      <c r="BM152" s="90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</row>
    <row r="153" spans="1:109" s="154" customFormat="1" ht="15" customHeight="1" x14ac:dyDescent="0.2">
      <c r="A153" s="137">
        <f>Input!A153</f>
        <v>8717</v>
      </c>
      <c r="B153" s="137" t="str">
        <f>Input!B153</f>
        <v>Hu1-13</v>
      </c>
      <c r="C153" s="137">
        <f>Input!O153</f>
        <v>2.0999152450891425</v>
      </c>
      <c r="D153" s="137">
        <f>C153*Input!P153/100</f>
        <v>1.7585323928119758E-2</v>
      </c>
      <c r="E153" s="138">
        <f>Input!M153</f>
        <v>2.7688222341983151</v>
      </c>
      <c r="F153" s="139">
        <f>E153*Input!N153/100</f>
        <v>4.2882681384193182E-4</v>
      </c>
      <c r="G153" s="140">
        <f t="shared" si="494"/>
        <v>381.76520965126366</v>
      </c>
      <c r="H153" s="139">
        <f>G153*Input!L153/100</f>
        <v>2.0904283871809377E-2</v>
      </c>
      <c r="I153" s="137">
        <v>0</v>
      </c>
      <c r="J153" s="141">
        <f>(((C153*$G$4*0.000000001*Input!G153*(234/233))-(I153*0.000000000000001))/Input!F153)*1000000000000</f>
        <v>748.81284202555821</v>
      </c>
      <c r="K153" s="137">
        <f>J153*Input!P153/100</f>
        <v>6.2707846992159988</v>
      </c>
      <c r="L153" s="142">
        <f t="shared" si="495"/>
        <v>10.355537299819705</v>
      </c>
      <c r="M153" s="143">
        <f>L153*Input!P153/100</f>
        <v>8.6720394212541491E-2</v>
      </c>
      <c r="N153" s="137">
        <v>0</v>
      </c>
      <c r="O153" s="141">
        <f>(((G153*$D$4*0.000000001*Input!G153*(238/236))-(N153*0.000000001))/Input!F153)*1000000</f>
        <v>13.713392962927244</v>
      </c>
      <c r="P153" s="137">
        <f>O153*Input!L153/100</f>
        <v>7.5090304746357412E-4</v>
      </c>
      <c r="Q153" s="144">
        <f t="shared" si="496"/>
        <v>10.231551242285786</v>
      </c>
      <c r="R153" s="145">
        <f>Q153*Input!L153/100</f>
        <v>5.6024814784219027E-4</v>
      </c>
      <c r="S153" s="143">
        <f>Input!S153*0.0000028263/0.000000000155125</f>
        <v>1.0002004765591195</v>
      </c>
      <c r="T153" s="137">
        <f>S153*Input!T153/100</f>
        <v>1.5360388363178199E-3</v>
      </c>
      <c r="U153" s="143">
        <f>S153</f>
        <v>1.0002004765591195</v>
      </c>
      <c r="V153" s="137">
        <f>U153*Input!T153/100</f>
        <v>1.5360388363178199E-3</v>
      </c>
      <c r="W153" s="146">
        <v>0</v>
      </c>
      <c r="X153" s="141">
        <f>((($L$4*0.000000001*Input!G153/Input!W153*(232/229))-(W153*0.000000001))/Input!F153)*1000000000</f>
        <v>0.94241264182480622</v>
      </c>
      <c r="Y153" s="141">
        <f>X153*Input!X153/100</f>
        <v>4.9152573160899798E-3</v>
      </c>
      <c r="Z153" s="141">
        <f t="shared" si="497"/>
        <v>2.3011020194182514E-4</v>
      </c>
      <c r="AA153" s="141">
        <f>Z153*Input!X153/100</f>
        <v>1.2001651966504075E-6</v>
      </c>
      <c r="AB153" s="142">
        <v>0</v>
      </c>
      <c r="AC153" s="142">
        <v>0.85</v>
      </c>
      <c r="AD153" s="141">
        <f>(((Input!G153*$L$4*0.000000001*Input!U153*(230/229))-((AB153*0.000000000000001)+(Input!G153*AC153*0.000000000000001)))/Input!F153)*1000000000000</f>
        <v>225.8787739427263</v>
      </c>
      <c r="AE153" s="141">
        <f>AD153*Input!V153/100</f>
        <v>0.45719356945690764</v>
      </c>
      <c r="AF153" s="141">
        <f t="shared" si="498"/>
        <v>10.297479837506216</v>
      </c>
      <c r="AG153" s="141">
        <f>AF153*Input!V153/100</f>
        <v>2.0842779873215301E-2</v>
      </c>
      <c r="AH153" s="137">
        <f t="shared" si="499"/>
        <v>44750.209902077935</v>
      </c>
      <c r="AI153" s="146">
        <f t="shared" si="500"/>
        <v>250.35907567183131</v>
      </c>
      <c r="AJ153" s="143">
        <f t="shared" si="501"/>
        <v>0.20047655911947793</v>
      </c>
      <c r="AK153" s="146">
        <f t="shared" si="502"/>
        <v>1.5360388363178199</v>
      </c>
      <c r="AL153" s="146">
        <f t="shared" si="503"/>
        <v>1.0064436558698895</v>
      </c>
      <c r="AM153" s="146">
        <f t="shared" si="504"/>
        <v>2.0378537908549302E-3</v>
      </c>
      <c r="AN153" s="137">
        <f>AF153/Q153</f>
        <v>1.0064436558698895</v>
      </c>
      <c r="AO153" s="141">
        <f t="shared" si="505"/>
        <v>2.0378537908549302E-3</v>
      </c>
      <c r="AP153" s="137" t="str">
        <f t="shared" si="506"/>
        <v>Out of range</v>
      </c>
      <c r="AQ153" s="137" t="e">
        <f t="shared" si="507"/>
        <v>#VALUE!</v>
      </c>
      <c r="AR153" s="137" t="e">
        <f t="shared" si="508"/>
        <v>#VALUE!</v>
      </c>
      <c r="AS153" s="145">
        <f t="shared" si="509"/>
        <v>2.2490255533374743E-5</v>
      </c>
      <c r="AT153" s="145">
        <f t="shared" si="510"/>
        <v>1.173068783611429E-7</v>
      </c>
      <c r="AU153" s="137">
        <v>0.75</v>
      </c>
      <c r="AV153" s="137">
        <f t="shared" si="511"/>
        <v>0.375</v>
      </c>
      <c r="AW153" s="137" t="str">
        <f t="shared" si="512"/>
        <v>Out of range</v>
      </c>
      <c r="AX153" s="147">
        <f t="shared" si="513"/>
        <v>0</v>
      </c>
      <c r="AY153" s="147" t="e">
        <f t="shared" si="514"/>
        <v>#VALUE!</v>
      </c>
      <c r="AZ153" s="137" t="str">
        <f>Input!B153</f>
        <v>Hu1-13</v>
      </c>
      <c r="BA153" s="148">
        <f>Input!E153</f>
        <v>0</v>
      </c>
      <c r="BB153" s="137" t="e">
        <f t="shared" si="515"/>
        <v>#VALUE!</v>
      </c>
      <c r="BC153" s="143" t="e">
        <f t="shared" si="516"/>
        <v>#VALUE!</v>
      </c>
      <c r="BD153" s="137" t="e">
        <f t="shared" si="517"/>
        <v>#VALUE!</v>
      </c>
      <c r="BE153" s="149" t="e">
        <f t="shared" si="518"/>
        <v>#VALUE!</v>
      </c>
      <c r="BF153" s="150" t="e">
        <f t="shared" si="519"/>
        <v>#VALUE!</v>
      </c>
      <c r="BG153" s="151"/>
      <c r="BH153" s="151"/>
      <c r="BI153" s="151"/>
      <c r="BJ153" s="151"/>
      <c r="BK153" s="151"/>
      <c r="BL153" s="151"/>
      <c r="BM153" s="155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</row>
    <row r="154" spans="1:109" ht="15" customHeight="1" x14ac:dyDescent="0.2">
      <c r="A154" s="9">
        <f>Input!A154</f>
        <v>9182</v>
      </c>
      <c r="B154" s="9" t="str">
        <f>Input!B154</f>
        <v>Saqia1-17.0</v>
      </c>
      <c r="C154" s="9">
        <f>Input!O154</f>
        <v>3.1622739175626582</v>
      </c>
      <c r="D154" s="9">
        <f>C154*Input!P154/100</f>
        <v>1.441449346327504E-2</v>
      </c>
      <c r="E154" s="11">
        <f>Input!M154</f>
        <v>3.9393080494044761</v>
      </c>
      <c r="F154" s="12">
        <f>E154*Input!N154/100</f>
        <v>2.727945972473343E-4</v>
      </c>
      <c r="G154" s="13">
        <f t="shared" si="494"/>
        <v>543.15179385188912</v>
      </c>
      <c r="H154" s="12">
        <f>G154*Input!L154/100</f>
        <v>2.0498421426404356E-2</v>
      </c>
      <c r="I154" s="9">
        <v>0.3</v>
      </c>
      <c r="J154" s="21">
        <f>(((C154*$G$4*0.000000001*Input!G154*(234/233))-(I154*0.000000000000001))/Input!F154)*1000000000000</f>
        <v>56.410318889326298</v>
      </c>
      <c r="K154" s="9">
        <f>J154*Input!P154/100</f>
        <v>0.2571333774647126</v>
      </c>
      <c r="L154" s="14">
        <f t="shared" si="495"/>
        <v>0.780113706080383</v>
      </c>
      <c r="M154" s="22">
        <f>L154*Input!P154/100</f>
        <v>3.5559677023722395E-3</v>
      </c>
      <c r="N154" s="9">
        <v>5.0000000000000001E-3</v>
      </c>
      <c r="O154" s="21">
        <f>(((G154*$D$4*0.000000001*Input!G154*(238/236))-(N154*0.000000001))/Input!F154)*1000000</f>
        <v>0.97601779103979325</v>
      </c>
      <c r="P154" s="9">
        <f>O154*Input!L154/100</f>
        <v>3.6834682729332128E-5</v>
      </c>
      <c r="Q154" s="23">
        <f t="shared" si="496"/>
        <v>0.72820607339137944</v>
      </c>
      <c r="R154" s="24">
        <f>Q154*Input!L154/100</f>
        <v>2.7482326573543573E-5</v>
      </c>
      <c r="S154" s="65">
        <f>Input!S154*0.0000028263/0.000000000155125</f>
        <v>1.0753923911286487</v>
      </c>
      <c r="T154" s="9">
        <f>S154*Input!T154/100</f>
        <v>6.2047964280831358E-4</v>
      </c>
      <c r="U154" s="9">
        <f>S154*1/((U153+U155)/2)</f>
        <v>1.0751172658900086</v>
      </c>
      <c r="V154" s="9">
        <f>U154*Input!T154/100</f>
        <v>6.2032090111439116E-4</v>
      </c>
      <c r="W154" s="3">
        <v>3.0000000000000001E-3</v>
      </c>
      <c r="X154" s="21">
        <f>((($L$4*0.000000001*Input!G154/Input!W154*(232/229))-(W154*0.000000001))/Input!F154)*1000000000</f>
        <v>14.39530602408882</v>
      </c>
      <c r="Y154" s="21">
        <f>X154*Input!X154/100</f>
        <v>3.045379999221768E-2</v>
      </c>
      <c r="Z154" s="21">
        <f t="shared" si="497"/>
        <v>3.5149218391249491E-3</v>
      </c>
      <c r="AA154" s="21">
        <f>Z154*Input!X154/100</f>
        <v>7.4359465854957126E-6</v>
      </c>
      <c r="AB154" s="14">
        <v>0.05</v>
      </c>
      <c r="AC154" s="14">
        <v>0.85</v>
      </c>
      <c r="AD154" s="21">
        <f>(((Input!G154*$L$4*0.000000001*Input!U154*(230/229))-((AB154*0.000000000000001)+(Input!G154*AC154*0.000000000000001)))/Input!F154)*1000000000000</f>
        <v>9.4776078845792746</v>
      </c>
      <c r="AE154" s="21">
        <f>AD154*Input!V154/100</f>
        <v>2.3559836371625384E-2</v>
      </c>
      <c r="AF154" s="21">
        <f t="shared" si="498"/>
        <v>0.43207015159375389</v>
      </c>
      <c r="AG154" s="21">
        <f>AF154*Input!V154/100</f>
        <v>1.074058158617743E-3</v>
      </c>
      <c r="AH154" s="9">
        <f t="shared" si="499"/>
        <v>122.92454039356936</v>
      </c>
      <c r="AI154" s="3">
        <f t="shared" si="500"/>
        <v>0.40124849966783444</v>
      </c>
      <c r="AJ154" s="22">
        <f t="shared" si="501"/>
        <v>75.117265890008554</v>
      </c>
      <c r="AK154" s="3">
        <f t="shared" si="502"/>
        <v>0.6203209011143912</v>
      </c>
      <c r="AL154" s="3">
        <f t="shared" si="503"/>
        <v>0.5933350014255302</v>
      </c>
      <c r="AM154" s="3">
        <f t="shared" si="504"/>
        <v>1.4751070752549609E-3</v>
      </c>
      <c r="AN154" s="9">
        <f>AL154*1/((AN153+AN155)/2)</f>
        <v>0.58994747784949986</v>
      </c>
      <c r="AO154" s="21">
        <f t="shared" si="505"/>
        <v>1.4666852562444698E-3</v>
      </c>
      <c r="AP154" s="58">
        <f t="shared" si="506"/>
        <v>85.842799999999997</v>
      </c>
      <c r="AQ154" s="58">
        <f t="shared" si="507"/>
        <v>0.32440000000000002</v>
      </c>
      <c r="AR154" s="58">
        <f t="shared" si="508"/>
        <v>0.37790006849729973</v>
      </c>
      <c r="AS154" s="67">
        <f t="shared" si="509"/>
        <v>4.8268230210651237E-3</v>
      </c>
      <c r="AT154" s="67">
        <f t="shared" si="510"/>
        <v>1.0212946551303307E-5</v>
      </c>
      <c r="AU154" s="58">
        <v>0.75</v>
      </c>
      <c r="AV154" s="58">
        <f t="shared" si="511"/>
        <v>0.375</v>
      </c>
      <c r="AW154" s="58">
        <f t="shared" si="512"/>
        <v>85.481399999999994</v>
      </c>
      <c r="AX154" s="57">
        <f t="shared" si="513"/>
        <v>0.40119868469999997</v>
      </c>
      <c r="AY154" s="47">
        <f t="shared" si="514"/>
        <v>0.37740217756571492</v>
      </c>
      <c r="AZ154" s="9" t="str">
        <f>Input!B154</f>
        <v>Saqia1-17.0</v>
      </c>
      <c r="BA154" s="48">
        <f>Input!E154</f>
        <v>17</v>
      </c>
      <c r="BB154" s="58">
        <f t="shared" si="515"/>
        <v>95.645296297922101</v>
      </c>
      <c r="BC154" s="22">
        <f t="shared" si="516"/>
        <v>0.79725311533476351</v>
      </c>
      <c r="BD154" s="9">
        <f t="shared" si="517"/>
        <v>85423.4</v>
      </c>
      <c r="BE154" s="49">
        <f t="shared" si="518"/>
        <v>188.70108878285745</v>
      </c>
      <c r="BF154" s="89">
        <f t="shared" si="519"/>
        <v>0.441502101703663</v>
      </c>
      <c r="BG154" s="85"/>
      <c r="BH154" s="85"/>
      <c r="BI154" s="85"/>
      <c r="BJ154" s="85"/>
      <c r="BK154" s="85"/>
      <c r="BL154" s="85"/>
      <c r="BM154" s="90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</row>
    <row r="155" spans="1:109" s="154" customFormat="1" ht="15" customHeight="1" x14ac:dyDescent="0.2">
      <c r="A155" s="137">
        <f>Input!A155</f>
        <v>8717</v>
      </c>
      <c r="B155" s="137" t="str">
        <f>Input!B155</f>
        <v>Hu1-13</v>
      </c>
      <c r="C155" s="137">
        <f>Input!O155</f>
        <v>2.0914832371454688</v>
      </c>
      <c r="D155" s="137">
        <f>C155*Input!P155/100</f>
        <v>9.3912677561251226E-3</v>
      </c>
      <c r="E155" s="138">
        <f>Input!M155</f>
        <v>2.7689769254293162</v>
      </c>
      <c r="F155" s="139">
        <f>E155*Input!N155/100</f>
        <v>2.1272227518876326E-4</v>
      </c>
      <c r="G155" s="140">
        <f t="shared" si="494"/>
        <v>381.78653847819407</v>
      </c>
      <c r="H155" s="139">
        <f>G155*Input!L155/100</f>
        <v>1.6848733173200812E-2</v>
      </c>
      <c r="I155" s="137">
        <v>0</v>
      </c>
      <c r="J155" s="141">
        <f>(((C155*$G$4*0.000000001*Input!G155*(234/233))-(I155*0.000000000000001))/Input!F155)*1000000000000</f>
        <v>745.80605599119292</v>
      </c>
      <c r="K155" s="137">
        <f>J155*Input!P155/100</f>
        <v>3.3488503477141585</v>
      </c>
      <c r="L155" s="142">
        <f t="shared" si="495"/>
        <v>10.313955634570457</v>
      </c>
      <c r="M155" s="143">
        <f>L155*Input!P155/100</f>
        <v>4.6312166059358943E-2</v>
      </c>
      <c r="N155" s="137">
        <v>0</v>
      </c>
      <c r="O155" s="141">
        <f>(((G155*$D$4*0.000000001*Input!G155*(238/236))-(N155*0.000000001))/Input!F155)*1000000</f>
        <v>13.714159115991329</v>
      </c>
      <c r="P155" s="137">
        <f>O155*Input!L155/100</f>
        <v>6.0522355911549479E-4</v>
      </c>
      <c r="Q155" s="144">
        <f t="shared" si="496"/>
        <v>10.232122868458518</v>
      </c>
      <c r="R155" s="145">
        <f>Q155*Input!L155/100</f>
        <v>4.5155680106806674E-4</v>
      </c>
      <c r="S155" s="143">
        <f>Input!S155*0.0000028263/0.000000000155125</f>
        <v>1.0003113285199523</v>
      </c>
      <c r="T155" s="137">
        <f>S155*Input!T155/100</f>
        <v>9.1438718331257639E-4</v>
      </c>
      <c r="U155" s="143">
        <f>S155</f>
        <v>1.0003113285199523</v>
      </c>
      <c r="V155" s="137">
        <f>U155*Input!T155/100</f>
        <v>9.1438718331257639E-4</v>
      </c>
      <c r="W155" s="146">
        <v>0</v>
      </c>
      <c r="X155" s="141">
        <f>((($L$4*0.000000001*Input!G155/Input!W155*(232/229))-(W155*0.000000001))/Input!F155)*1000000000</f>
        <v>0.93578564074718118</v>
      </c>
      <c r="Y155" s="141">
        <f>X155*Input!X155/100</f>
        <v>3.2890560333949676E-3</v>
      </c>
      <c r="Z155" s="141">
        <f t="shared" si="497"/>
        <v>2.2849207789662107E-4</v>
      </c>
      <c r="AA155" s="141">
        <f>Z155*Input!X155/100</f>
        <v>8.0309337380810647E-7</v>
      </c>
      <c r="AB155" s="142">
        <v>0</v>
      </c>
      <c r="AC155" s="142">
        <v>0.85</v>
      </c>
      <c r="AD155" s="141">
        <f>(((Input!G155*$L$4*0.000000001*Input!U155*(230/229))-((AB155*0.000000000000001)+(Input!G155*AC155*0.000000000000001)))/Input!F155)*1000000000000</f>
        <v>225.57646140805215</v>
      </c>
      <c r="AE155" s="141">
        <f>AD155*Input!V155/100</f>
        <v>0.49033420847119563</v>
      </c>
      <c r="AF155" s="141">
        <f t="shared" si="498"/>
        <v>10.283697855356705</v>
      </c>
      <c r="AG155" s="141">
        <f>AF155*Input!V155/100</f>
        <v>2.2353612680100613E-2</v>
      </c>
      <c r="AH155" s="137">
        <f t="shared" si="499"/>
        <v>45006.80264288839</v>
      </c>
      <c r="AI155" s="146">
        <f t="shared" si="500"/>
        <v>185.99542022609697</v>
      </c>
      <c r="AJ155" s="143">
        <f t="shared" si="501"/>
        <v>0.31132851995230304</v>
      </c>
      <c r="AK155" s="146">
        <f t="shared" si="502"/>
        <v>0.9143871833125764</v>
      </c>
      <c r="AL155" s="146">
        <f t="shared" si="503"/>
        <v>1.0050404972224456</v>
      </c>
      <c r="AM155" s="146">
        <f t="shared" si="504"/>
        <v>2.1851007313082814E-3</v>
      </c>
      <c r="AN155" s="137">
        <f>AF155/Q155</f>
        <v>1.0050404972224456</v>
      </c>
      <c r="AO155" s="141">
        <f t="shared" si="505"/>
        <v>2.1851007313082814E-3</v>
      </c>
      <c r="AP155" s="137" t="str">
        <f t="shared" si="506"/>
        <v>Out of range</v>
      </c>
      <c r="AQ155" s="137" t="e">
        <f t="shared" si="507"/>
        <v>#VALUE!</v>
      </c>
      <c r="AR155" s="137" t="e">
        <f t="shared" si="508"/>
        <v>#VALUE!</v>
      </c>
      <c r="AS155" s="145">
        <f t="shared" si="509"/>
        <v>2.2330857519407768E-5</v>
      </c>
      <c r="AT155" s="145">
        <f t="shared" si="510"/>
        <v>7.8493650522059482E-8</v>
      </c>
      <c r="AU155" s="137">
        <v>0.75</v>
      </c>
      <c r="AV155" s="137">
        <f t="shared" si="511"/>
        <v>0.375</v>
      </c>
      <c r="AW155" s="137" t="str">
        <f t="shared" si="512"/>
        <v>Out of range</v>
      </c>
      <c r="AX155" s="147">
        <f t="shared" si="513"/>
        <v>93.957492182300001</v>
      </c>
      <c r="AY155" s="147" t="e">
        <f t="shared" si="514"/>
        <v>#VALUE!</v>
      </c>
      <c r="AZ155" s="137" t="str">
        <f>Input!B155</f>
        <v>Hu1-13</v>
      </c>
      <c r="BA155" s="148">
        <f>Input!E155</f>
        <v>0</v>
      </c>
      <c r="BB155" s="137" t="e">
        <f t="shared" si="515"/>
        <v>#VALUE!</v>
      </c>
      <c r="BC155" s="143" t="e">
        <f t="shared" si="516"/>
        <v>#VALUE!</v>
      </c>
      <c r="BD155" s="137" t="e">
        <f t="shared" si="517"/>
        <v>#VALUE!</v>
      </c>
      <c r="BE155" s="149" t="e">
        <f t="shared" si="518"/>
        <v>#VALUE!</v>
      </c>
      <c r="BF155" s="150" t="e">
        <f t="shared" si="519"/>
        <v>#VALUE!</v>
      </c>
      <c r="BG155" s="151"/>
      <c r="BH155" s="151"/>
      <c r="BI155" s="151"/>
      <c r="BJ155" s="151"/>
      <c r="BK155" s="151"/>
      <c r="BL155" s="151"/>
      <c r="BM155" s="155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</row>
    <row r="156" spans="1:109" s="76" customFormat="1" ht="15" customHeight="1" x14ac:dyDescent="0.2">
      <c r="A156" s="58"/>
      <c r="B156" s="58"/>
      <c r="C156" s="58"/>
      <c r="D156" s="58"/>
      <c r="E156" s="60"/>
      <c r="F156" s="61"/>
      <c r="G156" s="59"/>
      <c r="H156" s="61"/>
      <c r="I156" s="58"/>
      <c r="J156" s="63"/>
      <c r="K156" s="58"/>
      <c r="L156" s="64"/>
      <c r="M156" s="65"/>
      <c r="N156" s="58"/>
      <c r="O156" s="63"/>
      <c r="P156" s="58"/>
      <c r="Q156" s="66"/>
      <c r="R156" s="67"/>
      <c r="S156" s="65"/>
      <c r="T156" s="58"/>
      <c r="U156" s="58"/>
      <c r="V156" s="58"/>
      <c r="W156" s="68"/>
      <c r="X156" s="63"/>
      <c r="Y156" s="63"/>
      <c r="Z156" s="63"/>
      <c r="AA156" s="63"/>
      <c r="AB156" s="64"/>
      <c r="AC156" s="64"/>
      <c r="AD156" s="63"/>
      <c r="AE156" s="63"/>
      <c r="AF156" s="63"/>
      <c r="AG156" s="63"/>
      <c r="AH156" s="58"/>
      <c r="AI156" s="68"/>
      <c r="AJ156" s="65"/>
      <c r="AK156" s="68"/>
      <c r="AL156" s="68"/>
      <c r="AM156" s="68"/>
      <c r="AN156" s="58"/>
      <c r="AO156" s="63"/>
      <c r="AP156" s="58"/>
      <c r="AQ156" s="58"/>
      <c r="AR156" s="58"/>
      <c r="AS156" s="67"/>
      <c r="AT156" s="67"/>
      <c r="AU156" s="58"/>
      <c r="AV156" s="58"/>
      <c r="AW156" s="58"/>
      <c r="AX156" s="57"/>
      <c r="AY156" s="57"/>
      <c r="AZ156" s="58"/>
      <c r="BA156" s="69"/>
      <c r="BB156" s="58"/>
      <c r="BC156" s="65"/>
      <c r="BD156" s="58"/>
      <c r="BE156" s="62"/>
      <c r="BF156" s="74"/>
      <c r="BG156" s="75"/>
      <c r="BH156" s="75"/>
      <c r="BI156" s="75"/>
      <c r="BJ156" s="75"/>
      <c r="BK156" s="75"/>
      <c r="BL156" s="75"/>
      <c r="BM156" s="103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</row>
    <row r="157" spans="1:109" s="154" customFormat="1" ht="15" customHeight="1" x14ac:dyDescent="0.2">
      <c r="A157" s="137">
        <f>Input!A157</f>
        <v>8717</v>
      </c>
      <c r="B157" s="137" t="str">
        <f>Input!B157</f>
        <v>Hu1-13</v>
      </c>
      <c r="C157" s="137">
        <f>Input!O157</f>
        <v>2.1567935799944808</v>
      </c>
      <c r="D157" s="137">
        <f>C157*Input!P157/100</f>
        <v>2.5838593334208321E-2</v>
      </c>
      <c r="E157" s="138">
        <f>Input!M157</f>
        <v>2.7687651943373153</v>
      </c>
      <c r="F157" s="139">
        <f>E157*Input!N157/100</f>
        <v>4.7440551174759873E-4</v>
      </c>
      <c r="G157" s="140">
        <f t="shared" ref="G157:G161" si="520">E157*137.88</f>
        <v>381.757344995229</v>
      </c>
      <c r="H157" s="139">
        <f>G157*Input!L157/100</f>
        <v>3.8746821737490333E-2</v>
      </c>
      <c r="I157" s="137">
        <v>0</v>
      </c>
      <c r="J157" s="141">
        <f>(((C157*$G$4*0.000000001*Input!G157*(234/233))-(I157*0.000000000000001))/Input!F157)*1000000000000</f>
        <v>769.09519756812176</v>
      </c>
      <c r="K157" s="137">
        <f>J157*Input!P157/100</f>
        <v>9.2138340124816924</v>
      </c>
      <c r="L157" s="142">
        <f t="shared" ref="L157:L161" si="521">(J157/234)*602200000000*0.0000028263/(365.2425*24*60)</f>
        <v>10.636027533909537</v>
      </c>
      <c r="M157" s="143">
        <f>L157*Input!P157/100</f>
        <v>0.12742062693864029</v>
      </c>
      <c r="N157" s="137">
        <v>0</v>
      </c>
      <c r="O157" s="141">
        <f>(((G157*$D$4*0.000000001*Input!G157*(238/236))-(N157*0.000000001))/Input!F157)*1000000</f>
        <v>13.71311045651756</v>
      </c>
      <c r="P157" s="137">
        <f>O157*Input!L157/100</f>
        <v>1.3918250776074551E-3</v>
      </c>
      <c r="Q157" s="144">
        <f t="shared" ref="Q157:Q161" si="522">(O157/238.05)*602200000000000000*0.00000000015512/(365.2425*24*60)</f>
        <v>10.231340464485221</v>
      </c>
      <c r="R157" s="145">
        <f>Q157*Input!L157/100</f>
        <v>1.0384395488656146E-3</v>
      </c>
      <c r="S157" s="143">
        <f>Input!S157*0.0000028263/0.000000000155125</f>
        <v>1.003319376808137</v>
      </c>
      <c r="T157" s="137">
        <f>S157*Input!T157/100</f>
        <v>2.8908569108455511E-3</v>
      </c>
      <c r="U157" s="143">
        <f>S157</f>
        <v>1.003319376808137</v>
      </c>
      <c r="V157" s="137">
        <f>U157*Input!T157/100</f>
        <v>2.8908569108455511E-3</v>
      </c>
      <c r="W157" s="146">
        <v>0</v>
      </c>
      <c r="X157" s="141">
        <f>((($L$4*0.000000001*Input!G157/Input!W157*(232/229))-(W157*0.000000001))/Input!F157)*1000000000</f>
        <v>0.98223719092818373</v>
      </c>
      <c r="Y157" s="141">
        <f>X157*Input!X157/100</f>
        <v>8.3437560529549207E-3</v>
      </c>
      <c r="Z157" s="141">
        <f t="shared" ref="Z157:Z161" si="523">(X157/232)*6.022E+23*0.000000001*0.000000000049475/(365.2425*24*60)</f>
        <v>2.398342173356296E-4</v>
      </c>
      <c r="AA157" s="141">
        <f>Z157*Input!X157/100</f>
        <v>2.0373064887808523E-6</v>
      </c>
      <c r="AB157" s="142">
        <v>0</v>
      </c>
      <c r="AC157" s="142">
        <v>0.85</v>
      </c>
      <c r="AD157" s="141">
        <f>(((Input!G157*$L$4*0.000000001*Input!U157*(230/229))-((AB157*0.000000000000001)+(Input!G157*AC157*0.000000000000001)))/Input!F157)*1000000000000</f>
        <v>224.66819514525443</v>
      </c>
      <c r="AE157" s="141">
        <f>AD157*Input!V157/100</f>
        <v>0.97385862957498548</v>
      </c>
      <c r="AF157" s="141">
        <f t="shared" ref="AF157:AF161" si="524">(AD157/230)*602200000000*0.0000091577/(365.2425*24*60)</f>
        <v>10.242291337316111</v>
      </c>
      <c r="AG157" s="141">
        <f>AF157*Input!V157/100</f>
        <v>4.4396777207461803E-2</v>
      </c>
      <c r="AH157" s="137">
        <f t="shared" ref="AH157:AH161" si="525">AF157/Z157</f>
        <v>42705.713351080383</v>
      </c>
      <c r="AI157" s="146">
        <f t="shared" ref="AI157:AI161" si="526">AH157*SQRT((AG157/AF157)^2+(AA157/Z157)^2)</f>
        <v>407.27058849052355</v>
      </c>
      <c r="AJ157" s="143">
        <f t="shared" ref="AJ157:AJ161" si="527">(U157-1)*1000</f>
        <v>3.3193768081369868</v>
      </c>
      <c r="AK157" s="146">
        <f t="shared" ref="AK157:AK161" si="528">V157*1000</f>
        <v>2.8908569108455513</v>
      </c>
      <c r="AL157" s="146">
        <f t="shared" ref="AL157:AL161" si="529">AF157/Q157</f>
        <v>1.0010703263046423</v>
      </c>
      <c r="AM157" s="146">
        <f t="shared" ref="AM157:AM161" si="530">AL157*SQRT((R157/Q157)^2+(AG157/AF157)^2)</f>
        <v>4.3404817035524778E-3</v>
      </c>
      <c r="AN157" s="137">
        <f>AF157/Q157</f>
        <v>1.0010703263046423</v>
      </c>
      <c r="AO157" s="141">
        <f t="shared" ref="AO157:AO161" si="531">AN157*SQRT((R157/Q157)^2+(AG157/AF157)^2)</f>
        <v>4.3404817035524778E-3</v>
      </c>
      <c r="AP157" s="137">
        <f t="shared" ref="AP157:AP161" si="532">ThU_Alter_Kombi(AN157,U157)</f>
        <v>613.4692</v>
      </c>
      <c r="AQ157" s="137" t="e">
        <f t="shared" ref="AQ157:AQ161" si="533">Montealter(AN157,AO157,U157,V157)</f>
        <v>#VALUE!</v>
      </c>
      <c r="AR157" s="137" t="e">
        <f t="shared" ref="AR157:AR161" si="534">(AQ157/AP157)*100</f>
        <v>#VALUE!</v>
      </c>
      <c r="AS157" s="145">
        <f t="shared" ref="AS157:AS161" si="535">Z157/Q157</f>
        <v>2.3441133463218848E-5</v>
      </c>
      <c r="AT157" s="145">
        <f t="shared" ref="AT157:AT161" si="536">AS157*SQRT((Y157/X157)^2+(P157/O157)^2)</f>
        <v>1.9913831562221891E-7</v>
      </c>
      <c r="AU157" s="137">
        <v>0.75</v>
      </c>
      <c r="AV157" s="137">
        <f t="shared" ref="AV157:AV161" si="537">AU157/2</f>
        <v>0.375</v>
      </c>
      <c r="AW157" s="137">
        <f t="shared" ref="AW157:AW161" si="538">marincorr_age(AN157,U157,AS157,AU157)</f>
        <v>613.4674</v>
      </c>
      <c r="AX157" s="147">
        <f t="shared" ref="AX157:AX161" si="539">marincorr_age_error(AN157, AO157, U157, V157, AS157, AT157, AU157, AV157)</f>
        <v>277.58627666659999</v>
      </c>
      <c r="AY157" s="147">
        <f t="shared" ref="AY157:AY161" si="540">SQRT(((AU157*EXP(-0.0000091577*AW157*1000))/(0.0000091577*(EXP(-0.0000091577*AW157*1000)+(AJ157/1000)*EXP(-(0.0000091577-0.0000028263)*AW157*1000)-AS157*AU157*EXP(-0.0000091577*AW157*1000))))^2*AT157^2+((AS157*EXP(-0.0000091577*AW157*1000))/(0.0000091577*(EXP(-0.0000091577*AW157*1000)+(AJ157/1000)*EXP(-(0.0000091577-0.0000028263)*AW157*1000)-AS157*AU157*EXP(-0.0000091577*AW157*1000))))^2*AV157^2+((0.0000091577/(0.0000091577-0.0000028263))*(EXP(-(0.0000091577-0.0000028263)*AW157*1000)-1)/(0.0000091577*(EXP(-0.0000091577*AW157*1000)+(AJ157/1000)*EXP(-(0.0000091577-0.0000028263)*AW157*1000)-AS157*AU157*EXP(-0.0000091577*AW157*1000))))^2*T157^2+(1/(0.0000091577*(EXP(-0.0000091577*AW157*1000)+(AJ157/1000)*EXP(-(0.0000091577-0.0000028263)*AW157*1000)-AS157*AU157*EXP(-0.0000091577*AW157*1000))))^2*AO157^2)/1000</f>
        <v>176.10587232296621</v>
      </c>
      <c r="AZ157" s="137" t="str">
        <f>Input!B157</f>
        <v>Hu1-13</v>
      </c>
      <c r="BA157" s="148">
        <f>Input!E157</f>
        <v>0</v>
      </c>
      <c r="BB157" s="137">
        <f t="shared" ref="BB157:BB161" si="541">((U157-1)*EXP(0.0000028263*AW157*1000))*1000</f>
        <v>18.795546801873986</v>
      </c>
      <c r="BC157" s="143">
        <f t="shared" ref="BC157:BC161" si="542">SQRT((EXP(0.0000028263*AW157*1000)*V157)^2+((U157-1)*0.0000028263*EXP(0.0000028263*AW157*1000)*AX157*1000)^2)*1000</f>
        <v>22.031549720962428</v>
      </c>
      <c r="BD157" s="137">
        <f t="shared" ref="BD157:BD161" si="543">AW157*1000-58</f>
        <v>613409.4</v>
      </c>
      <c r="BE157" s="149">
        <f t="shared" ref="BE157:BE161" si="544">AY157/2*1000</f>
        <v>88052.9361614831</v>
      </c>
      <c r="BF157" s="150">
        <f t="shared" ref="BF157:BF161" si="545">AY157/AW157*100</f>
        <v>28.706639068834988</v>
      </c>
      <c r="BG157" s="151"/>
      <c r="BH157" s="151"/>
      <c r="BI157" s="151"/>
      <c r="BJ157" s="151"/>
      <c r="BK157" s="151"/>
      <c r="BL157" s="151"/>
      <c r="BM157" s="155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</row>
    <row r="158" spans="1:109" ht="15" customHeight="1" x14ac:dyDescent="0.2">
      <c r="A158" s="9">
        <f>Input!A158</f>
        <v>9194</v>
      </c>
      <c r="B158" s="9" t="str">
        <f>Input!B158</f>
        <v>FR-21-3.5</v>
      </c>
      <c r="C158" s="9">
        <f>Input!O158</f>
        <v>9.3330870319253925E-2</v>
      </c>
      <c r="D158" s="9">
        <f>C158*Input!P158/100</f>
        <v>9.7956325116650505E-4</v>
      </c>
      <c r="E158" s="11">
        <f>Input!M158</f>
        <v>0.12735264298871599</v>
      </c>
      <c r="F158" s="12">
        <f>E158*Input!N158/100</f>
        <v>2.4931386340279828E-5</v>
      </c>
      <c r="G158" s="13">
        <f t="shared" si="520"/>
        <v>17.559382415284158</v>
      </c>
      <c r="H158" s="12">
        <f>G158*Input!L158/100</f>
        <v>1.0681634442000496E-2</v>
      </c>
      <c r="I158" s="9">
        <v>0.3</v>
      </c>
      <c r="J158" s="21">
        <f>(((C158*$G$4*0.000000001*Input!G158*(234/233))-(I158*0.000000000000001))/Input!F158)*1000000000000</f>
        <v>1.3826533218710437</v>
      </c>
      <c r="K158" s="9">
        <f>J158*Input!P158/100</f>
        <v>1.4511772777594674E-2</v>
      </c>
      <c r="L158" s="14">
        <f t="shared" si="521"/>
        <v>1.912109040307633E-2</v>
      </c>
      <c r="M158" s="22">
        <f>L158*Input!P158/100</f>
        <v>2.0068726903559251E-4</v>
      </c>
      <c r="N158" s="9">
        <v>5.0000000000000001E-3</v>
      </c>
      <c r="O158" s="21">
        <f>(((G158*$D$4*0.000000001*Input!G158*(238/236))-(N158*0.000000001))/Input!F158)*1000000</f>
        <v>2.6206976489331128E-2</v>
      </c>
      <c r="P158" s="9">
        <f>O158*Input!L158/100</f>
        <v>1.5942095004746587E-5</v>
      </c>
      <c r="Q158" s="23">
        <f t="shared" si="522"/>
        <v>1.9553003664436217E-2</v>
      </c>
      <c r="R158" s="24">
        <f>Q158*Input!L158/100</f>
        <v>1.1894384007766024E-5</v>
      </c>
      <c r="S158" s="65">
        <f>Input!S158*0.0000028263/0.000000000155125</f>
        <v>0.97350892250839349</v>
      </c>
      <c r="T158" s="9">
        <f>S158*Input!T158/100</f>
        <v>9.4661087238525413E-3</v>
      </c>
      <c r="U158" s="9">
        <f>S158*1/((U157+U159)/2)</f>
        <v>0.9732849953916638</v>
      </c>
      <c r="V158" s="9">
        <f>U158*Input!T158/100</f>
        <v>9.463931323744363E-3</v>
      </c>
      <c r="W158" s="3">
        <v>3.0000000000000001E-3</v>
      </c>
      <c r="X158" s="21">
        <f>((($L$4*0.000000001*Input!G158/Input!W158*(232/229))-(W158*0.000000001))/Input!F158)*1000000000</f>
        <v>3.6298861769358579E-2</v>
      </c>
      <c r="Y158" s="21">
        <f>X158*Input!X158/100</f>
        <v>1.5823592468795542E-4</v>
      </c>
      <c r="Z158" s="21">
        <f t="shared" si="523"/>
        <v>8.8631434271000219E-6</v>
      </c>
      <c r="AA158" s="21">
        <f>Z158*Input!X158/100</f>
        <v>3.8636685214549316E-8</v>
      </c>
      <c r="AB158" s="14">
        <v>0.05</v>
      </c>
      <c r="AC158" s="14">
        <v>0.85</v>
      </c>
      <c r="AD158" s="21">
        <f>(((Input!G158*$L$4*0.000000001*Input!U158*(230/229))-((AB158*0.000000000000001)+(Input!G158*AC158*0.000000000000001)))/Input!F158)*1000000000000</f>
        <v>1.3913303934894034E-2</v>
      </c>
      <c r="AE158" s="21">
        <f>AD158*Input!V158/100</f>
        <v>3.6493502360782646E-4</v>
      </c>
      <c r="AF158" s="21">
        <f t="shared" si="524"/>
        <v>6.3428698607596987E-4</v>
      </c>
      <c r="AG158" s="21">
        <f>AF158*Input!V158/100</f>
        <v>1.6636848969944829E-5</v>
      </c>
      <c r="AH158" s="9">
        <f t="shared" si="525"/>
        <v>71.56456298975921</v>
      </c>
      <c r="AI158" s="3">
        <f t="shared" si="526"/>
        <v>1.9028299271987259</v>
      </c>
      <c r="AJ158" s="22">
        <f t="shared" si="527"/>
        <v>-26.715004608336201</v>
      </c>
      <c r="AK158" s="3">
        <f t="shared" si="528"/>
        <v>9.4639313237443634</v>
      </c>
      <c r="AL158" s="3">
        <f t="shared" si="529"/>
        <v>3.2439363126067239E-2</v>
      </c>
      <c r="AM158" s="3">
        <f t="shared" si="530"/>
        <v>8.5108779083530126E-4</v>
      </c>
      <c r="AN158" s="9">
        <f>AL158*1/((AN157+AN159)/2)</f>
        <v>3.2355263089568029E-2</v>
      </c>
      <c r="AO158" s="21">
        <f t="shared" si="531"/>
        <v>8.4888131982675786E-4</v>
      </c>
      <c r="AP158" s="58">
        <f t="shared" si="532"/>
        <v>3.6922999999999999</v>
      </c>
      <c r="AQ158" s="58">
        <f t="shared" si="533"/>
        <v>0.1089</v>
      </c>
      <c r="AR158" s="58">
        <f t="shared" si="534"/>
        <v>2.9493811445440512</v>
      </c>
      <c r="AS158" s="67">
        <f t="shared" si="535"/>
        <v>4.5328807681965815E-4</v>
      </c>
      <c r="AT158" s="67">
        <f t="shared" si="536"/>
        <v>1.9951439763136695E-6</v>
      </c>
      <c r="AU158" s="58">
        <v>0.75</v>
      </c>
      <c r="AV158" s="58">
        <f t="shared" si="537"/>
        <v>0.375</v>
      </c>
      <c r="AW158" s="58">
        <f t="shared" si="538"/>
        <v>3.6541999999999999</v>
      </c>
      <c r="AX158" s="57">
        <f t="shared" si="539"/>
        <v>0.1153548397</v>
      </c>
      <c r="AY158" s="47">
        <f t="shared" si="540"/>
        <v>0.10675435034625542</v>
      </c>
      <c r="AZ158" s="9" t="str">
        <f>Input!B158</f>
        <v>FR-21-3.5</v>
      </c>
      <c r="BA158" s="48">
        <f>Input!E158</f>
        <v>3.5</v>
      </c>
      <c r="BB158" s="58">
        <f t="shared" si="541"/>
        <v>-26.992343274725858</v>
      </c>
      <c r="BC158" s="22">
        <f t="shared" si="542"/>
        <v>9.5621840589864071</v>
      </c>
      <c r="BD158" s="9">
        <f t="shared" si="543"/>
        <v>3596.2</v>
      </c>
      <c r="BE158" s="49">
        <f t="shared" si="544"/>
        <v>53.377175173127711</v>
      </c>
      <c r="BF158" s="89">
        <f t="shared" si="545"/>
        <v>2.9214150934884633</v>
      </c>
      <c r="BG158" s="85"/>
      <c r="BH158" s="85"/>
      <c r="BI158" s="85"/>
      <c r="BJ158" s="85"/>
      <c r="BK158" s="85"/>
      <c r="BL158" s="85"/>
      <c r="BM158" s="90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</row>
    <row r="159" spans="1:109" s="154" customFormat="1" ht="15" customHeight="1" x14ac:dyDescent="0.2">
      <c r="A159" s="137">
        <f>Input!A159</f>
        <v>8717</v>
      </c>
      <c r="B159" s="137" t="str">
        <f>Input!B159</f>
        <v>Hu1-13</v>
      </c>
      <c r="C159" s="137">
        <f>Input!O159</f>
        <v>2.0734799986617936</v>
      </c>
      <c r="D159" s="137">
        <f>C159*Input!P159/100</f>
        <v>5.6309875537938814E-2</v>
      </c>
      <c r="E159" s="138">
        <f>Input!M159</f>
        <v>2.7685667994254697</v>
      </c>
      <c r="F159" s="139">
        <f>E159*Input!N159/100</f>
        <v>1.0837375990726806E-3</v>
      </c>
      <c r="G159" s="140">
        <f t="shared" si="520"/>
        <v>381.72999030478377</v>
      </c>
      <c r="H159" s="139">
        <f>G159*Input!L159/100</f>
        <v>5.159395023047663E-2</v>
      </c>
      <c r="I159" s="137">
        <v>0</v>
      </c>
      <c r="J159" s="141">
        <f>(((C159*$G$4*0.000000001*Input!G159*(234/233))-(I159*0.000000000000001))/Input!F159)*1000000000000</f>
        <v>739.38624633165944</v>
      </c>
      <c r="K159" s="137">
        <f>J159*Input!P159/100</f>
        <v>20.079647516383194</v>
      </c>
      <c r="L159" s="142">
        <f t="shared" si="521"/>
        <v>10.22517433348164</v>
      </c>
      <c r="M159" s="143">
        <f>L159*Input!P159/100</f>
        <v>0.27768692943441947</v>
      </c>
      <c r="N159" s="137">
        <v>0</v>
      </c>
      <c r="O159" s="141">
        <f>(((G159*$D$4*0.000000001*Input!G159*(238/236))-(N159*0.000000001))/Input!F159)*1000000</f>
        <v>13.712127848333335</v>
      </c>
      <c r="P159" s="137">
        <f>O159*Input!L159/100</f>
        <v>1.8533069439893492E-3</v>
      </c>
      <c r="Q159" s="144">
        <f t="shared" si="522"/>
        <v>10.23060734132488</v>
      </c>
      <c r="R159" s="145">
        <f>Q159*Input!L159/100</f>
        <v>1.3827507908781931E-3</v>
      </c>
      <c r="S159" s="143">
        <f>Input!S159*0.0000028263/0.000000000155125</f>
        <v>0.99714077025626868</v>
      </c>
      <c r="T159" s="137">
        <f>S159*Input!T159/100</f>
        <v>5.6862913923533612E-3</v>
      </c>
      <c r="U159" s="143">
        <f>S159</f>
        <v>0.99714077025626868</v>
      </c>
      <c r="V159" s="137">
        <f>U159*Input!T159/100</f>
        <v>5.6862913923533612E-3</v>
      </c>
      <c r="W159" s="146">
        <v>0</v>
      </c>
      <c r="X159" s="141">
        <f>((($L$4*0.000000001*Input!G159/Input!W159*(232/229))-(W159*0.000000001))/Input!F159)*1000000000</f>
        <v>0.98274209649675182</v>
      </c>
      <c r="Y159" s="141">
        <f>X159*Input!X159/100</f>
        <v>1.6178938397010911E-2</v>
      </c>
      <c r="Z159" s="141">
        <f t="shared" si="523"/>
        <v>2.3995750082864365E-4</v>
      </c>
      <c r="AA159" s="141">
        <f>Z159*Input!X159/100</f>
        <v>3.95043382963513E-6</v>
      </c>
      <c r="AB159" s="142">
        <v>0</v>
      </c>
      <c r="AC159" s="142">
        <v>0.85</v>
      </c>
      <c r="AD159" s="141">
        <f>(((Input!G159*$L$4*0.000000001*Input!U159*(230/229))-((AB159*0.000000000000001)+(Input!G159*AC159*0.000000000000001)))/Input!F159)*1000000000000</f>
        <v>225.33832255988636</v>
      </c>
      <c r="AE159" s="141">
        <f>AD159*Input!V159/100</f>
        <v>1.0796290049401978</v>
      </c>
      <c r="AF159" s="141">
        <f t="shared" si="524"/>
        <v>10.272841456835009</v>
      </c>
      <c r="AG159" s="141">
        <f>AF159*Input!V159/100</f>
        <v>4.921869247075656E-2</v>
      </c>
      <c r="AH159" s="137">
        <f t="shared" si="525"/>
        <v>42811.087052331655</v>
      </c>
      <c r="AI159" s="146">
        <f t="shared" si="526"/>
        <v>734.04138685635019</v>
      </c>
      <c r="AJ159" s="143">
        <f t="shared" si="527"/>
        <v>-2.8592297437313174</v>
      </c>
      <c r="AK159" s="146">
        <f t="shared" si="528"/>
        <v>5.6862913923533611</v>
      </c>
      <c r="AL159" s="146">
        <f t="shared" si="529"/>
        <v>1.0041282119527284</v>
      </c>
      <c r="AM159" s="146">
        <f t="shared" si="530"/>
        <v>4.8128396629113857E-3</v>
      </c>
      <c r="AN159" s="137">
        <f>AF159/Q159</f>
        <v>1.0041282119527284</v>
      </c>
      <c r="AO159" s="141">
        <f t="shared" si="531"/>
        <v>4.8128396629113857E-3</v>
      </c>
      <c r="AP159" s="137" t="str">
        <f t="shared" si="532"/>
        <v>Out of range</v>
      </c>
      <c r="AQ159" s="137" t="e">
        <f t="shared" si="533"/>
        <v>#VALUE!</v>
      </c>
      <c r="AR159" s="137" t="e">
        <f t="shared" si="534"/>
        <v>#VALUE!</v>
      </c>
      <c r="AS159" s="145">
        <f t="shared" si="535"/>
        <v>2.3454863706807924E-5</v>
      </c>
      <c r="AT159" s="145">
        <f t="shared" si="536"/>
        <v>3.8615175292039585E-7</v>
      </c>
      <c r="AU159" s="137">
        <v>0.75</v>
      </c>
      <c r="AV159" s="137">
        <f t="shared" si="537"/>
        <v>0.375</v>
      </c>
      <c r="AW159" s="137" t="str">
        <f t="shared" si="538"/>
        <v>Out of range</v>
      </c>
      <c r="AX159" s="147">
        <f t="shared" si="539"/>
        <v>239.0895568439</v>
      </c>
      <c r="AY159" s="147" t="e">
        <f t="shared" si="540"/>
        <v>#VALUE!</v>
      </c>
      <c r="AZ159" s="137" t="str">
        <f>Input!B159</f>
        <v>Hu1-13</v>
      </c>
      <c r="BA159" s="148">
        <f>Input!E159</f>
        <v>0</v>
      </c>
      <c r="BB159" s="137" t="e">
        <f t="shared" si="541"/>
        <v>#VALUE!</v>
      </c>
      <c r="BC159" s="143" t="e">
        <f t="shared" si="542"/>
        <v>#VALUE!</v>
      </c>
      <c r="BD159" s="137" t="e">
        <f t="shared" si="543"/>
        <v>#VALUE!</v>
      </c>
      <c r="BE159" s="149" t="e">
        <f t="shared" si="544"/>
        <v>#VALUE!</v>
      </c>
      <c r="BF159" s="150" t="e">
        <f t="shared" si="545"/>
        <v>#VALUE!</v>
      </c>
      <c r="BG159" s="151"/>
      <c r="BH159" s="151"/>
      <c r="BI159" s="151"/>
      <c r="BJ159" s="151"/>
      <c r="BK159" s="151"/>
      <c r="BL159" s="151"/>
      <c r="BM159" s="155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</row>
    <row r="160" spans="1:109" ht="15" customHeight="1" x14ac:dyDescent="0.2">
      <c r="A160" s="9">
        <f>Input!A160</f>
        <v>9195</v>
      </c>
      <c r="B160" s="9" t="str">
        <f>Input!B160</f>
        <v>FR-21-6.25</v>
      </c>
      <c r="C160" s="9">
        <f>Input!O160</f>
        <v>0.18400735267986326</v>
      </c>
      <c r="D160" s="9">
        <f>C160*Input!P160/100</f>
        <v>9.1628878856501116E-4</v>
      </c>
      <c r="E160" s="11">
        <f>Input!M160</f>
        <v>0.25028257061753689</v>
      </c>
      <c r="F160" s="12">
        <f>E160*Input!N160/100</f>
        <v>2.4945226986915272E-5</v>
      </c>
      <c r="G160" s="13">
        <f t="shared" si="520"/>
        <v>34.508960836745985</v>
      </c>
      <c r="H160" s="12">
        <f>G160*Input!L160/100</f>
        <v>5.8861217380432292E-3</v>
      </c>
      <c r="I160" s="9">
        <v>0.3</v>
      </c>
      <c r="J160" s="21">
        <f>(((C160*$G$4*0.000000001*Input!G160*(234/233))-(I160*0.000000000000001))/Input!F160)*1000000000000</f>
        <v>2.2629939741513456</v>
      </c>
      <c r="K160" s="9">
        <f>J160*Input!P160/100</f>
        <v>1.1268875818851857E-2</v>
      </c>
      <c r="L160" s="14">
        <f t="shared" si="521"/>
        <v>3.129556171232388E-2</v>
      </c>
      <c r="M160" s="22">
        <f>L160*Input!P160/100</f>
        <v>1.5584036132913135E-4</v>
      </c>
      <c r="N160" s="9">
        <v>5.0000000000000001E-3</v>
      </c>
      <c r="O160" s="21">
        <f>(((G160*$D$4*0.000000001*Input!G160*(238/236))-(N160*0.000000001))/Input!F160)*1000000</f>
        <v>4.2754193103618048E-2</v>
      </c>
      <c r="P160" s="9">
        <f>O160*Input!L160/100</f>
        <v>7.2924938716709843E-6</v>
      </c>
      <c r="Q160" s="23">
        <f t="shared" si="522"/>
        <v>3.1898868408775892E-2</v>
      </c>
      <c r="R160" s="24">
        <f>Q160*Input!L160/100</f>
        <v>5.4409236965473657E-6</v>
      </c>
      <c r="S160" s="65">
        <f>Input!S160*0.0000028263/0.000000000155125</f>
        <v>0.9829540706226555</v>
      </c>
      <c r="T160" s="9">
        <f>S160*Input!T160/100</f>
        <v>4.0619324468436366E-3</v>
      </c>
      <c r="U160" s="9">
        <f>S160*1/((U159+U161)/2)</f>
        <v>0.98455290476994395</v>
      </c>
      <c r="V160" s="9">
        <f>U160*Input!T160/100</f>
        <v>4.0685394252306106E-3</v>
      </c>
      <c r="W160" s="3">
        <v>3.0000000000000001E-3</v>
      </c>
      <c r="X160" s="21">
        <f>((($L$4*0.000000001*Input!G160/Input!W160*(232/229))-(W160*0.000000001))/Input!F160)*1000000000</f>
        <v>2.6434694260628125E-2</v>
      </c>
      <c r="Y160" s="21">
        <f>X160*Input!X160/100</f>
        <v>6.6411953779719888E-5</v>
      </c>
      <c r="Z160" s="21">
        <f t="shared" si="523"/>
        <v>6.4545959642531504E-6</v>
      </c>
      <c r="AA160" s="21">
        <f>Z160*Input!X160/100</f>
        <v>1.6215898872081798E-8</v>
      </c>
      <c r="AB160" s="14">
        <v>0.05</v>
      </c>
      <c r="AC160" s="14">
        <v>0.85</v>
      </c>
      <c r="AD160" s="21">
        <f>(((Input!G160*$L$4*0.000000001*Input!U160*(230/229))-((AB160*0.000000000000001)+(Input!G160*AC160*0.000000000000001)))/Input!F160)*1000000000000</f>
        <v>2.2894079407049375E-2</v>
      </c>
      <c r="AE160" s="21">
        <f>AD160*Input!V160/100</f>
        <v>3.794124688891329E-4</v>
      </c>
      <c r="AF160" s="21">
        <f t="shared" si="524"/>
        <v>1.0437072814647656E-3</v>
      </c>
      <c r="AG160" s="21">
        <f>AF160*Input!V160/100</f>
        <v>1.7296854327157607E-5</v>
      </c>
      <c r="AH160" s="9">
        <f t="shared" si="525"/>
        <v>161.69986274044516</v>
      </c>
      <c r="AI160" s="3">
        <f t="shared" si="526"/>
        <v>2.7103902667398692</v>
      </c>
      <c r="AJ160" s="22">
        <f t="shared" si="527"/>
        <v>-15.447095230056052</v>
      </c>
      <c r="AK160" s="3">
        <f t="shared" si="528"/>
        <v>4.0685394252306111</v>
      </c>
      <c r="AL160" s="3">
        <f t="shared" si="529"/>
        <v>3.2719257250442932E-2</v>
      </c>
      <c r="AM160" s="3">
        <f t="shared" si="530"/>
        <v>5.422690926472028E-4</v>
      </c>
      <c r="AN160" s="9">
        <f>AL160*1/((AN159+AN161)/2)</f>
        <v>3.2594184986406059E-2</v>
      </c>
      <c r="AO160" s="21">
        <f t="shared" si="531"/>
        <v>5.4019622092473462E-4</v>
      </c>
      <c r="AP160" s="58">
        <f t="shared" si="532"/>
        <v>3.6766000000000001</v>
      </c>
      <c r="AQ160" s="58">
        <f t="shared" si="533"/>
        <v>6.3399999999999998E-2</v>
      </c>
      <c r="AR160" s="58">
        <f t="shared" si="534"/>
        <v>1.7244193004406245</v>
      </c>
      <c r="AS160" s="67">
        <f t="shared" si="535"/>
        <v>2.0234560930309953E-4</v>
      </c>
      <c r="AT160" s="67">
        <f t="shared" si="536"/>
        <v>5.0952369303227855E-7</v>
      </c>
      <c r="AU160" s="58">
        <v>0.75</v>
      </c>
      <c r="AV160" s="58">
        <f t="shared" si="537"/>
        <v>0.375</v>
      </c>
      <c r="AW160" s="58">
        <f t="shared" si="538"/>
        <v>3.6597</v>
      </c>
      <c r="AX160" s="57">
        <f t="shared" si="539"/>
        <v>6.3949490400000003E-2</v>
      </c>
      <c r="AY160" s="47">
        <f t="shared" si="540"/>
        <v>6.4421822530570563E-2</v>
      </c>
      <c r="AZ160" s="9" t="str">
        <f>Input!B160</f>
        <v>FR-21-6.25</v>
      </c>
      <c r="BA160" s="48">
        <f>Input!E160</f>
        <v>6.25</v>
      </c>
      <c r="BB160" s="58">
        <f t="shared" si="541"/>
        <v>-15.607700039864083</v>
      </c>
      <c r="BC160" s="22">
        <f t="shared" si="542"/>
        <v>4.1108413559176729</v>
      </c>
      <c r="BD160" s="9">
        <f t="shared" si="543"/>
        <v>3601.7</v>
      </c>
      <c r="BE160" s="49">
        <f t="shared" si="544"/>
        <v>32.210911265285283</v>
      </c>
      <c r="BF160" s="89">
        <f t="shared" si="545"/>
        <v>1.7603033726964115</v>
      </c>
      <c r="BG160" s="85"/>
      <c r="BH160" s="85"/>
      <c r="BI160" s="85"/>
      <c r="BJ160" s="85"/>
      <c r="BK160" s="85"/>
      <c r="BL160" s="85"/>
      <c r="BM160" s="90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</row>
    <row r="161" spans="1:109" s="154" customFormat="1" ht="15" customHeight="1" x14ac:dyDescent="0.2">
      <c r="A161" s="137">
        <f>Input!A161</f>
        <v>8717</v>
      </c>
      <c r="B161" s="137" t="str">
        <f>Input!B161</f>
        <v>Hu1-13</v>
      </c>
      <c r="C161" s="137">
        <f>Input!O161</f>
        <v>2.1180433454449137</v>
      </c>
      <c r="D161" s="137">
        <f>C161*Input!P161/100</f>
        <v>7.7124644132211845E-2</v>
      </c>
      <c r="E161" s="138">
        <f>Input!M161</f>
        <v>2.7686136638614225</v>
      </c>
      <c r="F161" s="139">
        <f>E161*Input!N161/100</f>
        <v>1.0523572549390639E-3</v>
      </c>
      <c r="G161" s="140">
        <f t="shared" si="520"/>
        <v>381.73645197321292</v>
      </c>
      <c r="H161" s="139">
        <f>G161*Input!L161/100</f>
        <v>6.9219918557807777E-2</v>
      </c>
      <c r="I161" s="137">
        <v>0</v>
      </c>
      <c r="J161" s="141">
        <f>(((C161*$G$4*0.000000001*Input!G161*(234/233))-(I161*0.000000000000001))/Input!F161)*1000000000000</f>
        <v>755.27717642175571</v>
      </c>
      <c r="K161" s="137">
        <f>J161*Input!P161/100</f>
        <v>27.50202614029774</v>
      </c>
      <c r="L161" s="142">
        <f t="shared" si="521"/>
        <v>10.44493434565195</v>
      </c>
      <c r="M161" s="143">
        <f>L161*Input!P161/100</f>
        <v>0.38033303054216211</v>
      </c>
      <c r="N161" s="137">
        <v>0</v>
      </c>
      <c r="O161" s="141">
        <f>(((G161*$D$4*0.000000001*Input!G161*(238/236))-(N161*0.000000001))/Input!F161)*1000000</f>
        <v>13.712359958007358</v>
      </c>
      <c r="P161" s="137">
        <f>O161*Input!L161/100</f>
        <v>2.4864495769851671E-3</v>
      </c>
      <c r="Q161" s="144">
        <f t="shared" si="522"/>
        <v>10.2307805181623</v>
      </c>
      <c r="R161" s="145">
        <f>Q161*Input!L161/100</f>
        <v>1.8551379900698995E-3</v>
      </c>
      <c r="S161" s="143">
        <f>Input!S161*0.0000028263/0.000000000155125</f>
        <v>0.99961139178694403</v>
      </c>
      <c r="T161" s="137">
        <f>S161*Input!T161/100</f>
        <v>5.7311835672178534E-3</v>
      </c>
      <c r="U161" s="143">
        <f>S161</f>
        <v>0.99961139178694403</v>
      </c>
      <c r="V161" s="137">
        <f>U161*Input!T161/100</f>
        <v>5.7311835672178534E-3</v>
      </c>
      <c r="W161" s="146">
        <v>0</v>
      </c>
      <c r="X161" s="141">
        <f>((($L$4*0.000000001*Input!G161/Input!W161*(232/229))-(W161*0.000000001))/Input!F161)*1000000000</f>
        <v>1.0068013195746039</v>
      </c>
      <c r="Y161" s="141">
        <f>X161*Input!X161/100</f>
        <v>1.5691234298719721E-2</v>
      </c>
      <c r="Z161" s="141">
        <f t="shared" si="523"/>
        <v>2.4583207469926573E-4</v>
      </c>
      <c r="AA161" s="141">
        <f>Z161*Input!X161/100</f>
        <v>3.8313504434781511E-6</v>
      </c>
      <c r="AB161" s="142">
        <v>0</v>
      </c>
      <c r="AC161" s="142">
        <v>0.85</v>
      </c>
      <c r="AD161" s="141">
        <f>(((Input!G161*$L$4*0.000000001*Input!U161*(230/229))-((AB161*0.000000000000001)+(Input!G161*AC161*0.000000000000001)))/Input!F161)*1000000000000</f>
        <v>225.21154720947854</v>
      </c>
      <c r="AE161" s="141">
        <f>AD161*Input!V161/100</f>
        <v>1.171616201321527</v>
      </c>
      <c r="AF161" s="141">
        <f t="shared" si="524"/>
        <v>10.267061955769323</v>
      </c>
      <c r="AG161" s="141">
        <f>AF161*Input!V161/100</f>
        <v>5.3412252952387475E-2</v>
      </c>
      <c r="AH161" s="137">
        <f t="shared" si="525"/>
        <v>41764.533648952645</v>
      </c>
      <c r="AI161" s="146">
        <f t="shared" si="526"/>
        <v>686.21475481265713</v>
      </c>
      <c r="AJ161" s="143">
        <f t="shared" si="527"/>
        <v>-0.38860821305597426</v>
      </c>
      <c r="AK161" s="146">
        <f t="shared" si="528"/>
        <v>5.7311835672178537</v>
      </c>
      <c r="AL161" s="146">
        <f t="shared" si="529"/>
        <v>1.003546302018953</v>
      </c>
      <c r="AM161" s="146">
        <f t="shared" si="530"/>
        <v>5.2239111816623019E-3</v>
      </c>
      <c r="AN161" s="137">
        <f>AF161/Q161</f>
        <v>1.003546302018953</v>
      </c>
      <c r="AO161" s="141">
        <f t="shared" si="531"/>
        <v>5.2239111816623019E-3</v>
      </c>
      <c r="AP161" s="137" t="str">
        <f t="shared" si="532"/>
        <v>Out of range</v>
      </c>
      <c r="AQ161" s="137" t="e">
        <f t="shared" si="533"/>
        <v>#VALUE!</v>
      </c>
      <c r="AR161" s="137" t="e">
        <f t="shared" si="534"/>
        <v>#VALUE!</v>
      </c>
      <c r="AS161" s="145">
        <f t="shared" si="535"/>
        <v>2.4028672520424984E-5</v>
      </c>
      <c r="AT161" s="145">
        <f t="shared" si="536"/>
        <v>3.7451783315883241E-7</v>
      </c>
      <c r="AU161" s="137">
        <v>0.75</v>
      </c>
      <c r="AV161" s="137">
        <f t="shared" si="537"/>
        <v>0.375</v>
      </c>
      <c r="AW161" s="137" t="str">
        <f t="shared" si="538"/>
        <v>Out of range</v>
      </c>
      <c r="AX161" s="147">
        <f t="shared" si="539"/>
        <v>280.52405471409998</v>
      </c>
      <c r="AY161" s="147" t="e">
        <f t="shared" si="540"/>
        <v>#VALUE!</v>
      </c>
      <c r="AZ161" s="137" t="str">
        <f>Input!B161</f>
        <v>Hu1-13</v>
      </c>
      <c r="BA161" s="148">
        <f>Input!E161</f>
        <v>0</v>
      </c>
      <c r="BB161" s="137" t="e">
        <f t="shared" si="541"/>
        <v>#VALUE!</v>
      </c>
      <c r="BC161" s="143" t="e">
        <f t="shared" si="542"/>
        <v>#VALUE!</v>
      </c>
      <c r="BD161" s="137" t="e">
        <f t="shared" si="543"/>
        <v>#VALUE!</v>
      </c>
      <c r="BE161" s="149" t="e">
        <f t="shared" si="544"/>
        <v>#VALUE!</v>
      </c>
      <c r="BF161" s="150" t="e">
        <f t="shared" si="545"/>
        <v>#VALUE!</v>
      </c>
      <c r="BG161" s="151"/>
      <c r="BH161" s="151"/>
      <c r="BI161" s="151"/>
      <c r="BJ161" s="151"/>
      <c r="BK161" s="151"/>
      <c r="BL161" s="151"/>
      <c r="BM161" s="155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</row>
    <row r="162" spans="1:109" ht="15" customHeight="1" x14ac:dyDescent="0.2">
      <c r="A162" s="9">
        <f>Input!A162</f>
        <v>9196</v>
      </c>
      <c r="B162" s="9" t="str">
        <f>Input!B162</f>
        <v>FR-21-11.5</v>
      </c>
      <c r="C162" s="9">
        <f>Input!O162</f>
        <v>0.15593918262701931</v>
      </c>
      <c r="D162" s="9">
        <f>C162*Input!P162/100</f>
        <v>6.4631901608291258E-4</v>
      </c>
      <c r="E162" s="11">
        <f>Input!M162</f>
        <v>0.21284026064178668</v>
      </c>
      <c r="F162" s="12">
        <f>E162*Input!N162/100</f>
        <v>2.0872048668036963E-5</v>
      </c>
      <c r="G162" s="13">
        <f t="shared" ref="G162:G165" si="546">E162*137.88</f>
        <v>29.346415137289547</v>
      </c>
      <c r="H162" s="12">
        <f>G162*Input!L162/100</f>
        <v>3.4681813792951204E-3</v>
      </c>
      <c r="I162" s="9">
        <v>0.3</v>
      </c>
      <c r="J162" s="21">
        <f>(((C162*$G$4*0.000000001*Input!G162*(234/233))-(I162*0.000000000000001))/Input!F162)*1000000000000</f>
        <v>2.282709595043988</v>
      </c>
      <c r="K162" s="9">
        <f>J162*Input!P162/100</f>
        <v>9.4611155106582006E-3</v>
      </c>
      <c r="L162" s="14">
        <f t="shared" ref="L162:L165" si="547">(J162/234)*602200000000*0.0000028263/(365.2425*24*60)</f>
        <v>3.1568214418159678E-2</v>
      </c>
      <c r="M162" s="22">
        <f>L162*Input!P162/100</f>
        <v>1.3084035031170005E-4</v>
      </c>
      <c r="N162" s="9">
        <v>5.0000000000000001E-3</v>
      </c>
      <c r="O162" s="21">
        <f>(((G162*$D$4*0.000000001*Input!G162*(238/236))-(N162*0.000000001))/Input!F162)*1000000</f>
        <v>4.3276579606467427E-2</v>
      </c>
      <c r="P162" s="9">
        <f>O162*Input!L162/100</f>
        <v>5.1144586774422552E-6</v>
      </c>
      <c r="Q162" s="23">
        <f t="shared" ref="Q162:Q165" si="548">(O162/238.05)*602200000000000000*0.00000000015512/(365.2425*24*60)</f>
        <v>3.2288620550104521E-2</v>
      </c>
      <c r="R162" s="24">
        <f>Q162*Input!L162/100</f>
        <v>3.8158934244989033E-6</v>
      </c>
      <c r="S162" s="65">
        <f>Input!S162*0.0000028263/0.000000000155125</f>
        <v>0.97550048922035448</v>
      </c>
      <c r="T162" s="9">
        <f>S162*Input!T162/100</f>
        <v>3.7719387479995263E-3</v>
      </c>
      <c r="U162" s="9">
        <f>S162*1/((U161+U163)/2)</f>
        <v>0.97689339104091588</v>
      </c>
      <c r="V162" s="9">
        <f>U162*Input!T162/100</f>
        <v>3.7773246400694873E-3</v>
      </c>
      <c r="W162" s="3">
        <v>3.0000000000000001E-3</v>
      </c>
      <c r="X162" s="21">
        <f>((($L$4*0.000000001*Input!G162/Input!W162*(232/229))-(W162*0.000000001))/Input!F162)*1000000000</f>
        <v>2.3905563629890641E-2</v>
      </c>
      <c r="Y162" s="21">
        <f>X162*Input!X162/100</f>
        <v>6.4732334765746607E-5</v>
      </c>
      <c r="Z162" s="21">
        <f t="shared" ref="Z162:Z165" si="549">(X162/232)*6.022E+23*0.000000001*0.000000000049475/(365.2425*24*60)</f>
        <v>5.8370546300777461E-6</v>
      </c>
      <c r="AA162" s="21">
        <f>Z162*Input!X162/100</f>
        <v>1.5805783967699418E-8</v>
      </c>
      <c r="AB162" s="14">
        <v>0.05</v>
      </c>
      <c r="AC162" s="14">
        <v>0.85</v>
      </c>
      <c r="AD162" s="21">
        <f>(((Input!G162*$L$4*0.000000001*Input!U162*(230/229))-((AB162*0.000000000000001)+(Input!G162*AC162*0.000000000000001)))/Input!F162)*1000000000000</f>
        <v>4.0093017043317351E-2</v>
      </c>
      <c r="AE162" s="21">
        <f>AD162*Input!V162/100</f>
        <v>4.6457470770497252E-4</v>
      </c>
      <c r="AF162" s="21">
        <f t="shared" ref="AF162:AF165" si="550">(AD162/230)*602200000000*0.0000091577/(365.2425*24*60)</f>
        <v>1.8277814573804854E-3</v>
      </c>
      <c r="AG162" s="21">
        <f>AF162*Input!V162/100</f>
        <v>2.1179275069114342E-5</v>
      </c>
      <c r="AH162" s="9">
        <f t="shared" ref="AH162:AH165" si="551">AF162/Z162</f>
        <v>313.13420435747065</v>
      </c>
      <c r="AI162" s="3">
        <f t="shared" ref="AI162:AI165" si="552">AH162*SQRT((AG162/AF162)^2+(AA162/Z162)^2)</f>
        <v>3.7261749587344442</v>
      </c>
      <c r="AJ162" s="22">
        <f t="shared" ref="AJ162:AJ165" si="553">(U162-1)*1000</f>
        <v>-23.10660895908412</v>
      </c>
      <c r="AK162" s="3">
        <f t="shared" ref="AK162:AK165" si="554">V162*1000</f>
        <v>3.7773246400694873</v>
      </c>
      <c r="AL162" s="3">
        <f t="shared" ref="AL162:AL165" si="555">AF162/Q162</f>
        <v>5.6607604358451559E-2</v>
      </c>
      <c r="AM162" s="3">
        <f t="shared" ref="AM162:AM165" si="556">AL162*SQRT((R162/Q162)^2+(AG162/AF162)^2)</f>
        <v>6.5597031465908738E-4</v>
      </c>
      <c r="AN162" s="9">
        <f>AL162*1/((AN161+AN163)/2)</f>
        <v>5.6444079823954052E-2</v>
      </c>
      <c r="AO162" s="21">
        <f t="shared" ref="AO162:AO165" si="557">AN162*SQRT((R162/Q162)^2+(AG162/AF162)^2)</f>
        <v>6.5407538832252014E-4</v>
      </c>
      <c r="AP162" s="58">
        <f t="shared" ref="AP162:AP165" si="558">ThU_Alter_Kombi(AN162,U162)</f>
        <v>6.5004</v>
      </c>
      <c r="AQ162" s="58">
        <f t="shared" ref="AQ162:AQ165" si="559">Montealter(AN162,AO162,U162,V162)</f>
        <v>8.4400000000000003E-2</v>
      </c>
      <c r="AR162" s="58">
        <f t="shared" ref="AR162:AR165" si="560">(AQ162/AP162)*100</f>
        <v>1.2983816380530429</v>
      </c>
      <c r="AS162" s="67">
        <f t="shared" ref="AS162:AS165" si="561">Z162/Q162</f>
        <v>1.8077745442918438E-4</v>
      </c>
      <c r="AT162" s="67">
        <f t="shared" ref="AT162:AT165" si="562">AS162*SQRT((Y162/X162)^2+(P162/O162)^2)</f>
        <v>4.8998160804900197E-7</v>
      </c>
      <c r="AU162" s="58">
        <v>0.75</v>
      </c>
      <c r="AV162" s="58">
        <f t="shared" ref="AV162:AV165" si="563">AU162/2</f>
        <v>0.375</v>
      </c>
      <c r="AW162" s="58">
        <f t="shared" ref="AW162:AW165" si="564">marincorr_age(AN162,U162,AS162,AU162)</f>
        <v>6.4852999999999996</v>
      </c>
      <c r="AX162" s="57">
        <f t="shared" ref="AX162:AX165" si="565">marincorr_age_error(AN162, AO162, U162, V162, AS162, AT162, AU162, AV162)</f>
        <v>8.4316350200000001E-2</v>
      </c>
      <c r="AY162" s="47">
        <f t="shared" ref="AY162:AY165" si="566">SQRT(((AU162*EXP(-0.0000091577*AW162*1000))/(0.0000091577*(EXP(-0.0000091577*AW162*1000)+(AJ162/1000)*EXP(-(0.0000091577-0.0000028263)*AW162*1000)-AS162*AU162*EXP(-0.0000091577*AW162*1000))))^2*AT162^2+((AS162*EXP(-0.0000091577*AW162*1000))/(0.0000091577*(EXP(-0.0000091577*AW162*1000)+(AJ162/1000)*EXP(-(0.0000091577-0.0000028263)*AW162*1000)-AS162*AU162*EXP(-0.0000091577*AW162*1000))))^2*AV162^2+((0.0000091577/(0.0000091577-0.0000028263))*(EXP(-(0.0000091577-0.0000028263)*AW162*1000)-1)/(0.0000091577*(EXP(-0.0000091577*AW162*1000)+(AJ162/1000)*EXP(-(0.0000091577-0.0000028263)*AW162*1000)-AS162*AU162*EXP(-0.0000091577*AW162*1000))))^2*T162^2+(1/(0.0000091577*(EXP(-0.0000091577*AW162*1000)+(AJ162/1000)*EXP(-(0.0000091577-0.0000028263)*AW162*1000)-AS162*AU162*EXP(-0.0000091577*AW162*1000))))^2*AO162^2)/1000</f>
        <v>8.2235772459749404E-2</v>
      </c>
      <c r="AZ162" s="9" t="str">
        <f>Input!B162</f>
        <v>FR-21-11.5</v>
      </c>
      <c r="BA162" s="48">
        <f>Input!E162</f>
        <v>11.5</v>
      </c>
      <c r="BB162" s="58">
        <f t="shared" ref="BB162:BB165" si="567">((U162-1)*EXP(0.0000028263*AW162*1000))*1000</f>
        <v>-23.534044669491376</v>
      </c>
      <c r="BC162" s="22">
        <f t="shared" ref="BC162:BC165" si="568">SQRT((EXP(0.0000028263*AW162*1000)*V162)^2+((U162-1)*0.0000028263*EXP(0.0000028263*AW162*1000)*AX162*1000)^2)*1000</f>
        <v>3.8472032577658428</v>
      </c>
      <c r="BD162" s="9">
        <f t="shared" ref="BD162:BD165" si="569">AW162*1000-58</f>
        <v>6427.2999999999993</v>
      </c>
      <c r="BE162" s="49">
        <f t="shared" ref="BE162:BE165" si="570">AY162/2*1000</f>
        <v>41.117886229874699</v>
      </c>
      <c r="BF162" s="89">
        <f t="shared" ref="BF162:BF165" si="571">AY162/AW162*100</f>
        <v>1.2680334365372365</v>
      </c>
      <c r="BG162" s="85"/>
      <c r="BH162" s="85"/>
      <c r="BI162" s="85"/>
      <c r="BJ162" s="85"/>
      <c r="BK162" s="85"/>
      <c r="BL162" s="85"/>
      <c r="BM162" s="90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</row>
    <row r="163" spans="1:109" s="154" customFormat="1" ht="15" customHeight="1" x14ac:dyDescent="0.2">
      <c r="A163" s="137">
        <f>Input!A163</f>
        <v>8717</v>
      </c>
      <c r="B163" s="137" t="str">
        <f>Input!B163</f>
        <v>Hu1-13</v>
      </c>
      <c r="C163" s="137">
        <f>Input!O163</f>
        <v>2.1554875597396879</v>
      </c>
      <c r="D163" s="137">
        <f>C163*Input!P163/100</f>
        <v>5.8503417487034207E-2</v>
      </c>
      <c r="E163" s="138">
        <f>Input!M163</f>
        <v>2.7687974828249522</v>
      </c>
      <c r="F163" s="139">
        <f>E163*Input!N163/100</f>
        <v>8.3529679237619354E-4</v>
      </c>
      <c r="G163" s="140">
        <f t="shared" si="546"/>
        <v>381.76179693190437</v>
      </c>
      <c r="H163" s="139">
        <f>G163*Input!L163/100</f>
        <v>0.10645996559783936</v>
      </c>
      <c r="I163" s="137">
        <v>0</v>
      </c>
      <c r="J163" s="141">
        <f>(((C163*$G$4*0.000000001*Input!G163*(234/233))-(I163*0.000000000000001))/Input!F163)*1000000000000</f>
        <v>768.62948127741845</v>
      </c>
      <c r="K163" s="137">
        <f>J163*Input!P163/100</f>
        <v>20.861846886022366</v>
      </c>
      <c r="L163" s="142">
        <f t="shared" si="547"/>
        <v>10.62958701613414</v>
      </c>
      <c r="M163" s="143">
        <f>L163*Input!P163/100</f>
        <v>0.28850417814276552</v>
      </c>
      <c r="N163" s="137">
        <v>0</v>
      </c>
      <c r="O163" s="141">
        <f>(((G163*$D$4*0.000000001*Input!G163*(238/236))-(N163*0.000000001))/Input!F163)*1000000</f>
        <v>13.713270374591632</v>
      </c>
      <c r="P163" s="137">
        <f>O163*Input!L163/100</f>
        <v>3.8241497814756531E-3</v>
      </c>
      <c r="Q163" s="144">
        <f t="shared" si="548"/>
        <v>10.231459779229128</v>
      </c>
      <c r="R163" s="145">
        <f>Q163*Input!L163/100</f>
        <v>2.8531950154947017E-3</v>
      </c>
      <c r="S163" s="143">
        <f>Input!S163*0.0000028263/0.000000000155125</f>
        <v>0.99753691153185076</v>
      </c>
      <c r="T163" s="137">
        <f>S163*Input!T163/100</f>
        <v>5.5706922677125816E-3</v>
      </c>
      <c r="U163" s="143">
        <f>S163</f>
        <v>0.99753691153185076</v>
      </c>
      <c r="V163" s="137">
        <f>U163*Input!T163/100</f>
        <v>5.5706922677125816E-3</v>
      </c>
      <c r="W163" s="146">
        <v>0</v>
      </c>
      <c r="X163" s="141">
        <f>((($L$4*0.000000001*Input!G163/Input!W163*(232/229))-(W163*0.000000001))/Input!F163)*1000000000</f>
        <v>0.98751869526443681</v>
      </c>
      <c r="Y163" s="141">
        <f>X163*Input!X163/100</f>
        <v>1.6279846303782718E-2</v>
      </c>
      <c r="Z163" s="141">
        <f t="shared" si="549"/>
        <v>2.4112380957520165E-4</v>
      </c>
      <c r="AA163" s="141">
        <f>Z163*Input!X163/100</f>
        <v>3.9750726531974147E-6</v>
      </c>
      <c r="AB163" s="142">
        <v>0</v>
      </c>
      <c r="AC163" s="142">
        <v>0.85</v>
      </c>
      <c r="AD163" s="141">
        <f>(((Input!G163*$L$4*0.000000001*Input!U163*(230/229))-((AB163*0.000000000000001)+(Input!G163*AC163*0.000000000000001)))/Input!F163)*1000000000000</f>
        <v>224.9351013839553</v>
      </c>
      <c r="AE163" s="141">
        <f>AD163*Input!V163/100</f>
        <v>1.1146597147072357</v>
      </c>
      <c r="AF163" s="141">
        <f t="shared" si="550"/>
        <v>10.254459198702785</v>
      </c>
      <c r="AG163" s="141">
        <f>AF163*Input!V163/100</f>
        <v>5.0815690812933995E-2</v>
      </c>
      <c r="AH163" s="137">
        <f t="shared" si="551"/>
        <v>42527.775323260335</v>
      </c>
      <c r="AI163" s="146">
        <f t="shared" si="552"/>
        <v>732.08571140782033</v>
      </c>
      <c r="AJ163" s="143">
        <f t="shared" si="553"/>
        <v>-2.4630884681492438</v>
      </c>
      <c r="AK163" s="146">
        <f t="shared" si="554"/>
        <v>5.5706922677125812</v>
      </c>
      <c r="AL163" s="146">
        <f t="shared" si="555"/>
        <v>1.0022479118297809</v>
      </c>
      <c r="AM163" s="146">
        <f t="shared" si="556"/>
        <v>4.9744698515375666E-3</v>
      </c>
      <c r="AN163" s="137">
        <f>AF163/Q163</f>
        <v>1.0022479118297809</v>
      </c>
      <c r="AO163" s="141">
        <f t="shared" si="557"/>
        <v>4.9744698515375666E-3</v>
      </c>
      <c r="AP163" s="137" t="str">
        <f t="shared" si="558"/>
        <v>Out of range</v>
      </c>
      <c r="AQ163" s="137" t="e">
        <f t="shared" si="559"/>
        <v>#VALUE!</v>
      </c>
      <c r="AR163" s="137" t="e">
        <f t="shared" si="560"/>
        <v>#VALUE!</v>
      </c>
      <c r="AS163" s="145">
        <f t="shared" si="561"/>
        <v>2.3566901964928481E-5</v>
      </c>
      <c r="AT163" s="145">
        <f t="shared" si="562"/>
        <v>3.8857029308509626E-7</v>
      </c>
      <c r="AU163" s="137">
        <v>0.75</v>
      </c>
      <c r="AV163" s="137">
        <f t="shared" si="563"/>
        <v>0.375</v>
      </c>
      <c r="AW163" s="137" t="str">
        <f t="shared" si="564"/>
        <v>Out of range</v>
      </c>
      <c r="AX163" s="147">
        <f t="shared" si="565"/>
        <v>266.91493420109998</v>
      </c>
      <c r="AY163" s="147" t="e">
        <f t="shared" si="566"/>
        <v>#VALUE!</v>
      </c>
      <c r="AZ163" s="137" t="str">
        <f>Input!B163</f>
        <v>Hu1-13</v>
      </c>
      <c r="BA163" s="148">
        <f>Input!E163</f>
        <v>0</v>
      </c>
      <c r="BB163" s="137" t="e">
        <f t="shared" si="567"/>
        <v>#VALUE!</v>
      </c>
      <c r="BC163" s="143" t="e">
        <f t="shared" si="568"/>
        <v>#VALUE!</v>
      </c>
      <c r="BD163" s="137" t="e">
        <f t="shared" si="569"/>
        <v>#VALUE!</v>
      </c>
      <c r="BE163" s="149" t="e">
        <f t="shared" si="570"/>
        <v>#VALUE!</v>
      </c>
      <c r="BF163" s="150" t="e">
        <f t="shared" si="571"/>
        <v>#VALUE!</v>
      </c>
      <c r="BG163" s="151"/>
      <c r="BH163" s="151"/>
      <c r="BI163" s="151"/>
      <c r="BJ163" s="151"/>
      <c r="BK163" s="151"/>
      <c r="BL163" s="151"/>
      <c r="BM163" s="155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</row>
    <row r="164" spans="1:109" ht="15" customHeight="1" x14ac:dyDescent="0.2">
      <c r="A164" s="9">
        <f>Input!A164</f>
        <v>9197</v>
      </c>
      <c r="B164" s="9" t="str">
        <f>Input!B164</f>
        <v>FR-21-19</v>
      </c>
      <c r="C164" s="9">
        <f>Input!O164</f>
        <v>0.14986282240873156</v>
      </c>
      <c r="D164" s="9">
        <f>C164*Input!P164/100</f>
        <v>8.2274252473528236E-4</v>
      </c>
      <c r="E164" s="11">
        <f>Input!M164</f>
        <v>0.2046504431774071</v>
      </c>
      <c r="F164" s="12">
        <f>E164*Input!N164/100</f>
        <v>2.2751717458265107E-5</v>
      </c>
      <c r="G164" s="13">
        <f t="shared" si="546"/>
        <v>28.217203105300889</v>
      </c>
      <c r="H164" s="12">
        <f>G164*Input!L164/100</f>
        <v>4.326556912377484E-3</v>
      </c>
      <c r="I164" s="9">
        <v>0.3</v>
      </c>
      <c r="J164" s="21">
        <f>(((C164*$G$4*0.000000001*Input!G164*(234/233))-(I164*0.000000000000001))/Input!F164)*1000000000000</f>
        <v>2.0300612138185916</v>
      </c>
      <c r="K164" s="9">
        <f>J164*Input!P164/100</f>
        <v>1.1144976863367595E-2</v>
      </c>
      <c r="L164" s="14">
        <f t="shared" si="547"/>
        <v>2.8074270953673316E-2</v>
      </c>
      <c r="M164" s="22">
        <f>L164*Input!P164/100</f>
        <v>1.5412692883583258E-4</v>
      </c>
      <c r="N164" s="9">
        <v>5.0000000000000001E-3</v>
      </c>
      <c r="O164" s="21">
        <f>(((G164*$D$4*0.000000001*Input!G164*(238/236))-(N164*0.000000001))/Input!F164)*1000000</f>
        <v>3.8506553632722533E-2</v>
      </c>
      <c r="P164" s="9">
        <f>O164*Input!L164/100</f>
        <v>5.9042278276046549E-6</v>
      </c>
      <c r="Q164" s="23">
        <f t="shared" si="548"/>
        <v>2.8729708083339828E-2</v>
      </c>
      <c r="R164" s="24">
        <f>Q164*Input!L164/100</f>
        <v>4.4051395396877602E-6</v>
      </c>
      <c r="S164" s="65">
        <f>Input!S164*0.0000028263/0.000000000155125</f>
        <v>0.97500882481335716</v>
      </c>
      <c r="T164" s="9">
        <f>S164*Input!T164/100</f>
        <v>4.6403290018340072E-3</v>
      </c>
      <c r="U164" s="9">
        <f>S164*1/((U163+U165)/2)</f>
        <v>0.97683305419355226</v>
      </c>
      <c r="V164" s="9">
        <f>U164*Input!T164/100</f>
        <v>4.6490109996616038E-3</v>
      </c>
      <c r="W164" s="3">
        <v>3.0000000000000001E-3</v>
      </c>
      <c r="X164" s="21">
        <f>((($L$4*0.000000001*Input!G164/Input!W164*(232/229))-(W164*0.000000001))/Input!F164)*1000000000</f>
        <v>3.4668425373379871E-2</v>
      </c>
      <c r="Y164" s="21">
        <f>X164*Input!X164/100</f>
        <v>9.7246970039332765E-5</v>
      </c>
      <c r="Z164" s="21">
        <f t="shared" si="549"/>
        <v>8.4650375107728635E-6</v>
      </c>
      <c r="AA164" s="21">
        <f>Z164*Input!X164/100</f>
        <v>2.3744927562359082E-8</v>
      </c>
      <c r="AB164" s="14">
        <v>0.05</v>
      </c>
      <c r="AC164" s="14">
        <v>0.85</v>
      </c>
      <c r="AD164" s="21">
        <f>(((Input!G164*$L$4*0.000000001*Input!U164*(230/229))-((AB164*0.000000000000001)+(Input!G164*AC164*0.000000000000001)))/Input!F164)*1000000000000</f>
        <v>5.5849942682805798E-2</v>
      </c>
      <c r="AE164" s="21">
        <f>AD164*Input!V164/100</f>
        <v>6.5136767445934029E-4</v>
      </c>
      <c r="AF164" s="21">
        <f t="shared" si="550"/>
        <v>2.5461164352162456E-3</v>
      </c>
      <c r="AG164" s="21">
        <f>AF164*Input!V164/100</f>
        <v>2.9694890659576115E-5</v>
      </c>
      <c r="AH164" s="9">
        <f t="shared" si="551"/>
        <v>300.78028974779858</v>
      </c>
      <c r="AI164" s="3">
        <f t="shared" si="552"/>
        <v>3.6079803823120917</v>
      </c>
      <c r="AJ164" s="22">
        <f t="shared" si="553"/>
        <v>-23.166945806447735</v>
      </c>
      <c r="AK164" s="3">
        <f t="shared" si="554"/>
        <v>4.6490109996616038</v>
      </c>
      <c r="AL164" s="3">
        <f t="shared" si="555"/>
        <v>8.8623122373203717E-2</v>
      </c>
      <c r="AM164" s="3">
        <f t="shared" si="556"/>
        <v>1.0336846002323259E-3</v>
      </c>
      <c r="AN164" s="9">
        <f>AL164*1/((AN163+AN165)/2)</f>
        <v>8.8522504811664987E-2</v>
      </c>
      <c r="AO164" s="21">
        <f t="shared" si="557"/>
        <v>1.0325110145913514E-3</v>
      </c>
      <c r="AP164" s="58">
        <f t="shared" si="558"/>
        <v>10.376899999999999</v>
      </c>
      <c r="AQ164" s="58">
        <f t="shared" si="559"/>
        <v>0.1376</v>
      </c>
      <c r="AR164" s="58">
        <f t="shared" si="560"/>
        <v>1.3260222224363734</v>
      </c>
      <c r="AS164" s="67">
        <f t="shared" si="561"/>
        <v>2.9464404880889426E-4</v>
      </c>
      <c r="AT164" s="67">
        <f t="shared" si="562"/>
        <v>8.2772770731643241E-7</v>
      </c>
      <c r="AU164" s="58">
        <v>0.75</v>
      </c>
      <c r="AV164" s="58">
        <f t="shared" si="563"/>
        <v>0.375</v>
      </c>
      <c r="AW164" s="58">
        <f t="shared" si="564"/>
        <v>10.3522</v>
      </c>
      <c r="AX164" s="57">
        <f t="shared" si="565"/>
        <v>0.1332478047</v>
      </c>
      <c r="AY164" s="47">
        <f t="shared" si="566"/>
        <v>0.13795010403835878</v>
      </c>
      <c r="AZ164" s="9" t="str">
        <f>Input!B164</f>
        <v>FR-21-19</v>
      </c>
      <c r="BA164" s="48">
        <f>Input!E164</f>
        <v>19</v>
      </c>
      <c r="BB164" s="58">
        <f t="shared" si="567"/>
        <v>-23.854787617999662</v>
      </c>
      <c r="BC164" s="22">
        <f t="shared" si="568"/>
        <v>4.7870516142558941</v>
      </c>
      <c r="BD164" s="9">
        <f t="shared" si="569"/>
        <v>10294.200000000001</v>
      </c>
      <c r="BE164" s="49">
        <f t="shared" si="570"/>
        <v>68.975052019179387</v>
      </c>
      <c r="BF164" s="89">
        <f t="shared" si="571"/>
        <v>1.3325679955792855</v>
      </c>
      <c r="BG164" s="85"/>
      <c r="BH164" s="85"/>
      <c r="BI164" s="85"/>
      <c r="BJ164" s="85"/>
      <c r="BK164" s="85"/>
      <c r="BL164" s="85"/>
      <c r="BM164" s="90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</row>
    <row r="165" spans="1:109" s="154" customFormat="1" ht="15" customHeight="1" x14ac:dyDescent="0.2">
      <c r="A165" s="137">
        <f>Input!A165</f>
        <v>8717</v>
      </c>
      <c r="B165" s="137" t="str">
        <f>Input!B165</f>
        <v>Hu1-13</v>
      </c>
      <c r="C165" s="137">
        <f>Input!O165</f>
        <v>2.1338938713273601</v>
      </c>
      <c r="D165" s="137">
        <f>C165*Input!P165/100</f>
        <v>6.6879755107326772E-2</v>
      </c>
      <c r="E165" s="138">
        <f>Input!M165</f>
        <v>2.7681913555727848</v>
      </c>
      <c r="F165" s="139">
        <f>E165*Input!N165/100</f>
        <v>9.7461593724756479E-4</v>
      </c>
      <c r="G165" s="140">
        <f t="shared" si="546"/>
        <v>381.67822410637558</v>
      </c>
      <c r="H165" s="139">
        <f>G165*Input!L165/100</f>
        <v>5.5286109703395668E-2</v>
      </c>
      <c r="I165" s="137">
        <v>0</v>
      </c>
      <c r="J165" s="141">
        <f>(((C165*$G$4*0.000000001*Input!G165*(234/233))-(I165*0.000000000000001))/Input!F165)*1000000000000</f>
        <v>760.92934612783847</v>
      </c>
      <c r="K165" s="137">
        <f>J165*Input!P165/100</f>
        <v>23.848781332012642</v>
      </c>
      <c r="L165" s="142">
        <f t="shared" si="547"/>
        <v>10.523099744175191</v>
      </c>
      <c r="M165" s="143">
        <f>L165*Input!P165/100</f>
        <v>0.3298113103547326</v>
      </c>
      <c r="N165" s="137">
        <v>0</v>
      </c>
      <c r="O165" s="141">
        <f>(((G165*$D$4*0.000000001*Input!G165*(238/236))-(N165*0.000000001))/Input!F165)*1000000</f>
        <v>13.710268354060359</v>
      </c>
      <c r="P165" s="137">
        <f>O165*Input!L165/100</f>
        <v>1.9859330514866371E-3</v>
      </c>
      <c r="Q165" s="144">
        <f t="shared" si="548"/>
        <v>10.229219974172921</v>
      </c>
      <c r="R165" s="145">
        <f>Q165*Input!L165/100</f>
        <v>1.4817030209055709E-3</v>
      </c>
      <c r="S165" s="143">
        <f>Input!S165*0.0000028263/0.000000000155125</f>
        <v>0.99872810146629931</v>
      </c>
      <c r="T165" s="137">
        <f>S165*Input!T165/100</f>
        <v>5.1838403287016695E-3</v>
      </c>
      <c r="U165" s="143">
        <f>S165</f>
        <v>0.99872810146629931</v>
      </c>
      <c r="V165" s="137">
        <f>U165*Input!T165/100</f>
        <v>5.1838403287016695E-3</v>
      </c>
      <c r="W165" s="146">
        <v>0</v>
      </c>
      <c r="X165" s="141">
        <f>((($L$4*0.000000001*Input!G165/Input!W165*(232/229))-(W165*0.000000001))/Input!F165)*1000000000</f>
        <v>0.98848656822411474</v>
      </c>
      <c r="Y165" s="141">
        <f>X165*Input!X165/100</f>
        <v>1.7560959860861682E-2</v>
      </c>
      <c r="Z165" s="141">
        <f t="shared" si="549"/>
        <v>2.4136013645826876E-4</v>
      </c>
      <c r="AA165" s="141">
        <f>Z165*Input!X165/100</f>
        <v>4.2878839274169866E-6</v>
      </c>
      <c r="AB165" s="142">
        <v>0</v>
      </c>
      <c r="AC165" s="142">
        <v>0.85</v>
      </c>
      <c r="AD165" s="141">
        <f>(((Input!G165*$L$4*0.000000001*Input!U165*(230/229))-((AB165*0.000000000000001)+(Input!G165*AC165*0.000000000000001)))/Input!F165)*1000000000000</f>
        <v>224.38715909366209</v>
      </c>
      <c r="AE165" s="141">
        <f>AD165*Input!V165/100</f>
        <v>1.1070222807978407</v>
      </c>
      <c r="AF165" s="141">
        <f t="shared" si="550"/>
        <v>10.229479318619664</v>
      </c>
      <c r="AG165" s="141">
        <f>AF165*Input!V165/100</f>
        <v>5.0467511476206123E-2</v>
      </c>
      <c r="AH165" s="137">
        <f t="shared" si="551"/>
        <v>42382.638113847534</v>
      </c>
      <c r="AI165" s="146">
        <f t="shared" si="552"/>
        <v>781.44302787761592</v>
      </c>
      <c r="AJ165" s="143">
        <f t="shared" si="553"/>
        <v>-1.2718985337006883</v>
      </c>
      <c r="AK165" s="146">
        <f t="shared" si="554"/>
        <v>5.1838403287016694</v>
      </c>
      <c r="AL165" s="146">
        <f t="shared" si="555"/>
        <v>1.000025353296478</v>
      </c>
      <c r="AM165" s="146">
        <f t="shared" si="556"/>
        <v>4.9357877806824463E-3</v>
      </c>
      <c r="AN165" s="137">
        <f>AF165/Q165</f>
        <v>1.000025353296478</v>
      </c>
      <c r="AO165" s="141">
        <f t="shared" si="557"/>
        <v>4.9357877806824463E-3</v>
      </c>
      <c r="AP165" s="137" t="str">
        <f t="shared" si="558"/>
        <v>Out of range</v>
      </c>
      <c r="AQ165" s="137" t="e">
        <f t="shared" si="559"/>
        <v>#VALUE!</v>
      </c>
      <c r="AR165" s="137" t="e">
        <f t="shared" si="560"/>
        <v>#VALUE!</v>
      </c>
      <c r="AS165" s="145">
        <f t="shared" si="561"/>
        <v>2.3595165327137648E-5</v>
      </c>
      <c r="AT165" s="145">
        <f t="shared" si="562"/>
        <v>4.191938840196376E-7</v>
      </c>
      <c r="AU165" s="137">
        <v>0.75</v>
      </c>
      <c r="AV165" s="137">
        <f t="shared" si="563"/>
        <v>0.375</v>
      </c>
      <c r="AW165" s="137" t="str">
        <f t="shared" si="564"/>
        <v>Out of range</v>
      </c>
      <c r="AX165" s="147">
        <f t="shared" si="565"/>
        <v>298.46131366430001</v>
      </c>
      <c r="AY165" s="147" t="e">
        <f t="shared" si="566"/>
        <v>#VALUE!</v>
      </c>
      <c r="AZ165" s="137" t="str">
        <f>Input!B165</f>
        <v>Hu1-13</v>
      </c>
      <c r="BA165" s="148">
        <f>Input!E165</f>
        <v>0</v>
      </c>
      <c r="BB165" s="137" t="e">
        <f t="shared" si="567"/>
        <v>#VALUE!</v>
      </c>
      <c r="BC165" s="143" t="e">
        <f t="shared" si="568"/>
        <v>#VALUE!</v>
      </c>
      <c r="BD165" s="137" t="e">
        <f t="shared" si="569"/>
        <v>#VALUE!</v>
      </c>
      <c r="BE165" s="149" t="e">
        <f t="shared" si="570"/>
        <v>#VALUE!</v>
      </c>
      <c r="BF165" s="150" t="e">
        <f t="shared" si="571"/>
        <v>#VALUE!</v>
      </c>
      <c r="BG165" s="151"/>
      <c r="BH165" s="151"/>
      <c r="BI165" s="151"/>
      <c r="BJ165" s="151"/>
      <c r="BK165" s="151"/>
      <c r="BL165" s="151"/>
      <c r="BM165" s="155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</row>
    <row r="166" spans="1:109" ht="15" customHeight="1" x14ac:dyDescent="0.2">
      <c r="A166" s="9">
        <f>Input!A166</f>
        <v>9198</v>
      </c>
      <c r="B166" s="9" t="str">
        <f>Input!B166</f>
        <v>FR-25-17.5</v>
      </c>
      <c r="C166" s="9">
        <f>Input!O166</f>
        <v>0.3557568488847212</v>
      </c>
      <c r="D166" s="9">
        <f>C166*Input!P166/100</f>
        <v>9.5091690609805921E-4</v>
      </c>
      <c r="E166" s="11">
        <f>Input!M166</f>
        <v>0.48640357782541865</v>
      </c>
      <c r="F166" s="12">
        <f>E166*Input!N166/100</f>
        <v>2.9285357856579322E-5</v>
      </c>
      <c r="G166" s="13">
        <f t="shared" ref="G166:G167" si="572">E166*137.88</f>
        <v>67.065325310568724</v>
      </c>
      <c r="H166" s="12">
        <f>G166*Input!L166/100</f>
        <v>5.4555184466001374E-3</v>
      </c>
      <c r="I166" s="9">
        <v>0.3</v>
      </c>
      <c r="J166" s="21">
        <f>(((C166*$G$4*0.000000001*Input!G166*(234/233))-(I166*0.000000000000001))/Input!F166)*1000000000000</f>
        <v>5.7537030197985235</v>
      </c>
      <c r="K166" s="9">
        <f>J166*Input!P166/100</f>
        <v>1.5379306094446493E-2</v>
      </c>
      <c r="L166" s="14">
        <f t="shared" ref="L166:L167" si="573">(J166/234)*602200000000*0.0000028263/(365.2425*24*60)</f>
        <v>7.9569530448270864E-2</v>
      </c>
      <c r="M166" s="22">
        <f>L166*Input!P166/100</f>
        <v>2.1268462420540236E-4</v>
      </c>
      <c r="N166" s="9">
        <v>5.0000000000000001E-3</v>
      </c>
      <c r="O166" s="21">
        <f>(((G166*$D$4*0.000000001*Input!G166*(238/236))-(N166*0.000000001))/Input!F166)*1000000</f>
        <v>0.10926480560422533</v>
      </c>
      <c r="P166" s="9">
        <f>O166*Input!L166/100</f>
        <v>8.8882915243846803E-6</v>
      </c>
      <c r="Q166" s="23">
        <f t="shared" ref="Q166:Q167" si="574">(O166/238.05)*602200000000000000*0.00000000015512/(365.2425*24*60)</f>
        <v>8.1522381845272399E-2</v>
      </c>
      <c r="R166" s="24">
        <f>Q166*Input!L166/100</f>
        <v>6.631547016406953E-6</v>
      </c>
      <c r="S166" s="65">
        <f>Input!S166*0.0000028263/0.000000000155125</f>
        <v>0.97515807441099844</v>
      </c>
      <c r="T166" s="9">
        <f>S166*Input!T166/100</f>
        <v>1.9915322204757122E-3</v>
      </c>
      <c r="U166" s="9">
        <f>S166*1/((U165+U167)/2)</f>
        <v>0.97562521073393937</v>
      </c>
      <c r="V166" s="9">
        <f>U166*Input!T166/100</f>
        <v>1.992486237124811E-3</v>
      </c>
      <c r="W166" s="3">
        <v>3.0000000000000001E-3</v>
      </c>
      <c r="X166" s="21">
        <f>((($L$4*0.000000001*Input!G166/Input!W166*(232/229))-(W166*0.000000001))/Input!F166)*1000000000</f>
        <v>2.4980341695127986E-2</v>
      </c>
      <c r="Y166" s="21">
        <f>X166*Input!X166/100</f>
        <v>6.9067756357613295E-5</v>
      </c>
      <c r="Z166" s="21">
        <f t="shared" ref="Z166:Z167" si="575">(X166/232)*6.022E+23*0.000000001*0.000000000049475/(365.2425*24*60)</f>
        <v>6.0994846810536397E-6</v>
      </c>
      <c r="AA166" s="21">
        <f>Z166*Input!X166/100</f>
        <v>1.6864369871296471E-8</v>
      </c>
      <c r="AB166" s="14">
        <v>0.05</v>
      </c>
      <c r="AC166" s="14">
        <v>0.85</v>
      </c>
      <c r="AD166" s="21">
        <f>(((Input!G166*$L$4*0.000000001*Input!U166*(230/229))-((AB166*0.000000000000001)+(Input!G166*AC166*0.000000000000001)))/Input!F166)*1000000000000</f>
        <v>0.14659045295327819</v>
      </c>
      <c r="AE166" s="21">
        <f>AD166*Input!V166/100</f>
        <v>1.0685812472512543E-3</v>
      </c>
      <c r="AF166" s="21">
        <f t="shared" ref="AF166:AF167" si="576">(AD166/230)*602200000000*0.0000091577/(365.2425*24*60)</f>
        <v>6.6828423375453454E-3</v>
      </c>
      <c r="AG166" s="21">
        <f>AF166*Input!V166/100</f>
        <v>4.8715041507605875E-5</v>
      </c>
      <c r="AH166" s="9">
        <f t="shared" ref="AH166:AH167" si="577">AF166/Z166</f>
        <v>1095.6404822695506</v>
      </c>
      <c r="AI166" s="3">
        <f t="shared" ref="AI166:AI167" si="578">AH166*SQRT((AG166/AF166)^2+(AA166/Z166)^2)</f>
        <v>8.541949667798562</v>
      </c>
      <c r="AJ166" s="22">
        <f t="shared" ref="AJ166:AJ167" si="579">(U166-1)*1000</f>
        <v>-24.374789266060624</v>
      </c>
      <c r="AK166" s="3">
        <f t="shared" ref="AK166:AK167" si="580">V166*1000</f>
        <v>1.9924862371248111</v>
      </c>
      <c r="AL166" s="3">
        <f t="shared" ref="AL166:AL167" si="581">AF166/Q166</f>
        <v>8.1975553047863914E-2</v>
      </c>
      <c r="AM166" s="3">
        <f t="shared" ref="AM166:AM167" si="582">AL166*SQRT((R166/Q166)^2+(AG166/AF166)^2)</f>
        <v>5.9760367080117691E-4</v>
      </c>
      <c r="AN166" s="9">
        <f>AL166*1/((AN165+AN167)/2)</f>
        <v>8.1786828419308968E-2</v>
      </c>
      <c r="AO166" s="21">
        <f t="shared" ref="AO166:AO167" si="583">AN166*SQRT((R166/Q166)^2+(AG166/AF166)^2)</f>
        <v>5.9622786390995449E-4</v>
      </c>
      <c r="AP166" s="58">
        <f t="shared" ref="AP166:AP167" si="584">ThU_Alter_Kombi(AN166,U166)</f>
        <v>9.5640000000000001</v>
      </c>
      <c r="AQ166" s="58">
        <f t="shared" ref="AQ166:AQ167" si="585">Montealter(AN166,AO166,U166,V166)</f>
        <v>6.7599999999999993E-2</v>
      </c>
      <c r="AR166" s="58">
        <f t="shared" ref="AR166:AR167" si="586">(AQ166/AP166)*100</f>
        <v>0.70681723128398155</v>
      </c>
      <c r="AS166" s="67">
        <f t="shared" ref="AS166:AS167" si="587">Z166/Q166</f>
        <v>7.4819755544315686E-5</v>
      </c>
      <c r="AT166" s="67">
        <f t="shared" ref="AT166:AT167" si="588">AS166*SQRT((Y166/X166)^2+(P166/O166)^2)</f>
        <v>2.0695748689338829E-7</v>
      </c>
      <c r="AU166" s="58">
        <v>0.75</v>
      </c>
      <c r="AV166" s="58">
        <f t="shared" ref="AV166:AV167" si="589">AU166/2</f>
        <v>0.375</v>
      </c>
      <c r="AW166" s="58">
        <f t="shared" ref="AW166:AW167" si="590">marincorr_age(AN166,U166,AS166,AU166)</f>
        <v>9.5577000000000005</v>
      </c>
      <c r="AX166" s="57">
        <f t="shared" ref="AX166:AX167" si="591">marincorr_age_error(AN166, AO166, U166, V166, AS166, AT166, AU166, AV166)</f>
        <v>7.2745719E-2</v>
      </c>
      <c r="AY166" s="47">
        <f t="shared" ref="AY166:AY167" si="592">SQRT(((AU166*EXP(-0.0000091577*AW166*1000))/(0.0000091577*(EXP(-0.0000091577*AW166*1000)+(AJ166/1000)*EXP(-(0.0000091577-0.0000028263)*AW166*1000)-AS166*AU166*EXP(-0.0000091577*AW166*1000))))^2*AT166^2+((AS166*EXP(-0.0000091577*AW166*1000))/(0.0000091577*(EXP(-0.0000091577*AW166*1000)+(AJ166/1000)*EXP(-(0.0000091577-0.0000028263)*AW166*1000)-AS166*AU166*EXP(-0.0000091577*AW166*1000))))^2*AV166^2+((0.0000091577/(0.0000091577-0.0000028263))*(EXP(-(0.0000091577-0.0000028263)*AW166*1000)-1)/(0.0000091577*(EXP(-0.0000091577*AW166*1000)+(AJ166/1000)*EXP(-(0.0000091577-0.0000028263)*AW166*1000)-AS166*AU166*EXP(-0.0000091577*AW166*1000))))^2*T166^2+(1/(0.0000091577*(EXP(-0.0000091577*AW166*1000)+(AJ166/1000)*EXP(-(0.0000091577-0.0000028263)*AW166*1000)-AS166*AU166*EXP(-0.0000091577*AW166*1000))))^2*AO166^2)/1000</f>
        <v>7.583308585451709E-2</v>
      </c>
      <c r="AZ166" s="9" t="str">
        <f>Input!B166</f>
        <v>FR-25-17.5</v>
      </c>
      <c r="BA166" s="48">
        <f>Input!E166</f>
        <v>17.5</v>
      </c>
      <c r="BB166" s="58">
        <f t="shared" ref="BB166:BB167" si="593">((U166-1)*EXP(0.0000028263*AW166*1000))*1000</f>
        <v>-25.042197422260863</v>
      </c>
      <c r="BC166" s="22">
        <f t="shared" ref="BC166:BC167" si="594">SQRT((EXP(0.0000028263*AW166*1000)*V166)^2+((U166-1)*0.0000028263*EXP(0.0000028263*AW166*1000)*AX166*1000)^2)*1000</f>
        <v>2.0470491454488142</v>
      </c>
      <c r="BD166" s="9">
        <f t="shared" ref="BD166:BD167" si="595">AW166*1000-58</f>
        <v>9499.7000000000007</v>
      </c>
      <c r="BE166" s="49">
        <f t="shared" ref="BE166:BE167" si="596">AY166/2*1000</f>
        <v>37.916542927258547</v>
      </c>
      <c r="BF166" s="89">
        <f t="shared" ref="BF166:BF167" si="597">AY166/AW166*100</f>
        <v>0.79342400216074038</v>
      </c>
      <c r="BG166" s="85"/>
      <c r="BH166" s="85"/>
      <c r="BI166" s="85"/>
      <c r="BJ166" s="85"/>
      <c r="BK166" s="85"/>
      <c r="BL166" s="85"/>
      <c r="BM166" s="90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</row>
    <row r="167" spans="1:109" s="154" customFormat="1" ht="15" customHeight="1" x14ac:dyDescent="0.2">
      <c r="A167" s="137">
        <f>Input!A167</f>
        <v>8717</v>
      </c>
      <c r="B167" s="137" t="str">
        <f>Input!B167</f>
        <v>Hu1-13</v>
      </c>
      <c r="C167" s="137">
        <f>Input!O167</f>
        <v>2.0924094469735146</v>
      </c>
      <c r="D167" s="137">
        <f>C167*Input!P167/100</f>
        <v>6.1473356427598026E-2</v>
      </c>
      <c r="E167" s="138">
        <f>Input!M167</f>
        <v>2.7697007134810825</v>
      </c>
      <c r="F167" s="139">
        <f>E167*Input!N167/100</f>
        <v>1.1426974834889763E-3</v>
      </c>
      <c r="G167" s="140">
        <f t="shared" si="572"/>
        <v>381.88633437477165</v>
      </c>
      <c r="H167" s="139">
        <f>G167*Input!L167/100</f>
        <v>7.5621894822779478E-2</v>
      </c>
      <c r="I167" s="137">
        <v>0</v>
      </c>
      <c r="J167" s="141">
        <f>(((C167*$G$4*0.000000001*Input!G167*(234/233))-(I167*0.000000000000001))/Input!F167)*1000000000000</f>
        <v>746.13633494662827</v>
      </c>
      <c r="K167" s="137">
        <f>J167*Input!P167/100</f>
        <v>21.920903161711031</v>
      </c>
      <c r="L167" s="142">
        <f t="shared" si="573"/>
        <v>10.318523152447291</v>
      </c>
      <c r="M167" s="143">
        <f>L167*Input!P167/100</f>
        <v>0.30315015661695383</v>
      </c>
      <c r="N167" s="137">
        <v>0</v>
      </c>
      <c r="O167" s="141">
        <f>(((G167*$D$4*0.000000001*Input!G167*(238/236))-(N167*0.000000001))/Input!F167)*1000000</f>
        <v>13.717743885664568</v>
      </c>
      <c r="P167" s="137">
        <f>O167*Input!L167/100</f>
        <v>2.7164150480166616E-3</v>
      </c>
      <c r="Q167" s="144">
        <f t="shared" si="574"/>
        <v>10.234797462171592</v>
      </c>
      <c r="R167" s="145">
        <f>Q167*Input!L167/100</f>
        <v>2.0267150393950338E-3</v>
      </c>
      <c r="S167" s="143">
        <f>Input!S167*0.0000028263/0.000000000155125</f>
        <v>1.0003142842412418</v>
      </c>
      <c r="T167" s="137">
        <f>S167*Input!T167/100</f>
        <v>6.3763683914553572E-3</v>
      </c>
      <c r="U167" s="143">
        <f>S167</f>
        <v>1.0003142842412418</v>
      </c>
      <c r="V167" s="137">
        <f>U167*Input!T167/100</f>
        <v>6.3763683914553572E-3</v>
      </c>
      <c r="W167" s="146">
        <v>0</v>
      </c>
      <c r="X167" s="141">
        <f>((($L$4*0.000000001*Input!G167/Input!W167*(232/229))-(W167*0.000000001))/Input!F167)*1000000000</f>
        <v>0.99940598789846091</v>
      </c>
      <c r="Y167" s="141">
        <f>X167*Input!X167/100</f>
        <v>1.4632094006383687E-2</v>
      </c>
      <c r="Z167" s="141">
        <f t="shared" si="575"/>
        <v>2.4402634630609724E-4</v>
      </c>
      <c r="AA167" s="141">
        <f>Z167*Input!X167/100</f>
        <v>3.572738689202178E-6</v>
      </c>
      <c r="AB167" s="142">
        <v>0</v>
      </c>
      <c r="AC167" s="142">
        <v>0.85</v>
      </c>
      <c r="AD167" s="141">
        <f>(((Input!G167*$L$4*0.000000001*Input!U167*(230/229))-((AB167*0.000000000000001)+(Input!G167*AC167*0.000000000000001)))/Input!F167)*1000000000000</f>
        <v>225.53421595513151</v>
      </c>
      <c r="AE167" s="141">
        <f>AD167*Input!V167/100</f>
        <v>1.0942752777950375</v>
      </c>
      <c r="AF167" s="141">
        <f t="shared" si="576"/>
        <v>10.281771947525336</v>
      </c>
      <c r="AG167" s="141">
        <f>AF167*Input!V167/100</f>
        <v>4.9886394427805299E-2</v>
      </c>
      <c r="AH167" s="137">
        <f t="shared" si="577"/>
        <v>42133.860147331296</v>
      </c>
      <c r="AI167" s="146">
        <f t="shared" si="578"/>
        <v>649.86468700574346</v>
      </c>
      <c r="AJ167" s="143">
        <f t="shared" si="579"/>
        <v>0.31428424124180232</v>
      </c>
      <c r="AK167" s="146">
        <f t="shared" si="580"/>
        <v>6.3763683914553573</v>
      </c>
      <c r="AL167" s="146">
        <f t="shared" si="581"/>
        <v>1.0045896839216764</v>
      </c>
      <c r="AM167" s="146">
        <f t="shared" si="582"/>
        <v>4.878252391404758E-3</v>
      </c>
      <c r="AN167" s="137">
        <f>AF167/Q167</f>
        <v>1.0045896839216764</v>
      </c>
      <c r="AO167" s="141">
        <f t="shared" si="583"/>
        <v>4.878252391404758E-3</v>
      </c>
      <c r="AP167" s="137" t="str">
        <f t="shared" si="584"/>
        <v>Out of range</v>
      </c>
      <c r="AQ167" s="137" t="e">
        <f t="shared" si="585"/>
        <v>#VALUE!</v>
      </c>
      <c r="AR167" s="137" t="e">
        <f t="shared" si="586"/>
        <v>#VALUE!</v>
      </c>
      <c r="AS167" s="145">
        <f t="shared" si="587"/>
        <v>2.3842811468232063E-5</v>
      </c>
      <c r="AT167" s="145">
        <f t="shared" si="588"/>
        <v>3.4910954297750579E-7</v>
      </c>
      <c r="AU167" s="137">
        <v>0.75</v>
      </c>
      <c r="AV167" s="137">
        <f t="shared" si="589"/>
        <v>0.375</v>
      </c>
      <c r="AW167" s="137" t="str">
        <f t="shared" si="590"/>
        <v>Out of range</v>
      </c>
      <c r="AX167" s="147">
        <f t="shared" si="591"/>
        <v>270.74618310720001</v>
      </c>
      <c r="AY167" s="147" t="e">
        <f t="shared" si="592"/>
        <v>#VALUE!</v>
      </c>
      <c r="AZ167" s="137" t="str">
        <f>Input!B167</f>
        <v>Hu1-13</v>
      </c>
      <c r="BA167" s="148">
        <f>Input!E167</f>
        <v>0</v>
      </c>
      <c r="BB167" s="137" t="e">
        <f t="shared" si="593"/>
        <v>#VALUE!</v>
      </c>
      <c r="BC167" s="143" t="e">
        <f t="shared" si="594"/>
        <v>#VALUE!</v>
      </c>
      <c r="BD167" s="137" t="e">
        <f t="shared" si="595"/>
        <v>#VALUE!</v>
      </c>
      <c r="BE167" s="149" t="e">
        <f t="shared" si="596"/>
        <v>#VALUE!</v>
      </c>
      <c r="BF167" s="150" t="e">
        <f t="shared" si="597"/>
        <v>#VALUE!</v>
      </c>
      <c r="BG167" s="151"/>
      <c r="BH167" s="151"/>
      <c r="BI167" s="151"/>
      <c r="BJ167" s="151"/>
      <c r="BK167" s="151"/>
      <c r="BL167" s="151"/>
      <c r="BM167" s="155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</row>
    <row r="168" spans="1:109" s="76" customFormat="1" ht="15" customHeight="1" x14ac:dyDescent="0.2">
      <c r="A168" s="58"/>
      <c r="B168" s="58"/>
      <c r="C168" s="58"/>
      <c r="D168" s="58"/>
      <c r="E168" s="60"/>
      <c r="F168" s="61"/>
      <c r="G168" s="59"/>
      <c r="H168" s="61"/>
      <c r="I168" s="58"/>
      <c r="J168" s="63"/>
      <c r="K168" s="58"/>
      <c r="L168" s="64"/>
      <c r="M168" s="65"/>
      <c r="N168" s="58"/>
      <c r="O168" s="63"/>
      <c r="P168" s="58"/>
      <c r="Q168" s="66"/>
      <c r="R168" s="67"/>
      <c r="S168" s="65"/>
      <c r="T168" s="58"/>
      <c r="U168" s="58"/>
      <c r="V168" s="58"/>
      <c r="W168" s="68"/>
      <c r="X168" s="63"/>
      <c r="Y168" s="63"/>
      <c r="Z168" s="63"/>
      <c r="AA168" s="63"/>
      <c r="AB168" s="64"/>
      <c r="AC168" s="64"/>
      <c r="AD168" s="63"/>
      <c r="AE168" s="63"/>
      <c r="AF168" s="63"/>
      <c r="AG168" s="63"/>
      <c r="AH168" s="58"/>
      <c r="AI168" s="68"/>
      <c r="AJ168" s="65"/>
      <c r="AK168" s="68"/>
      <c r="AL168" s="68"/>
      <c r="AM168" s="68"/>
      <c r="AN168" s="58"/>
      <c r="AO168" s="63"/>
      <c r="AP168" s="58"/>
      <c r="AQ168" s="58"/>
      <c r="AR168" s="58"/>
      <c r="AS168" s="67"/>
      <c r="AT168" s="67"/>
      <c r="AU168" s="58"/>
      <c r="AV168" s="58"/>
      <c r="AW168" s="58"/>
      <c r="AX168" s="57"/>
      <c r="AY168" s="57"/>
      <c r="AZ168" s="58"/>
      <c r="BA168" s="69"/>
      <c r="BB168" s="58"/>
      <c r="BC168" s="65"/>
      <c r="BD168" s="58"/>
      <c r="BE168" s="62"/>
      <c r="BF168" s="74"/>
      <c r="BG168" s="75"/>
      <c r="BH168" s="75"/>
      <c r="BI168" s="75"/>
      <c r="BJ168" s="75"/>
      <c r="BK168" s="75"/>
      <c r="BL168" s="75"/>
      <c r="BM168" s="103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</row>
    <row r="169" spans="1:109" s="154" customFormat="1" ht="15" customHeight="1" x14ac:dyDescent="0.2">
      <c r="A169" s="137">
        <f>Input!A169</f>
        <v>8717</v>
      </c>
      <c r="B169" s="137" t="str">
        <f>Input!B169</f>
        <v>Hu1-13</v>
      </c>
      <c r="C169" s="137">
        <f>Input!O169</f>
        <v>2.0721596166774656</v>
      </c>
      <c r="D169" s="137">
        <f>C169*Input!P169/100</f>
        <v>2.6887446008426186E-2</v>
      </c>
      <c r="E169" s="138">
        <f>Input!M169</f>
        <v>2.768521456512349</v>
      </c>
      <c r="F169" s="139">
        <f>E169*Input!N169/100</f>
        <v>4.6261134657340255E-4</v>
      </c>
      <c r="G169" s="140">
        <f t="shared" ref="G169:G179" si="598">E169*137.88</f>
        <v>381.72373842392267</v>
      </c>
      <c r="H169" s="139">
        <f>G169*Input!L169/100</f>
        <v>2.8941788827962566E-2</v>
      </c>
      <c r="I169" s="137">
        <v>0</v>
      </c>
      <c r="J169" s="141">
        <f>(((C169*$G$4*0.000000001*Input!G169*(234/233))-(I169*0.000000000000001))/Input!F169)*1000000000000</f>
        <v>738.91540876402132</v>
      </c>
      <c r="K169" s="137">
        <f>J169*Input!P169/100</f>
        <v>9.5878464178318161</v>
      </c>
      <c r="L169" s="142">
        <f t="shared" ref="L169:L179" si="599">(J169/234)*602200000000*0.0000028263/(365.2425*24*60)</f>
        <v>10.218662992168845</v>
      </c>
      <c r="M169" s="143">
        <f>L169*Input!P169/100</f>
        <v>0.13259294663834209</v>
      </c>
      <c r="N169" s="137">
        <v>0</v>
      </c>
      <c r="O169" s="141">
        <f>(((G169*$D$4*0.000000001*Input!G169*(238/236))-(N169*0.000000001))/Input!F169)*1000000</f>
        <v>13.711903274441221</v>
      </c>
      <c r="P169" s="137">
        <f>O169*Input!L169/100</f>
        <v>1.0396183654620098E-3</v>
      </c>
      <c r="Q169" s="144">
        <f t="shared" ref="Q169:Q179" si="600">(O169/238.05)*602200000000000000*0.00000000015512/(365.2425*24*60)</f>
        <v>10.230439786928164</v>
      </c>
      <c r="R169" s="145">
        <f>Q169*Input!L169/100</f>
        <v>7.756584098043231E-4</v>
      </c>
      <c r="S169" s="143">
        <f>Input!S169*0.0000028263/0.000000000155125</f>
        <v>1.0012964409916587</v>
      </c>
      <c r="T169" s="137">
        <f>S169*Input!T169/100</f>
        <v>2.7595370842945443E-3</v>
      </c>
      <c r="U169" s="143">
        <f>S169</f>
        <v>1.0012964409916587</v>
      </c>
      <c r="V169" s="137">
        <f>U169*Input!T169/100</f>
        <v>2.7595370842945443E-3</v>
      </c>
      <c r="W169" s="146">
        <v>0</v>
      </c>
      <c r="X169" s="141">
        <f>((($L$4*0.000000001*Input!G169/Input!W169*(232/229))-(W169*0.000000001))/Input!F169)*1000000000</f>
        <v>0.98112424887780592</v>
      </c>
      <c r="Y169" s="141">
        <f>X169*Input!X169/100</f>
        <v>6.0042737442640437E-3</v>
      </c>
      <c r="Z169" s="141">
        <f t="shared" ref="Z169:Z179" si="601">(X169/232)*6.022E+23*0.000000001*0.000000000049475/(365.2425*24*60)</f>
        <v>2.3956246873146602E-4</v>
      </c>
      <c r="AA169" s="141">
        <f>Z169*Input!X169/100</f>
        <v>1.466071848454092E-6</v>
      </c>
      <c r="AB169" s="142">
        <v>0</v>
      </c>
      <c r="AC169" s="142">
        <v>0.85</v>
      </c>
      <c r="AD169" s="141">
        <f>(((Input!G169*$L$4*0.000000001*Input!U169*(230/229))-((AB169*0.000000000000001)+(Input!G169*AC169*0.000000000000001)))/Input!F169)*1000000000000</f>
        <v>224.81859470378797</v>
      </c>
      <c r="AE169" s="141">
        <f>AD169*Input!V169/100</f>
        <v>0.6435149141874299</v>
      </c>
      <c r="AF169" s="141">
        <f t="shared" ref="AF169:AF179" si="602">(AD169/230)*602200000000*0.0000091577/(365.2425*24*60)</f>
        <v>10.249147831153648</v>
      </c>
      <c r="AG169" s="141">
        <f>AF169*Input!V169/100</f>
        <v>2.9336894911869124E-2</v>
      </c>
      <c r="AH169" s="137">
        <f t="shared" ref="AH169:AH179" si="603">AF169/Z169</f>
        <v>42782.777642195186</v>
      </c>
      <c r="AI169" s="146">
        <f t="shared" ref="AI169:AI179" si="604">AH169*SQRT((AG169/AF169)^2+(AA169/Z169)^2)</f>
        <v>289.0451037769356</v>
      </c>
      <c r="AJ169" s="143">
        <f t="shared" ref="AJ169:AJ179" si="605">(U169-1)*1000</f>
        <v>1.2964409916587094</v>
      </c>
      <c r="AK169" s="146">
        <f t="shared" ref="AK169:AK179" si="606">V169*1000</f>
        <v>2.7595370842945441</v>
      </c>
      <c r="AL169" s="146">
        <f t="shared" ref="AL169:AL179" si="607">AF169/Q169</f>
        <v>1.0018286647118912</v>
      </c>
      <c r="AM169" s="146">
        <f t="shared" ref="AM169:AM179" si="608">AL169*SQRT((R169/Q169)^2+(AG169/AF169)^2)</f>
        <v>2.868614188575569E-3</v>
      </c>
      <c r="AN169" s="137">
        <f>AF169/Q169</f>
        <v>1.0018286647118912</v>
      </c>
      <c r="AO169" s="141">
        <f t="shared" ref="AO169:AO179" si="609">AN169*SQRT((R169/Q169)^2+(AG169/AF169)^2)</f>
        <v>2.868614188575569E-3</v>
      </c>
      <c r="AP169" s="137" t="str">
        <f t="shared" ref="AP169:AP179" si="610">ThU_Alter_Kombi(AN169,U169)</f>
        <v>Out of range</v>
      </c>
      <c r="AQ169" s="137" t="e">
        <f t="shared" ref="AQ169:AQ179" si="611">Montealter(AN169,AO169,U169,V169)</f>
        <v>#VALUE!</v>
      </c>
      <c r="AR169" s="137" t="e">
        <f t="shared" ref="AR169:AR179" si="612">(AQ169/AP169)*100</f>
        <v>#VALUE!</v>
      </c>
      <c r="AS169" s="145">
        <f t="shared" ref="AS169:AS179" si="613">Z169/Q169</f>
        <v>2.3416634447872359E-5</v>
      </c>
      <c r="AT169" s="145">
        <f t="shared" ref="AT169:AT179" si="614">AS169*SQRT((Y169/X169)^2+(P169/O169)^2)</f>
        <v>1.433158679581736E-7</v>
      </c>
      <c r="AU169" s="137">
        <v>0.75</v>
      </c>
      <c r="AV169" s="137">
        <f t="shared" ref="AV169:AV179" si="615">AU169/2</f>
        <v>0.375</v>
      </c>
      <c r="AW169" s="137" t="str">
        <f t="shared" ref="AW169:AW179" si="616">marincorr_age(AN169,U169,AS169,AU169)</f>
        <v>Out of range</v>
      </c>
      <c r="AX169" s="147">
        <f t="shared" ref="AX169:AX179" si="617">marincorr_age_error(AN169, AO169, U169, V169, AS169, AT169, AU169, AV169)</f>
        <v>324.16979853610002</v>
      </c>
      <c r="AY169" s="147" t="e">
        <f t="shared" ref="AY169:AY179" si="618">SQRT(((AU169*EXP(-0.0000091577*AW169*1000))/(0.0000091577*(EXP(-0.0000091577*AW169*1000)+(AJ169/1000)*EXP(-(0.0000091577-0.0000028263)*AW169*1000)-AS169*AU169*EXP(-0.0000091577*AW169*1000))))^2*AT169^2+((AS169*EXP(-0.0000091577*AW169*1000))/(0.0000091577*(EXP(-0.0000091577*AW169*1000)+(AJ169/1000)*EXP(-(0.0000091577-0.0000028263)*AW169*1000)-AS169*AU169*EXP(-0.0000091577*AW169*1000))))^2*AV169^2+((0.0000091577/(0.0000091577-0.0000028263))*(EXP(-(0.0000091577-0.0000028263)*AW169*1000)-1)/(0.0000091577*(EXP(-0.0000091577*AW169*1000)+(AJ169/1000)*EXP(-(0.0000091577-0.0000028263)*AW169*1000)-AS169*AU169*EXP(-0.0000091577*AW169*1000))))^2*T169^2+(1/(0.0000091577*(EXP(-0.0000091577*AW169*1000)+(AJ169/1000)*EXP(-(0.0000091577-0.0000028263)*AW169*1000)-AS169*AU169*EXP(-0.0000091577*AW169*1000))))^2*AO169^2)/1000</f>
        <v>#VALUE!</v>
      </c>
      <c r="AZ169" s="137" t="str">
        <f>Input!B169</f>
        <v>Hu1-13</v>
      </c>
      <c r="BA169" s="148">
        <f>Input!E169</f>
        <v>0</v>
      </c>
      <c r="BB169" s="137" t="e">
        <f t="shared" ref="BB169:BB179" si="619">((U169-1)*EXP(0.0000028263*AW169*1000))*1000</f>
        <v>#VALUE!</v>
      </c>
      <c r="BC169" s="143" t="e">
        <f t="shared" ref="BC169:BC179" si="620">SQRT((EXP(0.0000028263*AW169*1000)*V169)^2+((U169-1)*0.0000028263*EXP(0.0000028263*AW169*1000)*AX169*1000)^2)*1000</f>
        <v>#VALUE!</v>
      </c>
      <c r="BD169" s="137" t="e">
        <f t="shared" ref="BD169:BD179" si="621">AW169*1000-58</f>
        <v>#VALUE!</v>
      </c>
      <c r="BE169" s="149" t="e">
        <f t="shared" ref="BE169:BE179" si="622">AY169/2*1000</f>
        <v>#VALUE!</v>
      </c>
      <c r="BF169" s="150" t="e">
        <f t="shared" ref="BF169:BF179" si="623">AY169/AW169*100</f>
        <v>#VALUE!</v>
      </c>
      <c r="BG169" s="151"/>
      <c r="BH169" s="151"/>
      <c r="BI169" s="151"/>
      <c r="BJ169" s="151"/>
      <c r="BK169" s="151"/>
      <c r="BL169" s="151"/>
      <c r="BM169" s="155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</row>
    <row r="170" spans="1:109" ht="15" customHeight="1" x14ac:dyDescent="0.2">
      <c r="A170" s="9">
        <f>Input!A170</f>
        <v>9200</v>
      </c>
      <c r="B170" s="9" t="str">
        <f>Input!B170</f>
        <v>ZPT-BB1-1</v>
      </c>
      <c r="C170" s="9">
        <f>Input!O170</f>
        <v>1.552121109893565</v>
      </c>
      <c r="D170" s="9">
        <f>C170*Input!P170/100</f>
        <v>1.0682236308239749E-2</v>
      </c>
      <c r="E170" s="11">
        <f>Input!M170</f>
        <v>2.0267256026653171</v>
      </c>
      <c r="F170" s="12">
        <f>E170*Input!N170/100</f>
        <v>1.8083365810155766E-4</v>
      </c>
      <c r="G170" s="13">
        <f t="shared" si="598"/>
        <v>279.44492609549388</v>
      </c>
      <c r="H170" s="12">
        <f>G170*Input!L170/100</f>
        <v>2.5276642652559293E-2</v>
      </c>
      <c r="I170" s="9">
        <v>0.3</v>
      </c>
      <c r="J170" s="21">
        <f>(((C170*$G$4*0.000000001*Input!G170*(234/233))-(I170*0.000000000000001))/Input!F170)*1000000000000</f>
        <v>86.948495279595321</v>
      </c>
      <c r="K170" s="9">
        <f>J170*Input!P170/100</f>
        <v>0.59840972930662428</v>
      </c>
      <c r="L170" s="14">
        <f t="shared" si="599"/>
        <v>1.2024344876290394</v>
      </c>
      <c r="M170" s="22">
        <f>L170*Input!P170/100</f>
        <v>8.2755715776015662E-3</v>
      </c>
      <c r="N170" s="9">
        <v>5.0000000000000001E-3</v>
      </c>
      <c r="O170" s="21">
        <f>(((G170*$D$4*0.000000001*Input!G170*(238/236))-(N170*0.000000001))/Input!F170)*1000000</f>
        <v>1.5769267435218846</v>
      </c>
      <c r="P170" s="9">
        <f>O170*Input!L170/100</f>
        <v>1.4263781540855625E-4</v>
      </c>
      <c r="Q170" s="23">
        <f t="shared" si="600"/>
        <v>1.1765437499889875</v>
      </c>
      <c r="R170" s="24">
        <f>Q170*Input!L170/100</f>
        <v>1.0642195708864311E-4</v>
      </c>
      <c r="S170" s="65">
        <f>Input!S170*0.0000028263/0.000000000155125</f>
        <v>1.0235169569368698</v>
      </c>
      <c r="T170" s="9">
        <f>S170*Input!T170/100</f>
        <v>1.5343357642415745E-3</v>
      </c>
      <c r="U170" s="9">
        <f>S170*1/((U169+U171)/2)</f>
        <v>1.0227537794774768</v>
      </c>
      <c r="V170" s="9">
        <f>U170*Input!T170/100</f>
        <v>1.5331916987109805E-3</v>
      </c>
      <c r="W170" s="3">
        <v>3.0000000000000001E-3</v>
      </c>
      <c r="X170" s="21">
        <f>((($L$4*0.000000001*Input!G170/Input!W170*(232/229))-(W170*0.000000001))/Input!F170)*1000000000</f>
        <v>1.9977723691769416</v>
      </c>
      <c r="Y170" s="21">
        <f>X170*Input!X170/100</f>
        <v>4.2971192243613648E-3</v>
      </c>
      <c r="Z170" s="21">
        <f t="shared" si="601"/>
        <v>4.8779885042179197E-4</v>
      </c>
      <c r="AA170" s="21">
        <f>Z170*Input!X170/100</f>
        <v>1.049233561395404E-6</v>
      </c>
      <c r="AB170" s="14">
        <v>0.05</v>
      </c>
      <c r="AC170" s="14">
        <v>0.85</v>
      </c>
      <c r="AD170" s="21">
        <f>(((Input!G170*$L$4*0.000000001*Input!U170*(230/229))-((AB170*0.000000000000001)+(Input!G170*AC170*0.000000000000001)))/Input!F170)*1000000000000</f>
        <v>14.949946754510849</v>
      </c>
      <c r="AE170" s="21">
        <f>AD170*Input!V170/100</f>
        <v>4.754179774408418E-2</v>
      </c>
      <c r="AF170" s="21">
        <f t="shared" si="602"/>
        <v>0.68154600181866409</v>
      </c>
      <c r="AG170" s="21">
        <f>AF170*Input!V170/100</f>
        <v>2.1673603728371489E-3</v>
      </c>
      <c r="AH170" s="9">
        <f t="shared" si="603"/>
        <v>1397.1865682531684</v>
      </c>
      <c r="AI170" s="3">
        <f t="shared" si="604"/>
        <v>5.3640720888141642</v>
      </c>
      <c r="AJ170" s="22">
        <f t="shared" si="605"/>
        <v>22.753779477476812</v>
      </c>
      <c r="AK170" s="3">
        <f t="shared" si="606"/>
        <v>1.5331916987109806</v>
      </c>
      <c r="AL170" s="3">
        <f t="shared" si="607"/>
        <v>0.57927807769583017</v>
      </c>
      <c r="AM170" s="3">
        <f t="shared" si="608"/>
        <v>1.8428867988396439E-3</v>
      </c>
      <c r="AN170" s="9">
        <f>AL170*1/((AN169+AN171)/2)</f>
        <v>0.57783974494632417</v>
      </c>
      <c r="AO170" s="21">
        <f t="shared" si="609"/>
        <v>1.8383109577393784E-3</v>
      </c>
      <c r="AP170" s="58">
        <f t="shared" si="610"/>
        <v>90.517099999999999</v>
      </c>
      <c r="AQ170" s="58">
        <f t="shared" si="611"/>
        <v>0.49540000000000001</v>
      </c>
      <c r="AR170" s="58">
        <f t="shared" si="612"/>
        <v>0.54729990244937143</v>
      </c>
      <c r="AS170" s="67">
        <f t="shared" si="613"/>
        <v>4.146032397234338E-4</v>
      </c>
      <c r="AT170" s="67">
        <f t="shared" si="614"/>
        <v>8.9258124940929034E-7</v>
      </c>
      <c r="AU170" s="58">
        <v>0.75</v>
      </c>
      <c r="AV170" s="58">
        <f t="shared" si="615"/>
        <v>0.375</v>
      </c>
      <c r="AW170" s="58">
        <f t="shared" si="616"/>
        <v>90.484099999999998</v>
      </c>
      <c r="AX170" s="57">
        <f t="shared" si="617"/>
        <v>0.53739949939999998</v>
      </c>
      <c r="AY170" s="47">
        <f t="shared" si="618"/>
        <v>0.50514010818728294</v>
      </c>
      <c r="AZ170" s="9" t="str">
        <f>Input!B170</f>
        <v>ZPT-BB1-1</v>
      </c>
      <c r="BA170" s="48">
        <f>Input!E170</f>
        <v>0</v>
      </c>
      <c r="BB170" s="58">
        <f t="shared" si="619"/>
        <v>29.384475019397854</v>
      </c>
      <c r="BC170" s="22">
        <f t="shared" si="620"/>
        <v>1.9804831599820081</v>
      </c>
      <c r="BD170" s="9">
        <f t="shared" si="621"/>
        <v>90426.099999999991</v>
      </c>
      <c r="BE170" s="49">
        <f t="shared" si="622"/>
        <v>252.57005409364146</v>
      </c>
      <c r="BF170" s="89">
        <f t="shared" si="623"/>
        <v>0.55826394713246086</v>
      </c>
      <c r="BG170" s="85"/>
      <c r="BH170" s="85"/>
      <c r="BI170" s="85"/>
      <c r="BJ170" s="85"/>
      <c r="BK170" s="85"/>
      <c r="BL170" s="85"/>
      <c r="BM170" s="90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</row>
    <row r="171" spans="1:109" s="154" customFormat="1" ht="15" customHeight="1" x14ac:dyDescent="0.2">
      <c r="A171" s="137">
        <f>Input!A171</f>
        <v>8717</v>
      </c>
      <c r="B171" s="137" t="str">
        <f>Input!B171</f>
        <v>Hu1-13</v>
      </c>
      <c r="C171" s="137">
        <f>Input!O171</f>
        <v>2.0966655034454025</v>
      </c>
      <c r="D171" s="137">
        <f>C171*Input!P171/100</f>
        <v>2.8895278728446536E-2</v>
      </c>
      <c r="E171" s="138">
        <f>Input!M171</f>
        <v>2.7686007167923945</v>
      </c>
      <c r="F171" s="139">
        <f>E171*Input!N171/100</f>
        <v>3.1238969818304495E-4</v>
      </c>
      <c r="G171" s="140">
        <f t="shared" si="598"/>
        <v>381.73466683133535</v>
      </c>
      <c r="H171" s="139">
        <f>G171*Input!L171/100</f>
        <v>3.0116909802454486E-2</v>
      </c>
      <c r="I171" s="137">
        <v>0</v>
      </c>
      <c r="J171" s="141">
        <f>(((C171*$G$4*0.000000001*Input!G171*(234/233))-(I171*0.000000000000001))/Input!F171)*1000000000000</f>
        <v>747.65401036233322</v>
      </c>
      <c r="K171" s="137">
        <f>J171*Input!P171/100</f>
        <v>10.303823374000121</v>
      </c>
      <c r="L171" s="142">
        <f t="shared" si="599"/>
        <v>10.339511500261731</v>
      </c>
      <c r="M171" s="143">
        <f>L171*Input!P171/100</f>
        <v>0.14249438750486931</v>
      </c>
      <c r="N171" s="137">
        <v>0</v>
      </c>
      <c r="O171" s="141">
        <f>(((G171*$D$4*0.000000001*Input!G171*(238/236))-(N171*0.000000001))/Input!F171)*1000000</f>
        <v>13.712295833903218</v>
      </c>
      <c r="P171" s="137">
        <f>O171*Input!L171/100</f>
        <v>1.0818299009681038E-3</v>
      </c>
      <c r="Q171" s="144">
        <f t="shared" si="600"/>
        <v>10.230732675220795</v>
      </c>
      <c r="R171" s="145">
        <f>Q171*Input!L171/100</f>
        <v>8.071524018246597E-4</v>
      </c>
      <c r="S171" s="143">
        <f>Input!S171*0.0000028263/0.000000000155125</f>
        <v>1.0001959562494112</v>
      </c>
      <c r="T171" s="137">
        <f>S171*Input!T171/100</f>
        <v>2.1206599964738383E-3</v>
      </c>
      <c r="U171" s="143">
        <f>S171</f>
        <v>1.0001959562494112</v>
      </c>
      <c r="V171" s="137">
        <f>U171*Input!T171/100</f>
        <v>2.1206599964738383E-3</v>
      </c>
      <c r="W171" s="146">
        <v>0</v>
      </c>
      <c r="X171" s="141">
        <f>((($L$4*0.000000001*Input!G171/Input!W171*(232/229))-(W171*0.000000001))/Input!F171)*1000000000</f>
        <v>0.97131274311627991</v>
      </c>
      <c r="Y171" s="141">
        <f>X171*Input!X171/100</f>
        <v>5.534862063641126E-3</v>
      </c>
      <c r="Z171" s="141">
        <f t="shared" si="601"/>
        <v>2.3716677976047936E-4</v>
      </c>
      <c r="AA171" s="141">
        <f>Z171*Input!X171/100</f>
        <v>1.3514549472919454E-6</v>
      </c>
      <c r="AB171" s="142">
        <v>0</v>
      </c>
      <c r="AC171" s="142">
        <v>0.85</v>
      </c>
      <c r="AD171" s="141">
        <f>(((Input!G171*$L$4*0.000000001*Input!U171*(230/229))-((AB171*0.000000000000001)+(Input!G171*AC171*0.000000000000001)))/Input!F171)*1000000000000</f>
        <v>225.12147850015924</v>
      </c>
      <c r="AE171" s="141">
        <f>AD171*Input!V171/100</f>
        <v>0.70942238769162658</v>
      </c>
      <c r="AF171" s="141">
        <f t="shared" si="602"/>
        <v>10.262955856280575</v>
      </c>
      <c r="AG171" s="141">
        <f>AF171*Input!V171/100</f>
        <v>3.2341519329223745E-2</v>
      </c>
      <c r="AH171" s="137">
        <f t="shared" si="603"/>
        <v>43273.159363404055</v>
      </c>
      <c r="AI171" s="146">
        <f t="shared" si="604"/>
        <v>281.77969020931545</v>
      </c>
      <c r="AJ171" s="143">
        <f t="shared" si="605"/>
        <v>0.19595624941115553</v>
      </c>
      <c r="AK171" s="146">
        <f t="shared" si="606"/>
        <v>2.1206599964738384</v>
      </c>
      <c r="AL171" s="146">
        <f t="shared" si="607"/>
        <v>1.0031496454929203</v>
      </c>
      <c r="AM171" s="146">
        <f t="shared" si="608"/>
        <v>3.1622029849224177E-3</v>
      </c>
      <c r="AN171" s="137">
        <f>AF171/Q171</f>
        <v>1.0031496454929203</v>
      </c>
      <c r="AO171" s="141">
        <f t="shared" si="609"/>
        <v>3.1622029849224177E-3</v>
      </c>
      <c r="AP171" s="137" t="str">
        <f t="shared" si="610"/>
        <v>Out of range</v>
      </c>
      <c r="AQ171" s="137" t="e">
        <f t="shared" si="611"/>
        <v>#VALUE!</v>
      </c>
      <c r="AR171" s="137" t="e">
        <f t="shared" si="612"/>
        <v>#VALUE!</v>
      </c>
      <c r="AS171" s="145">
        <f t="shared" si="613"/>
        <v>2.318179814578734E-5</v>
      </c>
      <c r="AT171" s="145">
        <f t="shared" si="614"/>
        <v>1.3211023247344073E-7</v>
      </c>
      <c r="AU171" s="137">
        <v>0.75</v>
      </c>
      <c r="AV171" s="137">
        <f t="shared" si="615"/>
        <v>0.375</v>
      </c>
      <c r="AW171" s="137" t="str">
        <f t="shared" si="616"/>
        <v>Out of range</v>
      </c>
      <c r="AX171" s="147">
        <f t="shared" si="617"/>
        <v>294.5864172368</v>
      </c>
      <c r="AY171" s="147" t="e">
        <f t="shared" si="618"/>
        <v>#VALUE!</v>
      </c>
      <c r="AZ171" s="137" t="str">
        <f>Input!B171</f>
        <v>Hu1-13</v>
      </c>
      <c r="BA171" s="148">
        <f>Input!E171</f>
        <v>0</v>
      </c>
      <c r="BB171" s="137" t="e">
        <f t="shared" si="619"/>
        <v>#VALUE!</v>
      </c>
      <c r="BC171" s="143" t="e">
        <f t="shared" si="620"/>
        <v>#VALUE!</v>
      </c>
      <c r="BD171" s="137" t="e">
        <f t="shared" si="621"/>
        <v>#VALUE!</v>
      </c>
      <c r="BE171" s="149" t="e">
        <f t="shared" si="622"/>
        <v>#VALUE!</v>
      </c>
      <c r="BF171" s="150" t="e">
        <f t="shared" si="623"/>
        <v>#VALUE!</v>
      </c>
      <c r="BG171" s="151"/>
      <c r="BH171" s="151"/>
      <c r="BI171" s="151"/>
      <c r="BJ171" s="151"/>
      <c r="BK171" s="151"/>
      <c r="BL171" s="151"/>
      <c r="BM171" s="155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</row>
    <row r="172" spans="1:109" ht="15" customHeight="1" x14ac:dyDescent="0.2">
      <c r="A172" s="9">
        <f>Input!A172</f>
        <v>9201</v>
      </c>
      <c r="B172" s="9" t="str">
        <f>Input!B172</f>
        <v>ZPT-BB1-2</v>
      </c>
      <c r="C172" s="9">
        <f>Input!O172</f>
        <v>1.7144536987911083</v>
      </c>
      <c r="D172" s="9">
        <f>C172*Input!P172/100</f>
        <v>1.1002862141909269E-2</v>
      </c>
      <c r="E172" s="11">
        <f>Input!M172</f>
        <v>2.24354601673262</v>
      </c>
      <c r="F172" s="12">
        <f>E172*Input!N172/100</f>
        <v>2.4822627037822788E-4</v>
      </c>
      <c r="G172" s="13">
        <f t="shared" si="598"/>
        <v>309.34012478709366</v>
      </c>
      <c r="H172" s="12">
        <f>G172*Input!L172/100</f>
        <v>2.7788199364273326E-2</v>
      </c>
      <c r="I172" s="9">
        <v>0.3</v>
      </c>
      <c r="J172" s="21">
        <f>(((C172*$G$4*0.000000001*Input!G172*(234/233))-(I172*0.000000000000001))/Input!F172)*1000000000000</f>
        <v>80.961244245301856</v>
      </c>
      <c r="K172" s="9">
        <f>J172*Input!P172/100</f>
        <v>0.51958557404998695</v>
      </c>
      <c r="L172" s="14">
        <f t="shared" si="599"/>
        <v>1.1196351579042778</v>
      </c>
      <c r="M172" s="22">
        <f>L172*Input!P172/100</f>
        <v>7.1854908069795432E-3</v>
      </c>
      <c r="N172" s="9">
        <v>5.0000000000000001E-3</v>
      </c>
      <c r="O172" s="21">
        <f>(((G172*$D$4*0.000000001*Input!G172*(238/236))-(N172*0.000000001))/Input!F172)*1000000</f>
        <v>1.4715206871524436</v>
      </c>
      <c r="P172" s="9">
        <f>O172*Input!L172/100</f>
        <v>1.3218754033731686E-4</v>
      </c>
      <c r="Q172" s="23">
        <f t="shared" si="600"/>
        <v>1.0979003777829461</v>
      </c>
      <c r="R172" s="24">
        <f>Q172*Input!L172/100</f>
        <v>9.8625015429024606E-5</v>
      </c>
      <c r="S172" s="65">
        <f>Input!S172*0.0000028263/0.000000000155125</f>
        <v>1.026759233358008</v>
      </c>
      <c r="T172" s="9">
        <f>S172*Input!T172/100</f>
        <v>1.8233099403207143E-3</v>
      </c>
      <c r="U172" s="9">
        <f>S172*1/((U171+U173)/2)</f>
        <v>1.0263967693822229</v>
      </c>
      <c r="V172" s="9">
        <f>U172*Input!T172/100</f>
        <v>1.8226662800071899E-3</v>
      </c>
      <c r="W172" s="3">
        <v>3.0000000000000001E-3</v>
      </c>
      <c r="X172" s="21">
        <f>((($L$4*0.000000001*Input!G172/Input!W172*(232/229))-(W172*0.000000001))/Input!F172)*1000000000</f>
        <v>0.8323865402916959</v>
      </c>
      <c r="Y172" s="21">
        <f>X172*Input!X172/100</f>
        <v>1.95237638295019E-3</v>
      </c>
      <c r="Z172" s="21">
        <f t="shared" si="601"/>
        <v>2.0324497611714612E-4</v>
      </c>
      <c r="AA172" s="21">
        <f>Z172*Input!X172/100</f>
        <v>4.7671444949762866E-7</v>
      </c>
      <c r="AB172" s="14">
        <v>0.05</v>
      </c>
      <c r="AC172" s="14">
        <v>0.85</v>
      </c>
      <c r="AD172" s="21">
        <f>(((Input!G172*$L$4*0.000000001*Input!U172*(230/229))-((AB172*0.000000000000001)+(Input!G172*AC172*0.000000000000001)))/Input!F172)*1000000000000</f>
        <v>14.535472048268021</v>
      </c>
      <c r="AE172" s="21">
        <f>AD172*Input!V172/100</f>
        <v>3.9644079921596166E-2</v>
      </c>
      <c r="AF172" s="21">
        <f t="shared" si="602"/>
        <v>0.66265071185319768</v>
      </c>
      <c r="AG172" s="21">
        <f>AF172*Input!V172/100</f>
        <v>1.8073150767704852E-3</v>
      </c>
      <c r="AH172" s="9">
        <f t="shared" si="603"/>
        <v>3260.3546936936823</v>
      </c>
      <c r="AI172" s="3">
        <f t="shared" si="604"/>
        <v>11.728294384746901</v>
      </c>
      <c r="AJ172" s="22">
        <f t="shared" si="605"/>
        <v>26.396769382222907</v>
      </c>
      <c r="AK172" s="3">
        <f t="shared" si="606"/>
        <v>1.8226662800071898</v>
      </c>
      <c r="AL172" s="3">
        <f t="shared" si="607"/>
        <v>0.60356178507864866</v>
      </c>
      <c r="AM172" s="3">
        <f t="shared" si="608"/>
        <v>1.6470484352143361E-3</v>
      </c>
      <c r="AN172" s="9">
        <f>AL172*1/((AN171+AN173)/2)</f>
        <v>0.60098817304226149</v>
      </c>
      <c r="AO172" s="21">
        <f t="shared" si="609"/>
        <v>1.6400253535975504E-3</v>
      </c>
      <c r="AP172" s="58">
        <f t="shared" si="610"/>
        <v>95.6798</v>
      </c>
      <c r="AQ172" s="58">
        <f t="shared" si="611"/>
        <v>0.51270000000000004</v>
      </c>
      <c r="AR172" s="58">
        <f t="shared" si="612"/>
        <v>0.53584978229469549</v>
      </c>
      <c r="AS172" s="67">
        <f t="shared" si="613"/>
        <v>1.8512151032097328E-4</v>
      </c>
      <c r="AT172" s="67">
        <f t="shared" si="614"/>
        <v>4.3452389100317191E-7</v>
      </c>
      <c r="AU172" s="58">
        <v>0.75</v>
      </c>
      <c r="AV172" s="58">
        <f t="shared" si="615"/>
        <v>0.375</v>
      </c>
      <c r="AW172" s="58">
        <f t="shared" si="616"/>
        <v>95.665099999999995</v>
      </c>
      <c r="AX172" s="57">
        <f t="shared" si="617"/>
        <v>0.49014696699999999</v>
      </c>
      <c r="AY172" s="47">
        <f t="shared" si="618"/>
        <v>0.51491928572081203</v>
      </c>
      <c r="AZ172" s="9" t="str">
        <f>Input!B172</f>
        <v>ZPT-BB1-2</v>
      </c>
      <c r="BA172" s="48">
        <f>Input!E172</f>
        <v>0</v>
      </c>
      <c r="BB172" s="58">
        <f t="shared" si="619"/>
        <v>34.591912186656508</v>
      </c>
      <c r="BC172" s="22">
        <f t="shared" si="620"/>
        <v>2.3890120315552204</v>
      </c>
      <c r="BD172" s="9">
        <f t="shared" si="621"/>
        <v>95607.099999999991</v>
      </c>
      <c r="BE172" s="49">
        <f t="shared" si="622"/>
        <v>257.45964286040601</v>
      </c>
      <c r="BF172" s="89">
        <f t="shared" si="623"/>
        <v>0.53825197038503281</v>
      </c>
      <c r="BG172" s="85"/>
      <c r="BH172" s="85"/>
      <c r="BI172" s="85"/>
      <c r="BJ172" s="85"/>
      <c r="BK172" s="85"/>
      <c r="BL172" s="85"/>
      <c r="BM172" s="90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</row>
    <row r="173" spans="1:109" s="154" customFormat="1" ht="15" customHeight="1" x14ac:dyDescent="0.2">
      <c r="A173" s="137">
        <f>Input!A173</f>
        <v>8717</v>
      </c>
      <c r="B173" s="137" t="str">
        <f>Input!B173</f>
        <v>Hu1-13</v>
      </c>
      <c r="C173" s="137">
        <f>Input!O173</f>
        <v>2.1020313718489438</v>
      </c>
      <c r="D173" s="137">
        <f>C173*Input!P173/100</f>
        <v>2.5184243252123394E-2</v>
      </c>
      <c r="E173" s="138">
        <f>Input!M173</f>
        <v>2.7682699646298978</v>
      </c>
      <c r="F173" s="139">
        <f>E173*Input!N173/100</f>
        <v>3.6158849423211724E-4</v>
      </c>
      <c r="G173" s="140">
        <f t="shared" si="598"/>
        <v>381.68906272317031</v>
      </c>
      <c r="H173" s="139">
        <f>G173*Input!L173/100</f>
        <v>3.3663913302786883E-2</v>
      </c>
      <c r="I173" s="137">
        <v>0</v>
      </c>
      <c r="J173" s="141">
        <f>(((C173*$G$4*0.000000001*Input!G173*(234/233))-(I173*0.000000000000001))/Input!F173)*1000000000000</f>
        <v>749.56743576299516</v>
      </c>
      <c r="K173" s="137">
        <f>J173*Input!P173/100</f>
        <v>8.9804980500938996</v>
      </c>
      <c r="L173" s="142">
        <f t="shared" si="599"/>
        <v>10.365972782700982</v>
      </c>
      <c r="M173" s="143">
        <f>L173*Input!P173/100</f>
        <v>0.12419376018865248</v>
      </c>
      <c r="N173" s="137">
        <v>0</v>
      </c>
      <c r="O173" s="141">
        <f>(((G173*$D$4*0.000000001*Input!G173*(238/236))-(N173*0.000000001))/Input!F173)*1000000</f>
        <v>13.710657688152422</v>
      </c>
      <c r="P173" s="137">
        <f>O173*Input!L173/100</f>
        <v>1.2092418589235438E-3</v>
      </c>
      <c r="Q173" s="144">
        <f t="shared" si="600"/>
        <v>10.229510456019685</v>
      </c>
      <c r="R173" s="145">
        <f>Q173*Input!L173/100</f>
        <v>9.0221435915536911E-4</v>
      </c>
      <c r="S173" s="143">
        <f>Input!S173*0.0000028263/0.000000000155125</f>
        <v>1.0005103280776593</v>
      </c>
      <c r="T173" s="137">
        <f>S173*Input!T173/100</f>
        <v>1.8012223762569916E-3</v>
      </c>
      <c r="U173" s="143">
        <f>S173</f>
        <v>1.0005103280776593</v>
      </c>
      <c r="V173" s="137">
        <f>U173*Input!T173/100</f>
        <v>1.8012223762569916E-3</v>
      </c>
      <c r="W173" s="146">
        <v>0</v>
      </c>
      <c r="X173" s="141">
        <f>((($L$4*0.000000001*Input!G173/Input!W173*(232/229))-(W173*0.000000001))/Input!F173)*1000000000</f>
        <v>0.9732759154718208</v>
      </c>
      <c r="Y173" s="141">
        <f>X173*Input!X173/100</f>
        <v>4.851609250902362E-3</v>
      </c>
      <c r="Z173" s="141">
        <f t="shared" si="601"/>
        <v>2.3764613027757914E-4</v>
      </c>
      <c r="AA173" s="141">
        <f>Z173*Input!X173/100</f>
        <v>1.1846241602895521E-6</v>
      </c>
      <c r="AB173" s="142">
        <v>0</v>
      </c>
      <c r="AC173" s="142">
        <v>0.85</v>
      </c>
      <c r="AD173" s="141">
        <f>(((Input!G173*$L$4*0.000000001*Input!U173*(230/229))-((AB173*0.000000000000001)+(Input!G173*AC173*0.000000000000001)))/Input!F173)*1000000000000</f>
        <v>225.60289234618202</v>
      </c>
      <c r="AE173" s="141">
        <f>AD173*Input!V173/100</f>
        <v>0.71391252170897612</v>
      </c>
      <c r="AF173" s="141">
        <f t="shared" si="602"/>
        <v>10.284902802805851</v>
      </c>
      <c r="AG173" s="141">
        <f>AF173*Input!V173/100</f>
        <v>3.2546217910255894E-2</v>
      </c>
      <c r="AH173" s="137">
        <f t="shared" si="603"/>
        <v>43278.225447192082</v>
      </c>
      <c r="AI173" s="146">
        <f t="shared" si="604"/>
        <v>255.5333199649337</v>
      </c>
      <c r="AJ173" s="143">
        <f t="shared" si="605"/>
        <v>0.51032807765927224</v>
      </c>
      <c r="AK173" s="146">
        <f t="shared" si="606"/>
        <v>1.8012223762569917</v>
      </c>
      <c r="AL173" s="146">
        <f t="shared" si="607"/>
        <v>1.0054149557815417</v>
      </c>
      <c r="AM173" s="146">
        <f t="shared" si="608"/>
        <v>3.1828362211312449E-3</v>
      </c>
      <c r="AN173" s="137">
        <f>AF173/Q173</f>
        <v>1.0054149557815417</v>
      </c>
      <c r="AO173" s="141">
        <f t="shared" si="609"/>
        <v>3.1828362211312449E-3</v>
      </c>
      <c r="AP173" s="137" t="str">
        <f t="shared" si="610"/>
        <v>Out of range</v>
      </c>
      <c r="AQ173" s="137" t="e">
        <f t="shared" si="611"/>
        <v>#VALUE!</v>
      </c>
      <c r="AR173" s="137" t="e">
        <f t="shared" si="612"/>
        <v>#VALUE!</v>
      </c>
      <c r="AS173" s="145">
        <f t="shared" si="613"/>
        <v>2.3231427476349394E-5</v>
      </c>
      <c r="AT173" s="145">
        <f t="shared" si="614"/>
        <v>1.1582270457872351E-7</v>
      </c>
      <c r="AU173" s="137">
        <v>0.75</v>
      </c>
      <c r="AV173" s="137">
        <f t="shared" si="615"/>
        <v>0.375</v>
      </c>
      <c r="AW173" s="137" t="str">
        <f t="shared" si="616"/>
        <v>Out of range</v>
      </c>
      <c r="AX173" s="147">
        <f t="shared" si="617"/>
        <v>224.5861964252</v>
      </c>
      <c r="AY173" s="147" t="e">
        <f t="shared" si="618"/>
        <v>#VALUE!</v>
      </c>
      <c r="AZ173" s="137" t="str">
        <f>Input!B173</f>
        <v>Hu1-13</v>
      </c>
      <c r="BA173" s="148">
        <f>Input!E173</f>
        <v>0</v>
      </c>
      <c r="BB173" s="137" t="e">
        <f t="shared" si="619"/>
        <v>#VALUE!</v>
      </c>
      <c r="BC173" s="143" t="e">
        <f t="shared" si="620"/>
        <v>#VALUE!</v>
      </c>
      <c r="BD173" s="137" t="e">
        <f t="shared" si="621"/>
        <v>#VALUE!</v>
      </c>
      <c r="BE173" s="149" t="e">
        <f t="shared" si="622"/>
        <v>#VALUE!</v>
      </c>
      <c r="BF173" s="150" t="e">
        <f t="shared" si="623"/>
        <v>#VALUE!</v>
      </c>
      <c r="BG173" s="151"/>
      <c r="BH173" s="151"/>
      <c r="BI173" s="151"/>
      <c r="BJ173" s="151"/>
      <c r="BK173" s="151"/>
      <c r="BL173" s="151"/>
      <c r="BM173" s="155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</row>
    <row r="174" spans="1:109" ht="15" customHeight="1" x14ac:dyDescent="0.2">
      <c r="A174" s="9">
        <f>Input!A174</f>
        <v>9202</v>
      </c>
      <c r="B174" s="9" t="str">
        <f>Input!B174</f>
        <v>ZPT-BB1-3</v>
      </c>
      <c r="C174" s="9">
        <f>Input!O174</f>
        <v>1.035787431056612</v>
      </c>
      <c r="D174" s="9">
        <f>C174*Input!P174/100</f>
        <v>8.8338975000215366E-3</v>
      </c>
      <c r="E174" s="11">
        <f>Input!M174</f>
        <v>1.3108812092286879</v>
      </c>
      <c r="F174" s="12">
        <f>E174*Input!N174/100</f>
        <v>1.4573319809886879E-4</v>
      </c>
      <c r="G174" s="13">
        <f t="shared" si="598"/>
        <v>180.74430112845147</v>
      </c>
      <c r="H174" s="12">
        <f>G174*Input!L174/100</f>
        <v>1.950663920024915E-2</v>
      </c>
      <c r="I174" s="9">
        <v>0.3</v>
      </c>
      <c r="J174" s="21">
        <f>(((C174*$G$4*0.000000001*Input!G174*(234/233))-(I174*0.000000000000001))/Input!F174)*1000000000000</f>
        <v>47.992065108005711</v>
      </c>
      <c r="K174" s="9">
        <f>J174*Input!P174/100</f>
        <v>0.40930887097751495</v>
      </c>
      <c r="L174" s="14">
        <f t="shared" si="599"/>
        <v>0.66369537543850787</v>
      </c>
      <c r="M174" s="22">
        <f>L174*Input!P174/100</f>
        <v>5.660444162641747E-3</v>
      </c>
      <c r="N174" s="9">
        <v>5.0000000000000001E-3</v>
      </c>
      <c r="O174" s="21">
        <f>(((G174*$D$4*0.000000001*Input!G174*(238/236))-(N174*0.000000001))/Input!F174)*1000000</f>
        <v>0.84361090444485498</v>
      </c>
      <c r="P174" s="9">
        <f>O174*Input!L174/100</f>
        <v>9.1045822389203171E-5</v>
      </c>
      <c r="Q174" s="23">
        <f t="shared" si="600"/>
        <v>0.62941740389944545</v>
      </c>
      <c r="R174" s="24">
        <f>Q174*Input!L174/100</f>
        <v>6.7929213411261949E-5</v>
      </c>
      <c r="S174" s="65">
        <f>Input!S174*0.0000028263/0.000000000155125</f>
        <v>1.0483566300501324</v>
      </c>
      <c r="T174" s="9">
        <f>S174*Input!T174/100</f>
        <v>3.1800473147663971E-3</v>
      </c>
      <c r="U174" s="9">
        <f>S174*1/((U173+U175)/2)</f>
        <v>1.0483046368063089</v>
      </c>
      <c r="V174" s="9">
        <f>U174*Input!T174/100</f>
        <v>3.1798896003296618E-3</v>
      </c>
      <c r="W174" s="3">
        <v>3.0000000000000001E-3</v>
      </c>
      <c r="X174" s="21">
        <f>((($L$4*0.000000001*Input!G174/Input!W174*(232/229))-(W174*0.000000001))/Input!F174)*1000000000</f>
        <v>1.760781915987206</v>
      </c>
      <c r="Y174" s="21">
        <f>X174*Input!X174/100</f>
        <v>3.1553137406645153E-3</v>
      </c>
      <c r="Z174" s="21">
        <f t="shared" si="601"/>
        <v>4.299325627453237E-4</v>
      </c>
      <c r="AA174" s="21">
        <f>Z174*Input!X174/100</f>
        <v>7.7043733268287708E-7</v>
      </c>
      <c r="AB174" s="14">
        <v>0.05</v>
      </c>
      <c r="AC174" s="14">
        <v>0.85</v>
      </c>
      <c r="AD174" s="21">
        <f>(((Input!G174*$L$4*0.000000001*Input!U174*(230/229))-((AB174*0.000000000000001)+(Input!G174*AC174*0.000000000000001)))/Input!F174)*1000000000000</f>
        <v>1.9047534336181682</v>
      </c>
      <c r="AE174" s="21">
        <f>AD174*Input!V174/100</f>
        <v>8.5193482300559807E-3</v>
      </c>
      <c r="AF174" s="21">
        <f t="shared" si="602"/>
        <v>8.6834897036749348E-2</v>
      </c>
      <c r="AG174" s="21">
        <f>AF174*Input!V174/100</f>
        <v>3.8838450863001384E-4</v>
      </c>
      <c r="AH174" s="9">
        <f t="shared" si="603"/>
        <v>201.97329665440381</v>
      </c>
      <c r="AI174" s="3">
        <f t="shared" si="604"/>
        <v>0.973169609024927</v>
      </c>
      <c r="AJ174" s="22">
        <f t="shared" si="605"/>
        <v>48.30463680630892</v>
      </c>
      <c r="AK174" s="3">
        <f t="shared" si="606"/>
        <v>3.1798896003296617</v>
      </c>
      <c r="AL174" s="3">
        <f t="shared" si="607"/>
        <v>0.13796074989153292</v>
      </c>
      <c r="AM174" s="3">
        <f t="shared" si="608"/>
        <v>6.1723358117987215E-4</v>
      </c>
      <c r="AN174" s="9">
        <f>AL174*1/((AN173+AN175)/2)</f>
        <v>0.13713324013636993</v>
      </c>
      <c r="AO174" s="21">
        <f t="shared" si="609"/>
        <v>6.1353131941308621E-4</v>
      </c>
      <c r="AP174" s="58">
        <f t="shared" si="610"/>
        <v>15.293200000000001</v>
      </c>
      <c r="AQ174" s="58">
        <f t="shared" si="611"/>
        <v>7.8899999999999998E-2</v>
      </c>
      <c r="AR174" s="58">
        <f t="shared" si="612"/>
        <v>0.5159155703188345</v>
      </c>
      <c r="AS174" s="67">
        <f t="shared" si="613"/>
        <v>6.8306430689992316E-4</v>
      </c>
      <c r="AT174" s="67">
        <f t="shared" si="614"/>
        <v>1.2262662215498027E-6</v>
      </c>
      <c r="AU174" s="58">
        <v>0.75</v>
      </c>
      <c r="AV174" s="58">
        <f t="shared" si="615"/>
        <v>0.375</v>
      </c>
      <c r="AW174" s="58">
        <f t="shared" si="616"/>
        <v>15.2399</v>
      </c>
      <c r="AX174" s="57">
        <f t="shared" si="617"/>
        <v>9.2716753900000004E-2</v>
      </c>
      <c r="AY174" s="47">
        <f t="shared" si="618"/>
        <v>9.3017276765482507E-2</v>
      </c>
      <c r="AZ174" s="9" t="str">
        <f>Input!B174</f>
        <v>ZPT-BB1-3</v>
      </c>
      <c r="BA174" s="48">
        <f>Input!E174</f>
        <v>0</v>
      </c>
      <c r="BB174" s="58">
        <f t="shared" si="619"/>
        <v>50.430698433245198</v>
      </c>
      <c r="BC174" s="22">
        <f t="shared" si="620"/>
        <v>3.3198743352359039</v>
      </c>
      <c r="BD174" s="9">
        <f t="shared" si="621"/>
        <v>15181.9</v>
      </c>
      <c r="BE174" s="49">
        <f t="shared" si="622"/>
        <v>46.508638382741253</v>
      </c>
      <c r="BF174" s="89">
        <f t="shared" si="623"/>
        <v>0.61035359002016087</v>
      </c>
      <c r="BG174" s="85"/>
      <c r="BH174" s="85"/>
      <c r="BI174" s="85"/>
      <c r="BJ174" s="85"/>
      <c r="BK174" s="85"/>
      <c r="BL174" s="85"/>
      <c r="BM174" s="90"/>
      <c r="BN174" s="85"/>
      <c r="BO174" s="85"/>
      <c r="BP174" s="85"/>
      <c r="BQ174" s="85"/>
      <c r="BR174" s="85"/>
      <c r="BS174" s="85"/>
      <c r="BT174" s="85"/>
      <c r="BU174" s="85"/>
      <c r="BV174" s="85"/>
      <c r="BW174" s="85"/>
      <c r="BX174" s="85"/>
      <c r="BY174" s="85"/>
      <c r="BZ174" s="85"/>
      <c r="CA174" s="85"/>
      <c r="CB174" s="85"/>
      <c r="CC174" s="85"/>
      <c r="CD174" s="85"/>
      <c r="CE174" s="85"/>
      <c r="CF174" s="85"/>
      <c r="CG174" s="85"/>
      <c r="CH174" s="85"/>
      <c r="CI174" s="85"/>
      <c r="CJ174" s="85"/>
      <c r="CK174" s="85"/>
      <c r="CL174" s="85"/>
      <c r="CM174" s="85"/>
      <c r="CN174" s="85"/>
      <c r="CO174" s="85"/>
      <c r="CP174" s="85"/>
      <c r="CQ174" s="85"/>
      <c r="CR174" s="85"/>
      <c r="CS174" s="85"/>
      <c r="CT174" s="85"/>
      <c r="CU174" s="85"/>
      <c r="CV174" s="85"/>
      <c r="CW174" s="85"/>
      <c r="CX174" s="85"/>
      <c r="CY174" s="85"/>
      <c r="CZ174" s="85"/>
      <c r="DA174" s="85"/>
      <c r="DB174" s="85"/>
      <c r="DC174" s="85"/>
      <c r="DD174" s="85"/>
      <c r="DE174" s="85"/>
    </row>
    <row r="175" spans="1:109" s="154" customFormat="1" ht="15" customHeight="1" x14ac:dyDescent="0.2">
      <c r="A175" s="137">
        <f>Input!A175</f>
        <v>8717</v>
      </c>
      <c r="B175" s="137" t="str">
        <f>Input!B175</f>
        <v>Hu1-13</v>
      </c>
      <c r="C175" s="137">
        <f>Input!O175</f>
        <v>2.096747904276083</v>
      </c>
      <c r="D175" s="137">
        <f>C175*Input!P175/100</f>
        <v>2.1255859485889577E-2</v>
      </c>
      <c r="E175" s="138">
        <f>Input!M175</f>
        <v>2.7686071694767689</v>
      </c>
      <c r="F175" s="139">
        <f>E175*Input!N175/100</f>
        <v>4.016382994713563E-4</v>
      </c>
      <c r="G175" s="140">
        <f t="shared" si="598"/>
        <v>381.73555652745688</v>
      </c>
      <c r="H175" s="139">
        <f>G175*Input!L175/100</f>
        <v>2.0841420443301457E-2</v>
      </c>
      <c r="I175" s="137">
        <v>0</v>
      </c>
      <c r="J175" s="141">
        <f>(((C175*$G$4*0.000000001*Input!G175*(234/233))-(I175*0.000000000000001))/Input!F175)*1000000000000</f>
        <v>747.68339383404759</v>
      </c>
      <c r="K175" s="137">
        <f>J175*Input!P175/100</f>
        <v>7.5796680787701094</v>
      </c>
      <c r="L175" s="142">
        <f t="shared" si="599"/>
        <v>10.339917852316956</v>
      </c>
      <c r="M175" s="143">
        <f>L175*Input!P175/100</f>
        <v>0.10482129993608949</v>
      </c>
      <c r="N175" s="137">
        <v>0</v>
      </c>
      <c r="O175" s="141">
        <f>(((G175*$D$4*0.000000001*Input!G175*(238/236))-(N175*0.000000001))/Input!F175)*1000000</f>
        <v>13.71232779268894</v>
      </c>
      <c r="P175" s="137">
        <f>O175*Input!L175/100</f>
        <v>7.4864492944670875E-4</v>
      </c>
      <c r="Q175" s="144">
        <f t="shared" si="600"/>
        <v>10.23075651964461</v>
      </c>
      <c r="R175" s="145">
        <f>Q175*Input!L175/100</f>
        <v>5.5856336784185429E-4</v>
      </c>
      <c r="S175" s="143">
        <f>Input!S175*0.0000028263/0.000000000155125</f>
        <v>0.99958886683572368</v>
      </c>
      <c r="T175" s="137">
        <f>S175*Input!T175/100</f>
        <v>1.9141524025849726E-3</v>
      </c>
      <c r="U175" s="143">
        <f>S175</f>
        <v>0.99958886683572368</v>
      </c>
      <c r="V175" s="137">
        <f>U175*Input!T175/100</f>
        <v>1.9141524025849726E-3</v>
      </c>
      <c r="W175" s="146">
        <v>0</v>
      </c>
      <c r="X175" s="141">
        <f>((($L$4*0.000000001*Input!G175/Input!W175*(232/229))-(W175*0.000000001))/Input!F175)*1000000000</f>
        <v>0.96381966353983217</v>
      </c>
      <c r="Y175" s="141">
        <f>X175*Input!X175/100</f>
        <v>5.1563953825312795E-3</v>
      </c>
      <c r="Z175" s="141">
        <f t="shared" si="601"/>
        <v>2.3533718412691067E-4</v>
      </c>
      <c r="AA175" s="141">
        <f>Z175*Input!X175/100</f>
        <v>1.2590442128075189E-6</v>
      </c>
      <c r="AB175" s="142">
        <v>0</v>
      </c>
      <c r="AC175" s="142">
        <v>0.85</v>
      </c>
      <c r="AD175" s="141">
        <f>(((Input!G175*$L$4*0.000000001*Input!U175*(230/229))-((AB175*0.000000000000001)+(Input!G175*AC175*0.000000000000001)))/Input!F175)*1000000000000</f>
        <v>225.90837541634514</v>
      </c>
      <c r="AE175" s="141">
        <f>AD175*Input!V175/100</f>
        <v>0.50445062160755039</v>
      </c>
      <c r="AF175" s="141">
        <f t="shared" si="602"/>
        <v>10.298829324987619</v>
      </c>
      <c r="AG175" s="141">
        <f>AF175*Input!V175/100</f>
        <v>2.2997159114819529E-2</v>
      </c>
      <c r="AH175" s="137">
        <f t="shared" si="603"/>
        <v>43762.014758508165</v>
      </c>
      <c r="AI175" s="146">
        <f t="shared" si="604"/>
        <v>253.70003615920771</v>
      </c>
      <c r="AJ175" s="143">
        <f t="shared" si="605"/>
        <v>-0.41113316427632274</v>
      </c>
      <c r="AK175" s="146">
        <f t="shared" si="606"/>
        <v>1.9141524025849725</v>
      </c>
      <c r="AL175" s="146">
        <f t="shared" si="607"/>
        <v>1.0066537411199552</v>
      </c>
      <c r="AM175" s="146">
        <f t="shared" si="608"/>
        <v>2.2485171949599763E-3</v>
      </c>
      <c r="AN175" s="137">
        <f>AF175/Q175</f>
        <v>1.0066537411199552</v>
      </c>
      <c r="AO175" s="141">
        <f t="shared" si="609"/>
        <v>2.2485171949599763E-3</v>
      </c>
      <c r="AP175" s="137" t="str">
        <f t="shared" si="610"/>
        <v>Out of range</v>
      </c>
      <c r="AQ175" s="137" t="e">
        <f t="shared" si="611"/>
        <v>#VALUE!</v>
      </c>
      <c r="AR175" s="137" t="e">
        <f t="shared" si="612"/>
        <v>#VALUE!</v>
      </c>
      <c r="AS175" s="145">
        <f t="shared" si="613"/>
        <v>2.3002911238775691E-5</v>
      </c>
      <c r="AT175" s="145">
        <f t="shared" si="614"/>
        <v>1.230710327991319E-7</v>
      </c>
      <c r="AU175" s="137">
        <v>0.75</v>
      </c>
      <c r="AV175" s="137">
        <f t="shared" si="615"/>
        <v>0.375</v>
      </c>
      <c r="AW175" s="137" t="str">
        <f t="shared" si="616"/>
        <v>Out of range</v>
      </c>
      <c r="AX175" s="147">
        <f t="shared" si="617"/>
        <v>0</v>
      </c>
      <c r="AY175" s="147" t="e">
        <f t="shared" si="618"/>
        <v>#VALUE!</v>
      </c>
      <c r="AZ175" s="137" t="str">
        <f>Input!B175</f>
        <v>Hu1-13</v>
      </c>
      <c r="BA175" s="148">
        <f>Input!E175</f>
        <v>0</v>
      </c>
      <c r="BB175" s="137" t="e">
        <f t="shared" si="619"/>
        <v>#VALUE!</v>
      </c>
      <c r="BC175" s="143" t="e">
        <f t="shared" si="620"/>
        <v>#VALUE!</v>
      </c>
      <c r="BD175" s="137" t="e">
        <f t="shared" si="621"/>
        <v>#VALUE!</v>
      </c>
      <c r="BE175" s="149" t="e">
        <f t="shared" si="622"/>
        <v>#VALUE!</v>
      </c>
      <c r="BF175" s="150" t="e">
        <f t="shared" si="623"/>
        <v>#VALUE!</v>
      </c>
      <c r="BG175" s="151"/>
      <c r="BH175" s="151"/>
      <c r="BI175" s="151"/>
      <c r="BJ175" s="151"/>
      <c r="BK175" s="151"/>
      <c r="BL175" s="151"/>
      <c r="BM175" s="155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</row>
    <row r="176" spans="1:109" ht="15" customHeight="1" x14ac:dyDescent="0.2">
      <c r="A176" s="9">
        <f>Input!A176</f>
        <v>9203</v>
      </c>
      <c r="B176" s="9" t="str">
        <f>Input!B176</f>
        <v>ZPT-BB1-4</v>
      </c>
      <c r="C176" s="9">
        <f>Input!O176</f>
        <v>0.89937460445020623</v>
      </c>
      <c r="D176" s="9">
        <f>C176*Input!P176/100</f>
        <v>8.5777215382702391E-3</v>
      </c>
      <c r="E176" s="11">
        <f>Input!M176</f>
        <v>1.1591374415346472</v>
      </c>
      <c r="F176" s="12">
        <f>E176*Input!N176/100</f>
        <v>1.4282041212390116E-4</v>
      </c>
      <c r="G176" s="13">
        <f t="shared" si="598"/>
        <v>159.82187043879713</v>
      </c>
      <c r="H176" s="12">
        <f>G176*Input!L176/100</f>
        <v>1.9906616785648156E-2</v>
      </c>
      <c r="I176" s="9">
        <v>0.3</v>
      </c>
      <c r="J176" s="21">
        <f>(((C176*$G$4*0.000000001*Input!G176*(234/233))-(I176*0.000000000000001))/Input!F176)*1000000000000</f>
        <v>40.527669881921938</v>
      </c>
      <c r="K176" s="9">
        <f>J176*Input!P176/100</f>
        <v>0.38652977871726713</v>
      </c>
      <c r="L176" s="14">
        <f t="shared" si="599"/>
        <v>0.56046821526425938</v>
      </c>
      <c r="M176" s="22">
        <f>L176*Input!P176/100</f>
        <v>5.3454258746020522E-3</v>
      </c>
      <c r="N176" s="9">
        <v>5.0000000000000001E-3</v>
      </c>
      <c r="O176" s="21">
        <f>(((G176*$D$4*0.000000001*Input!G176*(238/236))-(N176*0.000000001))/Input!F176)*1000000</f>
        <v>0.72548223093843489</v>
      </c>
      <c r="P176" s="9">
        <f>O176*Input!L176/100</f>
        <v>9.0362456129675696E-5</v>
      </c>
      <c r="Q176" s="23">
        <f t="shared" si="600"/>
        <v>0.5412816974822503</v>
      </c>
      <c r="R176" s="24">
        <f>Q176*Input!L176/100</f>
        <v>6.741935440550703E-5</v>
      </c>
      <c r="S176" s="65">
        <f>Input!S176*0.0000028263/0.000000000155125</f>
        <v>1.0463021730226938</v>
      </c>
      <c r="T176" s="9">
        <f>S176*Input!T176/100</f>
        <v>3.6082526431779286E-3</v>
      </c>
      <c r="U176" s="9">
        <f>S176*1/((U175+U177)/2)</f>
        <v>1.0459384000521945</v>
      </c>
      <c r="V176" s="9">
        <f>U176*Input!T176/100</f>
        <v>3.6069981444144133E-3</v>
      </c>
      <c r="W176" s="3">
        <v>3.0000000000000001E-3</v>
      </c>
      <c r="X176" s="21">
        <f>((($L$4*0.000000001*Input!G176/Input!W176*(232/229))-(W176*0.000000001))/Input!F176)*1000000000</f>
        <v>1.1982095452182826</v>
      </c>
      <c r="Y176" s="21">
        <f>X176*Input!X176/100</f>
        <v>2.2664958856301811E-3</v>
      </c>
      <c r="Z176" s="21">
        <f t="shared" si="601"/>
        <v>2.9256848665030712E-4</v>
      </c>
      <c r="AA176" s="21">
        <f>Z176*Input!X176/100</f>
        <v>5.5341344417112705E-7</v>
      </c>
      <c r="AB176" s="14">
        <v>0.05</v>
      </c>
      <c r="AC176" s="14">
        <v>0.85</v>
      </c>
      <c r="AD176" s="21">
        <f>(((Input!G176*$L$4*0.000000001*Input!U176*(230/229))-((AB176*0.000000000000001)+(Input!G176*AC176*0.000000000000001)))/Input!F176)*1000000000000</f>
        <v>0.82760332275981097</v>
      </c>
      <c r="AE176" s="21">
        <f>AD176*Input!V176/100</f>
        <v>6.108848336493636E-3</v>
      </c>
      <c r="AF176" s="21">
        <f t="shared" si="602"/>
        <v>3.7729213687573822E-2</v>
      </c>
      <c r="AG176" s="21">
        <f>AF176*Input!V176/100</f>
        <v>2.7849337712173411E-4</v>
      </c>
      <c r="AH176" s="9">
        <f t="shared" si="603"/>
        <v>128.95857007549046</v>
      </c>
      <c r="AI176" s="3">
        <f t="shared" si="604"/>
        <v>0.98264984712813297</v>
      </c>
      <c r="AJ176" s="22">
        <f t="shared" si="605"/>
        <v>45.938400052194517</v>
      </c>
      <c r="AK176" s="3">
        <f t="shared" si="606"/>
        <v>3.6069981444144132</v>
      </c>
      <c r="AL176" s="3">
        <f t="shared" si="607"/>
        <v>6.9703472079454598E-2</v>
      </c>
      <c r="AM176" s="3">
        <f t="shared" si="608"/>
        <v>5.145805311304384E-4</v>
      </c>
      <c r="AN176" s="9">
        <f>AL176*1/((AN175+AN177)/2)</f>
        <v>6.9330416602012238E-2</v>
      </c>
      <c r="AO176" s="21">
        <f t="shared" si="609"/>
        <v>5.1182647770961899E-4</v>
      </c>
      <c r="AP176" s="58">
        <f t="shared" si="610"/>
        <v>7.4856999999999996</v>
      </c>
      <c r="AQ176" s="58">
        <f t="shared" si="611"/>
        <v>6.2600000000000003E-2</v>
      </c>
      <c r="AR176" s="58">
        <f t="shared" si="612"/>
        <v>0.83626113790293499</v>
      </c>
      <c r="AS176" s="67">
        <f t="shared" si="613"/>
        <v>5.405105844353827E-4</v>
      </c>
      <c r="AT176" s="67">
        <f t="shared" si="614"/>
        <v>1.0246271372725358E-6</v>
      </c>
      <c r="AU176" s="58">
        <v>0.75</v>
      </c>
      <c r="AV176" s="58">
        <f t="shared" si="615"/>
        <v>0.375</v>
      </c>
      <c r="AW176" s="58">
        <f t="shared" si="616"/>
        <v>7.4433999999999996</v>
      </c>
      <c r="AX176" s="57">
        <f t="shared" si="617"/>
        <v>7.0551375700000002E-2</v>
      </c>
      <c r="AY176" s="47">
        <f t="shared" si="618"/>
        <v>6.6606181078666712E-2</v>
      </c>
      <c r="AZ176" s="9" t="str">
        <f>Input!B176</f>
        <v>ZPT-BB1-4</v>
      </c>
      <c r="BA176" s="48">
        <f>Input!E176</f>
        <v>0</v>
      </c>
      <c r="BB176" s="58">
        <f t="shared" si="619"/>
        <v>46.915056177558</v>
      </c>
      <c r="BC176" s="22">
        <f t="shared" si="620"/>
        <v>3.6836952541070986</v>
      </c>
      <c r="BD176" s="9">
        <f t="shared" si="621"/>
        <v>7385.4</v>
      </c>
      <c r="BE176" s="49">
        <f t="shared" si="622"/>
        <v>33.303090539333354</v>
      </c>
      <c r="BF176" s="89">
        <f t="shared" si="623"/>
        <v>0.89483543916310715</v>
      </c>
      <c r="BG176" s="85"/>
      <c r="BH176" s="85"/>
      <c r="BI176" s="85"/>
      <c r="BJ176" s="85"/>
      <c r="BK176" s="85"/>
      <c r="BL176" s="85"/>
      <c r="BM176" s="90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</row>
    <row r="177" spans="1:109" s="154" customFormat="1" ht="15" customHeight="1" x14ac:dyDescent="0.2">
      <c r="A177" s="137">
        <f>Input!A177</f>
        <v>8717</v>
      </c>
      <c r="B177" s="137" t="str">
        <f>Input!B177</f>
        <v>Hu1-13</v>
      </c>
      <c r="C177" s="137">
        <f>Input!O177</f>
        <v>2.1071805633756617</v>
      </c>
      <c r="D177" s="137">
        <f>C177*Input!P177/100</f>
        <v>2.1920575631044183E-2</v>
      </c>
      <c r="E177" s="138">
        <f>Input!M177</f>
        <v>2.7689242514806796</v>
      </c>
      <c r="F177" s="139">
        <f>E177*Input!N177/100</f>
        <v>4.8031013403572638E-4</v>
      </c>
      <c r="G177" s="140">
        <f t="shared" si="598"/>
        <v>381.77927579415609</v>
      </c>
      <c r="H177" s="139">
        <f>G177*Input!L177/100</f>
        <v>3.0028027302698844E-2</v>
      </c>
      <c r="I177" s="137">
        <v>0</v>
      </c>
      <c r="J177" s="141">
        <f>(((C177*$G$4*0.000000001*Input!G177*(234/233))-(I177*0.000000000000001))/Input!F177)*1000000000000</f>
        <v>751.40359593673213</v>
      </c>
      <c r="K177" s="137">
        <f>J177*Input!P177/100</f>
        <v>7.8167004956533788</v>
      </c>
      <c r="L177" s="142">
        <f t="shared" si="599"/>
        <v>10.391365543215269</v>
      </c>
      <c r="M177" s="143">
        <f>L177*Input!P177/100</f>
        <v>0.1080992859648298</v>
      </c>
      <c r="N177" s="137">
        <v>0</v>
      </c>
      <c r="O177" s="141">
        <f>(((G177*$D$4*0.000000001*Input!G177*(238/236))-(N177*0.000000001))/Input!F177)*1000000</f>
        <v>13.713898233025411</v>
      </c>
      <c r="P177" s="137">
        <f>O177*Input!L177/100</f>
        <v>1.0786371515612372E-3</v>
      </c>
      <c r="Q177" s="144">
        <f t="shared" si="600"/>
        <v>10.231928223891616</v>
      </c>
      <c r="R177" s="145">
        <f>Q177*Input!L177/100</f>
        <v>8.0477029411080299E-4</v>
      </c>
      <c r="S177" s="143">
        <f>Input!S177*0.0000028263/0.000000000155125</f>
        <v>1.0011067247411436</v>
      </c>
      <c r="T177" s="137">
        <f>S177*Input!T177/100</f>
        <v>1.6651285889373471E-3</v>
      </c>
      <c r="U177" s="143">
        <f>S177</f>
        <v>1.0011067247411436</v>
      </c>
      <c r="V177" s="137">
        <f>U177*Input!T177/100</f>
        <v>1.6651285889373471E-3</v>
      </c>
      <c r="W177" s="146">
        <v>0</v>
      </c>
      <c r="X177" s="141">
        <f>((($L$4*0.000000001*Input!G177/Input!W177*(232/229))-(W177*0.000000001))/Input!F177)*1000000000</f>
        <v>0.95891716034381158</v>
      </c>
      <c r="Y177" s="141">
        <f>X177*Input!X177/100</f>
        <v>5.5667320887013896E-3</v>
      </c>
      <c r="Z177" s="141">
        <f t="shared" si="601"/>
        <v>2.3414013312144836E-4</v>
      </c>
      <c r="AA177" s="141">
        <f>Z177*Input!X177/100</f>
        <v>1.3592366955167016E-6</v>
      </c>
      <c r="AB177" s="142">
        <v>0</v>
      </c>
      <c r="AC177" s="142">
        <v>0.85</v>
      </c>
      <c r="AD177" s="141">
        <f>(((Input!G177*$L$4*0.000000001*Input!U177*(230/229))-((AB177*0.000000000000001)+(Input!G177*AC177*0.000000000000001)))/Input!F177)*1000000000000</f>
        <v>225.3628634804524</v>
      </c>
      <c r="AE177" s="141">
        <f>AD177*Input!V177/100</f>
        <v>0.63386205665968587</v>
      </c>
      <c r="AF177" s="141">
        <f t="shared" si="602"/>
        <v>10.273960241173668</v>
      </c>
      <c r="AG177" s="141">
        <f>AF177*Input!V177/100</f>
        <v>2.8896835387765857E-2</v>
      </c>
      <c r="AH177" s="137">
        <f t="shared" si="603"/>
        <v>43879.535320177558</v>
      </c>
      <c r="AI177" s="146">
        <f t="shared" si="604"/>
        <v>283.05376551203</v>
      </c>
      <c r="AJ177" s="143">
        <f t="shared" si="605"/>
        <v>1.1067247411435943</v>
      </c>
      <c r="AK177" s="146">
        <f t="shared" si="606"/>
        <v>1.6651285889373471</v>
      </c>
      <c r="AL177" s="146">
        <f t="shared" si="607"/>
        <v>1.0041079272999498</v>
      </c>
      <c r="AM177" s="146">
        <f t="shared" si="608"/>
        <v>2.8252868023283364E-3</v>
      </c>
      <c r="AN177" s="137">
        <f>AF177/Q177</f>
        <v>1.0041079272999498</v>
      </c>
      <c r="AO177" s="141">
        <f t="shared" si="609"/>
        <v>2.8252868023283364E-3</v>
      </c>
      <c r="AP177" s="137" t="str">
        <f t="shared" si="610"/>
        <v>Out of range</v>
      </c>
      <c r="AQ177" s="137" t="e">
        <f t="shared" si="611"/>
        <v>#VALUE!</v>
      </c>
      <c r="AR177" s="137" t="e">
        <f t="shared" si="612"/>
        <v>#VALUE!</v>
      </c>
      <c r="AS177" s="145">
        <f t="shared" si="613"/>
        <v>2.2883285339583373E-5</v>
      </c>
      <c r="AT177" s="145">
        <f t="shared" si="614"/>
        <v>1.328548651194269E-7</v>
      </c>
      <c r="AU177" s="137">
        <v>0.75</v>
      </c>
      <c r="AV177" s="137">
        <f t="shared" si="615"/>
        <v>0.375</v>
      </c>
      <c r="AW177" s="137" t="str">
        <f t="shared" si="616"/>
        <v>Out of range</v>
      </c>
      <c r="AX177" s="147">
        <f t="shared" si="617"/>
        <v>302.39692568629999</v>
      </c>
      <c r="AY177" s="147" t="e">
        <f t="shared" si="618"/>
        <v>#VALUE!</v>
      </c>
      <c r="AZ177" s="137" t="str">
        <f>Input!B177</f>
        <v>Hu1-13</v>
      </c>
      <c r="BA177" s="148">
        <f>Input!E177</f>
        <v>0</v>
      </c>
      <c r="BB177" s="137" t="e">
        <f t="shared" si="619"/>
        <v>#VALUE!</v>
      </c>
      <c r="BC177" s="143" t="e">
        <f t="shared" si="620"/>
        <v>#VALUE!</v>
      </c>
      <c r="BD177" s="137" t="e">
        <f t="shared" si="621"/>
        <v>#VALUE!</v>
      </c>
      <c r="BE177" s="149" t="e">
        <f t="shared" si="622"/>
        <v>#VALUE!</v>
      </c>
      <c r="BF177" s="150" t="e">
        <f t="shared" si="623"/>
        <v>#VALUE!</v>
      </c>
      <c r="BG177" s="151"/>
      <c r="BH177" s="151"/>
      <c r="BI177" s="151"/>
      <c r="BJ177" s="151"/>
      <c r="BK177" s="151"/>
      <c r="BL177" s="151"/>
      <c r="BM177" s="155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</row>
    <row r="178" spans="1:109" ht="15" customHeight="1" x14ac:dyDescent="0.2">
      <c r="A178" s="9">
        <f>Input!A178</f>
        <v>9204</v>
      </c>
      <c r="B178" s="9" t="str">
        <f>Input!B178</f>
        <v>ZPT-BB6-1</v>
      </c>
      <c r="C178" s="9">
        <f>Input!O178</f>
        <v>0.80886681051263543</v>
      </c>
      <c r="D178" s="9">
        <f>C178*Input!P178/100</f>
        <v>5.089009754958013E-3</v>
      </c>
      <c r="E178" s="11">
        <f>Input!M178</f>
        <v>1.0589382423287532</v>
      </c>
      <c r="F178" s="12">
        <f>E178*Input!N178/100</f>
        <v>9.9222668597636043E-5</v>
      </c>
      <c r="G178" s="13">
        <f t="shared" si="598"/>
        <v>146.00640485228848</v>
      </c>
      <c r="H178" s="12">
        <f>G178*Input!L178/100</f>
        <v>1.3445938061666574E-2</v>
      </c>
      <c r="I178" s="9">
        <v>0.3</v>
      </c>
      <c r="J178" s="21">
        <f>(((C178*$G$4*0.000000001*Input!G178*(234/233))-(I178*0.000000000000001))/Input!F178)*1000000000000</f>
        <v>32.632151719705668</v>
      </c>
      <c r="K178" s="9">
        <f>J178*Input!P178/100</f>
        <v>0.20530615951667597</v>
      </c>
      <c r="L178" s="14">
        <f t="shared" si="599"/>
        <v>0.45127893826272542</v>
      </c>
      <c r="M178" s="22">
        <f>L178*Input!P178/100</f>
        <v>2.8392349508945878E-3</v>
      </c>
      <c r="N178" s="9">
        <v>5.0000000000000001E-3</v>
      </c>
      <c r="O178" s="21">
        <f>(((G178*$D$4*0.000000001*Input!G178*(238/236))-(N178*0.000000001))/Input!F178)*1000000</f>
        <v>0.59336387378912214</v>
      </c>
      <c r="P178" s="9">
        <f>O178*Input!L178/100</f>
        <v>5.4643725411022794E-5</v>
      </c>
      <c r="Q178" s="23">
        <f t="shared" si="600"/>
        <v>0.44270829957305352</v>
      </c>
      <c r="R178" s="24">
        <f>Q178*Input!L178/100</f>
        <v>4.0769638711857555E-5</v>
      </c>
      <c r="S178" s="65">
        <f>Input!S178*0.0000028263/0.000000000155125</f>
        <v>1.0230723608505157</v>
      </c>
      <c r="T178" s="9">
        <f>S178*Input!T178/100</f>
        <v>2.8948370917514562E-3</v>
      </c>
      <c r="U178" s="9">
        <f>S178*1/((U177+U179)/2)</f>
        <v>1.021257904886808</v>
      </c>
      <c r="V178" s="9">
        <f>U178*Input!T178/100</f>
        <v>2.8897029931030244E-3</v>
      </c>
      <c r="W178" s="3">
        <v>3.0000000000000001E-3</v>
      </c>
      <c r="X178" s="21">
        <f>((($L$4*0.000000001*Input!G178/Input!W178*(232/229))-(W178*0.000000001))/Input!F178)*1000000000</f>
        <v>3.7073623080043534</v>
      </c>
      <c r="Y178" s="21">
        <f>X178*Input!X178/100</f>
        <v>6.9609338586454862E-3</v>
      </c>
      <c r="Z178" s="21">
        <f t="shared" si="601"/>
        <v>9.0523179709741579E-4</v>
      </c>
      <c r="AA178" s="21">
        <f>Z178*Input!X178/100</f>
        <v>1.6996608755322394E-6</v>
      </c>
      <c r="AB178" s="14">
        <v>0.05</v>
      </c>
      <c r="AC178" s="14">
        <v>0.85</v>
      </c>
      <c r="AD178" s="21">
        <f>(((Input!G178*$L$4*0.000000001*Input!U178*(230/229))-((AB178*0.000000000000001)+(Input!G178*AC178*0.000000000000001)))/Input!F178)*1000000000000</f>
        <v>0.32361660750594057</v>
      </c>
      <c r="AE178" s="21">
        <f>AD178*Input!V178/100</f>
        <v>3.3722157594246859E-3</v>
      </c>
      <c r="AF178" s="21">
        <f t="shared" si="602"/>
        <v>1.4753203378550109E-2</v>
      </c>
      <c r="AG178" s="21">
        <f>AF178*Input!V178/100</f>
        <v>1.5373433804453601E-4</v>
      </c>
      <c r="AH178" s="9">
        <f t="shared" si="603"/>
        <v>16.297707864279158</v>
      </c>
      <c r="AI178" s="3">
        <f t="shared" si="604"/>
        <v>0.17256355222360556</v>
      </c>
      <c r="AJ178" s="22">
        <f t="shared" si="605"/>
        <v>21.25790488680801</v>
      </c>
      <c r="AK178" s="3">
        <f t="shared" si="606"/>
        <v>2.8897029931030245</v>
      </c>
      <c r="AL178" s="3">
        <f t="shared" si="607"/>
        <v>3.332488546697239E-2</v>
      </c>
      <c r="AM178" s="3">
        <f t="shared" si="608"/>
        <v>3.472723272951475E-4</v>
      </c>
      <c r="AN178" s="9">
        <f>AL178*1/((AN177+AN179)/2)</f>
        <v>3.3183574768840068E-2</v>
      </c>
      <c r="AO178" s="21">
        <f t="shared" si="609"/>
        <v>3.4579975524202678E-4</v>
      </c>
      <c r="AP178" s="58">
        <f t="shared" si="610"/>
        <v>3.6067</v>
      </c>
      <c r="AQ178" s="58">
        <f t="shared" si="611"/>
        <v>3.9699999999999999E-2</v>
      </c>
      <c r="AR178" s="58">
        <f t="shared" si="612"/>
        <v>1.1007291984362435</v>
      </c>
      <c r="AS178" s="67">
        <f t="shared" si="613"/>
        <v>2.0447590387856259E-3</v>
      </c>
      <c r="AT178" s="67">
        <f t="shared" si="614"/>
        <v>3.8438494341100083E-6</v>
      </c>
      <c r="AU178" s="58">
        <v>0.75</v>
      </c>
      <c r="AV178" s="58">
        <f t="shared" si="615"/>
        <v>0.375</v>
      </c>
      <c r="AW178" s="58">
        <f t="shared" si="616"/>
        <v>3.4426000000000001</v>
      </c>
      <c r="AX178" s="57">
        <f t="shared" si="617"/>
        <v>8.8789650600000006E-2</v>
      </c>
      <c r="AY178" s="47">
        <f t="shared" si="618"/>
        <v>9.1099019359545438E-2</v>
      </c>
      <c r="AZ178" s="9" t="str">
        <f>Input!B178</f>
        <v>ZPT-BB6-1</v>
      </c>
      <c r="BA178" s="48">
        <f>Input!E178</f>
        <v>0</v>
      </c>
      <c r="BB178" s="58">
        <f t="shared" si="619"/>
        <v>21.465749991065653</v>
      </c>
      <c r="BC178" s="22">
        <f t="shared" si="620"/>
        <v>2.9179614842643793</v>
      </c>
      <c r="BD178" s="9">
        <f t="shared" si="621"/>
        <v>3384.6</v>
      </c>
      <c r="BE178" s="49">
        <f t="shared" si="622"/>
        <v>45.549509679772719</v>
      </c>
      <c r="BF178" s="89">
        <f t="shared" si="623"/>
        <v>2.6462272514827583</v>
      </c>
      <c r="BG178" s="85"/>
      <c r="BH178" s="85"/>
      <c r="BI178" s="85"/>
      <c r="BJ178" s="85"/>
      <c r="BK178" s="85"/>
      <c r="BL178" s="85"/>
      <c r="BM178" s="90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</row>
    <row r="179" spans="1:109" s="154" customFormat="1" ht="15" customHeight="1" x14ac:dyDescent="0.2">
      <c r="A179" s="137">
        <f>Input!A179</f>
        <v>8717</v>
      </c>
      <c r="B179" s="137" t="str">
        <f>Input!B179</f>
        <v>Hu1-13</v>
      </c>
      <c r="C179" s="137">
        <f>Input!O179</f>
        <v>2.0672038064317544</v>
      </c>
      <c r="D179" s="137">
        <f>C179*Input!P179/100</f>
        <v>1.9771446598187178E-2</v>
      </c>
      <c r="E179" s="138">
        <f>Input!M179</f>
        <v>2.7687471715998302</v>
      </c>
      <c r="F179" s="139">
        <f>E179*Input!N179/100</f>
        <v>4.3684378684819887E-4</v>
      </c>
      <c r="G179" s="140">
        <f t="shared" si="598"/>
        <v>381.75486002018459</v>
      </c>
      <c r="H179" s="139">
        <f>G179*Input!L179/100</f>
        <v>2.6286267097590601E-2</v>
      </c>
      <c r="I179" s="137">
        <v>0</v>
      </c>
      <c r="J179" s="141">
        <f>(((C179*$G$4*0.000000001*Input!G179*(234/233))-(I179*0.000000000000001))/Input!F179)*1000000000000</f>
        <v>737.14820679560444</v>
      </c>
      <c r="K179" s="137">
        <f>J179*Input!P179/100</f>
        <v>7.050338413785175</v>
      </c>
      <c r="L179" s="142">
        <f t="shared" si="599"/>
        <v>10.19422387350903</v>
      </c>
      <c r="M179" s="143">
        <f>L179*Input!P179/100</f>
        <v>9.7501055434372652E-2</v>
      </c>
      <c r="N179" s="137">
        <v>0</v>
      </c>
      <c r="O179" s="141">
        <f>(((G179*$D$4*0.000000001*Input!G179*(238/236))-(N179*0.000000001))/Input!F179)*1000000</f>
        <v>13.713021193697308</v>
      </c>
      <c r="P179" s="137">
        <f>O179*Input!L179/100</f>
        <v>9.442293355306317E-4</v>
      </c>
      <c r="Q179" s="144">
        <f t="shared" si="600"/>
        <v>10.231273865568244</v>
      </c>
      <c r="R179" s="145">
        <f>Q179*Input!L179/100</f>
        <v>7.0448873280802603E-4</v>
      </c>
      <c r="S179" s="143">
        <f>Input!S179*0.0000028263/0.000000000155125</f>
        <v>1.0024466498864117</v>
      </c>
      <c r="T179" s="137">
        <f>S179*Input!T179/100</f>
        <v>2.2238633041409247E-3</v>
      </c>
      <c r="U179" s="143">
        <f>S179</f>
        <v>1.0024466498864117</v>
      </c>
      <c r="V179" s="137">
        <f>U179*Input!T179/100</f>
        <v>2.2238633041409247E-3</v>
      </c>
      <c r="W179" s="146">
        <v>0</v>
      </c>
      <c r="X179" s="141">
        <f>((($L$4*0.000000001*Input!G179/Input!W179*(232/229))-(W179*0.000000001))/Input!F179)*1000000000</f>
        <v>0.96088149761846586</v>
      </c>
      <c r="Y179" s="141">
        <f>X179*Input!X179/100</f>
        <v>5.6993140295573952E-3</v>
      </c>
      <c r="Z179" s="141">
        <f t="shared" si="601"/>
        <v>2.3461976807846393E-4</v>
      </c>
      <c r="AA179" s="141">
        <f>Z179*Input!X179/100</f>
        <v>1.3916094119152645E-6</v>
      </c>
      <c r="AB179" s="142">
        <v>0</v>
      </c>
      <c r="AC179" s="142">
        <v>0.85</v>
      </c>
      <c r="AD179" s="141">
        <f>(((Input!G179*$L$4*0.000000001*Input!U179*(230/229))-((AB179*0.000000000000001)+(Input!G179*AC179*0.000000000000001)))/Input!F179)*1000000000000</f>
        <v>225.41601492268001</v>
      </c>
      <c r="AE179" s="141">
        <f>AD179*Input!V179/100</f>
        <v>0.61513669244673719</v>
      </c>
      <c r="AF179" s="141">
        <f t="shared" si="602"/>
        <v>10.276383336956949</v>
      </c>
      <c r="AG179" s="141">
        <f>AF179*Input!V179/100</f>
        <v>2.8043173677694367E-2</v>
      </c>
      <c r="AH179" s="137">
        <f t="shared" si="603"/>
        <v>43800.159812280675</v>
      </c>
      <c r="AI179" s="146">
        <f t="shared" si="604"/>
        <v>285.97061349449524</v>
      </c>
      <c r="AJ179" s="143">
        <f t="shared" si="605"/>
        <v>2.4466498864117447</v>
      </c>
      <c r="AK179" s="146">
        <f t="shared" si="606"/>
        <v>2.2238633041409246</v>
      </c>
      <c r="AL179" s="146">
        <f t="shared" si="607"/>
        <v>1.0044089789777315</v>
      </c>
      <c r="AM179" s="146">
        <f t="shared" si="608"/>
        <v>2.7417992872791797E-3</v>
      </c>
      <c r="AN179" s="137">
        <f>AF179/Q179</f>
        <v>1.0044089789777315</v>
      </c>
      <c r="AO179" s="141">
        <f t="shared" si="609"/>
        <v>2.7417992872791797E-3</v>
      </c>
      <c r="AP179" s="137" t="str">
        <f t="shared" si="610"/>
        <v>Out of range</v>
      </c>
      <c r="AQ179" s="137" t="e">
        <f t="shared" si="611"/>
        <v>#VALUE!</v>
      </c>
      <c r="AR179" s="137" t="e">
        <f t="shared" si="612"/>
        <v>#VALUE!</v>
      </c>
      <c r="AS179" s="145">
        <f t="shared" si="613"/>
        <v>2.2931628178582937E-5</v>
      </c>
      <c r="AT179" s="145">
        <f t="shared" si="614"/>
        <v>1.3602442847986102E-7</v>
      </c>
      <c r="AU179" s="137">
        <v>0.75</v>
      </c>
      <c r="AV179" s="137">
        <f t="shared" si="615"/>
        <v>0.375</v>
      </c>
      <c r="AW179" s="137" t="str">
        <f t="shared" si="616"/>
        <v>Out of range</v>
      </c>
      <c r="AX179" s="147">
        <f t="shared" si="617"/>
        <v>326.68375351579999</v>
      </c>
      <c r="AY179" s="147" t="e">
        <f t="shared" si="618"/>
        <v>#VALUE!</v>
      </c>
      <c r="AZ179" s="137" t="str">
        <f>Input!B179</f>
        <v>Hu1-13</v>
      </c>
      <c r="BA179" s="148">
        <f>Input!E179</f>
        <v>0</v>
      </c>
      <c r="BB179" s="137" t="e">
        <f t="shared" si="619"/>
        <v>#VALUE!</v>
      </c>
      <c r="BC179" s="143" t="e">
        <f t="shared" si="620"/>
        <v>#VALUE!</v>
      </c>
      <c r="BD179" s="137" t="e">
        <f t="shared" si="621"/>
        <v>#VALUE!</v>
      </c>
      <c r="BE179" s="149" t="e">
        <f t="shared" si="622"/>
        <v>#VALUE!</v>
      </c>
      <c r="BF179" s="150" t="e">
        <f t="shared" si="623"/>
        <v>#VALUE!</v>
      </c>
      <c r="BG179" s="151"/>
      <c r="BH179" s="151"/>
      <c r="BI179" s="151"/>
      <c r="BJ179" s="151"/>
      <c r="BK179" s="151"/>
      <c r="BL179" s="151"/>
      <c r="BM179" s="155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</row>
    <row r="180" spans="1:109" ht="15" customHeight="1" x14ac:dyDescent="0.2">
      <c r="A180" s="9">
        <f>Input!A180</f>
        <v>9222</v>
      </c>
      <c r="B180" s="9" t="str">
        <f>Input!B180</f>
        <v>ZPT-BB6-2</v>
      </c>
      <c r="C180" s="9">
        <f>Input!O180</f>
        <v>0.77396359205142617</v>
      </c>
      <c r="D180" s="9">
        <f>C180*Input!P180/100</f>
        <v>5.0444409964234445E-3</v>
      </c>
      <c r="E180" s="11">
        <f>Input!M180</f>
        <v>1.0165061239024213</v>
      </c>
      <c r="F180" s="12">
        <f>E180*Input!N180/100</f>
        <v>8.3369425131455153E-5</v>
      </c>
      <c r="G180" s="13">
        <f t="shared" ref="G180:G183" si="624">E180*137.88</f>
        <v>140.15586436366584</v>
      </c>
      <c r="H180" s="12">
        <f>G180*Input!L180/100</f>
        <v>1.071784748504922E-2</v>
      </c>
      <c r="I180" s="9">
        <v>0.3</v>
      </c>
      <c r="J180" s="21">
        <f>(((C180*$G$4*0.000000001*Input!G180*(234/233))-(I180*0.000000000000001))/Input!F180)*1000000000000</f>
        <v>29.48929381057529</v>
      </c>
      <c r="K180" s="9">
        <f>J180*Input!P180/100</f>
        <v>0.1922015507982163</v>
      </c>
      <c r="L180" s="14">
        <f t="shared" ref="L180:L183" si="625">(J180/234)*602200000000*0.0000028263/(365.2425*24*60)</f>
        <v>0.4078154978949089</v>
      </c>
      <c r="M180" s="22">
        <f>L180*Input!P180/100</f>
        <v>2.6580077379417949E-3</v>
      </c>
      <c r="N180" s="9">
        <v>5.0000000000000001E-3</v>
      </c>
      <c r="O180" s="21">
        <f>(((G180*$D$4*0.000000001*Input!G180*(238/236))-(N180*0.000000001))/Input!F180)*1000000</f>
        <v>0.53794257389492806</v>
      </c>
      <c r="P180" s="9">
        <f>O180*Input!L180/100</f>
        <v>4.1136961973710576E-5</v>
      </c>
      <c r="Q180" s="23">
        <f t="shared" ref="Q180:Q183" si="626">(O180/238.05)*602200000000000000*0.00000000015512/(365.2425*24*60)</f>
        <v>0.40135851317704746</v>
      </c>
      <c r="R180" s="24">
        <f>Q180*Input!L180/100</f>
        <v>3.0692253589161196E-5</v>
      </c>
      <c r="S180" s="65">
        <f>Input!S180*0.0000028263/0.000000000155125</f>
        <v>1.0250251926870482</v>
      </c>
      <c r="T180" s="9">
        <f>S180*Input!T180/100</f>
        <v>2.412398338364131E-3</v>
      </c>
      <c r="U180" s="9">
        <f>S180*1/((U179+U181)/2)</f>
        <v>1.0233544771971046</v>
      </c>
      <c r="V180" s="9">
        <f>U180*Input!T180/100</f>
        <v>2.4084663069364413E-3</v>
      </c>
      <c r="W180" s="3">
        <v>3.0000000000000001E-3</v>
      </c>
      <c r="X180" s="21">
        <f>((($L$4*0.000000001*Input!G180/Input!W180*(232/229))-(W180*0.000000001))/Input!F180)*1000000000</f>
        <v>3.4128088623108228</v>
      </c>
      <c r="Y180" s="21">
        <f>X180*Input!X180/100</f>
        <v>6.7335272515290237E-3</v>
      </c>
      <c r="Z180" s="21">
        <f t="shared" ref="Z180:Z183" si="627">(X180/232)*6.022E+23*0.000000001*0.000000000049475/(365.2425*24*60)</f>
        <v>8.3331027369769176E-4</v>
      </c>
      <c r="AA180" s="21">
        <f>Z180*Input!X180/100</f>
        <v>1.6441346888448985E-6</v>
      </c>
      <c r="AB180" s="14">
        <v>0.05</v>
      </c>
      <c r="AC180" s="14">
        <v>0.85</v>
      </c>
      <c r="AD180" s="21">
        <f>(((Input!G180*$L$4*0.000000001*Input!U180*(230/229))-((AB180*0.000000000000001)+(Input!G180*AC180*0.000000000000001)))/Input!F180)*1000000000000</f>
        <v>0.29595621742313211</v>
      </c>
      <c r="AE180" s="21">
        <f>AD180*Input!V180/100</f>
        <v>3.1491056342145625E-3</v>
      </c>
      <c r="AF180" s="21">
        <f t="shared" ref="AF180:AF183" si="628">(AD180/230)*602200000000*0.0000091577/(365.2425*24*60)</f>
        <v>1.3492207029917993E-2</v>
      </c>
      <c r="AG180" s="21">
        <f>AF180*Input!V180/100</f>
        <v>1.4356307681537208E-4</v>
      </c>
      <c r="AH180" s="9">
        <f t="shared" ref="AH180:AH183" si="629">AF180/Z180</f>
        <v>16.191096468843842</v>
      </c>
      <c r="AI180" s="3">
        <f t="shared" ref="AI180:AI183" si="630">AH180*SQRT((AG180/AF180)^2+(AA180/Z180)^2)</f>
        <v>0.17521717565431044</v>
      </c>
      <c r="AJ180" s="22">
        <f t="shared" ref="AJ180:AJ183" si="631">(U180-1)*1000</f>
        <v>23.354477197104593</v>
      </c>
      <c r="AK180" s="3">
        <f t="shared" ref="AK180:AK183" si="632">V180*1000</f>
        <v>2.4084663069364414</v>
      </c>
      <c r="AL180" s="3">
        <f t="shared" ref="AL180:AL183" si="633">AF180/Q180</f>
        <v>3.361634694905874E-2</v>
      </c>
      <c r="AM180" s="3">
        <f t="shared" ref="AM180:AM183" si="634">AL180*SQRT((R180/Q180)^2+(AG180/AF180)^2)</f>
        <v>3.5770210321688334E-4</v>
      </c>
      <c r="AN180" s="9">
        <f>AL180*1/((AN179+AN181)/2)</f>
        <v>3.342690446291767E-2</v>
      </c>
      <c r="AO180" s="21">
        <f t="shared" ref="AO180:AO183" si="635">AN180*SQRT((R180/Q180)^2+(AG180/AF180)^2)</f>
        <v>3.5568629894659829E-4</v>
      </c>
      <c r="AP180" s="58">
        <f t="shared" ref="AP180:AP183" si="636">ThU_Alter_Kombi(AN180,U180)</f>
        <v>3.6259999999999999</v>
      </c>
      <c r="AQ180" s="58">
        <f t="shared" ref="AQ180:AQ183" si="637">Montealter(AN180,AO180,U180,V180)</f>
        <v>4.1500000000000002E-2</v>
      </c>
      <c r="AR180" s="58">
        <f t="shared" ref="AR180:AR183" si="638">(AQ180/AP180)*100</f>
        <v>1.1445118587975731</v>
      </c>
      <c r="AS180" s="67">
        <f t="shared" ref="AS180:AS183" si="639">Z180/Q180</f>
        <v>2.0762242392753272E-3</v>
      </c>
      <c r="AT180" s="67">
        <f t="shared" ref="AT180:AT183" si="640">AS180*SQRT((Y180/X180)^2+(P180/O180)^2)</f>
        <v>4.0994998012749544E-6</v>
      </c>
      <c r="AU180" s="58">
        <v>0.75</v>
      </c>
      <c r="AV180" s="58">
        <f t="shared" ref="AV180:AV183" si="641">AU180/2</f>
        <v>0.375</v>
      </c>
      <c r="AW180" s="58">
        <f t="shared" ref="AW180:AW183" si="642">marincorr_age(AN180,U180,AS180,AU180)</f>
        <v>3.4597000000000002</v>
      </c>
      <c r="AX180" s="57">
        <f t="shared" ref="AX180:AX183" si="643">marincorr_age_error(AN180, AO180, U180, V180, AS180, AT180, AU180, AV180)</f>
        <v>9.5186035200000005E-2</v>
      </c>
      <c r="AY180" s="47">
        <f t="shared" ref="AY180:AY183" si="644">SQRT(((AU180*EXP(-0.0000091577*AW180*1000))/(0.0000091577*(EXP(-0.0000091577*AW180*1000)+(AJ180/1000)*EXP(-(0.0000091577-0.0000028263)*AW180*1000)-AS180*AU180*EXP(-0.0000091577*AW180*1000))))^2*AT180^2+((AS180*EXP(-0.0000091577*AW180*1000))/(0.0000091577*(EXP(-0.0000091577*AW180*1000)+(AJ180/1000)*EXP(-(0.0000091577-0.0000028263)*AW180*1000)-AS180*AU180*EXP(-0.0000091577*AW180*1000))))^2*AV180^2+((0.0000091577/(0.0000091577-0.0000028263))*(EXP(-(0.0000091577-0.0000028263)*AW180*1000)-1)/(0.0000091577*(EXP(-0.0000091577*AW180*1000)+(AJ180/1000)*EXP(-(0.0000091577-0.0000028263)*AW180*1000)-AS180*AU180*EXP(-0.0000091577*AW180*1000))))^2*T180^2+(1/(0.0000091577*(EXP(-0.0000091577*AW180*1000)+(AJ180/1000)*EXP(-(0.0000091577-0.0000028263)*AW180*1000)-AS180*AU180*EXP(-0.0000091577*AW180*1000))))^2*AO180^2)/1000</f>
        <v>9.2349613419485138E-2</v>
      </c>
      <c r="AZ180" s="9" t="str">
        <f>Input!B180</f>
        <v>ZPT-BB6-2</v>
      </c>
      <c r="BA180" s="48">
        <f>Input!E180</f>
        <v>0</v>
      </c>
      <c r="BB180" s="58">
        <f t="shared" ref="BB180:BB183" si="645">((U180-1)*EXP(0.0000028263*AW180*1000))*1000</f>
        <v>23.583960915550779</v>
      </c>
      <c r="BC180" s="22">
        <f t="shared" ref="BC180:BC183" si="646">SQRT((EXP(0.0000028263*AW180*1000)*V180)^2+((U180-1)*0.0000028263*EXP(0.0000028263*AW180*1000)*AX180*1000)^2)*1000</f>
        <v>2.4321404432104963</v>
      </c>
      <c r="BD180" s="9">
        <f t="shared" ref="BD180:BD183" si="647">AW180*1000-58</f>
        <v>3401.7000000000003</v>
      </c>
      <c r="BE180" s="49">
        <f t="shared" ref="BE180:BE183" si="648">AY180/2*1000</f>
        <v>46.174806709742569</v>
      </c>
      <c r="BF180" s="89">
        <f t="shared" ref="BF180:BF183" si="649">AY180/AW180*100</f>
        <v>2.6692954134602749</v>
      </c>
      <c r="BG180" s="85"/>
      <c r="BH180" s="85"/>
      <c r="BI180" s="85"/>
      <c r="BJ180" s="85"/>
      <c r="BK180" s="85"/>
      <c r="BL180" s="85"/>
      <c r="BM180" s="90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</row>
    <row r="181" spans="1:109" s="154" customFormat="1" ht="15" customHeight="1" x14ac:dyDescent="0.2">
      <c r="A181" s="137">
        <f>Input!A181</f>
        <v>8717</v>
      </c>
      <c r="B181" s="137" t="str">
        <f>Input!B181</f>
        <v>Hu1-13</v>
      </c>
      <c r="C181" s="137">
        <f>Input!O181</f>
        <v>2.1047507235117471</v>
      </c>
      <c r="D181" s="137">
        <f>C181*Input!P181/100</f>
        <v>2.4884689770295662E-2</v>
      </c>
      <c r="E181" s="138">
        <f>Input!M181</f>
        <v>2.7686151800146663</v>
      </c>
      <c r="F181" s="139">
        <f>E181*Input!N181/100</f>
        <v>3.498637513610649E-4</v>
      </c>
      <c r="G181" s="140">
        <f t="shared" si="624"/>
        <v>381.73666102042216</v>
      </c>
      <c r="H181" s="139">
        <f>G181*Input!L181/100</f>
        <v>2.5501668033462887E-2</v>
      </c>
      <c r="I181" s="137">
        <v>0</v>
      </c>
      <c r="J181" s="141">
        <f>(((C181*$G$4*0.000000001*Input!G181*(234/233))-(I181*0.000000000000001))/Input!F181)*1000000000000</f>
        <v>750.53713463624854</v>
      </c>
      <c r="K181" s="137">
        <f>J181*Input!P181/100</f>
        <v>8.8736796941670875</v>
      </c>
      <c r="L181" s="142">
        <f t="shared" si="625"/>
        <v>10.379383013252593</v>
      </c>
      <c r="M181" s="143">
        <f>L181*Input!P181/100</f>
        <v>0.1227165399714974</v>
      </c>
      <c r="N181" s="137">
        <v>0</v>
      </c>
      <c r="O181" s="141">
        <f>(((G181*$D$4*0.000000001*Input!G181*(238/236))-(N181*0.000000001))/Input!F181)*1000000</f>
        <v>13.712367467194825</v>
      </c>
      <c r="P181" s="137">
        <f>O181*Input!L181/100</f>
        <v>9.1604574254541165E-4</v>
      </c>
      <c r="Q181" s="144">
        <f t="shared" si="626"/>
        <v>10.230786120760909</v>
      </c>
      <c r="R181" s="145">
        <f>Q181*Input!L181/100</f>
        <v>6.834609771971743E-4</v>
      </c>
      <c r="S181" s="143">
        <f>Input!S181*0.0000028263/0.000000000155125</f>
        <v>1.000818524649238</v>
      </c>
      <c r="T181" s="137">
        <f>S181*Input!T181/100</f>
        <v>1.7766602017539779E-3</v>
      </c>
      <c r="U181" s="143">
        <f>S181</f>
        <v>1.000818524649238</v>
      </c>
      <c r="V181" s="137">
        <f>U181*Input!T181/100</f>
        <v>1.7766602017539779E-3</v>
      </c>
      <c r="W181" s="146">
        <v>0</v>
      </c>
      <c r="X181" s="141">
        <f>((($L$4*0.000000001*Input!G181/Input!W181*(232/229))-(W181*0.000000001))/Input!F181)*1000000000</f>
        <v>0.95255363436145535</v>
      </c>
      <c r="Y181" s="141">
        <f>X181*Input!X181/100</f>
        <v>5.0824977235121331E-3</v>
      </c>
      <c r="Z181" s="141">
        <f t="shared" si="627"/>
        <v>2.325863421557132E-4</v>
      </c>
      <c r="AA181" s="141">
        <f>Z181*Input!X181/100</f>
        <v>1.2410005189039674E-6</v>
      </c>
      <c r="AB181" s="142">
        <v>0</v>
      </c>
      <c r="AC181" s="142">
        <v>0.85</v>
      </c>
      <c r="AD181" s="141">
        <f>(((Input!G181*$L$4*0.000000001*Input!U181*(230/229))-((AB181*0.000000000000001)+(Input!G181*AC181*0.000000000000001)))/Input!F181)*1000000000000</f>
        <v>225.9700726118833</v>
      </c>
      <c r="AE181" s="141">
        <f>AD181*Input!V181/100</f>
        <v>0.62977442765924707</v>
      </c>
      <c r="AF181" s="141">
        <f t="shared" si="628"/>
        <v>10.301642009048168</v>
      </c>
      <c r="AG181" s="141">
        <f>AF181*Input!V181/100</f>
        <v>2.8710486416233468E-2</v>
      </c>
      <c r="AH181" s="137">
        <f t="shared" si="629"/>
        <v>44291.689329510875</v>
      </c>
      <c r="AI181" s="146">
        <f t="shared" si="630"/>
        <v>266.62155750037221</v>
      </c>
      <c r="AJ181" s="143">
        <f t="shared" si="631"/>
        <v>0.81852464923803936</v>
      </c>
      <c r="AK181" s="146">
        <f t="shared" si="632"/>
        <v>1.7766602017539779</v>
      </c>
      <c r="AL181" s="146">
        <f t="shared" si="633"/>
        <v>1.0069257520830657</v>
      </c>
      <c r="AM181" s="146">
        <f t="shared" si="634"/>
        <v>2.8070895972736138E-3</v>
      </c>
      <c r="AN181" s="137">
        <f>AF181/Q181</f>
        <v>1.0069257520830657</v>
      </c>
      <c r="AO181" s="141">
        <f t="shared" si="635"/>
        <v>2.8070895972736138E-3</v>
      </c>
      <c r="AP181" s="137" t="str">
        <f t="shared" si="636"/>
        <v>Out of range</v>
      </c>
      <c r="AQ181" s="137" t="e">
        <f t="shared" si="637"/>
        <v>#VALUE!</v>
      </c>
      <c r="AR181" s="137" t="e">
        <f t="shared" si="638"/>
        <v>#VALUE!</v>
      </c>
      <c r="AS181" s="145">
        <f t="shared" si="639"/>
        <v>2.2733965837066558E-5</v>
      </c>
      <c r="AT181" s="145">
        <f t="shared" si="640"/>
        <v>1.2131010948385486E-7</v>
      </c>
      <c r="AU181" s="137">
        <v>0.75</v>
      </c>
      <c r="AV181" s="137">
        <f t="shared" si="641"/>
        <v>0.375</v>
      </c>
      <c r="AW181" s="137" t="str">
        <f t="shared" si="642"/>
        <v>Out of range</v>
      </c>
      <c r="AX181" s="147">
        <f t="shared" si="643"/>
        <v>191.36415687639999</v>
      </c>
      <c r="AY181" s="147" t="e">
        <f t="shared" si="644"/>
        <v>#VALUE!</v>
      </c>
      <c r="AZ181" s="137" t="str">
        <f>Input!B181</f>
        <v>Hu1-13</v>
      </c>
      <c r="BA181" s="148">
        <f>Input!E181</f>
        <v>0</v>
      </c>
      <c r="BB181" s="137" t="e">
        <f t="shared" si="645"/>
        <v>#VALUE!</v>
      </c>
      <c r="BC181" s="143" t="e">
        <f t="shared" si="646"/>
        <v>#VALUE!</v>
      </c>
      <c r="BD181" s="137" t="e">
        <f t="shared" si="647"/>
        <v>#VALUE!</v>
      </c>
      <c r="BE181" s="149" t="e">
        <f t="shared" si="648"/>
        <v>#VALUE!</v>
      </c>
      <c r="BF181" s="150" t="e">
        <f t="shared" si="649"/>
        <v>#VALUE!</v>
      </c>
      <c r="BG181" s="151"/>
      <c r="BH181" s="151"/>
      <c r="BI181" s="151"/>
      <c r="BJ181" s="151"/>
      <c r="BK181" s="151"/>
      <c r="BL181" s="151"/>
      <c r="BM181" s="155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</row>
    <row r="182" spans="1:109" ht="15" customHeight="1" x14ac:dyDescent="0.2">
      <c r="A182" s="9">
        <f>Input!A182</f>
        <v>9199</v>
      </c>
      <c r="B182" s="9" t="str">
        <f>Input!B182</f>
        <v>Chanhol3-S5</v>
      </c>
      <c r="C182" s="9">
        <f>Input!O182</f>
        <v>1.8636250907735046</v>
      </c>
      <c r="D182" s="9">
        <f>C182*Input!P182/100</f>
        <v>1.0360424022860604E-2</v>
      </c>
      <c r="E182" s="11">
        <f>Input!M182</f>
        <v>2.5661132439784162</v>
      </c>
      <c r="F182" s="12">
        <f>E182*Input!N182/100</f>
        <v>2.2500904260192275E-4</v>
      </c>
      <c r="G182" s="13">
        <f t="shared" si="624"/>
        <v>353.81569407974399</v>
      </c>
      <c r="H182" s="12">
        <f>G182*Input!L182/100</f>
        <v>1.8810415082254298E-2</v>
      </c>
      <c r="I182" s="9">
        <v>0.3</v>
      </c>
      <c r="J182" s="21">
        <f>(((C182*$G$4*0.000000001*Input!G182*(234/233))-(I182*0.000000000000001))/Input!F182)*1000000000000</f>
        <v>86.456472130603416</v>
      </c>
      <c r="K182" s="9">
        <f>J182*Input!P182/100</f>
        <v>0.48063621552868646</v>
      </c>
      <c r="L182" s="14">
        <f t="shared" si="625"/>
        <v>1.1956301651257317</v>
      </c>
      <c r="M182" s="22">
        <f>L182*Input!P182/100</f>
        <v>6.6468494905721912E-3</v>
      </c>
      <c r="N182" s="9">
        <v>5.0000000000000001E-3</v>
      </c>
      <c r="O182" s="21">
        <f>(((G182*$D$4*0.000000001*Input!G182*(238/236))-(N182*0.000000001))/Input!F182)*1000000</f>
        <v>1.6534667134925298</v>
      </c>
      <c r="P182" s="9">
        <f>O182*Input!L182/100</f>
        <v>8.7905640495628736E-5</v>
      </c>
      <c r="Q182" s="23">
        <f t="shared" si="626"/>
        <v>1.2336501588080717</v>
      </c>
      <c r="R182" s="24">
        <f>Q182*Input!L182/100</f>
        <v>6.5586326275958378E-5</v>
      </c>
      <c r="S182" s="65">
        <f>Input!S182*0.0000028263/0.000000000155125</f>
        <v>0.97206743236762705</v>
      </c>
      <c r="T182" s="9">
        <f>S182*Input!T182/100</f>
        <v>1.3997054470699527E-3</v>
      </c>
      <c r="U182" s="9">
        <f>S182*1/((U181+U183)/2)</f>
        <v>0.97127242194913654</v>
      </c>
      <c r="V182" s="9">
        <f>U182*Input!T182/100</f>
        <v>1.3985606906711829E-3</v>
      </c>
      <c r="W182" s="3">
        <v>3.0000000000000001E-3</v>
      </c>
      <c r="X182" s="21">
        <f>((($L$4*0.000000001*Input!G182/Input!W182*(232/229))-(W182*0.000000001))/Input!F182)*1000000000</f>
        <v>77.684720805488098</v>
      </c>
      <c r="Y182" s="21">
        <f>X182*Input!X182/100</f>
        <v>0.13778280775875623</v>
      </c>
      <c r="Z182" s="21">
        <f t="shared" si="627"/>
        <v>1.8968386032822675E-2</v>
      </c>
      <c r="AA182" s="21">
        <f>Z182*Input!X182/100</f>
        <v>3.3642619284146927E-5</v>
      </c>
      <c r="AB182" s="14">
        <v>0.05</v>
      </c>
      <c r="AC182" s="14">
        <v>0.85</v>
      </c>
      <c r="AD182" s="21">
        <f>(((Input!G182*$L$4*0.000000001*Input!U182*(230/229))-((AB182*0.000000000000001)+(Input!G182*AC182*0.000000000000001)))/Input!F182)*1000000000000</f>
        <v>4.5697074207990047</v>
      </c>
      <c r="AE182" s="21">
        <f>AD182*Input!V182/100</f>
        <v>1.1886340536785344E-2</v>
      </c>
      <c r="AF182" s="21">
        <f t="shared" si="628"/>
        <v>0.20832621502059284</v>
      </c>
      <c r="AG182" s="21">
        <f>AF182*Input!V182/100</f>
        <v>5.4188071717759282E-4</v>
      </c>
      <c r="AH182" s="9">
        <f t="shared" si="629"/>
        <v>10.982811856533687</v>
      </c>
      <c r="AI182" s="3">
        <f t="shared" si="630"/>
        <v>3.4576705785959748E-2</v>
      </c>
      <c r="AJ182" s="22">
        <f t="shared" si="631"/>
        <v>-28.727578050863457</v>
      </c>
      <c r="AK182" s="3">
        <f t="shared" si="632"/>
        <v>1.3985606906711829</v>
      </c>
      <c r="AL182" s="3">
        <f t="shared" si="633"/>
        <v>0.16886976711604648</v>
      </c>
      <c r="AM182" s="3">
        <f t="shared" si="634"/>
        <v>4.3934164684812042E-4</v>
      </c>
      <c r="AN182" s="9">
        <f>AL182*1/((AN181+AN183)/2)</f>
        <v>0.16770826127616575</v>
      </c>
      <c r="AO182" s="21">
        <f t="shared" si="635"/>
        <v>4.363198040562947E-4</v>
      </c>
      <c r="AP182" s="58">
        <f t="shared" si="636"/>
        <v>20.7179</v>
      </c>
      <c r="AQ182" s="58">
        <f t="shared" si="637"/>
        <v>7.2400000000000006E-2</v>
      </c>
      <c r="AR182" s="58">
        <f t="shared" si="638"/>
        <v>0.34945626728577706</v>
      </c>
      <c r="AS182" s="67">
        <f t="shared" si="639"/>
        <v>1.5375822632852051E-2</v>
      </c>
      <c r="AT182" s="67">
        <f t="shared" si="640"/>
        <v>2.7283042760203425E-5</v>
      </c>
      <c r="AU182" s="58">
        <v>0.75</v>
      </c>
      <c r="AV182" s="58">
        <f t="shared" si="641"/>
        <v>0.375</v>
      </c>
      <c r="AW182" s="58">
        <f t="shared" si="642"/>
        <v>19.4114</v>
      </c>
      <c r="AX182" s="57">
        <f t="shared" si="643"/>
        <v>0.66375868650000003</v>
      </c>
      <c r="AY182" s="47">
        <f t="shared" si="644"/>
        <v>0.66060079477321931</v>
      </c>
      <c r="AZ182" s="9" t="str">
        <f>Input!B182</f>
        <v>Chanhol3-S5</v>
      </c>
      <c r="BA182" s="48">
        <f>Input!E182</f>
        <v>0</v>
      </c>
      <c r="BB182" s="58">
        <f t="shared" si="645"/>
        <v>-30.347678052797256</v>
      </c>
      <c r="BC182" s="22">
        <f t="shared" si="646"/>
        <v>1.4785294227618004</v>
      </c>
      <c r="BD182" s="9">
        <f t="shared" si="647"/>
        <v>19353.400000000001</v>
      </c>
      <c r="BE182" s="49">
        <f t="shared" si="648"/>
        <v>330.30039738660963</v>
      </c>
      <c r="BF182" s="89">
        <f t="shared" si="649"/>
        <v>3.4031589415148793</v>
      </c>
      <c r="BG182" s="85"/>
      <c r="BH182" s="85"/>
      <c r="BI182" s="85"/>
      <c r="BJ182" s="85"/>
      <c r="BK182" s="85"/>
      <c r="BL182" s="85"/>
      <c r="BM182" s="90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</row>
    <row r="183" spans="1:109" s="154" customFormat="1" ht="15" customHeight="1" x14ac:dyDescent="0.2">
      <c r="A183" s="137">
        <f>Input!A183</f>
        <v>8717</v>
      </c>
      <c r="B183" s="137" t="str">
        <f>Input!B183</f>
        <v>Hu1-13</v>
      </c>
      <c r="C183" s="137">
        <f>Input!O183</f>
        <v>2.1047507235117471</v>
      </c>
      <c r="D183" s="137">
        <f>C183*Input!P183/100</f>
        <v>2.4884689770295662E-2</v>
      </c>
      <c r="E183" s="138">
        <f>Input!M183</f>
        <v>2.7686151800146663</v>
      </c>
      <c r="F183" s="139">
        <f>E183*Input!N183/100</f>
        <v>3.498637513610649E-4</v>
      </c>
      <c r="G183" s="140">
        <f t="shared" si="624"/>
        <v>381.73666102042216</v>
      </c>
      <c r="H183" s="139">
        <f>G183*Input!L183/100</f>
        <v>2.5501668033462887E-2</v>
      </c>
      <c r="I183" s="137">
        <v>0</v>
      </c>
      <c r="J183" s="141">
        <f>(((C183*$G$4*0.000000001*Input!G183*(234/233))-(I183*0.000000000000001))/Input!F183)*1000000000000</f>
        <v>750.53713463624854</v>
      </c>
      <c r="K183" s="137">
        <f>J183*Input!P183/100</f>
        <v>8.8736796941670875</v>
      </c>
      <c r="L183" s="142">
        <f t="shared" si="625"/>
        <v>10.379383013252593</v>
      </c>
      <c r="M183" s="143">
        <f>L183*Input!P183/100</f>
        <v>0.1227165399714974</v>
      </c>
      <c r="N183" s="137">
        <v>0</v>
      </c>
      <c r="O183" s="141">
        <f>(((G183*$D$4*0.000000001*Input!G183*(238/236))-(N183*0.000000001))/Input!F183)*1000000</f>
        <v>13.712367467194825</v>
      </c>
      <c r="P183" s="137">
        <f>O183*Input!L183/100</f>
        <v>9.1604574254541165E-4</v>
      </c>
      <c r="Q183" s="144">
        <f t="shared" si="626"/>
        <v>10.230786120760909</v>
      </c>
      <c r="R183" s="145">
        <f>Q183*Input!L183/100</f>
        <v>6.834609771971743E-4</v>
      </c>
      <c r="S183" s="143">
        <f>Input!S183*0.0000028263/0.000000000155125</f>
        <v>1.000818524649238</v>
      </c>
      <c r="T183" s="137">
        <f>S183*Input!T183/100</f>
        <v>1.7766602017539779E-3</v>
      </c>
      <c r="U183" s="143">
        <f>S183</f>
        <v>1.000818524649238</v>
      </c>
      <c r="V183" s="137">
        <f>U183*Input!T183/100</f>
        <v>1.7766602017539779E-3</v>
      </c>
      <c r="W183" s="146">
        <v>0</v>
      </c>
      <c r="X183" s="141">
        <f>((($L$4*0.000000001*Input!G183/Input!W183*(232/229))-(W183*0.000000001))/Input!F183)*1000000000</f>
        <v>0.95255363436145535</v>
      </c>
      <c r="Y183" s="141">
        <f>X183*Input!X183/100</f>
        <v>5.0824977235121331E-3</v>
      </c>
      <c r="Z183" s="141">
        <f t="shared" si="627"/>
        <v>2.325863421557132E-4</v>
      </c>
      <c r="AA183" s="141">
        <f>Z183*Input!X183/100</f>
        <v>1.2410005189039674E-6</v>
      </c>
      <c r="AB183" s="142">
        <v>0</v>
      </c>
      <c r="AC183" s="142">
        <v>0.85</v>
      </c>
      <c r="AD183" s="141">
        <f>(((Input!G183*$L$4*0.000000001*Input!U183*(230/229))-((AB183*0.000000000000001)+(Input!G183*AC183*0.000000000000001)))/Input!F183)*1000000000000</f>
        <v>225.9700726118833</v>
      </c>
      <c r="AE183" s="141">
        <f>AD183*Input!V183/100</f>
        <v>0.62977442765924707</v>
      </c>
      <c r="AF183" s="141">
        <f t="shared" si="628"/>
        <v>10.301642009048168</v>
      </c>
      <c r="AG183" s="141">
        <f>AF183*Input!V183/100</f>
        <v>2.8710486416233468E-2</v>
      </c>
      <c r="AH183" s="137">
        <f t="shared" si="629"/>
        <v>44291.689329510875</v>
      </c>
      <c r="AI183" s="146">
        <f t="shared" si="630"/>
        <v>266.62155750037221</v>
      </c>
      <c r="AJ183" s="143">
        <f t="shared" si="631"/>
        <v>0.81852464923803936</v>
      </c>
      <c r="AK183" s="146">
        <f t="shared" si="632"/>
        <v>1.7766602017539779</v>
      </c>
      <c r="AL183" s="146">
        <f t="shared" si="633"/>
        <v>1.0069257520830657</v>
      </c>
      <c r="AM183" s="146">
        <f t="shared" si="634"/>
        <v>2.8070895972736138E-3</v>
      </c>
      <c r="AN183" s="137">
        <f>AF183/Q183</f>
        <v>1.0069257520830657</v>
      </c>
      <c r="AO183" s="141">
        <f t="shared" si="635"/>
        <v>2.8070895972736138E-3</v>
      </c>
      <c r="AP183" s="137" t="str">
        <f t="shared" si="636"/>
        <v>Out of range</v>
      </c>
      <c r="AQ183" s="137" t="e">
        <f t="shared" si="637"/>
        <v>#VALUE!</v>
      </c>
      <c r="AR183" s="137" t="e">
        <f t="shared" si="638"/>
        <v>#VALUE!</v>
      </c>
      <c r="AS183" s="145">
        <f t="shared" si="639"/>
        <v>2.2733965837066558E-5</v>
      </c>
      <c r="AT183" s="145">
        <f t="shared" si="640"/>
        <v>1.2131010948385486E-7</v>
      </c>
      <c r="AU183" s="137">
        <v>0.75</v>
      </c>
      <c r="AV183" s="137">
        <f t="shared" si="641"/>
        <v>0.375</v>
      </c>
      <c r="AW183" s="137" t="str">
        <f t="shared" si="642"/>
        <v>Out of range</v>
      </c>
      <c r="AX183" s="147">
        <f t="shared" si="643"/>
        <v>137.03125701100001</v>
      </c>
      <c r="AY183" s="147" t="e">
        <f t="shared" si="644"/>
        <v>#VALUE!</v>
      </c>
      <c r="AZ183" s="137" t="str">
        <f>Input!B183</f>
        <v>Hu1-13</v>
      </c>
      <c r="BA183" s="148">
        <f>Input!E183</f>
        <v>0</v>
      </c>
      <c r="BB183" s="137" t="e">
        <f t="shared" si="645"/>
        <v>#VALUE!</v>
      </c>
      <c r="BC183" s="143" t="e">
        <f t="shared" si="646"/>
        <v>#VALUE!</v>
      </c>
      <c r="BD183" s="137" t="e">
        <f t="shared" si="647"/>
        <v>#VALUE!</v>
      </c>
      <c r="BE183" s="149" t="e">
        <f t="shared" si="648"/>
        <v>#VALUE!</v>
      </c>
      <c r="BF183" s="150" t="e">
        <f t="shared" si="649"/>
        <v>#VALUE!</v>
      </c>
      <c r="BG183" s="151"/>
      <c r="BH183" s="151"/>
      <c r="BI183" s="151"/>
      <c r="BJ183" s="151"/>
      <c r="BK183" s="151"/>
      <c r="BL183" s="151"/>
      <c r="BM183" s="155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</row>
    <row r="184" spans="1:109" s="76" customFormat="1" ht="15" customHeight="1" x14ac:dyDescent="0.2">
      <c r="A184" s="58"/>
      <c r="B184" s="58"/>
      <c r="C184" s="58"/>
      <c r="D184" s="58"/>
      <c r="E184" s="60"/>
      <c r="F184" s="61"/>
      <c r="G184" s="59"/>
      <c r="H184" s="61"/>
      <c r="I184" s="58"/>
      <c r="J184" s="63"/>
      <c r="K184" s="58"/>
      <c r="L184" s="64"/>
      <c r="M184" s="65"/>
      <c r="N184" s="58"/>
      <c r="O184" s="63"/>
      <c r="P184" s="58"/>
      <c r="Q184" s="66"/>
      <c r="R184" s="67"/>
      <c r="S184" s="65"/>
      <c r="T184" s="58"/>
      <c r="U184" s="58"/>
      <c r="V184" s="58"/>
      <c r="W184" s="68"/>
      <c r="X184" s="63"/>
      <c r="Y184" s="63"/>
      <c r="Z184" s="63"/>
      <c r="AA184" s="63"/>
      <c r="AB184" s="64"/>
      <c r="AC184" s="64"/>
      <c r="AD184" s="63"/>
      <c r="AE184" s="63"/>
      <c r="AF184" s="63"/>
      <c r="AG184" s="63"/>
      <c r="AH184" s="58"/>
      <c r="AI184" s="68"/>
      <c r="AJ184" s="65"/>
      <c r="AK184" s="68"/>
      <c r="AL184" s="68"/>
      <c r="AM184" s="68"/>
      <c r="AN184" s="58"/>
      <c r="AO184" s="63"/>
      <c r="AP184" s="58"/>
      <c r="AQ184" s="58"/>
      <c r="AR184" s="58"/>
      <c r="AS184" s="67"/>
      <c r="AT184" s="67"/>
      <c r="AU184" s="58"/>
      <c r="AV184" s="58"/>
      <c r="AW184" s="58"/>
      <c r="AX184" s="57"/>
      <c r="AY184" s="57"/>
      <c r="AZ184" s="58"/>
      <c r="BA184" s="69"/>
      <c r="BB184" s="58"/>
      <c r="BC184" s="65"/>
      <c r="BD184" s="58"/>
      <c r="BE184" s="62"/>
      <c r="BF184" s="74"/>
      <c r="BG184" s="75"/>
      <c r="BH184" s="75"/>
      <c r="BI184" s="75"/>
      <c r="BJ184" s="75"/>
      <c r="BK184" s="75"/>
      <c r="BL184" s="75"/>
      <c r="BM184" s="103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</row>
    <row r="185" spans="1:109" s="154" customFormat="1" ht="15" customHeight="1" x14ac:dyDescent="0.2">
      <c r="A185" s="137">
        <f>Input!A185</f>
        <v>9186</v>
      </c>
      <c r="B185" s="137" t="str">
        <f>Input!B185</f>
        <v>Hu1-13</v>
      </c>
      <c r="C185" s="137">
        <f>Input!O185</f>
        <v>2.0444898302180605</v>
      </c>
      <c r="D185" s="137">
        <f>C185*Input!P185/100</f>
        <v>5.6475299798599086E-3</v>
      </c>
      <c r="E185" s="138">
        <f>Input!M185</f>
        <v>2.69973490477406</v>
      </c>
      <c r="F185" s="139">
        <f>E185*Input!N185/100</f>
        <v>1.9236124941597962E-4</v>
      </c>
      <c r="G185" s="140">
        <f t="shared" ref="G185:G189" si="650">E185*137.88</f>
        <v>372.23944867024738</v>
      </c>
      <c r="H185" s="139">
        <f>G185*Input!L185/100</f>
        <v>1.5660441049652935E-2</v>
      </c>
      <c r="I185" s="137">
        <v>0</v>
      </c>
      <c r="J185" s="141">
        <f>(((C185*$G$4*0.000000001*Input!G185*(234/233))-(I185*0.000000000000001))/Input!F185)*1000000000000</f>
        <v>747.79642577585457</v>
      </c>
      <c r="K185" s="137">
        <f>J185*Input!P185/100</f>
        <v>2.065651132610812</v>
      </c>
      <c r="L185" s="142">
        <f t="shared" ref="L185:L189" si="651">(J185/234)*602200000000*0.0000028263/(365.2425*24*60)</f>
        <v>10.341481001910235</v>
      </c>
      <c r="M185" s="143">
        <f>L185*Input!P185/100</f>
        <v>2.8566453660574351E-2</v>
      </c>
      <c r="N185" s="137">
        <v>0</v>
      </c>
      <c r="O185" s="141">
        <f>(((G185*$D$4*0.000000001*Input!G185*(238/236))-(N185*0.000000001))/Input!F185)*1000000</f>
        <v>13.715065368749416</v>
      </c>
      <c r="P185" s="137">
        <f>O185*Input!L185/100</f>
        <v>5.7700486465556101E-4</v>
      </c>
      <c r="Q185" s="144">
        <f t="shared" ref="Q185:Q189" si="652">(O185/238.05)*602200000000000000*0.00000000015512/(365.2425*24*60)</f>
        <v>10.232799022898044</v>
      </c>
      <c r="R185" s="145">
        <f>Q185*Input!L185/100</f>
        <v>4.3050285627572066E-4</v>
      </c>
      <c r="S185" s="143">
        <f>Input!S185*0.0000028263/0.000000000155125</f>
        <v>1.0012174962371156</v>
      </c>
      <c r="T185" s="137">
        <f>S185*Input!T185/100</f>
        <v>7.5071307842228957E-4</v>
      </c>
      <c r="U185" s="143">
        <f>S185</f>
        <v>1.0012174962371156</v>
      </c>
      <c r="V185" s="137">
        <f>U185*Input!T185/100</f>
        <v>7.5071307842228957E-4</v>
      </c>
      <c r="W185" s="146">
        <v>0</v>
      </c>
      <c r="X185" s="141">
        <f>((($L$4*0.000000001*Input!G185/Input!W185*(232/229))-(W185*0.000000001))/Input!F185)*1000000000</f>
        <v>0.93351252138962693</v>
      </c>
      <c r="Y185" s="141">
        <f>X185*Input!X185/100</f>
        <v>2.0249265147910403E-3</v>
      </c>
      <c r="Z185" s="141">
        <f t="shared" ref="Z185:Z189" si="653">(X185/232)*6.022E+23*0.000000001*0.000000000049475/(365.2425*24*60)</f>
        <v>2.2793704719012306E-4</v>
      </c>
      <c r="AA185" s="141">
        <f>Z185*Input!X185/100</f>
        <v>4.9442911582094775E-7</v>
      </c>
      <c r="AB185" s="142">
        <v>0</v>
      </c>
      <c r="AC185" s="142">
        <v>0.85</v>
      </c>
      <c r="AD185" s="141">
        <f>(((Input!G185*$L$4*0.000000001*Input!U185*(230/229))-((AB185*0.000000000000001)+(Input!G185*AC185*0.000000000000001)))/Input!F185)*1000000000000</f>
        <v>225.65615607804716</v>
      </c>
      <c r="AE185" s="141">
        <f>AD185*Input!V185/100</f>
        <v>0.44991419175450126</v>
      </c>
      <c r="AF185" s="141">
        <f t="shared" ref="AF185:AF189" si="654">(AD185/230)*602200000000*0.0000091577/(365.2425*24*60)</f>
        <v>10.287331017707933</v>
      </c>
      <c r="AG185" s="141">
        <f>AF185*Input!V185/100</f>
        <v>2.0510923790362963E-2</v>
      </c>
      <c r="AH185" s="137">
        <f t="shared" ref="AH185:AH189" si="655">AF185/Z185</f>
        <v>45132.334320042479</v>
      </c>
      <c r="AI185" s="146">
        <f t="shared" ref="AI185:AI189" si="656">AH185*SQRT((AG185/AF185)^2+(AA185/Z185)^2)</f>
        <v>132.97165897451006</v>
      </c>
      <c r="AJ185" s="143">
        <f t="shared" ref="AJ185:AJ189" si="657">(U185-1)*1000</f>
        <v>1.217496237115645</v>
      </c>
      <c r="AK185" s="146">
        <f t="shared" ref="AK185:AK189" si="658">V185*1000</f>
        <v>0.75071307842228951</v>
      </c>
      <c r="AL185" s="146">
        <f t="shared" ref="AL185:AL189" si="659">AF185/Q185</f>
        <v>1.0053291376765889</v>
      </c>
      <c r="AM185" s="146">
        <f t="shared" ref="AM185:AM189" si="660">AL185*SQRT((R185/Q185)^2+(AG185/AF185)^2)</f>
        <v>2.0048756376623068E-3</v>
      </c>
      <c r="AN185" s="137">
        <f>AF185/Q185</f>
        <v>1.0053291376765889</v>
      </c>
      <c r="AO185" s="141">
        <f t="shared" ref="AO185:AO189" si="661">AN185*SQRT((R185/Q185)^2+(AG185/AF185)^2)</f>
        <v>2.0048756376623068E-3</v>
      </c>
      <c r="AP185" s="137" t="str">
        <f t="shared" ref="AP185:AP189" si="662">ThU_Alter_Kombi(AN185,U185)</f>
        <v>Out of range</v>
      </c>
      <c r="AQ185" s="137" t="e">
        <f t="shared" ref="AQ185:AQ189" si="663">Montealter(AN185,AO185,U185,V185)</f>
        <v>#VALUE!</v>
      </c>
      <c r="AR185" s="137" t="e">
        <f t="shared" ref="AR185:AR189" si="664">(AQ185/AP185)*100</f>
        <v>#VALUE!</v>
      </c>
      <c r="AS185" s="145">
        <f t="shared" ref="AS185:AS189" si="665">Z185/Q185</f>
        <v>2.2275141599093842E-5</v>
      </c>
      <c r="AT185" s="145">
        <f t="shared" ref="AT185:AT189" si="666">AS185*SQRT((Y185/X185)^2+(P185/O185)^2)</f>
        <v>4.8327158663018637E-8</v>
      </c>
      <c r="AU185" s="137">
        <v>0.75</v>
      </c>
      <c r="AV185" s="137">
        <f t="shared" ref="AV185:AV189" si="667">AU185/2</f>
        <v>0.375</v>
      </c>
      <c r="AW185" s="137" t="str">
        <f t="shared" ref="AW185:AW189" si="668">marincorr_age(AN185,U185,AS185,AU185)</f>
        <v>Out of range</v>
      </c>
      <c r="AX185" s="147">
        <f t="shared" ref="AX185:AX189" si="669">marincorr_age_error(AN185, AO185, U185, V185, AS185, AT185, AU185, AV185)</f>
        <v>93.575320074000004</v>
      </c>
      <c r="AY185" s="147" t="e">
        <f t="shared" ref="AY185:AY189" si="670">SQRT(((AU185*EXP(-0.0000091577*AW185*1000))/(0.0000091577*(EXP(-0.0000091577*AW185*1000)+(AJ185/1000)*EXP(-(0.0000091577-0.0000028263)*AW185*1000)-AS185*AU185*EXP(-0.0000091577*AW185*1000))))^2*AT185^2+((AS185*EXP(-0.0000091577*AW185*1000))/(0.0000091577*(EXP(-0.0000091577*AW185*1000)+(AJ185/1000)*EXP(-(0.0000091577-0.0000028263)*AW185*1000)-AS185*AU185*EXP(-0.0000091577*AW185*1000))))^2*AV185^2+((0.0000091577/(0.0000091577-0.0000028263))*(EXP(-(0.0000091577-0.0000028263)*AW185*1000)-1)/(0.0000091577*(EXP(-0.0000091577*AW185*1000)+(AJ185/1000)*EXP(-(0.0000091577-0.0000028263)*AW185*1000)-AS185*AU185*EXP(-0.0000091577*AW185*1000))))^2*T185^2+(1/(0.0000091577*(EXP(-0.0000091577*AW185*1000)+(AJ185/1000)*EXP(-(0.0000091577-0.0000028263)*AW185*1000)-AS185*AU185*EXP(-0.0000091577*AW185*1000))))^2*AO185^2)/1000</f>
        <v>#VALUE!</v>
      </c>
      <c r="AZ185" s="137" t="str">
        <f>Input!B185</f>
        <v>Hu1-13</v>
      </c>
      <c r="BA185" s="148">
        <f>Input!E185</f>
        <v>0</v>
      </c>
      <c r="BB185" s="137" t="e">
        <f t="shared" ref="BB185:BB189" si="671">((U185-1)*EXP(0.0000028263*AW185*1000))*1000</f>
        <v>#VALUE!</v>
      </c>
      <c r="BC185" s="143" t="e">
        <f t="shared" ref="BC185:BC189" si="672">SQRT((EXP(0.0000028263*AW185*1000)*V185)^2+((U185-1)*0.0000028263*EXP(0.0000028263*AW185*1000)*AX185*1000)^2)*1000</f>
        <v>#VALUE!</v>
      </c>
      <c r="BD185" s="137" t="e">
        <f t="shared" ref="BD185:BD189" si="673">AW185*1000-58</f>
        <v>#VALUE!</v>
      </c>
      <c r="BE185" s="149" t="e">
        <f t="shared" ref="BE185:BE189" si="674">AY185/2*1000</f>
        <v>#VALUE!</v>
      </c>
      <c r="BF185" s="150" t="e">
        <f t="shared" ref="BF185:BF189" si="675">AY185/AW185*100</f>
        <v>#VALUE!</v>
      </c>
      <c r="BG185" s="151"/>
      <c r="BH185" s="151"/>
      <c r="BI185" s="151"/>
      <c r="BJ185" s="151"/>
      <c r="BK185" s="151"/>
      <c r="BL185" s="151"/>
      <c r="BM185" s="155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</row>
    <row r="186" spans="1:109" ht="15" customHeight="1" x14ac:dyDescent="0.2">
      <c r="A186" s="9">
        <f>Input!A186</f>
        <v>9268</v>
      </c>
      <c r="B186" s="9" t="str">
        <f>Input!B186</f>
        <v>EH-StSG-1</v>
      </c>
      <c r="C186" s="9">
        <f>Input!O186</f>
        <v>1.7529214832723325</v>
      </c>
      <c r="D186" s="9">
        <f>C186*Input!P186/100</f>
        <v>3.1076557084693591E-3</v>
      </c>
      <c r="E186" s="11">
        <f>Input!M186</f>
        <v>2.0731688361008969</v>
      </c>
      <c r="F186" s="12">
        <f>E186*Input!N186/100</f>
        <v>9.1776561381198726E-5</v>
      </c>
      <c r="G186" s="13">
        <f t="shared" si="650"/>
        <v>285.84851912159166</v>
      </c>
      <c r="H186" s="12">
        <f>G186*Input!L186/100</f>
        <v>1.1307980885218789E-2</v>
      </c>
      <c r="I186" s="9">
        <v>0.3</v>
      </c>
      <c r="J186" s="21">
        <f>(((C186*$G$4*0.000000001*Input!G186*(234/233))-(I186*0.000000000000001))/Input!F186)*1000000000000</f>
        <v>64.985922249352456</v>
      </c>
      <c r="K186" s="9">
        <f>J186*Input!P186/100</f>
        <v>0.11520987915062861</v>
      </c>
      <c r="L186" s="14">
        <f t="shared" si="651"/>
        <v>0.89870806701974726</v>
      </c>
      <c r="M186" s="22">
        <f>L186*Input!P186/100</f>
        <v>1.5932688836168948E-3</v>
      </c>
      <c r="N186" s="9">
        <v>5.0000000000000001E-3</v>
      </c>
      <c r="O186" s="21">
        <f>(((G186*$D$4*0.000000001*Input!G186*(238/236))-(N186*0.000000001))/Input!F186)*1000000</f>
        <v>1.0675040967825598</v>
      </c>
      <c r="P186" s="9">
        <f>O186*Input!L186/100</f>
        <v>4.2229765466005955E-5</v>
      </c>
      <c r="Q186" s="23">
        <f t="shared" si="652"/>
        <v>0.79646393107146252</v>
      </c>
      <c r="R186" s="24">
        <f>Q186*Input!L186/100</f>
        <v>3.1507593378474884E-5</v>
      </c>
      <c r="S186" s="65">
        <f>Input!S186*0.0000028263/0.000000000155125</f>
        <v>1.1332906605489907</v>
      </c>
      <c r="T186" s="9">
        <f>S186*Input!T186/100</f>
        <v>6.513206556236161E-4</v>
      </c>
      <c r="U186" s="9">
        <f>S186*1/((U185+U187)/2)</f>
        <v>1.1324524423818267</v>
      </c>
      <c r="V186" s="9">
        <f>U186*Input!T186/100</f>
        <v>6.5083891795013294E-4</v>
      </c>
      <c r="W186" s="3">
        <v>3.0000000000000001E-3</v>
      </c>
      <c r="X186" s="21">
        <f>((($L$4*0.000000001*Input!G186/Input!W186*(232/229))-(W186*0.000000001))/Input!F186)*1000000000</f>
        <v>51.509564242475165</v>
      </c>
      <c r="Y186" s="21">
        <f>X186*Input!X186/100</f>
        <v>6.1735466455277457E-2</v>
      </c>
      <c r="Z186" s="21">
        <f t="shared" si="653"/>
        <v>1.2577161748191845E-2</v>
      </c>
      <c r="AA186" s="21">
        <f>Z186*Input!X186/100</f>
        <v>1.5074034475481438E-5</v>
      </c>
      <c r="AB186" s="14">
        <v>0.05</v>
      </c>
      <c r="AC186" s="14">
        <v>0.85</v>
      </c>
      <c r="AD186" s="21">
        <f>(((Input!G186*$L$4*0.000000001*Input!U186*(230/229))-((AB186*0.000000000000001)+(Input!G186*AC186*0.000000000000001)))/Input!F186)*1000000000000</f>
        <v>15.688801623383881</v>
      </c>
      <c r="AE186" s="21">
        <f>AD186*Input!V186/100</f>
        <v>2.3230820962041699E-2</v>
      </c>
      <c r="AF186" s="21">
        <f t="shared" si="654"/>
        <v>0.71522930451355371</v>
      </c>
      <c r="AG186" s="21">
        <f>AF186*Input!V186/100</f>
        <v>1.0590588318227609E-3</v>
      </c>
      <c r="AH186" s="9">
        <f t="shared" si="655"/>
        <v>56.867305902015502</v>
      </c>
      <c r="AI186" s="3">
        <f t="shared" si="656"/>
        <v>0.10833200768624629</v>
      </c>
      <c r="AJ186" s="22">
        <f t="shared" si="657"/>
        <v>132.45244238182673</v>
      </c>
      <c r="AK186" s="3">
        <f t="shared" si="658"/>
        <v>0.65083891795013293</v>
      </c>
      <c r="AL186" s="3">
        <f t="shared" si="659"/>
        <v>0.89800589406650722</v>
      </c>
      <c r="AM186" s="3">
        <f t="shared" si="660"/>
        <v>1.3301753876225622E-3</v>
      </c>
      <c r="AN186" s="9">
        <f>AL186*1/((AN185+AN187)/2)</f>
        <v>0.89400654042547334</v>
      </c>
      <c r="AO186" s="21">
        <f t="shared" si="661"/>
        <v>1.3242513265280277E-3</v>
      </c>
      <c r="AP186" s="58">
        <f t="shared" si="662"/>
        <v>161.18690000000001</v>
      </c>
      <c r="AQ186" s="58">
        <f t="shared" si="663"/>
        <v>0.5635</v>
      </c>
      <c r="AR186" s="58">
        <f t="shared" si="664"/>
        <v>0.34959416677161731</v>
      </c>
      <c r="AS186" s="67">
        <f t="shared" si="665"/>
        <v>1.5791250874690726E-2</v>
      </c>
      <c r="AT186" s="67">
        <f t="shared" si="666"/>
        <v>1.8936505223608622E-5</v>
      </c>
      <c r="AU186" s="58">
        <v>0.75</v>
      </c>
      <c r="AV186" s="58">
        <f t="shared" si="667"/>
        <v>0.375</v>
      </c>
      <c r="AW186" s="58">
        <f t="shared" si="668"/>
        <v>160.11150000000001</v>
      </c>
      <c r="AX186" s="57">
        <f t="shared" si="669"/>
        <v>0.79168693540000001</v>
      </c>
      <c r="AY186" s="47">
        <f t="shared" si="670"/>
        <v>0.78913981862566185</v>
      </c>
      <c r="AZ186" s="9" t="str">
        <f>Input!B186</f>
        <v>EH-StSG-1</v>
      </c>
      <c r="BA186" s="48">
        <f>Input!E186</f>
        <v>0</v>
      </c>
      <c r="BB186" s="58">
        <f t="shared" si="671"/>
        <v>208.25156333445366</v>
      </c>
      <c r="BC186" s="22">
        <f t="shared" si="672"/>
        <v>1.1243964536909141</v>
      </c>
      <c r="BD186" s="9">
        <f t="shared" si="673"/>
        <v>160053.5</v>
      </c>
      <c r="BE186" s="49">
        <f t="shared" si="674"/>
        <v>394.56990931283093</v>
      </c>
      <c r="BF186" s="89">
        <f t="shared" si="675"/>
        <v>0.49286891861337995</v>
      </c>
      <c r="BG186" s="85"/>
      <c r="BH186" s="85"/>
      <c r="BI186" s="85"/>
      <c r="BJ186" s="85"/>
      <c r="BK186" s="85"/>
      <c r="BL186" s="85"/>
      <c r="BM186" s="90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</row>
    <row r="187" spans="1:109" s="154" customFormat="1" ht="15" customHeight="1" x14ac:dyDescent="0.2">
      <c r="A187" s="137">
        <f>Input!A187</f>
        <v>9186</v>
      </c>
      <c r="B187" s="137" t="str">
        <f>Input!B187</f>
        <v>Hu1-13</v>
      </c>
      <c r="C187" s="137">
        <f>Input!O187</f>
        <v>2.0390579500053079</v>
      </c>
      <c r="D187" s="137">
        <f>C187*Input!P187/100</f>
        <v>5.9140226662693085E-3</v>
      </c>
      <c r="E187" s="138">
        <f>Input!M187</f>
        <v>2.6998442327382581</v>
      </c>
      <c r="F187" s="139">
        <f>E187*Input!N187/100</f>
        <v>1.7302921073868469E-4</v>
      </c>
      <c r="G187" s="140">
        <f t="shared" si="650"/>
        <v>372.25452280995103</v>
      </c>
      <c r="H187" s="139">
        <f>G187*Input!L187/100</f>
        <v>2.0779494660910579E-2</v>
      </c>
      <c r="I187" s="137">
        <v>0</v>
      </c>
      <c r="J187" s="141">
        <f>(((C187*$G$4*0.000000001*Input!G187*(234/233))-(I187*0.000000000000001))/Input!F187)*1000000000000</f>
        <v>745.80965110556645</v>
      </c>
      <c r="K187" s="137">
        <f>J187*Input!P187/100</f>
        <v>2.1631239962303392</v>
      </c>
      <c r="L187" s="142">
        <f t="shared" si="651"/>
        <v>10.314005352388985</v>
      </c>
      <c r="M187" s="143">
        <f>L187*Input!P187/100</f>
        <v>2.9914432512274915E-2</v>
      </c>
      <c r="N187" s="137">
        <v>0</v>
      </c>
      <c r="O187" s="141">
        <f>(((G187*$D$4*0.000000001*Input!G187*(238/236))-(N187*0.000000001))/Input!F187)*1000000</f>
        <v>13.715620771493946</v>
      </c>
      <c r="P187" s="137">
        <f>O187*Input!L187/100</f>
        <v>7.6561505939804809E-4</v>
      </c>
      <c r="Q187" s="144">
        <f t="shared" si="652"/>
        <v>10.23321340843021</v>
      </c>
      <c r="R187" s="145">
        <f>Q187*Input!L187/100</f>
        <v>5.7122476788010656E-4</v>
      </c>
      <c r="S187" s="143">
        <f>Input!S187*0.0000028263/0.000000000155125</f>
        <v>1.0002628629122738</v>
      </c>
      <c r="T187" s="137">
        <f>S187*Input!T187/100</f>
        <v>5.740664265772898E-4</v>
      </c>
      <c r="U187" s="143">
        <f>S187</f>
        <v>1.0002628629122738</v>
      </c>
      <c r="V187" s="137">
        <f>U187*Input!T187/100</f>
        <v>5.740664265772898E-4</v>
      </c>
      <c r="W187" s="146">
        <v>0</v>
      </c>
      <c r="X187" s="141">
        <f>((($L$4*0.000000001*Input!G187/Input!W187*(232/229))-(W187*0.000000001))/Input!F187)*1000000000</f>
        <v>0.93532376055482336</v>
      </c>
      <c r="Y187" s="141">
        <f>X187*Input!X187/100</f>
        <v>2.0653182405531378E-3</v>
      </c>
      <c r="Z187" s="141">
        <f t="shared" si="653"/>
        <v>2.2837929996939531E-4</v>
      </c>
      <c r="AA187" s="141">
        <f>Z187*Input!X187/100</f>
        <v>5.0429161952622268E-7</v>
      </c>
      <c r="AB187" s="142">
        <v>0</v>
      </c>
      <c r="AC187" s="142">
        <v>0.85</v>
      </c>
      <c r="AD187" s="141">
        <f>(((Input!G187*$L$4*0.000000001*Input!U187*(230/229))-((AB187*0.000000000000001)+(Input!G187*AC187*0.000000000000001)))/Input!F187)*1000000000000</f>
        <v>225.28117354941392</v>
      </c>
      <c r="AE187" s="141">
        <f>AD187*Input!V187/100</f>
        <v>0.44692219763252106</v>
      </c>
      <c r="AF187" s="141">
        <f t="shared" si="654"/>
        <v>10.270236117817086</v>
      </c>
      <c r="AG187" s="141">
        <f>AF187*Input!V187/100</f>
        <v>2.0374523195445443E-2</v>
      </c>
      <c r="AH187" s="137">
        <f t="shared" si="655"/>
        <v>44970.083187019933</v>
      </c>
      <c r="AI187" s="146">
        <f t="shared" si="656"/>
        <v>133.48977103880409</v>
      </c>
      <c r="AJ187" s="143">
        <f t="shared" si="657"/>
        <v>0.2628629122738424</v>
      </c>
      <c r="AK187" s="146">
        <f t="shared" si="658"/>
        <v>0.57406642657728979</v>
      </c>
      <c r="AL187" s="146">
        <f t="shared" si="659"/>
        <v>1.0036178967357778</v>
      </c>
      <c r="AM187" s="146">
        <f t="shared" si="660"/>
        <v>1.9918071015716824E-3</v>
      </c>
      <c r="AN187" s="137">
        <f>AF187/Q187</f>
        <v>1.0036178967357778</v>
      </c>
      <c r="AO187" s="141">
        <f t="shared" si="661"/>
        <v>1.9918071015716824E-3</v>
      </c>
      <c r="AP187" s="137" t="str">
        <f t="shared" si="662"/>
        <v>Out of range</v>
      </c>
      <c r="AQ187" s="137" t="e">
        <f t="shared" si="663"/>
        <v>#VALUE!</v>
      </c>
      <c r="AR187" s="137" t="e">
        <f t="shared" si="664"/>
        <v>#VALUE!</v>
      </c>
      <c r="AS187" s="145">
        <f t="shared" si="665"/>
        <v>2.2317456976051577E-5</v>
      </c>
      <c r="AT187" s="145">
        <f t="shared" si="666"/>
        <v>4.9295632695258052E-8</v>
      </c>
      <c r="AU187" s="137">
        <v>0.75</v>
      </c>
      <c r="AV187" s="137">
        <f t="shared" si="667"/>
        <v>0.375</v>
      </c>
      <c r="AW187" s="137" t="str">
        <f t="shared" si="668"/>
        <v>Out of range</v>
      </c>
      <c r="AX187" s="147">
        <f t="shared" si="669"/>
        <v>58.958634884799999</v>
      </c>
      <c r="AY187" s="147" t="e">
        <f t="shared" si="670"/>
        <v>#VALUE!</v>
      </c>
      <c r="AZ187" s="137" t="str">
        <f>Input!B187</f>
        <v>Hu1-13</v>
      </c>
      <c r="BA187" s="148">
        <f>Input!E187</f>
        <v>0</v>
      </c>
      <c r="BB187" s="137" t="e">
        <f t="shared" si="671"/>
        <v>#VALUE!</v>
      </c>
      <c r="BC187" s="143" t="e">
        <f t="shared" si="672"/>
        <v>#VALUE!</v>
      </c>
      <c r="BD187" s="137" t="e">
        <f t="shared" si="673"/>
        <v>#VALUE!</v>
      </c>
      <c r="BE187" s="149" t="e">
        <f t="shared" si="674"/>
        <v>#VALUE!</v>
      </c>
      <c r="BF187" s="150" t="e">
        <f t="shared" si="675"/>
        <v>#VALUE!</v>
      </c>
      <c r="BG187" s="151"/>
      <c r="BH187" s="151"/>
      <c r="BI187" s="151"/>
      <c r="BJ187" s="151"/>
      <c r="BK187" s="151"/>
      <c r="BL187" s="151"/>
      <c r="BM187" s="155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</row>
    <row r="188" spans="1:109" ht="15" customHeight="1" x14ac:dyDescent="0.2">
      <c r="A188" s="9">
        <f>Input!A188</f>
        <v>9269</v>
      </c>
      <c r="B188" s="9" t="str">
        <f>Input!B188</f>
        <v>EH-StSG-2</v>
      </c>
      <c r="C188" s="9">
        <f>Input!O188</f>
        <v>1.2487053013450111</v>
      </c>
      <c r="D188" s="9">
        <f>C188*Input!P188/100</f>
        <v>2.4833511397035065E-3</v>
      </c>
      <c r="E188" s="11">
        <f>Input!M188</f>
        <v>1.3469557277755506</v>
      </c>
      <c r="F188" s="12">
        <f>E188*Input!N188/100</f>
        <v>5.8846950620237705E-5</v>
      </c>
      <c r="G188" s="13">
        <f t="shared" si="650"/>
        <v>185.71825574569291</v>
      </c>
      <c r="H188" s="12">
        <f>G188*Input!L188/100</f>
        <v>8.1744443196633595E-3</v>
      </c>
      <c r="I188" s="9">
        <v>0.3</v>
      </c>
      <c r="J188" s="21">
        <f>(((C188*$G$4*0.000000001*Input!G188*(234/233))-(I188*0.000000000000001))/Input!F188)*1000000000000</f>
        <v>43.423568189231659</v>
      </c>
      <c r="K188" s="9">
        <f>J188*Input!P188/100</f>
        <v>8.6358220339553787E-2</v>
      </c>
      <c r="L188" s="14">
        <f t="shared" si="651"/>
        <v>0.60051638385163375</v>
      </c>
      <c r="M188" s="22">
        <f>L188*Input!P188/100</f>
        <v>1.194271414273868E-3</v>
      </c>
      <c r="N188" s="9">
        <v>5.0000000000000001E-3</v>
      </c>
      <c r="O188" s="21">
        <f>(((G188*$D$4*0.000000001*Input!G188*(238/236))-(N188*0.000000001))/Input!F188)*1000000</f>
        <v>0.65057049107206233</v>
      </c>
      <c r="P188" s="9">
        <f>O188*Input!L188/100</f>
        <v>2.8635053855807905E-5</v>
      </c>
      <c r="Q188" s="23">
        <f t="shared" si="652"/>
        <v>0.48539010980853392</v>
      </c>
      <c r="R188" s="24">
        <f>Q188*Input!L188/100</f>
        <v>2.1364590196121112E-5</v>
      </c>
      <c r="S188" s="65">
        <f>Input!S188*0.0000028263/0.000000000155125</f>
        <v>1.2488735291566511</v>
      </c>
      <c r="T188" s="9">
        <f>S188*Input!T188/100</f>
        <v>9.3844653276718985E-4</v>
      </c>
      <c r="U188" s="9">
        <f>S188*1/((U187+U189)/2)</f>
        <v>1.2486172138406972</v>
      </c>
      <c r="V188" s="9">
        <f>U188*Input!T188/100</f>
        <v>9.382539286211844E-4</v>
      </c>
      <c r="W188" s="3">
        <v>3.0000000000000001E-3</v>
      </c>
      <c r="X188" s="21">
        <f>((($L$4*0.000000001*Input!G188/Input!W188*(232/229))-(W188*0.000000001))/Input!F188)*1000000000</f>
        <v>122.59478727833809</v>
      </c>
      <c r="Y188" s="21">
        <f>X188*Input!X188/100</f>
        <v>0.17096099403699971</v>
      </c>
      <c r="Z188" s="21">
        <f t="shared" si="653"/>
        <v>2.993413925667367E-2</v>
      </c>
      <c r="AA188" s="21">
        <f>Z188*Input!X188/100</f>
        <v>4.1743783048002047E-5</v>
      </c>
      <c r="AB188" s="14">
        <v>0.05</v>
      </c>
      <c r="AC188" s="14">
        <v>0.85</v>
      </c>
      <c r="AD188" s="21">
        <f>(((Input!G188*$L$4*0.000000001*Input!U188*(230/229))-((AB188*0.000000000000001)+(Input!G188*AC188*0.000000000000001)))/Input!F188)*1000000000000</f>
        <v>9.9080598964683944</v>
      </c>
      <c r="AE188" s="21">
        <f>AD188*Input!V188/100</f>
        <v>2.0181064212244228E-2</v>
      </c>
      <c r="AF188" s="21">
        <f t="shared" si="654"/>
        <v>0.45169382333621744</v>
      </c>
      <c r="AG188" s="21">
        <f>AF188*Input!V188/100</f>
        <v>9.2002492397845416E-4</v>
      </c>
      <c r="AH188" s="9">
        <f t="shared" si="655"/>
        <v>15.0895878268995</v>
      </c>
      <c r="AI188" s="3">
        <f t="shared" si="656"/>
        <v>3.7248297071676859E-2</v>
      </c>
      <c r="AJ188" s="22">
        <f t="shared" si="657"/>
        <v>248.61721384069725</v>
      </c>
      <c r="AK188" s="3">
        <f t="shared" si="658"/>
        <v>0.9382539286211844</v>
      </c>
      <c r="AL188" s="3">
        <f t="shared" si="659"/>
        <v>0.93057895949794223</v>
      </c>
      <c r="AM188" s="3">
        <f t="shared" si="660"/>
        <v>1.8958765248859597E-3</v>
      </c>
      <c r="AN188" s="9">
        <f>AL188*1/((AN187+AN189)/2)</f>
        <v>0.92703273736274272</v>
      </c>
      <c r="AO188" s="21">
        <f t="shared" si="661"/>
        <v>1.8886517760029816E-3</v>
      </c>
      <c r="AP188" s="58">
        <f t="shared" si="662"/>
        <v>138.03280000000001</v>
      </c>
      <c r="AQ188" s="58">
        <f t="shared" si="663"/>
        <v>0.6159</v>
      </c>
      <c r="AR188" s="58">
        <f t="shared" si="664"/>
        <v>0.44619829489802421</v>
      </c>
      <c r="AS188" s="67">
        <f t="shared" si="665"/>
        <v>6.1670270266696275E-2</v>
      </c>
      <c r="AT188" s="67">
        <f t="shared" si="666"/>
        <v>8.6043308502045107E-5</v>
      </c>
      <c r="AU188" s="58">
        <v>0.75</v>
      </c>
      <c r="AV188" s="58">
        <f t="shared" si="667"/>
        <v>0.375</v>
      </c>
      <c r="AW188" s="58">
        <f t="shared" si="668"/>
        <v>134.26929999999999</v>
      </c>
      <c r="AX188" s="57">
        <f t="shared" si="669"/>
        <v>1.9019928660000001</v>
      </c>
      <c r="AY188" s="47">
        <f t="shared" si="670"/>
        <v>2.00288132965149</v>
      </c>
      <c r="AZ188" s="9" t="str">
        <f>Input!B188</f>
        <v>EH-StSG-2</v>
      </c>
      <c r="BA188" s="48">
        <f>Input!E188</f>
        <v>0</v>
      </c>
      <c r="BB188" s="58">
        <f t="shared" si="671"/>
        <v>363.36205809011409</v>
      </c>
      <c r="BC188" s="22">
        <f t="shared" si="672"/>
        <v>2.3865819305636515</v>
      </c>
      <c r="BD188" s="9">
        <f t="shared" si="673"/>
        <v>134211.29999999999</v>
      </c>
      <c r="BE188" s="49">
        <f t="shared" si="674"/>
        <v>1001.440664825745</v>
      </c>
      <c r="BF188" s="89">
        <f t="shared" si="675"/>
        <v>1.4916897084080205</v>
      </c>
      <c r="BG188" s="85"/>
      <c r="BH188" s="85"/>
      <c r="BI188" s="85"/>
      <c r="BJ188" s="85"/>
      <c r="BK188" s="85"/>
      <c r="BL188" s="85"/>
      <c r="BM188" s="90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</row>
    <row r="189" spans="1:109" s="154" customFormat="1" ht="15" customHeight="1" x14ac:dyDescent="0.2">
      <c r="A189" s="137">
        <f>Input!A189</f>
        <v>9186</v>
      </c>
      <c r="B189" s="137" t="str">
        <f>Input!B189</f>
        <v>Hu1-13</v>
      </c>
      <c r="C189" s="137">
        <f>Input!O189</f>
        <v>2.0453859313864671</v>
      </c>
      <c r="D189" s="137">
        <f>C189*Input!P189/100</f>
        <v>5.0881274456701427E-3</v>
      </c>
      <c r="E189" s="138">
        <f>Input!M189</f>
        <v>2.699888892017738</v>
      </c>
      <c r="F189" s="139">
        <f>E189*Input!N189/100</f>
        <v>1.6242316579240845E-4</v>
      </c>
      <c r="G189" s="140">
        <f t="shared" si="650"/>
        <v>372.26068043140572</v>
      </c>
      <c r="H189" s="139">
        <f>G189*Input!L189/100</f>
        <v>1.2881216018516797E-2</v>
      </c>
      <c r="I189" s="137">
        <v>0</v>
      </c>
      <c r="J189" s="141">
        <f>(((C189*$G$4*0.000000001*Input!G189*(234/233))-(I189*0.000000000000001))/Input!F189)*1000000000000</f>
        <v>748.12418541591921</v>
      </c>
      <c r="K189" s="137">
        <f>J189*Input!P189/100</f>
        <v>1.8610430149991708</v>
      </c>
      <c r="L189" s="142">
        <f t="shared" si="651"/>
        <v>10.346013679486761</v>
      </c>
      <c r="M189" s="143">
        <f>L189*Input!P189/100</f>
        <v>2.5736872121825932E-2</v>
      </c>
      <c r="N189" s="137">
        <v>0</v>
      </c>
      <c r="O189" s="141">
        <f>(((G189*$D$4*0.000000001*Input!G189*(238/236))-(N189*0.000000001))/Input!F189)*1000000</f>
        <v>13.715847647449916</v>
      </c>
      <c r="P189" s="137">
        <f>O189*Input!L189/100</f>
        <v>4.7460504348490541E-4</v>
      </c>
      <c r="Q189" s="144">
        <f t="shared" si="652"/>
        <v>10.233382680394882</v>
      </c>
      <c r="R189" s="145">
        <f>Q189*Input!L189/100</f>
        <v>3.5410243368585987E-4</v>
      </c>
      <c r="S189" s="143">
        <f>Input!S189*0.0000028263/0.000000000155125</f>
        <v>1.0001476957651378</v>
      </c>
      <c r="T189" s="137">
        <f>S189*Input!T189/100</f>
        <v>6.7104174972982503E-4</v>
      </c>
      <c r="U189" s="143">
        <f>S189</f>
        <v>1.0001476957651378</v>
      </c>
      <c r="V189" s="137">
        <f>U189*Input!T189/100</f>
        <v>6.7104174972982503E-4</v>
      </c>
      <c r="W189" s="146">
        <v>0</v>
      </c>
      <c r="X189" s="141">
        <f>((($L$4*0.000000001*Input!G189/Input!W189*(232/229))-(W189*0.000000001))/Input!F189)*1000000000</f>
        <v>0.93548002427807353</v>
      </c>
      <c r="Y189" s="141">
        <f>X189*Input!X189/100</f>
        <v>2.0923810664359908E-3</v>
      </c>
      <c r="Z189" s="141">
        <f t="shared" si="653"/>
        <v>2.2841745509944919E-4</v>
      </c>
      <c r="AA189" s="141">
        <f>Z189*Input!X189/100</f>
        <v>5.108995872599337E-7</v>
      </c>
      <c r="AB189" s="142">
        <v>0</v>
      </c>
      <c r="AC189" s="142">
        <v>0.85</v>
      </c>
      <c r="AD189" s="141">
        <f>(((Input!G189*$L$4*0.000000001*Input!U189*(230/229))-((AB189*0.000000000000001)+(Input!G189*AC189*0.000000000000001)))/Input!F189)*1000000000000</f>
        <v>225.37803401062203</v>
      </c>
      <c r="AE189" s="141">
        <f>AD189*Input!V189/100</f>
        <v>0.37729808398498121</v>
      </c>
      <c r="AF189" s="141">
        <f t="shared" si="654"/>
        <v>10.274651843247733</v>
      </c>
      <c r="AG189" s="141">
        <f>AF189*Input!V189/100</f>
        <v>1.7200462640859764E-2</v>
      </c>
      <c r="AH189" s="137">
        <f t="shared" si="655"/>
        <v>44981.903150852981</v>
      </c>
      <c r="AI189" s="146">
        <f t="shared" si="656"/>
        <v>125.67025666148481</v>
      </c>
      <c r="AJ189" s="143">
        <f t="shared" si="657"/>
        <v>0.14769576513784521</v>
      </c>
      <c r="AK189" s="146">
        <f t="shared" si="658"/>
        <v>0.671041749729825</v>
      </c>
      <c r="AL189" s="146">
        <f t="shared" si="659"/>
        <v>1.0040327977699803</v>
      </c>
      <c r="AM189" s="146">
        <f t="shared" si="660"/>
        <v>1.6811778823263351E-3</v>
      </c>
      <c r="AN189" s="137">
        <f>AF189/Q189</f>
        <v>1.0040327977699803</v>
      </c>
      <c r="AO189" s="141">
        <f t="shared" si="661"/>
        <v>1.6811778823263351E-3</v>
      </c>
      <c r="AP189" s="137" t="str">
        <f t="shared" si="662"/>
        <v>Out of range</v>
      </c>
      <c r="AQ189" s="137" t="e">
        <f t="shared" si="663"/>
        <v>#VALUE!</v>
      </c>
      <c r="AR189" s="137" t="e">
        <f t="shared" si="664"/>
        <v>#VALUE!</v>
      </c>
      <c r="AS189" s="145">
        <f t="shared" si="665"/>
        <v>2.2320816315904165E-5</v>
      </c>
      <c r="AT189" s="145">
        <f t="shared" si="666"/>
        <v>4.9930774381123871E-8</v>
      </c>
      <c r="AU189" s="137">
        <v>0.75</v>
      </c>
      <c r="AV189" s="137">
        <f t="shared" si="667"/>
        <v>0.375</v>
      </c>
      <c r="AW189" s="137" t="str">
        <f t="shared" si="668"/>
        <v>Out of range</v>
      </c>
      <c r="AX189" s="147">
        <f t="shared" si="669"/>
        <v>66.093437191299998</v>
      </c>
      <c r="AY189" s="147" t="e">
        <f t="shared" si="670"/>
        <v>#VALUE!</v>
      </c>
      <c r="AZ189" s="137" t="str">
        <f>Input!B189</f>
        <v>Hu1-13</v>
      </c>
      <c r="BA189" s="148">
        <f>Input!E189</f>
        <v>0</v>
      </c>
      <c r="BB189" s="137" t="e">
        <f t="shared" si="671"/>
        <v>#VALUE!</v>
      </c>
      <c r="BC189" s="143" t="e">
        <f t="shared" si="672"/>
        <v>#VALUE!</v>
      </c>
      <c r="BD189" s="137" t="e">
        <f t="shared" si="673"/>
        <v>#VALUE!</v>
      </c>
      <c r="BE189" s="149" t="e">
        <f t="shared" si="674"/>
        <v>#VALUE!</v>
      </c>
      <c r="BF189" s="150" t="e">
        <f t="shared" si="675"/>
        <v>#VALUE!</v>
      </c>
      <c r="BG189" s="151"/>
      <c r="BH189" s="151"/>
      <c r="BI189" s="151"/>
      <c r="BJ189" s="151"/>
      <c r="BK189" s="151"/>
      <c r="BL189" s="151"/>
      <c r="BM189" s="155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</row>
    <row r="190" spans="1:109" s="76" customFormat="1" ht="15" customHeight="1" x14ac:dyDescent="0.2">
      <c r="A190" s="58"/>
      <c r="B190" s="58"/>
      <c r="C190" s="58"/>
      <c r="D190" s="58"/>
      <c r="E190" s="60"/>
      <c r="F190" s="61"/>
      <c r="G190" s="59"/>
      <c r="H190" s="61"/>
      <c r="I190" s="58"/>
      <c r="J190" s="63"/>
      <c r="K190" s="58"/>
      <c r="L190" s="64"/>
      <c r="M190" s="65"/>
      <c r="N190" s="58"/>
      <c r="O190" s="63"/>
      <c r="P190" s="58"/>
      <c r="Q190" s="66"/>
      <c r="R190" s="67"/>
      <c r="S190" s="65"/>
      <c r="T190" s="58"/>
      <c r="U190" s="58"/>
      <c r="V190" s="58"/>
      <c r="W190" s="68"/>
      <c r="X190" s="63"/>
      <c r="Y190" s="63"/>
      <c r="Z190" s="63"/>
      <c r="AA190" s="63"/>
      <c r="AB190" s="64"/>
      <c r="AC190" s="64"/>
      <c r="AD190" s="63"/>
      <c r="AE190" s="63"/>
      <c r="AF190" s="63"/>
      <c r="AG190" s="63"/>
      <c r="AH190" s="58"/>
      <c r="AI190" s="68"/>
      <c r="AJ190" s="65"/>
      <c r="AK190" s="68"/>
      <c r="AL190" s="68"/>
      <c r="AM190" s="68"/>
      <c r="AN190" s="58"/>
      <c r="AO190" s="63"/>
      <c r="AP190" s="58"/>
      <c r="AQ190" s="58"/>
      <c r="AR190" s="58"/>
      <c r="AS190" s="67"/>
      <c r="AT190" s="67"/>
      <c r="AU190" s="58"/>
      <c r="AV190" s="58"/>
      <c r="AW190" s="58"/>
      <c r="AX190" s="57"/>
      <c r="AY190" s="57"/>
      <c r="AZ190" s="58"/>
      <c r="BA190" s="69"/>
      <c r="BB190" s="58"/>
      <c r="BC190" s="65"/>
      <c r="BD190" s="58"/>
      <c r="BE190" s="62"/>
      <c r="BF190" s="74"/>
      <c r="BG190" s="75"/>
      <c r="BH190" s="75"/>
      <c r="BI190" s="75"/>
      <c r="BJ190" s="75"/>
      <c r="BK190" s="75"/>
      <c r="BL190" s="75"/>
      <c r="BM190" s="103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</row>
    <row r="191" spans="1:109" s="154" customFormat="1" ht="15" customHeight="1" x14ac:dyDescent="0.2">
      <c r="A191" s="137">
        <f>Input!A191</f>
        <v>8717</v>
      </c>
      <c r="B191" s="137" t="str">
        <f>Input!B191</f>
        <v>Hu1-13</v>
      </c>
      <c r="C191" s="137">
        <f>Input!O191</f>
        <v>2.1390814232221844</v>
      </c>
      <c r="D191" s="137">
        <f>C191*Input!P191/100</f>
        <v>2.5534260882826412E-2</v>
      </c>
      <c r="E191" s="138">
        <f>Input!M191</f>
        <v>2.7686017163150023</v>
      </c>
      <c r="F191" s="139">
        <f>E191*Input!N191/100</f>
        <v>5.2732264530621048E-4</v>
      </c>
      <c r="G191" s="140">
        <f t="shared" ref="G191:G195" si="676">E191*137.88</f>
        <v>381.7348046455125</v>
      </c>
      <c r="H191" s="139">
        <f>G191*Input!L191/100</f>
        <v>2.4480069991279798E-2</v>
      </c>
      <c r="I191" s="137">
        <v>0</v>
      </c>
      <c r="J191" s="141">
        <f>(((C191*$G$4*0.000000001*Input!G191*(234/233))-(I191*0.000000000000001))/Input!F191)*1000000000000</f>
        <v>762.77918529949204</v>
      </c>
      <c r="K191" s="137">
        <f>J191*Input!P191/100</f>
        <v>9.105311514550964</v>
      </c>
      <c r="L191" s="142">
        <f t="shared" ref="L191:L195" si="677">(J191/234)*602200000000*0.0000028263/(365.2425*24*60)</f>
        <v>10.548681675287522</v>
      </c>
      <c r="M191" s="143">
        <f>L191*Input!P191/100</f>
        <v>0.12591983967629669</v>
      </c>
      <c r="N191" s="137">
        <v>0</v>
      </c>
      <c r="O191" s="141">
        <f>(((G191*$D$4*0.000000001*Input!G191*(238/236))-(N191*0.000000001))/Input!F191)*1000000</f>
        <v>13.712300784328031</v>
      </c>
      <c r="P191" s="137">
        <f>O191*Input!L191/100</f>
        <v>8.7934890624801485E-4</v>
      </c>
      <c r="Q191" s="144">
        <f t="shared" ref="Q191:Q195" si="678">(O191/238.05)*602200000000000000*0.00000000015512/(365.2425*24*60)</f>
        <v>10.230736368728687</v>
      </c>
      <c r="R191" s="145">
        <f>Q191*Input!L191/100</f>
        <v>6.5608149773344006E-4</v>
      </c>
      <c r="S191" s="143">
        <f>Input!S191*0.0000028263/0.000000000155125</f>
        <v>1.0022711544109817</v>
      </c>
      <c r="T191" s="137">
        <f>S191*Input!T191/100</f>
        <v>2.4281796157099834E-3</v>
      </c>
      <c r="U191" s="143">
        <f>S191</f>
        <v>1.0022711544109817</v>
      </c>
      <c r="V191" s="137">
        <f>U191*Input!T191/100</f>
        <v>2.4281796157099834E-3</v>
      </c>
      <c r="W191" s="146">
        <v>0</v>
      </c>
      <c r="X191" s="141">
        <f>((($L$4*0.000000001*Input!G191/Input!W191*(232/229))-(W191*0.000000001))/Input!F191)*1000000000</f>
        <v>1.1249220413985139</v>
      </c>
      <c r="Y191" s="141">
        <f>X191*Input!X191/100</f>
        <v>7.3038147488623736E-3</v>
      </c>
      <c r="Z191" s="141">
        <f t="shared" ref="Z191:Z195" si="679">(X191/232)*6.022E+23*0.000000001*0.000000000049475/(365.2425*24*60)</f>
        <v>2.7467377518811272E-4</v>
      </c>
      <c r="AA191" s="141">
        <f>Z191*Input!X191/100</f>
        <v>1.7833825780945321E-6</v>
      </c>
      <c r="AB191" s="142">
        <v>0</v>
      </c>
      <c r="AC191" s="142">
        <v>0.85</v>
      </c>
      <c r="AD191" s="141">
        <f>(((Input!G191*$L$4*0.000000001*Input!U191*(230/229))-((AB191*0.000000000000001)+(Input!G191*AC191*0.000000000000001)))/Input!F191)*1000000000000</f>
        <v>224.73240570655756</v>
      </c>
      <c r="AE191" s="141">
        <f>AD191*Input!V191/100</f>
        <v>0.76191367732621307</v>
      </c>
      <c r="AF191" s="141">
        <f t="shared" ref="AF191:AF195" si="680">(AD191/230)*602200000000*0.0000091577/(365.2425*24*60)</f>
        <v>10.245218602011382</v>
      </c>
      <c r="AG191" s="141">
        <f>AF191*Input!V191/100</f>
        <v>3.4734519730376577E-2</v>
      </c>
      <c r="AH191" s="137">
        <f t="shared" ref="AH191:AH195" si="681">AF191/Z191</f>
        <v>37299.587829216151</v>
      </c>
      <c r="AI191" s="146">
        <f t="shared" ref="AI191:AI195" si="682">AH191*SQRT((AG191/AF191)^2+(AA191/Z191)^2)</f>
        <v>273.2045878652246</v>
      </c>
      <c r="AJ191" s="143">
        <f t="shared" ref="AJ191:AJ195" si="683">(U191-1)*1000</f>
        <v>2.2711544109816906</v>
      </c>
      <c r="AK191" s="146">
        <f t="shared" ref="AK191:AK195" si="684">V191*1000</f>
        <v>2.4281796157099835</v>
      </c>
      <c r="AL191" s="146">
        <f t="shared" ref="AL191:AL195" si="685">AF191/Q191</f>
        <v>1.0014155611835489</v>
      </c>
      <c r="AM191" s="146">
        <f t="shared" ref="AM191:AM195" si="686">AL191*SQRT((R191/Q191)^2+(AG191/AF191)^2)</f>
        <v>3.395721643181479E-3</v>
      </c>
      <c r="AN191" s="137">
        <f>AF191/Q191</f>
        <v>1.0014155611835489</v>
      </c>
      <c r="AO191" s="141">
        <f t="shared" ref="AO191:AO195" si="687">AN191*SQRT((R191/Q191)^2+(AG191/AF191)^2)</f>
        <v>3.395721643181479E-3</v>
      </c>
      <c r="AP191" s="137">
        <f t="shared" ref="AP191:AP195" si="688">ThU_Alter_Kombi(AN191,U191)</f>
        <v>688.47730000000001</v>
      </c>
      <c r="AQ191" s="137" t="e">
        <f t="shared" ref="AQ191:AQ195" si="689">Montealter(AN191,AO191,U191,V191)</f>
        <v>#VALUE!</v>
      </c>
      <c r="AR191" s="137" t="e">
        <f t="shared" ref="AR191:AR195" si="690">(AQ191/AP191)*100</f>
        <v>#VALUE!</v>
      </c>
      <c r="AS191" s="145">
        <f t="shared" ref="AS191:AS195" si="691">Z191/Q191</f>
        <v>2.6847898849948061E-5</v>
      </c>
      <c r="AT191" s="145">
        <f t="shared" ref="AT191:AT195" si="692">AS191*SQRT((Y191/X191)^2+(P191/O191)^2)</f>
        <v>1.7432465270928403E-7</v>
      </c>
      <c r="AU191" s="137">
        <v>0.75</v>
      </c>
      <c r="AV191" s="137">
        <f t="shared" ref="AV191:AV195" si="693">AU191/2</f>
        <v>0.375</v>
      </c>
      <c r="AW191" s="137">
        <f t="shared" ref="AW191:AW195" si="694">marincorr_age(AN191,U191,AS191,AU191)</f>
        <v>688.4751</v>
      </c>
      <c r="AX191" s="147">
        <f t="shared" ref="AX191:AX195" si="695">marincorr_age_error(AN191, AO191, U191, V191, AS191, AT191, AU191, AV191)</f>
        <v>316.5609799691</v>
      </c>
      <c r="AY191" s="147">
        <f t="shared" ref="AY191:AY195" si="696">SQRT(((AU191*EXP(-0.0000091577*AW191*1000))/(0.0000091577*(EXP(-0.0000091577*AW191*1000)+(AJ191/1000)*EXP(-(0.0000091577-0.0000028263)*AW191*1000)-AS191*AU191*EXP(-0.0000091577*AW191*1000))))^2*AT191^2+((AS191*EXP(-0.0000091577*AW191*1000))/(0.0000091577*(EXP(-0.0000091577*AW191*1000)+(AJ191/1000)*EXP(-(0.0000091577-0.0000028263)*AW191*1000)-AS191*AU191*EXP(-0.0000091577*AW191*1000))))^2*AV191^2+((0.0000091577/(0.0000091577-0.0000028263))*(EXP(-(0.0000091577-0.0000028263)*AW191*1000)-1)/(0.0000091577*(EXP(-0.0000091577*AW191*1000)+(AJ191/1000)*EXP(-(0.0000091577-0.0000028263)*AW191*1000)-AS191*AU191*EXP(-0.0000091577*AW191*1000))))^2*T191^2+(1/(0.0000091577*(EXP(-0.0000091577*AW191*1000)+(AJ191/1000)*EXP(-(0.0000091577-0.0000028263)*AW191*1000)-AS191*AU191*EXP(-0.0000091577*AW191*1000))))^2*AO191^2)/1000</f>
        <v>285.46300812311017</v>
      </c>
      <c r="AZ191" s="137" t="str">
        <f>Input!B191</f>
        <v>Hu1-13</v>
      </c>
      <c r="BA191" s="148">
        <f>Input!E191</f>
        <v>0</v>
      </c>
      <c r="BB191" s="137">
        <f t="shared" ref="BB191:BB195" si="697">((U191-1)*EXP(0.0000028263*AW191*1000))*1000</f>
        <v>15.89692077383445</v>
      </c>
      <c r="BC191" s="143">
        <f t="shared" ref="BC191:BC195" si="698">SQRT((EXP(0.0000028263*AW191*1000)*V191)^2+((U191-1)*0.0000028263*EXP(0.0000028263*AW191*1000)*AX191*1000)^2)*1000</f>
        <v>22.162038217185447</v>
      </c>
      <c r="BD191" s="137">
        <f t="shared" ref="BD191:BD195" si="699">AW191*1000-58</f>
        <v>688417.1</v>
      </c>
      <c r="BE191" s="149">
        <f t="shared" ref="BE191:BE195" si="700">AY191/2*1000</f>
        <v>142731.50406155508</v>
      </c>
      <c r="BF191" s="150">
        <f t="shared" ref="BF191:BF195" si="701">AY191/AW191*100</f>
        <v>41.463083867972884</v>
      </c>
      <c r="BG191" s="151"/>
      <c r="BH191" s="151"/>
      <c r="BI191" s="151"/>
      <c r="BJ191" s="151"/>
      <c r="BK191" s="151"/>
      <c r="BL191" s="151"/>
      <c r="BM191" s="155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</row>
    <row r="192" spans="1:109" ht="15" customHeight="1" x14ac:dyDescent="0.2">
      <c r="A192" s="9">
        <f>Input!A192</f>
        <v>9225</v>
      </c>
      <c r="B192" s="9" t="str">
        <f>Input!B192</f>
        <v>So-1-950</v>
      </c>
      <c r="C192" s="9">
        <f>Input!O192</f>
        <v>0.89069195421600034</v>
      </c>
      <c r="D192" s="9">
        <f>C192*Input!P192/100</f>
        <v>5.4493321710300802E-3</v>
      </c>
      <c r="E192" s="11">
        <f>Input!M192</f>
        <v>0.58915312533422914</v>
      </c>
      <c r="F192" s="12">
        <f>E192*Input!N192/100</f>
        <v>6.8401673525159173E-5</v>
      </c>
      <c r="G192" s="13">
        <f t="shared" si="676"/>
        <v>81.232432921083515</v>
      </c>
      <c r="H192" s="12">
        <f>G192*Input!L192/100</f>
        <v>9.2582678118514703E-3</v>
      </c>
      <c r="I192" s="9">
        <v>0.3</v>
      </c>
      <c r="J192" s="21">
        <f>(((C192*$G$4*0.000000001*Input!G192*(234/233))-(I192*0.000000000000001))/Input!F192)*1000000000000</f>
        <v>22.900568963467158</v>
      </c>
      <c r="K192" s="9">
        <f>J192*Input!P192/100</f>
        <v>0.14010770681919874</v>
      </c>
      <c r="L192" s="14">
        <f t="shared" si="677"/>
        <v>0.3166982225448845</v>
      </c>
      <c r="M192" s="22">
        <f>L192*Input!P192/100</f>
        <v>1.9375877422637675E-3</v>
      </c>
      <c r="N192" s="9">
        <v>5.0000000000000001E-3</v>
      </c>
      <c r="O192" s="21">
        <f>(((G192*$D$4*0.000000001*Input!G192*(238/236))-(N192*0.000000001))/Input!F192)*1000000</f>
        <v>0.21037577886320785</v>
      </c>
      <c r="P192" s="9">
        <f>O192*Input!L192/100</f>
        <v>2.3977064724069089E-5</v>
      </c>
      <c r="Q192" s="23">
        <f t="shared" si="678"/>
        <v>0.15696119606531206</v>
      </c>
      <c r="R192" s="24">
        <f>Q192*Input!L192/100</f>
        <v>1.7889268325287568E-5</v>
      </c>
      <c r="S192" s="65">
        <f>Input!S192*0.0000028263/0.000000000155125</f>
        <v>2.0273379838412828</v>
      </c>
      <c r="T192" s="9">
        <f>S192*Input!T192/100</f>
        <v>3.5844931850004297E-3</v>
      </c>
      <c r="U192" s="9">
        <f>S192*1/((U191+U193)/2)</f>
        <v>2.0249256364973891</v>
      </c>
      <c r="V192" s="9">
        <f>U192*Input!T192/100</f>
        <v>3.5802279649517939E-3</v>
      </c>
      <c r="W192" s="3">
        <v>3.0000000000000001E-3</v>
      </c>
      <c r="X192" s="21">
        <f>((($L$4*0.000000001*Input!G192/Input!W192*(232/229))-(W192*0.000000001))/Input!F192)*1000000000</f>
        <v>0.62148875174555585</v>
      </c>
      <c r="Y192" s="21">
        <f>X192*Input!X192/100</f>
        <v>1.709958850981087E-3</v>
      </c>
      <c r="Z192" s="21">
        <f t="shared" si="679"/>
        <v>1.5174977055892284E-4</v>
      </c>
      <c r="AA192" s="21">
        <f>Z192*Input!X192/100</f>
        <v>4.1752302446789185E-7</v>
      </c>
      <c r="AB192" s="14">
        <v>0.05</v>
      </c>
      <c r="AC192" s="14">
        <v>0.85</v>
      </c>
      <c r="AD192" s="21">
        <f>(((Input!G192*$L$4*0.000000001*Input!U192*(230/229))-((AB192*0.000000000000001)+(Input!G192*AC192*0.000000000000001)))/Input!F192)*1000000000000</f>
        <v>1.1904237778004709</v>
      </c>
      <c r="AE192" s="21">
        <f>AD192*Input!V192/100</f>
        <v>6.7589757883840043E-3</v>
      </c>
      <c r="AF192" s="21">
        <f t="shared" si="680"/>
        <v>5.4269662598295111E-2</v>
      </c>
      <c r="AG192" s="21">
        <f>AF192*Input!V192/100</f>
        <v>3.0813172786534076E-4</v>
      </c>
      <c r="AH192" s="9">
        <f t="shared" si="681"/>
        <v>357.62599441442171</v>
      </c>
      <c r="AI192" s="3">
        <f t="shared" si="682"/>
        <v>2.2563748925878113</v>
      </c>
      <c r="AJ192" s="22">
        <f t="shared" si="683"/>
        <v>1024.9256364973892</v>
      </c>
      <c r="AK192" s="3">
        <f t="shared" si="684"/>
        <v>3.5802279649517939</v>
      </c>
      <c r="AL192" s="3">
        <f t="shared" si="685"/>
        <v>0.34575209643352445</v>
      </c>
      <c r="AM192" s="3">
        <f t="shared" si="686"/>
        <v>1.9635031387618181E-3</v>
      </c>
      <c r="AN192" s="9">
        <f>AL192*1/((AN191+AN193)/2)</f>
        <v>0.34513472790209831</v>
      </c>
      <c r="AO192" s="21">
        <f t="shared" si="687"/>
        <v>1.959997143970371E-3</v>
      </c>
      <c r="AP192" s="58">
        <f t="shared" si="688"/>
        <v>20.0915</v>
      </c>
      <c r="AQ192" s="58">
        <f t="shared" si="689"/>
        <v>0.128</v>
      </c>
      <c r="AR192" s="58">
        <f t="shared" si="690"/>
        <v>0.63708533459423144</v>
      </c>
      <c r="AS192" s="67">
        <f t="shared" si="691"/>
        <v>9.6679800079874057E-4</v>
      </c>
      <c r="AT192" s="67">
        <f t="shared" si="692"/>
        <v>2.6623209967100815E-6</v>
      </c>
      <c r="AU192" s="58">
        <v>0.75</v>
      </c>
      <c r="AV192" s="58">
        <f t="shared" si="693"/>
        <v>0.375</v>
      </c>
      <c r="AW192" s="58">
        <f t="shared" si="694"/>
        <v>20.053599999999999</v>
      </c>
      <c r="AX192" s="57">
        <f t="shared" si="695"/>
        <v>0.1306618618</v>
      </c>
      <c r="AY192" s="47">
        <f t="shared" si="696"/>
        <v>0.13078520801443924</v>
      </c>
      <c r="AZ192" s="9" t="str">
        <f>Input!B192</f>
        <v>So-1-950</v>
      </c>
      <c r="BA192" s="48">
        <f>Input!E192</f>
        <v>950</v>
      </c>
      <c r="BB192" s="58">
        <f t="shared" si="697"/>
        <v>1084.6935990044185</v>
      </c>
      <c r="BC192" s="22">
        <f t="shared" si="698"/>
        <v>3.810121629599807</v>
      </c>
      <c r="BD192" s="9">
        <f t="shared" si="699"/>
        <v>19995.599999999999</v>
      </c>
      <c r="BE192" s="49">
        <f t="shared" si="700"/>
        <v>65.392604007219617</v>
      </c>
      <c r="BF192" s="89">
        <f t="shared" si="701"/>
        <v>0.65217820248952429</v>
      </c>
      <c r="BG192" s="85"/>
      <c r="BH192" s="85"/>
      <c r="BI192" s="85"/>
      <c r="BJ192" s="85"/>
      <c r="BK192" s="85"/>
      <c r="BL192" s="85"/>
      <c r="BM192" s="90"/>
      <c r="BN192" s="85"/>
      <c r="BO192" s="85"/>
      <c r="BP192" s="85"/>
      <c r="BQ192" s="85"/>
      <c r="BR192" s="85"/>
      <c r="BS192" s="85"/>
      <c r="BT192" s="85"/>
      <c r="BU192" s="85"/>
      <c r="BV192" s="85"/>
      <c r="BW192" s="85"/>
      <c r="BX192" s="85"/>
      <c r="BY192" s="85"/>
      <c r="BZ192" s="85"/>
      <c r="CA192" s="85"/>
      <c r="CB192" s="85"/>
      <c r="CC192" s="85"/>
      <c r="CD192" s="85"/>
      <c r="CE192" s="85"/>
      <c r="CF192" s="85"/>
      <c r="CG192" s="85"/>
      <c r="CH192" s="85"/>
      <c r="CI192" s="85"/>
      <c r="CJ192" s="85"/>
      <c r="CK192" s="85"/>
      <c r="CL192" s="85"/>
      <c r="CM192" s="85"/>
      <c r="CN192" s="85"/>
      <c r="CO192" s="85"/>
      <c r="CP192" s="85"/>
      <c r="CQ192" s="85"/>
      <c r="CR192" s="85"/>
      <c r="CS192" s="85"/>
      <c r="CT192" s="85"/>
      <c r="CU192" s="85"/>
      <c r="CV192" s="85"/>
      <c r="CW192" s="85"/>
      <c r="CX192" s="85"/>
      <c r="CY192" s="85"/>
      <c r="CZ192" s="85"/>
      <c r="DA192" s="85"/>
      <c r="DB192" s="85"/>
      <c r="DC192" s="85"/>
      <c r="DD192" s="85"/>
      <c r="DE192" s="85"/>
    </row>
    <row r="193" spans="1:109" s="154" customFormat="1" ht="15" customHeight="1" x14ac:dyDescent="0.2">
      <c r="A193" s="137">
        <f>Input!A193</f>
        <v>8717</v>
      </c>
      <c r="B193" s="137" t="str">
        <f>Input!B193</f>
        <v>Hu1-13</v>
      </c>
      <c r="C193" s="137">
        <f>Input!O193</f>
        <v>2.1068248963669598</v>
      </c>
      <c r="D193" s="137">
        <f>C193*Input!P193/100</f>
        <v>2.4756917605374653E-2</v>
      </c>
      <c r="E193" s="138">
        <f>Input!M193</f>
        <v>2.7684148098823798</v>
      </c>
      <c r="F193" s="139">
        <f>E193*Input!N193/100</f>
        <v>3.1356562871681469E-4</v>
      </c>
      <c r="G193" s="140">
        <f t="shared" si="676"/>
        <v>381.70903398658248</v>
      </c>
      <c r="H193" s="139">
        <f>G193*Input!L193/100</f>
        <v>3.0324068852534629E-2</v>
      </c>
      <c r="I193" s="137">
        <v>0</v>
      </c>
      <c r="J193" s="141">
        <f>(((C193*$G$4*0.000000001*Input!G193*(234/233))-(I193*0.000000000000001))/Input!F193)*1000000000000</f>
        <v>751.27676794963884</v>
      </c>
      <c r="K193" s="137">
        <f>J193*Input!P193/100</f>
        <v>8.82811717055095</v>
      </c>
      <c r="L193" s="142">
        <f t="shared" si="677"/>
        <v>10.389611604343905</v>
      </c>
      <c r="M193" s="143">
        <f>L193*Input!P193/100</f>
        <v>0.12208644338887935</v>
      </c>
      <c r="N193" s="137">
        <v>0</v>
      </c>
      <c r="O193" s="141">
        <f>(((G193*$D$4*0.000000001*Input!G193*(238/236))-(N193*0.000000001))/Input!F193)*1000000</f>
        <v>13.711375076160062</v>
      </c>
      <c r="P193" s="137">
        <f>O193*Input!L193/100</f>
        <v>1.0892712638470596E-3</v>
      </c>
      <c r="Q193" s="144">
        <f t="shared" si="678"/>
        <v>10.230045698623803</v>
      </c>
      <c r="R193" s="145">
        <f>Q193*Input!L193/100</f>
        <v>8.127043965654436E-4</v>
      </c>
      <c r="S193" s="143">
        <f>Input!S193*0.0000028263/0.000000000155125</f>
        <v>1.0001114983644224</v>
      </c>
      <c r="T193" s="137">
        <f>S193*Input!T193/100</f>
        <v>1.9912907476106038E-3</v>
      </c>
      <c r="U193" s="143">
        <f>S193</f>
        <v>1.0001114983644224</v>
      </c>
      <c r="V193" s="137">
        <f>U193*Input!T193/100</f>
        <v>1.9912907476106038E-3</v>
      </c>
      <c r="W193" s="146">
        <v>0</v>
      </c>
      <c r="X193" s="141">
        <f>((($L$4*0.000000001*Input!G193/Input!W193*(232/229))-(W193*0.000000001))/Input!F193)*1000000000</f>
        <v>1.1402382082797093</v>
      </c>
      <c r="Y193" s="141">
        <f>X193*Input!X193/100</f>
        <v>8.2768616493912144E-3</v>
      </c>
      <c r="Z193" s="141">
        <f t="shared" si="679"/>
        <v>2.784135449000111E-4</v>
      </c>
      <c r="AA193" s="141">
        <f>Z193*Input!X193/100</f>
        <v>2.0209727894758247E-6</v>
      </c>
      <c r="AB193" s="142">
        <v>0</v>
      </c>
      <c r="AC193" s="142">
        <v>0.85</v>
      </c>
      <c r="AD193" s="141">
        <f>(((Input!G193*$L$4*0.000000001*Input!U193*(230/229))-((AB193*0.000000000000001)+(Input!G193*AC193*0.000000000000001)))/Input!F193)*1000000000000</f>
        <v>224.88473242915467</v>
      </c>
      <c r="AE193" s="141">
        <f>AD193*Input!V193/100</f>
        <v>0.72262636281305415</v>
      </c>
      <c r="AF193" s="141">
        <f t="shared" si="680"/>
        <v>10.252162952413492</v>
      </c>
      <c r="AG193" s="141">
        <f>AF193*Input!V193/100</f>
        <v>3.2943469061881274E-2</v>
      </c>
      <c r="AH193" s="137">
        <f t="shared" si="681"/>
        <v>36823.506399788967</v>
      </c>
      <c r="AI193" s="146">
        <f t="shared" si="682"/>
        <v>292.31666495579083</v>
      </c>
      <c r="AJ193" s="143">
        <f t="shared" si="683"/>
        <v>0.11149836442236882</v>
      </c>
      <c r="AK193" s="146">
        <f t="shared" si="684"/>
        <v>1.9912907476106039</v>
      </c>
      <c r="AL193" s="146">
        <f t="shared" si="685"/>
        <v>1.0021619897350669</v>
      </c>
      <c r="AM193" s="146">
        <f t="shared" si="686"/>
        <v>3.2212500765728168E-3</v>
      </c>
      <c r="AN193" s="137">
        <f>AF193/Q193</f>
        <v>1.0021619897350669</v>
      </c>
      <c r="AO193" s="141">
        <f t="shared" si="687"/>
        <v>3.2212500765728168E-3</v>
      </c>
      <c r="AP193" s="137" t="str">
        <f t="shared" si="688"/>
        <v>Out of range</v>
      </c>
      <c r="AQ193" s="137" t="e">
        <f t="shared" si="689"/>
        <v>#VALUE!</v>
      </c>
      <c r="AR193" s="137" t="e">
        <f t="shared" si="690"/>
        <v>#VALUE!</v>
      </c>
      <c r="AS193" s="145">
        <f t="shared" si="691"/>
        <v>2.7215278709601923E-5</v>
      </c>
      <c r="AT193" s="145">
        <f t="shared" si="692"/>
        <v>1.9756449554833996E-7</v>
      </c>
      <c r="AU193" s="137">
        <v>0.75</v>
      </c>
      <c r="AV193" s="137">
        <f t="shared" si="693"/>
        <v>0.375</v>
      </c>
      <c r="AW193" s="137" t="str">
        <f t="shared" si="694"/>
        <v>Out of range</v>
      </c>
      <c r="AX193" s="147">
        <f t="shared" si="695"/>
        <v>316.5951640518</v>
      </c>
      <c r="AY193" s="147" t="e">
        <f t="shared" si="696"/>
        <v>#VALUE!</v>
      </c>
      <c r="AZ193" s="137" t="str">
        <f>Input!B193</f>
        <v>Hu1-13</v>
      </c>
      <c r="BA193" s="148">
        <f>Input!E193</f>
        <v>0</v>
      </c>
      <c r="BB193" s="137" t="e">
        <f t="shared" si="697"/>
        <v>#VALUE!</v>
      </c>
      <c r="BC193" s="143" t="e">
        <f t="shared" si="698"/>
        <v>#VALUE!</v>
      </c>
      <c r="BD193" s="137" t="e">
        <f t="shared" si="699"/>
        <v>#VALUE!</v>
      </c>
      <c r="BE193" s="149" t="e">
        <f t="shared" si="700"/>
        <v>#VALUE!</v>
      </c>
      <c r="BF193" s="150" t="e">
        <f t="shared" si="701"/>
        <v>#VALUE!</v>
      </c>
      <c r="BG193" s="151"/>
      <c r="BH193" s="151"/>
      <c r="BI193" s="151"/>
      <c r="BJ193" s="151"/>
      <c r="BK193" s="151"/>
      <c r="BL193" s="151"/>
      <c r="BM193" s="155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</row>
    <row r="194" spans="1:109" ht="15" customHeight="1" x14ac:dyDescent="0.2">
      <c r="A194" s="9">
        <f>Input!A194</f>
        <v>9226</v>
      </c>
      <c r="B194" s="9" t="str">
        <f>Input!B194</f>
        <v>So-1-997</v>
      </c>
      <c r="C194" s="9">
        <f>Input!O194</f>
        <v>0.99745296589334342</v>
      </c>
      <c r="D194" s="9">
        <f>C194*Input!P194/100</f>
        <v>5.796722517834604E-3</v>
      </c>
      <c r="E194" s="11">
        <f>Input!M194</f>
        <v>0.65508016206758435</v>
      </c>
      <c r="F194" s="12">
        <f>E194*Input!N194/100</f>
        <v>7.7426651533824898E-5</v>
      </c>
      <c r="G194" s="13">
        <f t="shared" si="676"/>
        <v>90.322452745878522</v>
      </c>
      <c r="H194" s="12">
        <f>G194*Input!L194/100</f>
        <v>1.0938722477623321E-2</v>
      </c>
      <c r="I194" s="9">
        <v>0.3</v>
      </c>
      <c r="J194" s="21">
        <f>(((C194*$G$4*0.000000001*Input!G194*(234/233))-(I194*0.000000000000001))/Input!F194)*1000000000000</f>
        <v>26.93493878767357</v>
      </c>
      <c r="K194" s="9">
        <f>J194*Input!P194/100</f>
        <v>0.15653306123278335</v>
      </c>
      <c r="L194" s="14">
        <f t="shared" si="677"/>
        <v>0.37249062466612187</v>
      </c>
      <c r="M194" s="22">
        <f>L194*Input!P194/100</f>
        <v>2.1647384543596313E-3</v>
      </c>
      <c r="N194" s="9">
        <v>5.0000000000000001E-3</v>
      </c>
      <c r="O194" s="21">
        <f>(((G194*$D$4*0.000000001*Input!G194*(238/236))-(N194*0.000000001))/Input!F194)*1000000</f>
        <v>0.24567974174363758</v>
      </c>
      <c r="P194" s="9">
        <f>O194*Input!L194/100</f>
        <v>2.9753648529329273E-5</v>
      </c>
      <c r="Q194" s="23">
        <f t="shared" si="678"/>
        <v>0.18330145381504459</v>
      </c>
      <c r="R194" s="24">
        <f>Q194*Input!L194/100</f>
        <v>2.2199172764594296E-5</v>
      </c>
      <c r="S194" s="65">
        <f>Input!S194*0.0000028263/0.000000000155125</f>
        <v>2.0124934756566866</v>
      </c>
      <c r="T194" s="9">
        <f>S194*Input!T194/100</f>
        <v>3.2432179427656317E-3</v>
      </c>
      <c r="U194" s="9">
        <f>S194*1/((U193+U195)/2)</f>
        <v>2.0110471465004336</v>
      </c>
      <c r="V194" s="9">
        <f>U194*Input!T194/100</f>
        <v>3.2408871224536926E-3</v>
      </c>
      <c r="W194" s="3">
        <v>3.0000000000000001E-3</v>
      </c>
      <c r="X194" s="21">
        <f>((($L$4*0.000000001*Input!G194/Input!W194*(232/229))-(W194*0.000000001))/Input!F194)*1000000000</f>
        <v>0.71313486550833738</v>
      </c>
      <c r="Y194" s="21">
        <f>X194*Input!X194/100</f>
        <v>1.6734137456280848E-3</v>
      </c>
      <c r="Z194" s="21">
        <f t="shared" si="679"/>
        <v>1.7412712927548547E-4</v>
      </c>
      <c r="AA194" s="21">
        <f>Z194*Input!X194/100</f>
        <v>4.0859975540341776E-7</v>
      </c>
      <c r="AB194" s="14">
        <v>0.05</v>
      </c>
      <c r="AC194" s="14">
        <v>0.85</v>
      </c>
      <c r="AD194" s="21">
        <f>(((Input!G194*$L$4*0.000000001*Input!U194*(230/229))-((AB194*0.000000000000001)+(Input!G194*AC194*0.000000000000001)))/Input!F194)*1000000000000</f>
        <v>0.93219333307329166</v>
      </c>
      <c r="AE194" s="21">
        <f>AD194*Input!V194/100</f>
        <v>5.8155554662864253E-3</v>
      </c>
      <c r="AF194" s="21">
        <f t="shared" si="680"/>
        <v>4.249731785074199E-2</v>
      </c>
      <c r="AG194" s="21">
        <f>AF194*Input!V194/100</f>
        <v>2.6512258815947036E-4</v>
      </c>
      <c r="AH194" s="9">
        <f t="shared" si="681"/>
        <v>244.05914246428105</v>
      </c>
      <c r="AI194" s="3">
        <f t="shared" si="682"/>
        <v>1.626725636004674</v>
      </c>
      <c r="AJ194" s="22">
        <f t="shared" si="683"/>
        <v>1011.0471465004335</v>
      </c>
      <c r="AK194" s="3">
        <f t="shared" si="684"/>
        <v>3.2408871224536928</v>
      </c>
      <c r="AL194" s="3">
        <f t="shared" si="685"/>
        <v>0.23184386684473746</v>
      </c>
      <c r="AM194" s="3">
        <f t="shared" si="686"/>
        <v>1.4466472250130914E-3</v>
      </c>
      <c r="AN194" s="9">
        <f>AL194*1/((AN193+AN195)/2)</f>
        <v>0.23130073623847597</v>
      </c>
      <c r="AO194" s="21">
        <f t="shared" si="687"/>
        <v>1.4432582270850415E-3</v>
      </c>
      <c r="AP194" s="58">
        <f t="shared" si="688"/>
        <v>13.211399999999999</v>
      </c>
      <c r="AQ194" s="58">
        <f t="shared" si="689"/>
        <v>8.5000000000000006E-2</v>
      </c>
      <c r="AR194" s="58">
        <f t="shared" si="690"/>
        <v>0.64338374434200774</v>
      </c>
      <c r="AS194" s="67">
        <f t="shared" si="691"/>
        <v>9.4994952659341032E-4</v>
      </c>
      <c r="AT194" s="67">
        <f t="shared" si="692"/>
        <v>2.2320803788657134E-6</v>
      </c>
      <c r="AU194" s="58">
        <v>0.75</v>
      </c>
      <c r="AV194" s="58">
        <f t="shared" si="693"/>
        <v>0.375</v>
      </c>
      <c r="AW194" s="58">
        <f t="shared" si="694"/>
        <v>13.173500000000001</v>
      </c>
      <c r="AX194" s="57">
        <f t="shared" si="695"/>
        <v>9.0360331099999996E-2</v>
      </c>
      <c r="AY194" s="47">
        <f t="shared" si="696"/>
        <v>9.1666784099319429E-2</v>
      </c>
      <c r="AZ194" s="9" t="str">
        <f>Input!B194</f>
        <v>So-1-997</v>
      </c>
      <c r="BA194" s="48">
        <f>Input!E194</f>
        <v>997</v>
      </c>
      <c r="BB194" s="58">
        <f t="shared" si="697"/>
        <v>1049.4002762673226</v>
      </c>
      <c r="BC194" s="22">
        <f t="shared" si="698"/>
        <v>3.3744863177039934</v>
      </c>
      <c r="BD194" s="9">
        <f t="shared" si="699"/>
        <v>13115.5</v>
      </c>
      <c r="BE194" s="49">
        <f t="shared" si="700"/>
        <v>45.833392049659714</v>
      </c>
      <c r="BF194" s="89">
        <f t="shared" si="701"/>
        <v>0.69584229019865196</v>
      </c>
      <c r="BG194" s="85"/>
      <c r="BH194" s="85"/>
      <c r="BI194" s="85"/>
      <c r="BJ194" s="85"/>
      <c r="BK194" s="85"/>
      <c r="BL194" s="85"/>
      <c r="BM194" s="90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</row>
    <row r="195" spans="1:109" s="154" customFormat="1" ht="15" customHeight="1" x14ac:dyDescent="0.2">
      <c r="A195" s="137">
        <f>Input!A195</f>
        <v>8717</v>
      </c>
      <c r="B195" s="137" t="str">
        <f>Input!B195</f>
        <v>Hu1-13</v>
      </c>
      <c r="C195" s="137">
        <f>Input!O195</f>
        <v>2.0868851045753787</v>
      </c>
      <c r="D195" s="137">
        <f>C195*Input!P195/100</f>
        <v>2.8297206029047201E-2</v>
      </c>
      <c r="E195" s="138">
        <f>Input!M195</f>
        <v>2.7690752631009476</v>
      </c>
      <c r="F195" s="139">
        <f>E195*Input!N195/100</f>
        <v>3.8498315492845709E-4</v>
      </c>
      <c r="G195" s="140">
        <f t="shared" si="676"/>
        <v>381.80009727635866</v>
      </c>
      <c r="H195" s="139">
        <f>G195*Input!L195/100</f>
        <v>2.5708835088899804E-2</v>
      </c>
      <c r="I195" s="137">
        <v>0</v>
      </c>
      <c r="J195" s="141">
        <f>(((C195*$G$4*0.000000001*Input!G195*(234/233))-(I195*0.000000000000001))/Input!F195)*1000000000000</f>
        <v>744.16639899747781</v>
      </c>
      <c r="K195" s="137">
        <f>J195*Input!P195/100</f>
        <v>10.090555472439599</v>
      </c>
      <c r="L195" s="142">
        <f t="shared" si="677"/>
        <v>10.291280370199459</v>
      </c>
      <c r="M195" s="143">
        <f>L195*Input!P195/100</f>
        <v>0.13954504744882784</v>
      </c>
      <c r="N195" s="137">
        <v>0</v>
      </c>
      <c r="O195" s="141">
        <f>(((G195*$D$4*0.000000001*Input!G195*(238/236))-(N195*0.000000001))/Input!F195)*1000000</f>
        <v>13.714646161753056</v>
      </c>
      <c r="P195" s="137">
        <f>O195*Input!L195/100</f>
        <v>9.2348739298489014E-4</v>
      </c>
      <c r="Q195" s="144">
        <f t="shared" si="678"/>
        <v>10.232486252901882</v>
      </c>
      <c r="R195" s="145">
        <f>Q195*Input!L195/100</f>
        <v>6.8901318648662891E-4</v>
      </c>
      <c r="S195" s="143">
        <f>Input!S195*0.0000028263/0.000000000155125</f>
        <v>1.0013268857716926</v>
      </c>
      <c r="T195" s="137">
        <f>S195*Input!T195/100</f>
        <v>2.272842236446805E-3</v>
      </c>
      <c r="U195" s="143">
        <f>S195</f>
        <v>1.0013268857716926</v>
      </c>
      <c r="V195" s="137">
        <f>U195*Input!T195/100</f>
        <v>2.272842236446805E-3</v>
      </c>
      <c r="W195" s="146">
        <v>0</v>
      </c>
      <c r="X195" s="141">
        <f>((($L$4*0.000000001*Input!G195/Input!W195*(232/229))-(W195*0.000000001))/Input!F195)*1000000000</f>
        <v>1.113454642010556</v>
      </c>
      <c r="Y195" s="141">
        <f>X195*Input!X195/100</f>
        <v>7.3744739050877776E-3</v>
      </c>
      <c r="Z195" s="141">
        <f t="shared" si="679"/>
        <v>2.7187376437352829E-4</v>
      </c>
      <c r="AA195" s="141">
        <f>Z195*Input!X195/100</f>
        <v>1.8006355222789219E-6</v>
      </c>
      <c r="AB195" s="142">
        <v>0</v>
      </c>
      <c r="AC195" s="142">
        <v>0.85</v>
      </c>
      <c r="AD195" s="141">
        <f>(((Input!G195*$L$4*0.000000001*Input!U195*(230/229))-((AB195*0.000000000000001)+(Input!G195*AC195*0.000000000000001)))/Input!F195)*1000000000000</f>
        <v>225.02195453324086</v>
      </c>
      <c r="AE195" s="141">
        <f>AD195*Input!V195/100</f>
        <v>0.75034438136483583</v>
      </c>
      <c r="AF195" s="141">
        <f t="shared" si="680"/>
        <v>10.258418705556752</v>
      </c>
      <c r="AG195" s="141">
        <f>AF195*Input!V195/100</f>
        <v>3.4207092607336537E-2</v>
      </c>
      <c r="AH195" s="137">
        <f t="shared" si="681"/>
        <v>37732.286265999079</v>
      </c>
      <c r="AI195" s="146">
        <f t="shared" si="682"/>
        <v>279.78950897136525</v>
      </c>
      <c r="AJ195" s="143">
        <f t="shared" si="683"/>
        <v>1.3268857716925986</v>
      </c>
      <c r="AK195" s="146">
        <f t="shared" si="684"/>
        <v>2.2728422364468051</v>
      </c>
      <c r="AL195" s="146">
        <f t="shared" si="685"/>
        <v>1.0025343256774486</v>
      </c>
      <c r="AM195" s="146">
        <f t="shared" si="686"/>
        <v>3.3436708791823762E-3</v>
      </c>
      <c r="AN195" s="137">
        <f>AF195/Q195</f>
        <v>1.0025343256774486</v>
      </c>
      <c r="AO195" s="141">
        <f t="shared" si="687"/>
        <v>3.3436708791823762E-3</v>
      </c>
      <c r="AP195" s="137" t="str">
        <f t="shared" si="688"/>
        <v>Out of range</v>
      </c>
      <c r="AQ195" s="137" t="e">
        <f t="shared" si="689"/>
        <v>#VALUE!</v>
      </c>
      <c r="AR195" s="137" t="e">
        <f t="shared" si="690"/>
        <v>#VALUE!</v>
      </c>
      <c r="AS195" s="145">
        <f t="shared" si="691"/>
        <v>2.6569668177802461E-5</v>
      </c>
      <c r="AT195" s="145">
        <f t="shared" si="692"/>
        <v>1.759815295308828E-7</v>
      </c>
      <c r="AU195" s="137">
        <v>0.75</v>
      </c>
      <c r="AV195" s="137">
        <f t="shared" si="693"/>
        <v>0.375</v>
      </c>
      <c r="AW195" s="137" t="str">
        <f t="shared" si="694"/>
        <v>Out of range</v>
      </c>
      <c r="AX195" s="147">
        <f t="shared" si="695"/>
        <v>325.37880229780001</v>
      </c>
      <c r="AY195" s="147" t="e">
        <f t="shared" si="696"/>
        <v>#VALUE!</v>
      </c>
      <c r="AZ195" s="137" t="str">
        <f>Input!B195</f>
        <v>Hu1-13</v>
      </c>
      <c r="BA195" s="148">
        <f>Input!E195</f>
        <v>0</v>
      </c>
      <c r="BB195" s="137" t="e">
        <f t="shared" si="697"/>
        <v>#VALUE!</v>
      </c>
      <c r="BC195" s="143" t="e">
        <f t="shared" si="698"/>
        <v>#VALUE!</v>
      </c>
      <c r="BD195" s="137" t="e">
        <f t="shared" si="699"/>
        <v>#VALUE!</v>
      </c>
      <c r="BE195" s="149" t="e">
        <f t="shared" si="700"/>
        <v>#VALUE!</v>
      </c>
      <c r="BF195" s="150" t="e">
        <f t="shared" si="701"/>
        <v>#VALUE!</v>
      </c>
      <c r="BG195" s="151"/>
      <c r="BH195" s="151"/>
      <c r="BI195" s="151"/>
      <c r="BJ195" s="151"/>
      <c r="BK195" s="151"/>
      <c r="BL195" s="151"/>
      <c r="BM195" s="155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</row>
    <row r="196" spans="1:109" ht="15" customHeight="1" x14ac:dyDescent="0.2">
      <c r="A196" s="9">
        <f>Input!A196</f>
        <v>9227</v>
      </c>
      <c r="B196" s="9" t="str">
        <f>Input!B196</f>
        <v>So-1-1022</v>
      </c>
      <c r="C196" s="9">
        <f>Input!O196</f>
        <v>1.2202324698324147</v>
      </c>
      <c r="D196" s="9">
        <f>C196*Input!P196/100</f>
        <v>4.8038274763269493E-3</v>
      </c>
      <c r="E196" s="11">
        <f>Input!M196</f>
        <v>0.82383042406373652</v>
      </c>
      <c r="F196" s="12">
        <f>E196*Input!N196/100</f>
        <v>6.9593601671288349E-5</v>
      </c>
      <c r="G196" s="13">
        <f t="shared" ref="G196:G201" si="702">E196*137.88</f>
        <v>113.58973886990799</v>
      </c>
      <c r="H196" s="12">
        <f>G196*Input!L196/100</f>
        <v>1.3994788849256567E-2</v>
      </c>
      <c r="I196" s="9">
        <v>0.3</v>
      </c>
      <c r="J196" s="21">
        <f>(((C196*$G$4*0.000000001*Input!G196*(234/233))-(I196*0.000000000000001))/Input!F196)*1000000000000</f>
        <v>30.686126695810088</v>
      </c>
      <c r="K196" s="9">
        <f>J196*Input!P196/100</f>
        <v>0.12080555321038755</v>
      </c>
      <c r="L196" s="14">
        <f t="shared" ref="L196:L201" si="703">(J196/234)*602200000000*0.0000028263/(365.2425*24*60)</f>
        <v>0.42436682673052833</v>
      </c>
      <c r="M196" s="22">
        <f>L196*Input!P196/100</f>
        <v>1.6706529884176629E-3</v>
      </c>
      <c r="N196" s="9">
        <v>5.0000000000000001E-3</v>
      </c>
      <c r="O196" s="21">
        <f>(((G196*$D$4*0.000000001*Input!G196*(238/236))-(N196*0.000000001))/Input!F196)*1000000</f>
        <v>0.28773635415920495</v>
      </c>
      <c r="P196" s="9">
        <f>O196*Input!L196/100</f>
        <v>3.5450469036862593E-5</v>
      </c>
      <c r="Q196" s="23">
        <f t="shared" ref="Q196:Q201" si="704">(O196/238.05)*602200000000000000*0.00000000015512/(365.2425*24*60)</f>
        <v>0.2146798578446027</v>
      </c>
      <c r="R196" s="24">
        <f>Q196*Input!L196/100</f>
        <v>2.6449565872886706E-5</v>
      </c>
      <c r="S196" s="65">
        <f>Input!S196*0.0000028263/0.000000000155125</f>
        <v>1.9835080470899842</v>
      </c>
      <c r="T196" s="9">
        <f>S196*Input!T196/100</f>
        <v>2.7261270132246814E-3</v>
      </c>
      <c r="U196" s="9">
        <f>S196*1/((U195+U197)/2)</f>
        <v>1.9826500630546255</v>
      </c>
      <c r="V196" s="9">
        <f>U196*Input!T196/100</f>
        <v>2.72494780275506E-3</v>
      </c>
      <c r="W196" s="3">
        <v>3.0000000000000001E-3</v>
      </c>
      <c r="X196" s="21">
        <f>((($L$4*0.000000001*Input!G196/Input!W196*(232/229))-(W196*0.000000001))/Input!F196)*1000000000</f>
        <v>0.50910882591400008</v>
      </c>
      <c r="Y196" s="21">
        <f>X196*Input!X196/100</f>
        <v>1.1822202749124518E-3</v>
      </c>
      <c r="Z196" s="21">
        <f t="shared" ref="Z196:Z201" si="705">(X196/232)*6.022E+23*0.000000001*0.000000000049475/(365.2425*24*60)</f>
        <v>1.243098081903854E-4</v>
      </c>
      <c r="AA196" s="21">
        <f>Z196*Input!X196/100</f>
        <v>2.8866436434157731E-7</v>
      </c>
      <c r="AB196" s="14">
        <v>0.05</v>
      </c>
      <c r="AC196" s="14">
        <v>0.85</v>
      </c>
      <c r="AD196" s="21">
        <f>(((Input!G196*$L$4*0.000000001*Input!U196*(230/229))-((AB196*0.000000000000001)+(Input!G196*AC196*0.000000000000001)))/Input!F196)*1000000000000</f>
        <v>1.060866697146617</v>
      </c>
      <c r="AE196" s="21">
        <f>AD196*Input!V196/100</f>
        <v>5.2642822994268925E-3</v>
      </c>
      <c r="AF196" s="21">
        <f t="shared" ref="AF196:AF201" si="706">(AD196/230)*602200000000*0.0000091577/(365.2425*24*60)</f>
        <v>4.8363346557384133E-2</v>
      </c>
      <c r="AG196" s="21">
        <f>AF196*Input!V196/100</f>
        <v>2.3999085833109068E-4</v>
      </c>
      <c r="AH196" s="9">
        <f t="shared" ref="AH196:AH201" si="707">AF196/Z196</f>
        <v>389.05495279434228</v>
      </c>
      <c r="AI196" s="3">
        <f t="shared" ref="AI196:AI201" si="708">AH196*SQRT((AG196/AF196)^2+(AA196/Z196)^2)</f>
        <v>2.1315174168000222</v>
      </c>
      <c r="AJ196" s="22">
        <f t="shared" ref="AJ196:AJ201" si="709">(U196-1)*1000</f>
        <v>982.65006305462555</v>
      </c>
      <c r="AK196" s="3">
        <f t="shared" ref="AK196:AK201" si="710">V196*1000</f>
        <v>2.72494780275506</v>
      </c>
      <c r="AL196" s="3">
        <f t="shared" ref="AL196:AL201" si="711">AF196/Q196</f>
        <v>0.22528124921897533</v>
      </c>
      <c r="AM196" s="3">
        <f t="shared" ref="AM196:AM201" si="712">AL196*SQRT((R196/Q196)^2+(AG196/AF196)^2)</f>
        <v>1.1182456543238812E-3</v>
      </c>
      <c r="AN196" s="9">
        <f>AL196*1/((AN195+AN197)/2)</f>
        <v>0.22479012133972487</v>
      </c>
      <c r="AO196" s="21">
        <f t="shared" ref="AO196:AO201" si="713">AN196*SQRT((R196/Q196)^2+(AG196/AF196)^2)</f>
        <v>1.1158078055522097E-3</v>
      </c>
      <c r="AP196" s="58">
        <f t="shared" ref="AP196:AP201" si="714">ThU_Alter_Kombi(AN196,U196)</f>
        <v>13.015499999999999</v>
      </c>
      <c r="AQ196" s="58">
        <f t="shared" ref="AQ196:AQ201" si="715">Montealter(AN196,AO196,U196,V196)</f>
        <v>7.4499999999999997E-2</v>
      </c>
      <c r="AR196" s="58">
        <f t="shared" ref="AR196:AR201" si="716">(AQ196/AP196)*100</f>
        <v>0.57239445276785372</v>
      </c>
      <c r="AS196" s="67">
        <f t="shared" ref="AS196:AS201" si="717">Z196/Q196</f>
        <v>5.7904737518676671E-4</v>
      </c>
      <c r="AT196" s="67">
        <f t="shared" ref="AT196:AT201" si="718">AS196*SQRT((Y196/X196)^2+(P196/O196)^2)</f>
        <v>1.3465183800531633E-6</v>
      </c>
      <c r="AU196" s="58">
        <v>0.75</v>
      </c>
      <c r="AV196" s="58">
        <f t="shared" ref="AV196:AV201" si="719">AU196/2</f>
        <v>0.375</v>
      </c>
      <c r="AW196" s="58">
        <f t="shared" ref="AW196:AW201" si="720">marincorr_age(AN196,U196,AS196,AU196)</f>
        <v>12.992000000000001</v>
      </c>
      <c r="AX196" s="57">
        <f t="shared" ref="AX196:AX201" si="721">marincorr_age_error(AN196, AO196, U196, V196, AS196, AT196, AU196, AV196)</f>
        <v>7.1082404000000002E-2</v>
      </c>
      <c r="AY196" s="47">
        <f t="shared" ref="AY196:AY201" si="722">SQRT(((AU196*EXP(-0.0000091577*AW196*1000))/(0.0000091577*(EXP(-0.0000091577*AW196*1000)+(AJ196/1000)*EXP(-(0.0000091577-0.0000028263)*AW196*1000)-AS196*AU196*EXP(-0.0000091577*AW196*1000))))^2*AT196^2+((AS196*EXP(-0.0000091577*AW196*1000))/(0.0000091577*(EXP(-0.0000091577*AW196*1000)+(AJ196/1000)*EXP(-(0.0000091577-0.0000028263)*AW196*1000)-AS196*AU196*EXP(-0.0000091577*AW196*1000))))^2*AV196^2+((0.0000091577/(0.0000091577-0.0000028263))*(EXP(-(0.0000091577-0.0000028263)*AW196*1000)-1)/(0.0000091577*(EXP(-0.0000091577*AW196*1000)+(AJ196/1000)*EXP(-(0.0000091577-0.0000028263)*AW196*1000)-AS196*AU196*EXP(-0.0000091577*AW196*1000))))^2*T196^2+(1/(0.0000091577*(EXP(-0.0000091577*AW196*1000)+(AJ196/1000)*EXP(-(0.0000091577-0.0000028263)*AW196*1000)-AS196*AU196*EXP(-0.0000091577*AW196*1000))))^2*AO196^2)/1000</f>
        <v>7.1541736515182877E-2</v>
      </c>
      <c r="AZ196" s="9" t="str">
        <f>Input!B196</f>
        <v>So-1-1022</v>
      </c>
      <c r="BA196" s="48">
        <f>Input!E196</f>
        <v>1022</v>
      </c>
      <c r="BB196" s="58">
        <f t="shared" ref="BB196:BB201" si="723">((U196-1)*EXP(0.0000028263*AW196*1000))*1000</f>
        <v>1019.4029151904942</v>
      </c>
      <c r="BC196" s="22">
        <f t="shared" ref="BC196:BC201" si="724">SQRT((EXP(0.0000028263*AW196*1000)*V196)^2+((U196-1)*0.0000028263*EXP(0.0000028263*AW196*1000)*AX196*1000)^2)*1000</f>
        <v>2.8342744869434906</v>
      </c>
      <c r="BD196" s="9">
        <f t="shared" ref="BD196:BD201" si="725">AW196*1000-58</f>
        <v>12934</v>
      </c>
      <c r="BE196" s="49">
        <f t="shared" ref="BE196:BE201" si="726">AY196/2*1000</f>
        <v>35.770868257591438</v>
      </c>
      <c r="BF196" s="89">
        <f t="shared" ref="BF196:BF201" si="727">AY196/AW196*100</f>
        <v>0.55065991775848888</v>
      </c>
      <c r="BG196" s="85"/>
      <c r="BH196" s="85"/>
      <c r="BI196" s="85"/>
      <c r="BJ196" s="85"/>
      <c r="BK196" s="85"/>
      <c r="BL196" s="85"/>
      <c r="BM196" s="90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</row>
    <row r="197" spans="1:109" s="154" customFormat="1" ht="15" customHeight="1" x14ac:dyDescent="0.2">
      <c r="A197" s="137">
        <f>Input!A197</f>
        <v>8717</v>
      </c>
      <c r="B197" s="137" t="str">
        <f>Input!B197</f>
        <v>Hu1-13</v>
      </c>
      <c r="C197" s="137">
        <f>Input!O197</f>
        <v>2.0834586602163636</v>
      </c>
      <c r="D197" s="137">
        <f>C197*Input!P197/100</f>
        <v>3.6527557925296487E-2</v>
      </c>
      <c r="E197" s="138">
        <f>Input!M197</f>
        <v>2.7685804351126007</v>
      </c>
      <c r="F197" s="139">
        <f>E197*Input!N197/100</f>
        <v>4.2632227878491098E-4</v>
      </c>
      <c r="G197" s="140">
        <f t="shared" si="702"/>
        <v>381.73187039332538</v>
      </c>
      <c r="H197" s="139">
        <f>G197*Input!L197/100</f>
        <v>2.9411501247981801E-2</v>
      </c>
      <c r="I197" s="137">
        <v>0</v>
      </c>
      <c r="J197" s="141">
        <f>(((C197*$G$4*0.000000001*Input!G197*(234/233))-(I197*0.000000000000001))/Input!F197)*1000000000000</f>
        <v>742.94455657097194</v>
      </c>
      <c r="K197" s="137">
        <f>J197*Input!P197/100</f>
        <v>13.025432586510576</v>
      </c>
      <c r="L197" s="142">
        <f t="shared" si="703"/>
        <v>10.274383177587273</v>
      </c>
      <c r="M197" s="143">
        <f>L197*Input!P197/100</f>
        <v>0.18013226460036258</v>
      </c>
      <c r="N197" s="137">
        <v>0</v>
      </c>
      <c r="O197" s="141">
        <f>(((G197*$D$4*0.000000001*Input!G197*(238/236))-(N197*0.000000001))/Input!F197)*1000000</f>
        <v>13.712195383017809</v>
      </c>
      <c r="P197" s="137">
        <f>O197*Input!L197/100</f>
        <v>1.0564909112897854E-3</v>
      </c>
      <c r="Q197" s="144">
        <f t="shared" si="704"/>
        <v>10.230657728897578</v>
      </c>
      <c r="R197" s="145">
        <f>Q197*Input!L197/100</f>
        <v>7.8824700240802056E-4</v>
      </c>
      <c r="S197" s="143">
        <f>Input!S197*0.0000028263/0.000000000155125</f>
        <v>0.99953860638080239</v>
      </c>
      <c r="T197" s="137">
        <f>S197*Input!T197/100</f>
        <v>2.437987895078873E-3</v>
      </c>
      <c r="U197" s="143">
        <f>S197</f>
        <v>0.99953860638080239</v>
      </c>
      <c r="V197" s="137">
        <f>U197*Input!T197/100</f>
        <v>2.437987895078873E-3</v>
      </c>
      <c r="W197" s="146">
        <v>0</v>
      </c>
      <c r="X197" s="141">
        <f>((($L$4*0.000000001*Input!G197/Input!W197*(232/229))-(W197*0.000000001))/Input!F197)*1000000000</f>
        <v>1.1129615568486058</v>
      </c>
      <c r="Y197" s="141">
        <f>X197*Input!X197/100</f>
        <v>5.8839432838753199E-3</v>
      </c>
      <c r="Z197" s="141">
        <f t="shared" si="705"/>
        <v>2.7175336708559381E-4</v>
      </c>
      <c r="AA197" s="141">
        <f>Z197*Input!X197/100</f>
        <v>1.4366905930348239E-6</v>
      </c>
      <c r="AB197" s="142">
        <v>0</v>
      </c>
      <c r="AC197" s="142">
        <v>0.85</v>
      </c>
      <c r="AD197" s="141">
        <f>(((Input!G197*$L$4*0.000000001*Input!U197*(230/229))-((AB197*0.000000000000001)+(Input!G197*AC197*0.000000000000001)))/Input!F197)*1000000000000</f>
        <v>224.82488018362986</v>
      </c>
      <c r="AE197" s="141">
        <f>AD197*Input!V197/100</f>
        <v>0.73591609735009356</v>
      </c>
      <c r="AF197" s="141">
        <f t="shared" si="706"/>
        <v>10.249434376900339</v>
      </c>
      <c r="AG197" s="141">
        <f>AF197*Input!V197/100</f>
        <v>3.3549328439689267E-2</v>
      </c>
      <c r="AH197" s="137">
        <f t="shared" si="707"/>
        <v>37715.942535762908</v>
      </c>
      <c r="AI197" s="146">
        <f t="shared" si="708"/>
        <v>234.51937631937051</v>
      </c>
      <c r="AJ197" s="143">
        <f t="shared" si="709"/>
        <v>-0.46139361919761424</v>
      </c>
      <c r="AK197" s="146">
        <f t="shared" si="710"/>
        <v>2.4379878950788729</v>
      </c>
      <c r="AL197" s="146">
        <f t="shared" si="711"/>
        <v>1.0018353314616053</v>
      </c>
      <c r="AM197" s="146">
        <f t="shared" si="712"/>
        <v>3.2802017289726617E-3</v>
      </c>
      <c r="AN197" s="137">
        <f>AF197/Q197</f>
        <v>1.0018353314616053</v>
      </c>
      <c r="AO197" s="141">
        <f t="shared" si="713"/>
        <v>3.2802017289726617E-3</v>
      </c>
      <c r="AP197" s="137" t="str">
        <f t="shared" si="714"/>
        <v>Out of range</v>
      </c>
      <c r="AQ197" s="137" t="e">
        <f t="shared" si="715"/>
        <v>#VALUE!</v>
      </c>
      <c r="AR197" s="137" t="e">
        <f t="shared" si="716"/>
        <v>#VALUE!</v>
      </c>
      <c r="AS197" s="145">
        <f t="shared" si="717"/>
        <v>2.6562648686603755E-5</v>
      </c>
      <c r="AT197" s="145">
        <f t="shared" si="718"/>
        <v>1.4044484673163218E-7</v>
      </c>
      <c r="AU197" s="137">
        <v>0.75</v>
      </c>
      <c r="AV197" s="137">
        <f t="shared" si="719"/>
        <v>0.375</v>
      </c>
      <c r="AW197" s="137" t="str">
        <f t="shared" si="720"/>
        <v>Out of range</v>
      </c>
      <c r="AX197" s="147">
        <f t="shared" si="721"/>
        <v>318.09044935769998</v>
      </c>
      <c r="AY197" s="147" t="e">
        <f t="shared" si="722"/>
        <v>#VALUE!</v>
      </c>
      <c r="AZ197" s="137" t="str">
        <f>Input!B197</f>
        <v>Hu1-13</v>
      </c>
      <c r="BA197" s="148">
        <f>Input!E197</f>
        <v>0</v>
      </c>
      <c r="BB197" s="137" t="e">
        <f t="shared" si="723"/>
        <v>#VALUE!</v>
      </c>
      <c r="BC197" s="143" t="e">
        <f t="shared" si="724"/>
        <v>#VALUE!</v>
      </c>
      <c r="BD197" s="137" t="e">
        <f t="shared" si="725"/>
        <v>#VALUE!</v>
      </c>
      <c r="BE197" s="149" t="e">
        <f t="shared" si="726"/>
        <v>#VALUE!</v>
      </c>
      <c r="BF197" s="150" t="e">
        <f t="shared" si="727"/>
        <v>#VALUE!</v>
      </c>
      <c r="BG197" s="151"/>
      <c r="BH197" s="151"/>
      <c r="BI197" s="151"/>
      <c r="BJ197" s="151"/>
      <c r="BK197" s="151"/>
      <c r="BL197" s="151"/>
      <c r="BM197" s="155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</row>
    <row r="198" spans="1:109" ht="15" customHeight="1" x14ac:dyDescent="0.2">
      <c r="A198" s="9">
        <f>Input!A198</f>
        <v>9228</v>
      </c>
      <c r="B198" s="9" t="str">
        <f>Input!B198</f>
        <v>So-1-1034</v>
      </c>
      <c r="C198" s="9">
        <f>Input!O198</f>
        <v>1.1931035461822432</v>
      </c>
      <c r="D198" s="9">
        <f>C198*Input!P198/100</f>
        <v>5.7581594735715844E-3</v>
      </c>
      <c r="E198" s="11">
        <f>Input!M198</f>
        <v>0.79907602295265101</v>
      </c>
      <c r="F198" s="12">
        <f>E198*Input!N198/100</f>
        <v>7.3904225967144806E-5</v>
      </c>
      <c r="G198" s="13">
        <f t="shared" si="702"/>
        <v>110.17660204471152</v>
      </c>
      <c r="H198" s="12">
        <f>G198*Input!L198/100</f>
        <v>1.116444458249803E-2</v>
      </c>
      <c r="I198" s="9">
        <v>0.3</v>
      </c>
      <c r="J198" s="21">
        <f>(((C198*$G$4*0.000000001*Input!G198*(234/233))-(I198*0.000000000000001))/Input!F198)*1000000000000</f>
        <v>33.501313812060104</v>
      </c>
      <c r="K198" s="9">
        <f>J198*Input!P198/100</f>
        <v>0.16168412885979525</v>
      </c>
      <c r="L198" s="14">
        <f t="shared" si="703"/>
        <v>0.46329881821379398</v>
      </c>
      <c r="M198" s="22">
        <f>L198*Input!P198/100</f>
        <v>2.2359739753759697E-3</v>
      </c>
      <c r="N198" s="9">
        <v>5.0000000000000001E-3</v>
      </c>
      <c r="O198" s="21">
        <f>(((G198*$D$4*0.000000001*Input!G198*(238/236))-(N198*0.000000001))/Input!F198)*1000000</f>
        <v>0.31162208118743023</v>
      </c>
      <c r="P198" s="9">
        <f>O198*Input!L198/100</f>
        <v>3.1577371161690893E-5</v>
      </c>
      <c r="Q198" s="23">
        <f t="shared" si="704"/>
        <v>0.23250097918993393</v>
      </c>
      <c r="R198" s="24">
        <f>Q198*Input!L198/100</f>
        <v>2.3559850724831288E-5</v>
      </c>
      <c r="S198" s="65">
        <f>Input!S198*0.0000028263/0.000000000155125</f>
        <v>1.9937458249634954</v>
      </c>
      <c r="T198" s="9">
        <f>S198*Input!T198/100</f>
        <v>2.9225501276976882E-3</v>
      </c>
      <c r="U198" s="9">
        <f>S198*1/((U197+U199)/2)</f>
        <v>1.995817888031576</v>
      </c>
      <c r="V198" s="9">
        <f>U198*Input!T198/100</f>
        <v>2.9255874798558186E-3</v>
      </c>
      <c r="W198" s="3">
        <v>3.0000000000000001E-3</v>
      </c>
      <c r="X198" s="21">
        <f>((($L$4*0.000000001*Input!G198/Input!W198*(232/229))-(W198*0.000000001))/Input!F198)*1000000000</f>
        <v>0.76616657003599065</v>
      </c>
      <c r="Y198" s="21">
        <f>X198*Input!X198/100</f>
        <v>1.7253721745786065E-3</v>
      </c>
      <c r="Z198" s="21">
        <f t="shared" si="705"/>
        <v>1.8707595412841658E-4</v>
      </c>
      <c r="AA198" s="21">
        <f>Z198*Input!X198/100</f>
        <v>4.2128651706997784E-7</v>
      </c>
      <c r="AB198" s="14">
        <v>0.05</v>
      </c>
      <c r="AC198" s="14">
        <v>0.85</v>
      </c>
      <c r="AD198" s="21">
        <f>(((Input!G198*$L$4*0.000000001*Input!U198*(230/229))-((AB198*0.000000000000001)+(Input!G198*AC198*0.000000000000001)))/Input!F198)*1000000000000</f>
        <v>1.0505431051668292</v>
      </c>
      <c r="AE198" s="21">
        <f>AD198*Input!V198/100</f>
        <v>7.0391431145045659E-3</v>
      </c>
      <c r="AF198" s="21">
        <f t="shared" si="706"/>
        <v>4.7892709239822542E-2</v>
      </c>
      <c r="AG198" s="21">
        <f>AF198*Input!V198/100</f>
        <v>3.209041426500342E-4</v>
      </c>
      <c r="AH198" s="9">
        <f t="shared" si="707"/>
        <v>256.00676186821437</v>
      </c>
      <c r="AI198" s="3">
        <f t="shared" si="708"/>
        <v>1.8096569406914587</v>
      </c>
      <c r="AJ198" s="22">
        <f t="shared" si="709"/>
        <v>995.81788803157599</v>
      </c>
      <c r="AK198" s="3">
        <f t="shared" si="710"/>
        <v>2.9255874798558188</v>
      </c>
      <c r="AL198" s="3">
        <f t="shared" si="711"/>
        <v>0.20598927972986381</v>
      </c>
      <c r="AM198" s="3">
        <f t="shared" si="712"/>
        <v>1.380384884989446E-3</v>
      </c>
      <c r="AN198" s="9">
        <f>AL198*1/((AN197+AN199)/2)</f>
        <v>0.20573406480935244</v>
      </c>
      <c r="AO198" s="21">
        <f t="shared" si="713"/>
        <v>1.3786746269645641E-3</v>
      </c>
      <c r="AP198" s="58">
        <f t="shared" si="714"/>
        <v>11.777200000000001</v>
      </c>
      <c r="AQ198" s="58">
        <f t="shared" si="715"/>
        <v>7.6999999999999999E-2</v>
      </c>
      <c r="AR198" s="58">
        <f t="shared" si="716"/>
        <v>0.65380565839078897</v>
      </c>
      <c r="AS198" s="67">
        <f t="shared" si="717"/>
        <v>8.0462437096056748E-4</v>
      </c>
      <c r="AT198" s="67">
        <f t="shared" si="718"/>
        <v>1.8138108820861403E-6</v>
      </c>
      <c r="AU198" s="58">
        <v>0.75</v>
      </c>
      <c r="AV198" s="58">
        <f t="shared" si="719"/>
        <v>0.375</v>
      </c>
      <c r="AW198" s="58">
        <f t="shared" si="720"/>
        <v>11.7447</v>
      </c>
      <c r="AX198" s="57">
        <f t="shared" si="721"/>
        <v>8.5061372900000001E-2</v>
      </c>
      <c r="AY198" s="47">
        <f t="shared" si="722"/>
        <v>8.6146514514902656E-2</v>
      </c>
      <c r="AZ198" s="9" t="str">
        <f>Input!B198</f>
        <v>So-1-1034</v>
      </c>
      <c r="BA198" s="48">
        <f>Input!E198</f>
        <v>1034</v>
      </c>
      <c r="BB198" s="58">
        <f t="shared" si="723"/>
        <v>1029.4278517369851</v>
      </c>
      <c r="BC198" s="22">
        <f t="shared" si="724"/>
        <v>3.0344383328849789</v>
      </c>
      <c r="BD198" s="9">
        <f t="shared" si="725"/>
        <v>11686.7</v>
      </c>
      <c r="BE198" s="49">
        <f t="shared" si="726"/>
        <v>43.073257257451331</v>
      </c>
      <c r="BF198" s="89">
        <f t="shared" si="727"/>
        <v>0.73349267767505899</v>
      </c>
      <c r="BG198" s="85"/>
      <c r="BH198" s="85"/>
      <c r="BI198" s="85"/>
      <c r="BJ198" s="85"/>
      <c r="BK198" s="85"/>
      <c r="BL198" s="85"/>
      <c r="BM198" s="90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</row>
    <row r="199" spans="1:109" s="154" customFormat="1" ht="15" customHeight="1" x14ac:dyDescent="0.2">
      <c r="A199" s="137">
        <f>Input!A199</f>
        <v>8717</v>
      </c>
      <c r="B199" s="137" t="str">
        <f>Input!B199</f>
        <v>Hu1-13</v>
      </c>
      <c r="C199" s="137">
        <f>Input!O199</f>
        <v>2.0577314358715229</v>
      </c>
      <c r="D199" s="137">
        <f>C199*Input!P199/100</f>
        <v>2.2611075992456514E-2</v>
      </c>
      <c r="E199" s="138">
        <f>Input!M199</f>
        <v>2.768668510874742</v>
      </c>
      <c r="F199" s="139">
        <f>E199*Input!N199/100</f>
        <v>5.698629645513383E-4</v>
      </c>
      <c r="G199" s="140">
        <f t="shared" si="702"/>
        <v>381.74401427940938</v>
      </c>
      <c r="H199" s="139">
        <f>G199*Input!L199/100</f>
        <v>3.7301522142818309E-2</v>
      </c>
      <c r="I199" s="137">
        <v>0</v>
      </c>
      <c r="J199" s="141">
        <f>(((C199*$G$4*0.000000001*Input!G199*(234/233))-(I199*0.000000000000001))/Input!F199)*1000000000000</f>
        <v>733.77043584198441</v>
      </c>
      <c r="K199" s="137">
        <f>J199*Input!P199/100</f>
        <v>8.0629273561221666</v>
      </c>
      <c r="L199" s="142">
        <f t="shared" si="703"/>
        <v>10.147511756492126</v>
      </c>
      <c r="M199" s="143">
        <f>L199*Input!P199/100</f>
        <v>0.11150442446499859</v>
      </c>
      <c r="N199" s="137">
        <v>0</v>
      </c>
      <c r="O199" s="141">
        <f>(((G199*$D$4*0.000000001*Input!G199*(238/236))-(N199*0.000000001))/Input!F199)*1000000</f>
        <v>13.712631603704651</v>
      </c>
      <c r="P199" s="137">
        <f>O199*Input!L199/100</f>
        <v>1.339908452441421E-3</v>
      </c>
      <c r="Q199" s="144">
        <f t="shared" si="704"/>
        <v>10.230983192794252</v>
      </c>
      <c r="R199" s="145">
        <f>Q199*Input!L199/100</f>
        <v>9.9970459740984937E-4</v>
      </c>
      <c r="S199" s="143">
        <f>Input!S199*0.0000028263/0.000000000155125</f>
        <v>0.99838498867212677</v>
      </c>
      <c r="T199" s="137">
        <f>S199*Input!T199/100</f>
        <v>1.8735951469223966E-3</v>
      </c>
      <c r="U199" s="143">
        <f>S199</f>
        <v>0.99838498867212677</v>
      </c>
      <c r="V199" s="137">
        <f>U199*Input!T199/100</f>
        <v>1.8735951469223966E-3</v>
      </c>
      <c r="W199" s="146">
        <v>0</v>
      </c>
      <c r="X199" s="141">
        <f>((($L$4*0.000000001*Input!G199/Input!W199*(232/229))-(W199*0.000000001))/Input!F199)*1000000000</f>
        <v>1.1118095460289497</v>
      </c>
      <c r="Y199" s="141">
        <f>X199*Input!X199/100</f>
        <v>8.2190857048822681E-3</v>
      </c>
      <c r="Z199" s="141">
        <f t="shared" si="705"/>
        <v>2.7147207900584465E-4</v>
      </c>
      <c r="AA199" s="141">
        <f>Z199*Input!X199/100</f>
        <v>2.0068655569660934E-6</v>
      </c>
      <c r="AB199" s="142">
        <v>0</v>
      </c>
      <c r="AC199" s="142">
        <v>0.85</v>
      </c>
      <c r="AD199" s="141">
        <f>(((Input!G199*$L$4*0.000000001*Input!U199*(230/229))-((AB199*0.000000000000001)+(Input!G199*AC199*0.000000000000001)))/Input!F199)*1000000000000</f>
        <v>224.56505207662337</v>
      </c>
      <c r="AE199" s="141">
        <f>AD199*Input!V199/100</f>
        <v>0.78542443726958799</v>
      </c>
      <c r="AF199" s="141">
        <f t="shared" si="706"/>
        <v>10.237589197088113</v>
      </c>
      <c r="AG199" s="141">
        <f>AF199*Input!V199/100</f>
        <v>3.5806340567082276E-2</v>
      </c>
      <c r="AH199" s="137">
        <f t="shared" si="707"/>
        <v>37711.389084944174</v>
      </c>
      <c r="AI199" s="146">
        <f t="shared" si="708"/>
        <v>308.40968897101948</v>
      </c>
      <c r="AJ199" s="143">
        <f t="shared" si="709"/>
        <v>-1.6150113278732281</v>
      </c>
      <c r="AK199" s="146">
        <f t="shared" si="710"/>
        <v>1.8735951469223966</v>
      </c>
      <c r="AL199" s="146">
        <f t="shared" si="711"/>
        <v>1.0006456861642108</v>
      </c>
      <c r="AM199" s="146">
        <f t="shared" si="712"/>
        <v>3.5011602455811133E-3</v>
      </c>
      <c r="AN199" s="137">
        <f>AF199/Q199</f>
        <v>1.0006456861642108</v>
      </c>
      <c r="AO199" s="141">
        <f t="shared" si="713"/>
        <v>3.5011602455811133E-3</v>
      </c>
      <c r="AP199" s="137" t="str">
        <f t="shared" si="714"/>
        <v>Out of range</v>
      </c>
      <c r="AQ199" s="137" t="e">
        <f t="shared" si="715"/>
        <v>#VALUE!</v>
      </c>
      <c r="AR199" s="137" t="e">
        <f t="shared" si="716"/>
        <v>#VALUE!</v>
      </c>
      <c r="AS199" s="145">
        <f t="shared" si="717"/>
        <v>2.6534309937782345E-5</v>
      </c>
      <c r="AT199" s="145">
        <f t="shared" si="718"/>
        <v>1.9617282357979669E-7</v>
      </c>
      <c r="AU199" s="137">
        <v>0.75</v>
      </c>
      <c r="AV199" s="137">
        <f t="shared" si="719"/>
        <v>0.375</v>
      </c>
      <c r="AW199" s="137" t="str">
        <f t="shared" si="720"/>
        <v>Out of range</v>
      </c>
      <c r="AX199" s="147">
        <f t="shared" si="721"/>
        <v>309.76621298920003</v>
      </c>
      <c r="AY199" s="147" t="e">
        <f t="shared" si="722"/>
        <v>#VALUE!</v>
      </c>
      <c r="AZ199" s="137" t="str">
        <f>Input!B199</f>
        <v>Hu1-13</v>
      </c>
      <c r="BA199" s="148">
        <f>Input!E199</f>
        <v>0</v>
      </c>
      <c r="BB199" s="137" t="e">
        <f t="shared" si="723"/>
        <v>#VALUE!</v>
      </c>
      <c r="BC199" s="143" t="e">
        <f t="shared" si="724"/>
        <v>#VALUE!</v>
      </c>
      <c r="BD199" s="137" t="e">
        <f t="shared" si="725"/>
        <v>#VALUE!</v>
      </c>
      <c r="BE199" s="149" t="e">
        <f t="shared" si="726"/>
        <v>#VALUE!</v>
      </c>
      <c r="BF199" s="150" t="e">
        <f t="shared" si="727"/>
        <v>#VALUE!</v>
      </c>
      <c r="BG199" s="151"/>
      <c r="BH199" s="151"/>
      <c r="BI199" s="151"/>
      <c r="BJ199" s="151"/>
      <c r="BK199" s="151"/>
      <c r="BL199" s="151"/>
      <c r="BM199" s="155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</row>
    <row r="200" spans="1:109" ht="15" customHeight="1" x14ac:dyDescent="0.2">
      <c r="A200" s="9">
        <f>Input!A200</f>
        <v>9229</v>
      </c>
      <c r="B200" s="9" t="str">
        <f>Input!B200</f>
        <v>So-1-1042</v>
      </c>
      <c r="C200" s="9">
        <f>Input!O200</f>
        <v>1.3478140589318457</v>
      </c>
      <c r="D200" s="9">
        <f>C200*Input!P200/100</f>
        <v>6.8329697980311042E-3</v>
      </c>
      <c r="E200" s="11">
        <f>Input!M200</f>
        <v>0.92496783602970423</v>
      </c>
      <c r="F200" s="12">
        <f>E200*Input!N200/100</f>
        <v>7.5756403270862719E-5</v>
      </c>
      <c r="G200" s="13">
        <f t="shared" si="702"/>
        <v>127.53456523177562</v>
      </c>
      <c r="H200" s="12">
        <f>G200*Input!L200/100</f>
        <v>1.3225608688260471E-2</v>
      </c>
      <c r="I200" s="9">
        <v>0.3</v>
      </c>
      <c r="J200" s="21">
        <f>(((C200*$G$4*0.000000001*Input!G200*(234/233))-(I200*0.000000000000001))/Input!F200)*1000000000000</f>
        <v>36.995241364301023</v>
      </c>
      <c r="K200" s="9">
        <f>J200*Input!P200/100</f>
        <v>0.1875535911188492</v>
      </c>
      <c r="L200" s="14">
        <f t="shared" si="703"/>
        <v>0.51161729655642851</v>
      </c>
      <c r="M200" s="22">
        <f>L200*Input!P200/100</f>
        <v>2.5937298341366928E-3</v>
      </c>
      <c r="N200" s="9">
        <v>5.0000000000000001E-3</v>
      </c>
      <c r="O200" s="21">
        <f>(((G200*$D$4*0.000000001*Input!G200*(238/236))-(N200*0.000000001))/Input!F200)*1000000</f>
        <v>0.35261627831246573</v>
      </c>
      <c r="P200" s="9">
        <f>O200*Input!L200/100</f>
        <v>3.6567066391735165E-5</v>
      </c>
      <c r="Q200" s="23">
        <f t="shared" si="704"/>
        <v>0.26308671604259048</v>
      </c>
      <c r="R200" s="24">
        <f>Q200*Input!L200/100</f>
        <v>2.728265824355417E-5</v>
      </c>
      <c r="S200" s="65">
        <f>Input!S200*0.0000028263/0.000000000155125</f>
        <v>1.9427940630842033</v>
      </c>
      <c r="T200" s="9">
        <f>S200*Input!T200/100</f>
        <v>2.2163186273939819E-3</v>
      </c>
      <c r="U200" s="9">
        <f>S200*1/((U199+U201)/2)</f>
        <v>1.9432175963860518</v>
      </c>
      <c r="V200" s="9">
        <f>U200*Input!T200/100</f>
        <v>2.2168017896416151E-3</v>
      </c>
      <c r="W200" s="3">
        <v>3.0000000000000001E-3</v>
      </c>
      <c r="X200" s="21">
        <f>((($L$4*0.000000001*Input!G200/Input!W200*(232/229))-(W200*0.000000001))/Input!F200)*1000000000</f>
        <v>0.71819727127497768</v>
      </c>
      <c r="Y200" s="21">
        <f>X200*Input!X200/100</f>
        <v>1.9505692670140566E-3</v>
      </c>
      <c r="Z200" s="21">
        <f t="shared" si="705"/>
        <v>1.7536322391341122E-4</v>
      </c>
      <c r="AA200" s="21">
        <f>Z200*Input!X200/100</f>
        <v>4.7627320349291594E-7</v>
      </c>
      <c r="AB200" s="14">
        <v>0.05</v>
      </c>
      <c r="AC200" s="14">
        <v>0.85</v>
      </c>
      <c r="AD200" s="21">
        <f>(((Input!G200*$L$4*0.000000001*Input!U200*(230/229))-((AB200*0.000000000000001)+(Input!G200*AC200*0.000000000000001)))/Input!F200)*1000000000000</f>
        <v>1.213277117073384</v>
      </c>
      <c r="AE200" s="21">
        <f>AD200*Input!V200/100</f>
        <v>7.2409413443782975E-3</v>
      </c>
      <c r="AF200" s="21">
        <f t="shared" si="706"/>
        <v>5.5311512597189569E-2</v>
      </c>
      <c r="AG200" s="21">
        <f>AF200*Input!V200/100</f>
        <v>3.3010382603372438E-4</v>
      </c>
      <c r="AH200" s="9">
        <f t="shared" si="707"/>
        <v>315.41112989859624</v>
      </c>
      <c r="AI200" s="3">
        <f t="shared" si="708"/>
        <v>2.0681516675333151</v>
      </c>
      <c r="AJ200" s="22">
        <f t="shared" si="709"/>
        <v>943.21759638605181</v>
      </c>
      <c r="AK200" s="3">
        <f t="shared" si="710"/>
        <v>2.216801789641615</v>
      </c>
      <c r="AL200" s="3">
        <f t="shared" si="711"/>
        <v>0.21024061354825424</v>
      </c>
      <c r="AM200" s="3">
        <f t="shared" si="712"/>
        <v>1.2549233244185417E-3</v>
      </c>
      <c r="AN200" s="9">
        <f>AL200*1/((AN199+AN201)/2)</f>
        <v>0.21040796236817413</v>
      </c>
      <c r="AO200" s="21">
        <f t="shared" si="713"/>
        <v>1.2559222272179914E-3</v>
      </c>
      <c r="AP200" s="58">
        <f t="shared" si="714"/>
        <v>12.4032</v>
      </c>
      <c r="AQ200" s="58">
        <f t="shared" si="715"/>
        <v>7.9799999999999996E-2</v>
      </c>
      <c r="AR200" s="58">
        <f t="shared" si="716"/>
        <v>0.64338235294117641</v>
      </c>
      <c r="AS200" s="67">
        <f t="shared" si="717"/>
        <v>6.6656054152510716E-4</v>
      </c>
      <c r="AT200" s="67">
        <f t="shared" si="718"/>
        <v>1.8116470249161265E-6</v>
      </c>
      <c r="AU200" s="58">
        <v>0.75</v>
      </c>
      <c r="AV200" s="58">
        <f t="shared" si="719"/>
        <v>0.375</v>
      </c>
      <c r="AW200" s="58">
        <f t="shared" si="720"/>
        <v>12.3756</v>
      </c>
      <c r="AX200" s="57">
        <f t="shared" si="721"/>
        <v>7.82133879E-2</v>
      </c>
      <c r="AY200" s="47">
        <f t="shared" si="722"/>
        <v>8.0343065892326856E-2</v>
      </c>
      <c r="AZ200" s="9" t="str">
        <f>Input!B200</f>
        <v>So-1-1042</v>
      </c>
      <c r="BA200" s="48">
        <f>Input!E200</f>
        <v>1042</v>
      </c>
      <c r="BB200" s="58">
        <f t="shared" si="723"/>
        <v>976.79242063021377</v>
      </c>
      <c r="BC200" s="22">
        <f t="shared" si="724"/>
        <v>2.3058432675924347</v>
      </c>
      <c r="BD200" s="9">
        <f t="shared" si="725"/>
        <v>12317.6</v>
      </c>
      <c r="BE200" s="49">
        <f t="shared" si="726"/>
        <v>40.171532946163431</v>
      </c>
      <c r="BF200" s="89">
        <f t="shared" si="727"/>
        <v>0.6492054194732122</v>
      </c>
      <c r="BG200" s="85"/>
      <c r="BH200" s="85"/>
      <c r="BI200" s="85"/>
      <c r="BJ200" s="85"/>
      <c r="BK200" s="85"/>
      <c r="BL200" s="85"/>
      <c r="BM200" s="90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</row>
    <row r="201" spans="1:109" s="154" customFormat="1" ht="15" customHeight="1" x14ac:dyDescent="0.2">
      <c r="A201" s="137">
        <f>Input!A201</f>
        <v>8717</v>
      </c>
      <c r="B201" s="137" t="str">
        <f>Input!B201</f>
        <v>Hu1-13</v>
      </c>
      <c r="C201" s="137">
        <f>Input!O201</f>
        <v>2.0421398458474926</v>
      </c>
      <c r="D201" s="137">
        <f>C201*Input!P201/100</f>
        <v>2.8263380780019533E-2</v>
      </c>
      <c r="E201" s="138">
        <f>Input!M201</f>
        <v>2.7689190622456161</v>
      </c>
      <c r="F201" s="139">
        <f>E201*Input!N201/100</f>
        <v>4.2568994341338835E-4</v>
      </c>
      <c r="G201" s="140">
        <f t="shared" si="702"/>
        <v>381.77856030242555</v>
      </c>
      <c r="H201" s="139">
        <f>G201*Input!L201/100</f>
        <v>3.243917172841939E-2</v>
      </c>
      <c r="I201" s="137">
        <v>0</v>
      </c>
      <c r="J201" s="141">
        <f>(((C201*$G$4*0.000000001*Input!G201*(234/233))-(I201*0.000000000000001))/Input!F201)*1000000000000</f>
        <v>728.21060057487296</v>
      </c>
      <c r="K201" s="137">
        <f>J201*Input!P201/100</f>
        <v>10.078493661413718</v>
      </c>
      <c r="L201" s="142">
        <f t="shared" si="703"/>
        <v>10.07062327614277</v>
      </c>
      <c r="M201" s="143">
        <f>L201*Input!P201/100</f>
        <v>0.13937824136996302</v>
      </c>
      <c r="N201" s="137">
        <v>0</v>
      </c>
      <c r="O201" s="141">
        <f>(((G201*$D$4*0.000000001*Input!G201*(238/236))-(N201*0.000000001))/Input!F201)*1000000</f>
        <v>13.713872531837836</v>
      </c>
      <c r="P201" s="137">
        <f>O201*Input!L201/100</f>
        <v>1.1652479012167168E-3</v>
      </c>
      <c r="Q201" s="144">
        <f t="shared" si="704"/>
        <v>10.231909048256647</v>
      </c>
      <c r="R201" s="145">
        <f>Q201*Input!L201/100</f>
        <v>8.6939050339296072E-4</v>
      </c>
      <c r="S201" s="143">
        <f>Input!S201*0.0000028263/0.000000000155125</f>
        <v>1.001179102037389</v>
      </c>
      <c r="T201" s="137">
        <f>S201*Input!T201/100</f>
        <v>2.0245217457152743E-3</v>
      </c>
      <c r="U201" s="143">
        <f>S201</f>
        <v>1.001179102037389</v>
      </c>
      <c r="V201" s="137">
        <f>U201*Input!T201/100</f>
        <v>2.0245217457152743E-3</v>
      </c>
      <c r="W201" s="146">
        <v>0</v>
      </c>
      <c r="X201" s="141">
        <f>((($L$4*0.000000001*Input!G201/Input!W201*(232/229))-(W201*0.000000001))/Input!F201)*1000000000</f>
        <v>1.0950084585013935</v>
      </c>
      <c r="Y201" s="141">
        <f>X201*Input!X201/100</f>
        <v>7.9338796046102018E-3</v>
      </c>
      <c r="Z201" s="141">
        <f t="shared" si="705"/>
        <v>2.6736973416004303E-4</v>
      </c>
      <c r="AA201" s="141">
        <f>Z201*Input!X201/100</f>
        <v>1.9372263878633019E-6</v>
      </c>
      <c r="AB201" s="142">
        <v>0</v>
      </c>
      <c r="AC201" s="142">
        <v>0.85</v>
      </c>
      <c r="AD201" s="141">
        <f>(((Input!G201*$L$4*0.000000001*Input!U201*(230/229))-((AB201*0.000000000000001)+(Input!G201*AC201*0.000000000000001)))/Input!F201)*1000000000000</f>
        <v>223.9385187140733</v>
      </c>
      <c r="AE201" s="141">
        <f>AD201*Input!V201/100</f>
        <v>0.8703920824580591</v>
      </c>
      <c r="AF201" s="141">
        <f t="shared" si="706"/>
        <v>10.209026466045398</v>
      </c>
      <c r="AG201" s="141">
        <f>AF201*Input!V201/100</f>
        <v>3.9679890072847335E-2</v>
      </c>
      <c r="AH201" s="137">
        <f t="shared" si="707"/>
        <v>38183.179177395024</v>
      </c>
      <c r="AI201" s="146">
        <f t="shared" si="708"/>
        <v>313.94842271791697</v>
      </c>
      <c r="AJ201" s="143">
        <f t="shared" si="709"/>
        <v>1.1791020373890237</v>
      </c>
      <c r="AK201" s="146">
        <f t="shared" si="710"/>
        <v>2.0245217457152744</v>
      </c>
      <c r="AL201" s="146">
        <f t="shared" si="711"/>
        <v>0.99776360578428447</v>
      </c>
      <c r="AM201" s="146">
        <f t="shared" si="712"/>
        <v>3.8789800045059305E-3</v>
      </c>
      <c r="AN201" s="137">
        <f>AF201/Q201</f>
        <v>0.99776360578428447</v>
      </c>
      <c r="AO201" s="141">
        <f t="shared" si="713"/>
        <v>3.8789800045059305E-3</v>
      </c>
      <c r="AP201" s="137">
        <f t="shared" si="714"/>
        <v>605.55759999999998</v>
      </c>
      <c r="AQ201" s="137" t="e">
        <f t="shared" si="715"/>
        <v>#VALUE!</v>
      </c>
      <c r="AR201" s="137" t="e">
        <f t="shared" si="716"/>
        <v>#VALUE!</v>
      </c>
      <c r="AS201" s="145">
        <f t="shared" si="717"/>
        <v>2.6130972519306997E-5</v>
      </c>
      <c r="AT201" s="145">
        <f t="shared" si="718"/>
        <v>1.8934488004374623E-7</v>
      </c>
      <c r="AU201" s="137">
        <v>0.75</v>
      </c>
      <c r="AV201" s="137">
        <f t="shared" si="719"/>
        <v>0.375</v>
      </c>
      <c r="AW201" s="137">
        <f t="shared" si="720"/>
        <v>605.55539999999996</v>
      </c>
      <c r="AX201" s="147">
        <f t="shared" si="721"/>
        <v>266.81312711010003</v>
      </c>
      <c r="AY201" s="147">
        <f t="shared" si="722"/>
        <v>133.97562642726913</v>
      </c>
      <c r="AZ201" s="137" t="str">
        <f>Input!B201</f>
        <v>Hu1-13</v>
      </c>
      <c r="BA201" s="148">
        <f>Input!E201</f>
        <v>0</v>
      </c>
      <c r="BB201" s="137">
        <f t="shared" si="723"/>
        <v>6.5288733277467701</v>
      </c>
      <c r="BC201" s="143">
        <f t="shared" si="724"/>
        <v>12.243608186800857</v>
      </c>
      <c r="BD201" s="137">
        <f t="shared" si="725"/>
        <v>605497.39999999991</v>
      </c>
      <c r="BE201" s="149">
        <f t="shared" si="726"/>
        <v>66987.813213634567</v>
      </c>
      <c r="BF201" s="150">
        <f t="shared" si="727"/>
        <v>22.124421056648018</v>
      </c>
      <c r="BG201" s="151"/>
      <c r="BH201" s="151"/>
      <c r="BI201" s="151"/>
      <c r="BJ201" s="151"/>
      <c r="BK201" s="151"/>
      <c r="BL201" s="151"/>
      <c r="BM201" s="155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</row>
    <row r="202" spans="1:109" ht="15" customHeight="1" x14ac:dyDescent="0.2">
      <c r="A202" s="9">
        <f>Input!A202</f>
        <v>9230</v>
      </c>
      <c r="B202" s="9" t="str">
        <f>Input!B202</f>
        <v>So-1-1065</v>
      </c>
      <c r="C202" s="9">
        <f>Input!O202</f>
        <v>1.9910839971084637</v>
      </c>
      <c r="D202" s="9">
        <f>C202*Input!P202/100</f>
        <v>6.9042870230384482E-3</v>
      </c>
      <c r="E202" s="11">
        <f>Input!M202</f>
        <v>1.3304516643750575</v>
      </c>
      <c r="F202" s="12">
        <f>E202*Input!N202/100</f>
        <v>7.406860091656836E-5</v>
      </c>
      <c r="G202" s="13">
        <f t="shared" ref="G202:G205" si="728">E202*137.88</f>
        <v>183.44267548403292</v>
      </c>
      <c r="H202" s="12">
        <f>G202*Input!L202/100</f>
        <v>8.7797394771157184E-3</v>
      </c>
      <c r="I202" s="9">
        <v>0.3</v>
      </c>
      <c r="J202" s="21">
        <f>(((C202*$G$4*0.000000001*Input!G202*(234/233))-(I202*0.000000000000001))/Input!F202)*1000000000000</f>
        <v>53.200684086242056</v>
      </c>
      <c r="K202" s="9">
        <f>J202*Input!P202/100</f>
        <v>0.18447880314785123</v>
      </c>
      <c r="L202" s="14">
        <f t="shared" ref="L202:L205" si="729">(J202/234)*602200000000*0.0000028263/(365.2425*24*60)</f>
        <v>0.73572678980871475</v>
      </c>
      <c r="M202" s="22">
        <f>L202*Input!P202/100</f>
        <v>2.5512077515338154E-3</v>
      </c>
      <c r="N202" s="9">
        <v>5.0000000000000001E-3</v>
      </c>
      <c r="O202" s="21">
        <f>(((G202*$D$4*0.000000001*Input!G202*(238/236))-(N202*0.000000001))/Input!F202)*1000000</f>
        <v>0.4937325748179387</v>
      </c>
      <c r="P202" s="9">
        <f>O202*Input!L202/100</f>
        <v>2.3630506733665451E-5</v>
      </c>
      <c r="Q202" s="23">
        <f t="shared" ref="Q202:Q205" si="730">(O202/238.05)*602200000000000000*0.00000000015512/(365.2425*24*60)</f>
        <v>0.36837346912555186</v>
      </c>
      <c r="R202" s="24">
        <f>Q202*Input!L202/100</f>
        <v>1.7630701692884907E-5</v>
      </c>
      <c r="S202" s="65">
        <f>Input!S202*0.0000028263/0.000000000155125</f>
        <v>1.9879540200980628</v>
      </c>
      <c r="T202" s="9">
        <f>S202*Input!T202/100</f>
        <v>1.3791369854805943E-3</v>
      </c>
      <c r="U202" s="9">
        <f>S202*1/((U201+U203)/2)</f>
        <v>1.9869760045359053</v>
      </c>
      <c r="V202" s="9">
        <f>U202*Input!T202/100</f>
        <v>1.3784584901932234E-3</v>
      </c>
      <c r="W202" s="3">
        <v>3.0000000000000001E-3</v>
      </c>
      <c r="X202" s="21">
        <f>((($L$4*0.000000001*Input!G202/Input!W202*(232/229))-(W202*0.000000001))/Input!F202)*1000000000</f>
        <v>0.22095800780040459</v>
      </c>
      <c r="Y202" s="21">
        <f>X202*Input!X202/100</f>
        <v>5.3733897951618707E-4</v>
      </c>
      <c r="Z202" s="21">
        <f t="shared" ref="Z202:Z205" si="731">(X202/232)*6.022E+23*0.000000001*0.000000000049475/(365.2425*24*60)</f>
        <v>5.3951623247713671E-5</v>
      </c>
      <c r="AA202" s="21">
        <f>Z202*Input!X202/100</f>
        <v>1.3120280395248555E-7</v>
      </c>
      <c r="AB202" s="14">
        <v>0.05</v>
      </c>
      <c r="AC202" s="14">
        <v>0.85</v>
      </c>
      <c r="AD202" s="21">
        <f>(((Input!G202*$L$4*0.000000001*Input!U202*(230/229))-((AB202*0.000000000000001)+(Input!G202*AC202*0.000000000000001)))/Input!F202)*1000000000000</f>
        <v>1.7979919384299499</v>
      </c>
      <c r="AE202" s="21">
        <f>AD202*Input!V202/100</f>
        <v>8.5882353879540192E-3</v>
      </c>
      <c r="AF202" s="21">
        <f t="shared" ref="AF202:AF205" si="732">(AD202/230)*602200000000*0.0000091577/(365.2425*24*60)</f>
        <v>8.1967798083921434E-2</v>
      </c>
      <c r="AG202" s="21">
        <f>AF202*Input!V202/100</f>
        <v>3.9152497245995309E-4</v>
      </c>
      <c r="AH202" s="9">
        <f t="shared" ref="AH202:AH205" si="733">AF202/Z202</f>
        <v>1519.2832606272882</v>
      </c>
      <c r="AI202" s="3">
        <f t="shared" ref="AI202:AI205" si="734">AH202*SQRT((AG202/AF202)^2+(AA202/Z202)^2)</f>
        <v>8.143354078061364</v>
      </c>
      <c r="AJ202" s="22">
        <f t="shared" ref="AJ202:AJ205" si="735">(U202-1)*1000</f>
        <v>986.9760045359053</v>
      </c>
      <c r="AK202" s="3">
        <f t="shared" ref="AK202:AK205" si="736">V202*1000</f>
        <v>1.3784584901932233</v>
      </c>
      <c r="AL202" s="3">
        <f t="shared" ref="AL202:AL205" si="737">AF202/Q202</f>
        <v>0.22251276205774892</v>
      </c>
      <c r="AM202" s="3">
        <f t="shared" ref="AM202:AM205" si="738">AL202*SQRT((R202/Q202)^2+(AG202/AF202)^2)</f>
        <v>1.0629012650846346E-3</v>
      </c>
      <c r="AN202" s="9">
        <f>AL202*1/((AN201+AN203)/2)</f>
        <v>0.22234458662568291</v>
      </c>
      <c r="AO202" s="21">
        <f t="shared" ref="AO202:AO205" si="739">AN202*SQRT((R202/Q202)^2+(AG202/AF202)^2)</f>
        <v>1.0620979229399141E-3</v>
      </c>
      <c r="AP202" s="58">
        <f t="shared" ref="AP202:AP205" si="740">ThU_Alter_Kombi(AN202,U202)</f>
        <v>12.8369</v>
      </c>
      <c r="AQ202" s="58">
        <f t="shared" ref="AQ202:AQ205" si="741">Montealter(AN202,AO202,U202,V202)</f>
        <v>6.4600000000000005E-2</v>
      </c>
      <c r="AR202" s="58">
        <f t="shared" ref="AR202:AR205" si="742">(AQ202/AP202)*100</f>
        <v>0.50323676276982765</v>
      </c>
      <c r="AS202" s="67">
        <f t="shared" ref="AS202:AS205" si="743">Z202/Q202</f>
        <v>1.4645903619439399E-4</v>
      </c>
      <c r="AT202" s="67">
        <f t="shared" ref="AT202:AT205" si="744">AS202*SQRT((Y202/X202)^2+(P202/O202)^2)</f>
        <v>3.5623686862939931E-7</v>
      </c>
      <c r="AU202" s="58">
        <v>0.75</v>
      </c>
      <c r="AV202" s="58">
        <f t="shared" ref="AV202:AV205" si="745">AU202/2</f>
        <v>0.375</v>
      </c>
      <c r="AW202" s="58">
        <f t="shared" ref="AW202:AW205" si="746">marincorr_age(AN202,U202,AS202,AU202)</f>
        <v>12.8309</v>
      </c>
      <c r="AX202" s="57">
        <f t="shared" ref="AX202:AX205" si="747">marincorr_age_error(AN202, AO202, U202, V202, AS202, AT202, AU202, AV202)</f>
        <v>5.9220902700000001E-2</v>
      </c>
      <c r="AY202" s="47">
        <f t="shared" ref="AY202:AY205" si="748">SQRT(((AU202*EXP(-0.0000091577*AW202*1000))/(0.0000091577*(EXP(-0.0000091577*AW202*1000)+(AJ202/1000)*EXP(-(0.0000091577-0.0000028263)*AW202*1000)-AS202*AU202*EXP(-0.0000091577*AW202*1000))))^2*AT202^2+((AS202*EXP(-0.0000091577*AW202*1000))/(0.0000091577*(EXP(-0.0000091577*AW202*1000)+(AJ202/1000)*EXP(-(0.0000091577-0.0000028263)*AW202*1000)-AS202*AU202*EXP(-0.0000091577*AW202*1000))))^2*AV202^2+((0.0000091577/(0.0000091577-0.0000028263))*(EXP(-(0.0000091577-0.0000028263)*AW202*1000)-1)/(0.0000091577*(EXP(-0.0000091577*AW202*1000)+(AJ202/1000)*EXP(-(0.0000091577-0.0000028263)*AW202*1000)-AS202*AU202*EXP(-0.0000091577*AW202*1000))))^2*T202^2+(1/(0.0000091577*(EXP(-0.0000091577*AW202*1000)+(AJ202/1000)*EXP(-(0.0000091577-0.0000028263)*AW202*1000)-AS202*AU202*EXP(-0.0000091577*AW202*1000))))^2*AO202^2)/1000</f>
        <v>6.5224049926198999E-2</v>
      </c>
      <c r="AZ202" s="9" t="str">
        <f>Input!B202</f>
        <v>So-1-1065</v>
      </c>
      <c r="BA202" s="48">
        <f>Input!E202</f>
        <v>1065</v>
      </c>
      <c r="BB202" s="58">
        <f t="shared" ref="BB202:BB205" si="749">((U202-1)*EXP(0.0000028263*AW202*1000))*1000</f>
        <v>1023.4245659098274</v>
      </c>
      <c r="BC202" s="22">
        <f t="shared" ref="BC202:BC205" si="750">SQRT((EXP(0.0000028263*AW202*1000)*V202)^2+((U202-1)*0.0000028263*EXP(0.0000028263*AW202*1000)*AX202*1000)^2)*1000</f>
        <v>1.4395919299447804</v>
      </c>
      <c r="BD202" s="9">
        <f t="shared" ref="BD202:BD205" si="751">AW202*1000-58</f>
        <v>12772.9</v>
      </c>
      <c r="BE202" s="49">
        <f t="shared" ref="BE202:BE205" si="752">AY202/2*1000</f>
        <v>32.6120249630995</v>
      </c>
      <c r="BF202" s="89">
        <f t="shared" ref="BF202:BF205" si="753">AY202/AW202*100</f>
        <v>0.50833573581119795</v>
      </c>
      <c r="BG202" s="85"/>
      <c r="BH202" s="85"/>
      <c r="BI202" s="85"/>
      <c r="BJ202" s="85"/>
      <c r="BK202" s="85"/>
      <c r="BL202" s="85"/>
      <c r="BM202" s="90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</row>
    <row r="203" spans="1:109" s="154" customFormat="1" ht="15" customHeight="1" x14ac:dyDescent="0.2">
      <c r="A203" s="137">
        <f>Input!A203</f>
        <v>8717</v>
      </c>
      <c r="B203" s="137" t="str">
        <f>Input!B203</f>
        <v>Hu1-13</v>
      </c>
      <c r="C203" s="137">
        <f>Input!O203</f>
        <v>2.1422533662282253</v>
      </c>
      <c r="D203" s="137">
        <f>C203*Input!P203/100</f>
        <v>3.438324716561144E-2</v>
      </c>
      <c r="E203" s="138">
        <f>Input!M203</f>
        <v>2.768360168175112</v>
      </c>
      <c r="F203" s="139">
        <f>E203*Input!N203/100</f>
        <v>4.2333884260106628E-4</v>
      </c>
      <c r="G203" s="140">
        <f t="shared" si="728"/>
        <v>381.70149998798445</v>
      </c>
      <c r="H203" s="139">
        <f>G203*Input!L203/100</f>
        <v>3.247107824729132E-2</v>
      </c>
      <c r="I203" s="137">
        <v>0</v>
      </c>
      <c r="J203" s="141">
        <f>(((C203*$G$4*0.000000001*Input!G203*(234/233))-(I203*0.000000000000001))/Input!F203)*1000000000000</f>
        <v>763.91027459590578</v>
      </c>
      <c r="K203" s="137">
        <f>J203*Input!P203/100</f>
        <v>12.260788661999429</v>
      </c>
      <c r="L203" s="142">
        <f t="shared" si="729"/>
        <v>10.564323818078178</v>
      </c>
      <c r="M203" s="143">
        <f>L203*Input!P203/100</f>
        <v>0.16955779493724019</v>
      </c>
      <c r="N203" s="137">
        <v>0</v>
      </c>
      <c r="O203" s="141">
        <f>(((G203*$D$4*0.000000001*Input!G203*(238/236))-(N203*0.000000001))/Input!F203)*1000000</f>
        <v>13.711104447300372</v>
      </c>
      <c r="P203" s="137">
        <f>O203*Input!L203/100</f>
        <v>1.1663940156878851E-3</v>
      </c>
      <c r="Q203" s="144">
        <f t="shared" si="730"/>
        <v>10.229843782653555</v>
      </c>
      <c r="R203" s="145">
        <f>Q203*Input!L203/100</f>
        <v>8.7024561845988743E-4</v>
      </c>
      <c r="S203" s="143">
        <f>Input!S203*0.0000028263/0.000000000155125</f>
        <v>0.99980532410557876</v>
      </c>
      <c r="T203" s="137">
        <f>S203*Input!T203/100</f>
        <v>2.3651589762298982E-3</v>
      </c>
      <c r="U203" s="143">
        <f>S203</f>
        <v>0.99980532410557876</v>
      </c>
      <c r="V203" s="137">
        <f>U203*Input!T203/100</f>
        <v>2.3651589762298982E-3</v>
      </c>
      <c r="W203" s="146">
        <v>0</v>
      </c>
      <c r="X203" s="141">
        <f>((($L$4*0.000000001*Input!G203/Input!W203*(232/229))-(W203*0.000000001))/Input!F203)*1000000000</f>
        <v>1.0923150842346683</v>
      </c>
      <c r="Y203" s="141">
        <f>X203*Input!X203/100</f>
        <v>6.4502703487479282E-3</v>
      </c>
      <c r="Z203" s="141">
        <f t="shared" si="731"/>
        <v>2.667120892294519E-4</v>
      </c>
      <c r="AA203" s="141">
        <f>Z203*Input!X203/100</f>
        <v>1.5749714579971408E-6</v>
      </c>
      <c r="AB203" s="142">
        <v>0</v>
      </c>
      <c r="AC203" s="142">
        <v>0.85</v>
      </c>
      <c r="AD203" s="141">
        <f>(((Input!G203*$L$4*0.000000001*Input!U203*(230/229))-((AB203*0.000000000000001)+(Input!G203*AC203*0.000000000000001)))/Input!F203)*1000000000000</f>
        <v>225.23644261302331</v>
      </c>
      <c r="AE203" s="141">
        <f>AD203*Input!V203/100</f>
        <v>0.78652321835855077</v>
      </c>
      <c r="AF203" s="141">
        <f t="shared" si="732"/>
        <v>10.268196900463659</v>
      </c>
      <c r="AG203" s="141">
        <f>AF203*Input!V203/100</f>
        <v>3.5856432374789263E-2</v>
      </c>
      <c r="AH203" s="137">
        <f t="shared" si="733"/>
        <v>38499.180633803022</v>
      </c>
      <c r="AI203" s="146">
        <f t="shared" si="734"/>
        <v>264.11850098487452</v>
      </c>
      <c r="AJ203" s="143">
        <f t="shared" si="735"/>
        <v>-0.19467589442123678</v>
      </c>
      <c r="AK203" s="146">
        <f t="shared" si="736"/>
        <v>2.3651589762298983</v>
      </c>
      <c r="AL203" s="146">
        <f t="shared" si="737"/>
        <v>1.0037491401261804</v>
      </c>
      <c r="AM203" s="146">
        <f t="shared" si="738"/>
        <v>3.5061210557159818E-3</v>
      </c>
      <c r="AN203" s="137">
        <f>AF203/Q203</f>
        <v>1.0037491401261804</v>
      </c>
      <c r="AO203" s="141">
        <f t="shared" si="739"/>
        <v>3.5061210557159818E-3</v>
      </c>
      <c r="AP203" s="137" t="str">
        <f t="shared" si="740"/>
        <v>Out of range</v>
      </c>
      <c r="AQ203" s="137" t="e">
        <f t="shared" si="741"/>
        <v>#VALUE!</v>
      </c>
      <c r="AR203" s="137" t="e">
        <f t="shared" si="742"/>
        <v>#VALUE!</v>
      </c>
      <c r="AS203" s="145">
        <f t="shared" si="743"/>
        <v>2.6071961106748056E-5</v>
      </c>
      <c r="AT203" s="145">
        <f t="shared" si="744"/>
        <v>1.5397448013037822E-7</v>
      </c>
      <c r="AU203" s="137">
        <v>0.75</v>
      </c>
      <c r="AV203" s="137">
        <f t="shared" si="745"/>
        <v>0.375</v>
      </c>
      <c r="AW203" s="137" t="str">
        <f t="shared" si="746"/>
        <v>Out of range</v>
      </c>
      <c r="AX203" s="147">
        <f t="shared" si="747"/>
        <v>271.15123646289999</v>
      </c>
      <c r="AY203" s="147" t="e">
        <f t="shared" si="748"/>
        <v>#VALUE!</v>
      </c>
      <c r="AZ203" s="137" t="str">
        <f>Input!B203</f>
        <v>Hu1-13</v>
      </c>
      <c r="BA203" s="148">
        <f>Input!E203</f>
        <v>0</v>
      </c>
      <c r="BB203" s="137" t="e">
        <f t="shared" si="749"/>
        <v>#VALUE!</v>
      </c>
      <c r="BC203" s="143" t="e">
        <f t="shared" si="750"/>
        <v>#VALUE!</v>
      </c>
      <c r="BD203" s="137" t="e">
        <f t="shared" si="751"/>
        <v>#VALUE!</v>
      </c>
      <c r="BE203" s="149" t="e">
        <f t="shared" si="752"/>
        <v>#VALUE!</v>
      </c>
      <c r="BF203" s="150" t="e">
        <f t="shared" si="753"/>
        <v>#VALUE!</v>
      </c>
      <c r="BG203" s="151"/>
      <c r="BH203" s="151"/>
      <c r="BI203" s="151"/>
      <c r="BJ203" s="151"/>
      <c r="BK203" s="151"/>
      <c r="BL203" s="151"/>
      <c r="BM203" s="155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</row>
    <row r="204" spans="1:109" ht="15" customHeight="1" x14ac:dyDescent="0.2">
      <c r="A204" s="9">
        <f>Input!A204</f>
        <v>9231</v>
      </c>
      <c r="B204" s="9" t="str">
        <f>Input!B204</f>
        <v>So-1-1076</v>
      </c>
      <c r="C204" s="9">
        <f>Input!O204</f>
        <v>1.5537757548563411</v>
      </c>
      <c r="D204" s="9">
        <f>C204*Input!P204/100</f>
        <v>5.9934188202570952E-3</v>
      </c>
      <c r="E204" s="11">
        <f>Input!M204</f>
        <v>1.0448286556723332</v>
      </c>
      <c r="F204" s="12">
        <f>E204*Input!N204/100</f>
        <v>7.1742337760398296E-5</v>
      </c>
      <c r="G204" s="13">
        <f t="shared" si="728"/>
        <v>144.0609750441013</v>
      </c>
      <c r="H204" s="12">
        <f>G204*Input!L204/100</f>
        <v>8.8144552240227974E-3</v>
      </c>
      <c r="I204" s="9">
        <v>0.3</v>
      </c>
      <c r="J204" s="21">
        <f>(((C204*$G$4*0.000000001*Input!G204*(234/233))-(I204*0.000000000000001))/Input!F204)*1000000000000</f>
        <v>38.144623097456851</v>
      </c>
      <c r="K204" s="9">
        <f>J204*Input!P204/100</f>
        <v>0.14713622686502068</v>
      </c>
      <c r="L204" s="14">
        <f t="shared" si="729"/>
        <v>0.52751241045061614</v>
      </c>
      <c r="M204" s="22">
        <f>L204*Input!P204/100</f>
        <v>2.0347870655287857E-3</v>
      </c>
      <c r="N204" s="9">
        <v>5.0000000000000001E-3</v>
      </c>
      <c r="O204" s="21">
        <f>(((G204*$D$4*0.000000001*Input!G204*(238/236))-(N204*0.000000001))/Input!F204)*1000000</f>
        <v>0.35624736774044491</v>
      </c>
      <c r="P204" s="9">
        <f>O204*Input!L204/100</f>
        <v>2.179720407044899E-5</v>
      </c>
      <c r="Q204" s="23">
        <f t="shared" si="730"/>
        <v>0.26579586888668433</v>
      </c>
      <c r="R204" s="24">
        <f>Q204*Input!L204/100</f>
        <v>1.6262876079484397E-5</v>
      </c>
      <c r="S204" s="65">
        <f>Input!S204*0.0000028263/0.000000000155125</f>
        <v>1.9759436880021053</v>
      </c>
      <c r="T204" s="9">
        <f>S204*Input!T204/100</f>
        <v>1.9034921881386441E-3</v>
      </c>
      <c r="U204" s="9">
        <f>S204*1/((U203+U205)/2)</f>
        <v>1.9771212553327617</v>
      </c>
      <c r="V204" s="9">
        <f>U204*Input!T204/100</f>
        <v>1.9046265778626642E-3</v>
      </c>
      <c r="W204" s="3">
        <v>3.0000000000000001E-3</v>
      </c>
      <c r="X204" s="21">
        <f>((($L$4*0.000000001*Input!G204/Input!W204*(232/229))-(W204*0.000000001))/Input!F204)*1000000000</f>
        <v>0.34695343574392529</v>
      </c>
      <c r="Y204" s="21">
        <f>X204*Input!X204/100</f>
        <v>9.5602037251491694E-4</v>
      </c>
      <c r="Z204" s="21">
        <f t="shared" si="731"/>
        <v>8.4716101652514172E-5</v>
      </c>
      <c r="AA204" s="21">
        <f>Z204*Input!X204/100</f>
        <v>2.334328204192346E-7</v>
      </c>
      <c r="AB204" s="14">
        <v>0.05</v>
      </c>
      <c r="AC204" s="14">
        <v>0.85</v>
      </c>
      <c r="AD204" s="21">
        <f>(((Input!G204*$L$4*0.000000001*Input!U204*(230/229))-((AB204*0.000000000000001)+(Input!G204*AC204*0.000000000000001)))/Input!F204)*1000000000000</f>
        <v>1.324855424145964</v>
      </c>
      <c r="AE204" s="21">
        <f>AD204*Input!V204/100</f>
        <v>6.4236423224133029E-3</v>
      </c>
      <c r="AF204" s="21">
        <f t="shared" si="732"/>
        <v>6.0398202892729701E-2</v>
      </c>
      <c r="AG204" s="21">
        <f>AF204*Input!V204/100</f>
        <v>2.92844370207069E-4</v>
      </c>
      <c r="AH204" s="9">
        <f t="shared" si="733"/>
        <v>712.9483264051637</v>
      </c>
      <c r="AI204" s="3">
        <f t="shared" si="734"/>
        <v>3.9760002487133459</v>
      </c>
      <c r="AJ204" s="22">
        <f t="shared" si="735"/>
        <v>977.12125533276173</v>
      </c>
      <c r="AK204" s="3">
        <f t="shared" si="736"/>
        <v>1.9046265778626641</v>
      </c>
      <c r="AL204" s="3">
        <f t="shared" si="737"/>
        <v>0.22723529581446963</v>
      </c>
      <c r="AM204" s="3">
        <f t="shared" si="738"/>
        <v>1.1018519131516104E-3</v>
      </c>
      <c r="AN204" s="9">
        <f>AL204*1/((AN203+AN205)/2)</f>
        <v>0.2264104013935572</v>
      </c>
      <c r="AO204" s="21">
        <f t="shared" si="739"/>
        <v>1.0978520437978083E-3</v>
      </c>
      <c r="AP204" s="58">
        <f t="shared" si="740"/>
        <v>13.1532</v>
      </c>
      <c r="AQ204" s="58">
        <f t="shared" si="741"/>
        <v>6.8400000000000002E-2</v>
      </c>
      <c r="AR204" s="58">
        <f t="shared" si="742"/>
        <v>0.52002554511449683</v>
      </c>
      <c r="AS204" s="67">
        <f t="shared" si="743"/>
        <v>3.1872617888064632E-4</v>
      </c>
      <c r="AT204" s="67">
        <f t="shared" si="744"/>
        <v>8.7845745447107533E-7</v>
      </c>
      <c r="AU204" s="58">
        <v>0.75</v>
      </c>
      <c r="AV204" s="58">
        <f t="shared" si="745"/>
        <v>0.375</v>
      </c>
      <c r="AW204" s="58">
        <f t="shared" si="746"/>
        <v>13.1402</v>
      </c>
      <c r="AX204" s="57">
        <f t="shared" si="747"/>
        <v>6.8375711300000003E-2</v>
      </c>
      <c r="AY204" s="47">
        <f t="shared" si="748"/>
        <v>6.877961484673159E-2</v>
      </c>
      <c r="AZ204" s="9" t="str">
        <f>Input!B204</f>
        <v>So-1-1076</v>
      </c>
      <c r="BA204" s="48">
        <f>Input!E204</f>
        <v>1076</v>
      </c>
      <c r="BB204" s="58">
        <f t="shared" si="749"/>
        <v>1014.0919915250852</v>
      </c>
      <c r="BC204" s="22">
        <f t="shared" si="750"/>
        <v>1.9863816363532334</v>
      </c>
      <c r="BD204" s="9">
        <f t="shared" si="751"/>
        <v>13082.2</v>
      </c>
      <c r="BE204" s="49">
        <f t="shared" si="752"/>
        <v>34.389807423365795</v>
      </c>
      <c r="BF204" s="89">
        <f t="shared" si="753"/>
        <v>0.52342898012763572</v>
      </c>
      <c r="BG204" s="85"/>
      <c r="BH204" s="85"/>
      <c r="BI204" s="85"/>
      <c r="BJ204" s="85"/>
      <c r="BK204" s="85"/>
      <c r="BL204" s="85"/>
      <c r="BM204" s="90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</row>
    <row r="205" spans="1:109" s="154" customFormat="1" ht="15" customHeight="1" x14ac:dyDescent="0.2">
      <c r="A205" s="137">
        <f>Input!A205</f>
        <v>8717</v>
      </c>
      <c r="B205" s="137" t="str">
        <f>Input!B205</f>
        <v>Hu1-13</v>
      </c>
      <c r="C205" s="137">
        <f>Input!O205</f>
        <v>2.110013217579533</v>
      </c>
      <c r="D205" s="137">
        <f>C205*Input!P205/100</f>
        <v>3.0927281215532072E-2</v>
      </c>
      <c r="E205" s="138">
        <f>Input!M205</f>
        <v>2.7699819827286274</v>
      </c>
      <c r="F205" s="139">
        <f>E205*Input!N205/100</f>
        <v>5.2118987348621448E-4</v>
      </c>
      <c r="G205" s="140">
        <f t="shared" si="728"/>
        <v>381.92511577862314</v>
      </c>
      <c r="H205" s="139">
        <f>G205*Input!L205/100</f>
        <v>2.8693553890759588E-2</v>
      </c>
      <c r="I205" s="137">
        <v>0</v>
      </c>
      <c r="J205" s="141">
        <f>(((C205*$G$4*0.000000001*Input!G205*(234/233))-(I205*0.000000000000001))/Input!F205)*1000000000000</f>
        <v>752.4136975824232</v>
      </c>
      <c r="K205" s="137">
        <f>J205*Input!P205/100</f>
        <v>11.028419074191312</v>
      </c>
      <c r="L205" s="142">
        <f t="shared" si="729"/>
        <v>10.405334514741275</v>
      </c>
      <c r="M205" s="143">
        <f>L205*Input!P205/100</f>
        <v>0.1525150193363447</v>
      </c>
      <c r="N205" s="137">
        <v>0</v>
      </c>
      <c r="O205" s="141">
        <f>(((G205*$D$4*0.000000001*Input!G205*(238/236))-(N205*0.000000001))/Input!F205)*1000000</f>
        <v>13.719136952966734</v>
      </c>
      <c r="P205" s="137">
        <f>O205*Input!L205/100</f>
        <v>1.0307015151180465E-3</v>
      </c>
      <c r="Q205" s="144">
        <f t="shared" si="730"/>
        <v>10.235836828543182</v>
      </c>
      <c r="R205" s="145">
        <f>Q205*Input!L205/100</f>
        <v>7.6900555507605187E-4</v>
      </c>
      <c r="S205" s="143">
        <f>Input!S205*0.0000028263/0.000000000155125</f>
        <v>0.99900348205390155</v>
      </c>
      <c r="T205" s="137">
        <f>S205*Input!T205/100</f>
        <v>3.3397865425470242E-3</v>
      </c>
      <c r="U205" s="143">
        <f>S205</f>
        <v>0.99900348205390155</v>
      </c>
      <c r="V205" s="137">
        <f>U205*Input!T205/100</f>
        <v>3.3397865425470242E-3</v>
      </c>
      <c r="W205" s="146">
        <v>0</v>
      </c>
      <c r="X205" s="141">
        <f>((($L$4*0.000000001*Input!G205/Input!W205*(232/229))-(W205*0.000000001))/Input!F205)*1000000000</f>
        <v>1.0644450905304461</v>
      </c>
      <c r="Y205" s="141">
        <f>X205*Input!X205/100</f>
        <v>8.12747860331757E-3</v>
      </c>
      <c r="Z205" s="141">
        <f t="shared" si="731"/>
        <v>2.5990703420920305E-4</v>
      </c>
      <c r="AA205" s="141">
        <f>Z205*Input!X205/100</f>
        <v>1.9844977239120492E-6</v>
      </c>
      <c r="AB205" s="142">
        <v>0</v>
      </c>
      <c r="AC205" s="142">
        <v>0.85</v>
      </c>
      <c r="AD205" s="141">
        <f>(((Input!G205*$L$4*0.000000001*Input!U205*(230/229))-((AB205*0.000000000000001)+(Input!G205*AC205*0.000000000000001)))/Input!F205)*1000000000000</f>
        <v>225.32089374083597</v>
      </c>
      <c r="AE205" s="141">
        <f>AD205*Input!V205/100</f>
        <v>0.58746372586031237</v>
      </c>
      <c r="AF205" s="141">
        <f t="shared" si="732"/>
        <v>10.272046902704799</v>
      </c>
      <c r="AG205" s="141">
        <f>AF205*Input!V205/100</f>
        <v>2.6781603984829174E-2</v>
      </c>
      <c r="AH205" s="137">
        <f t="shared" si="733"/>
        <v>39522.004219542112</v>
      </c>
      <c r="AI205" s="146">
        <f t="shared" si="734"/>
        <v>318.87473293933346</v>
      </c>
      <c r="AJ205" s="143">
        <f t="shared" si="735"/>
        <v>-0.9965179460984519</v>
      </c>
      <c r="AK205" s="146">
        <f t="shared" si="736"/>
        <v>3.3397865425470243</v>
      </c>
      <c r="AL205" s="146">
        <f t="shared" si="737"/>
        <v>1.0035375782916589</v>
      </c>
      <c r="AM205" s="146">
        <f t="shared" si="738"/>
        <v>2.6175408001242232E-3</v>
      </c>
      <c r="AN205" s="137">
        <f>AF205/Q205</f>
        <v>1.0035375782916589</v>
      </c>
      <c r="AO205" s="141">
        <f t="shared" si="739"/>
        <v>2.6175408001242232E-3</v>
      </c>
      <c r="AP205" s="137" t="str">
        <f t="shared" si="740"/>
        <v>Out of range</v>
      </c>
      <c r="AQ205" s="137" t="e">
        <f t="shared" si="741"/>
        <v>#VALUE!</v>
      </c>
      <c r="AR205" s="137" t="e">
        <f t="shared" si="742"/>
        <v>#VALUE!</v>
      </c>
      <c r="AS205" s="145">
        <f t="shared" si="743"/>
        <v>2.5391869620707348E-5</v>
      </c>
      <c r="AT205" s="145">
        <f t="shared" si="744"/>
        <v>1.9388681359313848E-7</v>
      </c>
      <c r="AU205" s="137">
        <v>0.75</v>
      </c>
      <c r="AV205" s="137">
        <f t="shared" si="745"/>
        <v>0.375</v>
      </c>
      <c r="AW205" s="137" t="str">
        <f t="shared" si="746"/>
        <v>Out of range</v>
      </c>
      <c r="AX205" s="147">
        <f t="shared" si="747"/>
        <v>222.60813525309999</v>
      </c>
      <c r="AY205" s="147" t="e">
        <f t="shared" si="748"/>
        <v>#VALUE!</v>
      </c>
      <c r="AZ205" s="137" t="str">
        <f>Input!B205</f>
        <v>Hu1-13</v>
      </c>
      <c r="BA205" s="148">
        <f>Input!E205</f>
        <v>0</v>
      </c>
      <c r="BB205" s="137" t="e">
        <f t="shared" si="749"/>
        <v>#VALUE!</v>
      </c>
      <c r="BC205" s="143" t="e">
        <f t="shared" si="750"/>
        <v>#VALUE!</v>
      </c>
      <c r="BD205" s="137" t="e">
        <f t="shared" si="751"/>
        <v>#VALUE!</v>
      </c>
      <c r="BE205" s="149" t="e">
        <f t="shared" si="752"/>
        <v>#VALUE!</v>
      </c>
      <c r="BF205" s="150" t="e">
        <f t="shared" si="753"/>
        <v>#VALUE!</v>
      </c>
      <c r="BG205" s="151"/>
      <c r="BH205" s="151"/>
      <c r="BI205" s="151"/>
      <c r="BJ205" s="151"/>
      <c r="BK205" s="151"/>
      <c r="BL205" s="151"/>
      <c r="BM205" s="155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</row>
    <row r="206" spans="1:109" s="76" customFormat="1" ht="15" customHeight="1" x14ac:dyDescent="0.2">
      <c r="A206" s="58"/>
      <c r="B206" s="58"/>
      <c r="C206" s="58"/>
      <c r="D206" s="58"/>
      <c r="E206" s="60"/>
      <c r="F206" s="61"/>
      <c r="G206" s="59"/>
      <c r="H206" s="61"/>
      <c r="I206" s="58"/>
      <c r="J206" s="63"/>
      <c r="K206" s="58"/>
      <c r="L206" s="64"/>
      <c r="M206" s="65"/>
      <c r="N206" s="58"/>
      <c r="O206" s="63"/>
      <c r="P206" s="58"/>
      <c r="Q206" s="66"/>
      <c r="R206" s="67"/>
      <c r="S206" s="65"/>
      <c r="T206" s="58"/>
      <c r="U206" s="58"/>
      <c r="V206" s="58"/>
      <c r="W206" s="68"/>
      <c r="X206" s="63"/>
      <c r="Y206" s="63"/>
      <c r="Z206" s="63"/>
      <c r="AA206" s="63"/>
      <c r="AB206" s="64"/>
      <c r="AC206" s="64"/>
      <c r="AD206" s="63"/>
      <c r="AE206" s="63"/>
      <c r="AF206" s="63"/>
      <c r="AG206" s="63"/>
      <c r="AH206" s="58"/>
      <c r="AI206" s="68"/>
      <c r="AJ206" s="65"/>
      <c r="AK206" s="68"/>
      <c r="AL206" s="68"/>
      <c r="AM206" s="68"/>
      <c r="AN206" s="58"/>
      <c r="AO206" s="63"/>
      <c r="AP206" s="58"/>
      <c r="AQ206" s="58"/>
      <c r="AR206" s="58"/>
      <c r="AS206" s="67"/>
      <c r="AT206" s="67"/>
      <c r="AU206" s="58"/>
      <c r="AV206" s="58"/>
      <c r="AW206" s="58"/>
      <c r="AX206" s="57"/>
      <c r="AY206" s="57"/>
      <c r="AZ206" s="58"/>
      <c r="BA206" s="69"/>
      <c r="BB206" s="58"/>
      <c r="BC206" s="65"/>
      <c r="BD206" s="58"/>
      <c r="BE206" s="62"/>
      <c r="BF206" s="74"/>
      <c r="BG206" s="75"/>
      <c r="BH206" s="75"/>
      <c r="BI206" s="75"/>
      <c r="BJ206" s="75"/>
      <c r="BK206" s="75"/>
      <c r="BL206" s="75"/>
      <c r="BM206" s="103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</row>
    <row r="207" spans="1:109" s="154" customFormat="1" ht="15" customHeight="1" x14ac:dyDescent="0.2">
      <c r="A207" s="137">
        <f>Input!A207</f>
        <v>8717</v>
      </c>
      <c r="B207" s="137" t="str">
        <f>Input!B207</f>
        <v>Hu1-13</v>
      </c>
      <c r="C207" s="137">
        <f>Input!O207</f>
        <v>2.134360173339068</v>
      </c>
      <c r="D207" s="137">
        <f>C207*Input!P207/100</f>
        <v>2.4473859792603241E-2</v>
      </c>
      <c r="E207" s="138">
        <f>Input!M207</f>
        <v>2.7690490026725589</v>
      </c>
      <c r="F207" s="139">
        <f>E207*Input!N207/100</f>
        <v>5.0645160026974764E-4</v>
      </c>
      <c r="G207" s="140">
        <f t="shared" ref="G207:G221" si="754">E207*137.88</f>
        <v>381.79647648849243</v>
      </c>
      <c r="H207" s="139">
        <f>G207*Input!L207/100</f>
        <v>2.7524620008786461E-2</v>
      </c>
      <c r="I207" s="137">
        <v>0</v>
      </c>
      <c r="J207" s="141">
        <f>(((C207*$G$4*0.000000001*Input!G207*(234/233))-(I207*0.000000000000001))/Input!F207)*1000000000000</f>
        <v>761.09562566480827</v>
      </c>
      <c r="K207" s="137">
        <f>J207*Input!P207/100</f>
        <v>8.7271810371833851</v>
      </c>
      <c r="L207" s="142">
        <f t="shared" ref="L207:L221" si="755">(J207/234)*602200000000*0.0000028263/(365.2425*24*60)</f>
        <v>10.525399269304369</v>
      </c>
      <c r="M207" s="143">
        <f>L207*Input!P207/100</f>
        <v>0.1206905700339834</v>
      </c>
      <c r="N207" s="137">
        <v>0</v>
      </c>
      <c r="O207" s="141">
        <f>(((G207*$D$4*0.000000001*Input!G207*(238/236))-(N207*0.000000001))/Input!F207)*1000000</f>
        <v>13.714516099385955</v>
      </c>
      <c r="P207" s="137">
        <f>O207*Input!L207/100</f>
        <v>9.887122262411984E-4</v>
      </c>
      <c r="Q207" s="144">
        <f t="shared" ref="Q207:Q221" si="756">(O207/238.05)*602200000000000000*0.00000000015512/(365.2425*24*60)</f>
        <v>10.232389213476461</v>
      </c>
      <c r="R207" s="145">
        <f>Q207*Input!L207/100</f>
        <v>7.3767738108351506E-4</v>
      </c>
      <c r="S207" s="143">
        <f>Input!S207*0.0000028263/0.000000000155125</f>
        <v>0.99951965418544475</v>
      </c>
      <c r="T207" s="137">
        <f>S207*Input!T207/100</f>
        <v>2.1374178238350427E-3</v>
      </c>
      <c r="U207" s="143">
        <f>S207</f>
        <v>0.99951965418544475</v>
      </c>
      <c r="V207" s="137">
        <f>U207*Input!T207/100</f>
        <v>2.1374178238350427E-3</v>
      </c>
      <c r="W207" s="146">
        <v>0</v>
      </c>
      <c r="X207" s="141">
        <f>((($L$4*0.000000001*Input!G207/Input!W207*(232/229))-(W207*0.000000001))/Input!F207)*1000000000</f>
        <v>1.0664365407407599</v>
      </c>
      <c r="Y207" s="141">
        <f>X207*Input!X207/100</f>
        <v>1.1023389804466155E-2</v>
      </c>
      <c r="Z207" s="141">
        <f t="shared" ref="Z207:Z221" si="757">(X207/232)*6.022E+23*0.000000001*0.000000000049475/(365.2425*24*60)</f>
        <v>2.6039328936932596E-4</v>
      </c>
      <c r="AA207" s="141">
        <f>Z207*Input!X207/100</f>
        <v>2.6915963787131733E-6</v>
      </c>
      <c r="AB207" s="142">
        <v>0</v>
      </c>
      <c r="AC207" s="142">
        <v>0.85</v>
      </c>
      <c r="AD207" s="141">
        <f>(((Input!G207*$L$4*0.000000001*Input!U207*(230/229))-((AB207*0.000000000000001)+(Input!G207*AC207*0.000000000000001)))/Input!F207)*1000000000000</f>
        <v>224.34959488402217</v>
      </c>
      <c r="AE207" s="141">
        <f>AD207*Input!V207/100</f>
        <v>0.65934180422064881</v>
      </c>
      <c r="AF207" s="141">
        <f t="shared" ref="AF207:AF221" si="758">(AD207/230)*602200000000*0.0000091577/(365.2425*24*60)</f>
        <v>10.227766821758507</v>
      </c>
      <c r="AG207" s="141">
        <f>AF207*Input!V207/100</f>
        <v>3.0058419463126092E-2</v>
      </c>
      <c r="AH207" s="137">
        <f t="shared" ref="AH207:AH221" si="759">AF207/Z207</f>
        <v>39278.150548849466</v>
      </c>
      <c r="AI207" s="146">
        <f t="shared" ref="AI207:AI221" si="760">AH207*SQRT((AG207/AF207)^2+(AA207/Z207)^2)</f>
        <v>422.09604774364885</v>
      </c>
      <c r="AJ207" s="143">
        <f t="shared" ref="AJ207:AJ221" si="761">(U207-1)*1000</f>
        <v>-0.48034581455524972</v>
      </c>
      <c r="AK207" s="146">
        <f t="shared" ref="AK207:AK221" si="762">V207*1000</f>
        <v>2.1374178238350425</v>
      </c>
      <c r="AL207" s="146">
        <f t="shared" ref="AL207:AL221" si="763">AF207/Q207</f>
        <v>0.99954825880627507</v>
      </c>
      <c r="AM207" s="146">
        <f t="shared" ref="AM207:AM221" si="764">AL207*SQRT((R207/Q207)^2+(AG207/AF207)^2)</f>
        <v>2.9384595462464509E-3</v>
      </c>
      <c r="AN207" s="137">
        <f>AF207/Q207</f>
        <v>0.99954825880627507</v>
      </c>
      <c r="AO207" s="141">
        <f t="shared" ref="AO207:AO221" si="765">AN207*SQRT((R207/Q207)^2+(AG207/AF207)^2)</f>
        <v>2.9384595462464509E-3</v>
      </c>
      <c r="AP207" s="137" t="str">
        <f t="shared" ref="AP207:AP221" si="766">ThU_Alter_Kombi(AN207,U207)</f>
        <v>Out of range</v>
      </c>
      <c r="AQ207" s="137" t="e">
        <f t="shared" ref="AQ207:AQ221" si="767">Montealter(AN207,AO207,U207,V207)</f>
        <v>#VALUE!</v>
      </c>
      <c r="AR207" s="137" t="e">
        <f t="shared" ref="AR207:AR221" si="768">(AQ207/AP207)*100</f>
        <v>#VALUE!</v>
      </c>
      <c r="AS207" s="145">
        <f t="shared" ref="AS207:AS221" si="769">Z207/Q207</f>
        <v>2.5447946118622787E-5</v>
      </c>
      <c r="AT207" s="145">
        <f t="shared" ref="AT207:AT221" si="770">AS207*SQRT((Y207/X207)^2+(P207/O207)^2)</f>
        <v>2.6305311351525277E-7</v>
      </c>
      <c r="AU207" s="137">
        <v>0.75</v>
      </c>
      <c r="AV207" s="137">
        <f t="shared" ref="AV207:AV221" si="771">AU207/2</f>
        <v>0.375</v>
      </c>
      <c r="AW207" s="137" t="str">
        <f t="shared" ref="AW207:AW221" si="772">marincorr_age(AN207,U207,AS207,AU207)</f>
        <v>Out of range</v>
      </c>
      <c r="AX207" s="147">
        <f t="shared" ref="AX207:AX221" si="773">marincorr_age_error(AN207, AO207, U207, V207, AS207, AT207, AU207, AV207)</f>
        <v>328.09762920330002</v>
      </c>
      <c r="AY207" s="147" t="e">
        <f t="shared" ref="AY207:AY221" si="774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#VALUE!</v>
      </c>
      <c r="AZ207" s="137" t="str">
        <f>Input!B207</f>
        <v>Hu1-13</v>
      </c>
      <c r="BA207" s="148">
        <f>Input!E207</f>
        <v>0</v>
      </c>
      <c r="BB207" s="137" t="e">
        <f t="shared" ref="BB207:BB221" si="775">((U207-1)*EXP(0.0000028263*AW207*1000))*1000</f>
        <v>#VALUE!</v>
      </c>
      <c r="BC207" s="143" t="e">
        <f t="shared" ref="BC207:BC221" si="776">SQRT((EXP(0.0000028263*AW207*1000)*V207)^2+((U207-1)*0.0000028263*EXP(0.0000028263*AW207*1000)*AX207*1000)^2)*1000</f>
        <v>#VALUE!</v>
      </c>
      <c r="BD207" s="137" t="e">
        <f t="shared" ref="BD207:BD221" si="777">AW207*1000-58</f>
        <v>#VALUE!</v>
      </c>
      <c r="BE207" s="149" t="e">
        <f t="shared" ref="BE207:BE221" si="778">AY207/2*1000</f>
        <v>#VALUE!</v>
      </c>
      <c r="BF207" s="150" t="e">
        <f t="shared" ref="BF207:BF221" si="779">AY207/AW207*100</f>
        <v>#VALUE!</v>
      </c>
      <c r="BG207" s="151"/>
      <c r="BH207" s="151"/>
      <c r="BI207" s="151"/>
      <c r="BJ207" s="151"/>
      <c r="BK207" s="151"/>
      <c r="BL207" s="151"/>
      <c r="BM207" s="155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</row>
    <row r="208" spans="1:109" ht="15" customHeight="1" x14ac:dyDescent="0.2">
      <c r="A208" s="9">
        <f>Input!A208</f>
        <v>9232</v>
      </c>
      <c r="B208" s="9" t="str">
        <f>Input!B208</f>
        <v>So-1-1085</v>
      </c>
      <c r="C208" s="9">
        <f>Input!O208</f>
        <v>1.7781806639617326</v>
      </c>
      <c r="D208" s="9">
        <f>C208*Input!P208/100</f>
        <v>8.1293611167593555E-3</v>
      </c>
      <c r="E208" s="11">
        <f>Input!M208</f>
        <v>1.2306271617699105</v>
      </c>
      <c r="F208" s="12">
        <f>E208*Input!N208/100</f>
        <v>1.2017059770339532E-4</v>
      </c>
      <c r="G208" s="13">
        <f t="shared" si="754"/>
        <v>169.67887306483524</v>
      </c>
      <c r="H208" s="12">
        <f>G208*Input!L208/100</f>
        <v>3.0521923258258199E-2</v>
      </c>
      <c r="I208" s="9">
        <v>0.3</v>
      </c>
      <c r="J208" s="21">
        <f>(((C208*$G$4*0.000000001*Input!G208*(234/233))-(I208*0.000000000000001))/Input!F208)*1000000000000</f>
        <v>48.233173725592039</v>
      </c>
      <c r="K208" s="9">
        <f>J208*Input!P208/100</f>
        <v>0.22050902642767981</v>
      </c>
      <c r="L208" s="14">
        <f t="shared" si="755"/>
        <v>0.66702973236001739</v>
      </c>
      <c r="M208" s="22">
        <f>L208*Input!P208/100</f>
        <v>3.0494795494450506E-3</v>
      </c>
      <c r="N208" s="9">
        <v>5.0000000000000001E-3</v>
      </c>
      <c r="O208" s="21">
        <f>(((G208*$D$4*0.000000001*Input!G208*(238/236))-(N208*0.000000001))/Input!F208)*1000000</f>
        <v>0.46361903600040011</v>
      </c>
      <c r="P208" s="9">
        <f>O208*Input!L208/100</f>
        <v>8.3396031469780299E-5</v>
      </c>
      <c r="Q208" s="23">
        <f t="shared" si="756"/>
        <v>0.34590578251209692</v>
      </c>
      <c r="R208" s="24">
        <f>Q208*Input!L208/100</f>
        <v>6.2221710680432281E-5</v>
      </c>
      <c r="S208" s="65">
        <f>Input!S208*0.0000028263/0.000000000155125</f>
        <v>1.9260453887619149</v>
      </c>
      <c r="T208" s="9">
        <f>S208*Input!T208/100</f>
        <v>1.9786084522716465E-3</v>
      </c>
      <c r="U208" s="9">
        <f>S208*1/((U207+U209)/2)</f>
        <v>1.9248028389280449</v>
      </c>
      <c r="V208" s="9">
        <f>U208*Input!T208/100</f>
        <v>1.9773319924239145E-3</v>
      </c>
      <c r="W208" s="3">
        <v>3.0000000000000001E-3</v>
      </c>
      <c r="X208" s="21">
        <f>((($L$4*0.000000001*Input!G208/Input!W208*(232/229))-(W208*0.000000001))/Input!F208)*1000000000</f>
        <v>0.29492279192197707</v>
      </c>
      <c r="Y208" s="21">
        <f>X208*Input!X208/100</f>
        <v>9.9149863466731106E-4</v>
      </c>
      <c r="Z208" s="21">
        <f t="shared" si="757"/>
        <v>7.2011707180631205E-5</v>
      </c>
      <c r="AA208" s="21">
        <f>Z208*Input!X208/100</f>
        <v>2.4209559689963548E-7</v>
      </c>
      <c r="AB208" s="14">
        <v>0.05</v>
      </c>
      <c r="AC208" s="14">
        <v>0.85</v>
      </c>
      <c r="AD208" s="21">
        <f>(((Input!G208*$L$4*0.000000001*Input!U208*(230/229))-((AB208*0.000000000000001)+(Input!G208*AC208*0.000000000000001)))/Input!F208)*1000000000000</f>
        <v>1.7007153134254056</v>
      </c>
      <c r="AE208" s="21">
        <f>AD208*Input!V208/100</f>
        <v>8.1400739586295727E-3</v>
      </c>
      <c r="AF208" s="21">
        <f t="shared" si="758"/>
        <v>7.7533100360181642E-2</v>
      </c>
      <c r="AG208" s="21">
        <f>AF208*Input!V208/100</f>
        <v>3.7109395452115994E-4</v>
      </c>
      <c r="AH208" s="9">
        <f t="shared" si="759"/>
        <v>1076.6735492841574</v>
      </c>
      <c r="AI208" s="3">
        <f t="shared" si="760"/>
        <v>6.2974497462751584</v>
      </c>
      <c r="AJ208" s="22">
        <f t="shared" si="761"/>
        <v>924.80283892804493</v>
      </c>
      <c r="AK208" s="3">
        <f t="shared" si="762"/>
        <v>1.9773319924239146</v>
      </c>
      <c r="AL208" s="3">
        <f t="shared" si="763"/>
        <v>0.2241451409025525</v>
      </c>
      <c r="AM208" s="3">
        <f t="shared" si="764"/>
        <v>1.0735754002326463E-3</v>
      </c>
      <c r="AN208" s="9">
        <f>AL208*1/((AN207+AN209)/2)</f>
        <v>0.22418190377989503</v>
      </c>
      <c r="AO208" s="21">
        <f t="shared" si="765"/>
        <v>1.0737514813227728E-3</v>
      </c>
      <c r="AP208" s="58">
        <f t="shared" si="766"/>
        <v>13.3934</v>
      </c>
      <c r="AQ208" s="58">
        <f t="shared" si="767"/>
        <v>6.2100000000000002E-2</v>
      </c>
      <c r="AR208" s="58">
        <f t="shared" si="768"/>
        <v>0.46366120626577273</v>
      </c>
      <c r="AS208" s="67">
        <f t="shared" si="769"/>
        <v>2.0818301058067115E-4</v>
      </c>
      <c r="AT208" s="67">
        <f t="shared" si="770"/>
        <v>7.0088996727064816E-7</v>
      </c>
      <c r="AU208" s="58">
        <v>0.75</v>
      </c>
      <c r="AV208" s="58">
        <f t="shared" si="771"/>
        <v>0.375</v>
      </c>
      <c r="AW208" s="58">
        <f t="shared" si="772"/>
        <v>13.3847</v>
      </c>
      <c r="AX208" s="57">
        <f t="shared" si="773"/>
        <v>6.9986637099999999E-2</v>
      </c>
      <c r="AY208" s="47">
        <f t="shared" si="774"/>
        <v>6.931640544196549E-2</v>
      </c>
      <c r="AZ208" s="9" t="str">
        <f>Input!B208</f>
        <v>So-1-1085</v>
      </c>
      <c r="BA208" s="48">
        <f>Input!E208</f>
        <v>1085</v>
      </c>
      <c r="BB208" s="58">
        <f t="shared" si="775"/>
        <v>960.45751138766229</v>
      </c>
      <c r="BC208" s="22">
        <f t="shared" si="776"/>
        <v>2.0623348377997073</v>
      </c>
      <c r="BD208" s="9">
        <f t="shared" si="777"/>
        <v>13326.7</v>
      </c>
      <c r="BE208" s="49">
        <f t="shared" si="778"/>
        <v>34.658202720982743</v>
      </c>
      <c r="BF208" s="89">
        <f t="shared" si="779"/>
        <v>0.51787791614280099</v>
      </c>
      <c r="BG208" s="85"/>
      <c r="BH208" s="85"/>
      <c r="BI208" s="85"/>
      <c r="BJ208" s="85"/>
      <c r="BK208" s="85"/>
      <c r="BL208" s="85"/>
      <c r="BM208" s="90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</row>
    <row r="209" spans="1:109" s="154" customFormat="1" ht="15" customHeight="1" x14ac:dyDescent="0.2">
      <c r="A209" s="137">
        <f>Input!A209</f>
        <v>9186</v>
      </c>
      <c r="B209" s="137" t="str">
        <f>Input!B209</f>
        <v>Hu1-13</v>
      </c>
      <c r="C209" s="137">
        <f>Input!O209</f>
        <v>2.0760856737429614</v>
      </c>
      <c r="D209" s="137">
        <f>C209*Input!P209/100</f>
        <v>3.6763539359919294E-2</v>
      </c>
      <c r="E209" s="138">
        <f>Input!M209</f>
        <v>2.6997397324014956</v>
      </c>
      <c r="F209" s="139">
        <f>E209*Input!N209/100</f>
        <v>6.3807223048116752E-4</v>
      </c>
      <c r="G209" s="140">
        <f t="shared" si="754"/>
        <v>372.24011430351817</v>
      </c>
      <c r="H209" s="139">
        <f>G209*Input!L209/100</f>
        <v>3.7782454200269919E-2</v>
      </c>
      <c r="I209" s="137">
        <v>0</v>
      </c>
      <c r="J209" s="141">
        <f>(((C209*$G$4*0.000000001*Input!G209*(234/233))-(I209*0.000000000000001))/Input!F209)*1000000000000</f>
        <v>759.35298062297477</v>
      </c>
      <c r="K209" s="137">
        <f>J209*Input!P209/100</f>
        <v>13.446700945088782</v>
      </c>
      <c r="L209" s="142">
        <f t="shared" si="755"/>
        <v>10.50129975508899</v>
      </c>
      <c r="M209" s="143">
        <f>L209*Input!P209/100</f>
        <v>0.18595809978327671</v>
      </c>
      <c r="N209" s="137">
        <v>0</v>
      </c>
      <c r="O209" s="141">
        <f>(((G209*$D$4*0.000000001*Input!G209*(238/236))-(N209*0.000000001))/Input!F209)*1000000</f>
        <v>13.715089893833614</v>
      </c>
      <c r="P209" s="137">
        <f>O209*Input!L209/100</f>
        <v>1.3920846675429246E-3</v>
      </c>
      <c r="Q209" s="144">
        <f t="shared" si="756"/>
        <v>10.23281732104325</v>
      </c>
      <c r="R209" s="145">
        <f>Q209*Input!L209/100</f>
        <v>1.03863322870356E-3</v>
      </c>
      <c r="S209" s="143">
        <f>Input!S209*0.0000028263/0.000000000155125</f>
        <v>1.0017714389163941</v>
      </c>
      <c r="T209" s="137">
        <f>S209*Input!T209/100</f>
        <v>2.8304959558261545E-3</v>
      </c>
      <c r="U209" s="143">
        <f>S209</f>
        <v>1.0017714389163941</v>
      </c>
      <c r="V209" s="137">
        <f>U209*Input!T209/100</f>
        <v>2.8304959558261545E-3</v>
      </c>
      <c r="W209" s="146">
        <v>0</v>
      </c>
      <c r="X209" s="141">
        <f>((($L$4*0.000000001*Input!G209/Input!W209*(232/229))-(W209*0.000000001))/Input!F209)*1000000000</f>
        <v>0.99313776429539657</v>
      </c>
      <c r="Y209" s="141">
        <f>X209*Input!X209/100</f>
        <v>9.8017764469617887E-3</v>
      </c>
      <c r="Z209" s="141">
        <f t="shared" si="757"/>
        <v>2.4249582545450424E-4</v>
      </c>
      <c r="AA209" s="141">
        <f>Z209*Input!X209/100</f>
        <v>2.3933133507543675E-6</v>
      </c>
      <c r="AB209" s="142">
        <v>0</v>
      </c>
      <c r="AC209" s="142">
        <v>0.85</v>
      </c>
      <c r="AD209" s="141">
        <f>(((Input!G209*$L$4*0.000000001*Input!U209*(230/229))-((AB209*0.000000000000001)+(Input!G209*AC209*0.000000000000001)))/Input!F209)*1000000000000</f>
        <v>224.48816024116098</v>
      </c>
      <c r="AE209" s="141">
        <f>AD209*Input!V209/100</f>
        <v>0.72860510016955926</v>
      </c>
      <c r="AF209" s="141">
        <f t="shared" si="758"/>
        <v>10.234083811825382</v>
      </c>
      <c r="AG209" s="141">
        <f>AF209*Input!V209/100</f>
        <v>3.3216030871509157E-2</v>
      </c>
      <c r="AH209" s="137">
        <f t="shared" si="759"/>
        <v>42203.133982384556</v>
      </c>
      <c r="AI209" s="146">
        <f t="shared" si="760"/>
        <v>438.4684197064372</v>
      </c>
      <c r="AJ209" s="143">
        <f t="shared" si="761"/>
        <v>1.7714389163940858</v>
      </c>
      <c r="AK209" s="146">
        <f t="shared" si="762"/>
        <v>2.8304959558261547</v>
      </c>
      <c r="AL209" s="146">
        <f t="shared" si="763"/>
        <v>1.0001237675551511</v>
      </c>
      <c r="AM209" s="146">
        <f t="shared" si="764"/>
        <v>3.2476168008026157E-3</v>
      </c>
      <c r="AN209" s="137">
        <f>AF209/Q209</f>
        <v>1.0001237675551511</v>
      </c>
      <c r="AO209" s="141">
        <f t="shared" si="765"/>
        <v>3.2476168008026157E-3</v>
      </c>
      <c r="AP209" s="137">
        <f t="shared" si="766"/>
        <v>658.76120000000003</v>
      </c>
      <c r="AQ209" s="137" t="e">
        <f t="shared" si="767"/>
        <v>#VALUE!</v>
      </c>
      <c r="AR209" s="137" t="e">
        <f t="shared" si="768"/>
        <v>#VALUE!</v>
      </c>
      <c r="AS209" s="145">
        <f t="shared" si="769"/>
        <v>2.3697855424021335E-5</v>
      </c>
      <c r="AT209" s="145">
        <f t="shared" si="770"/>
        <v>2.3389843062007533E-7</v>
      </c>
      <c r="AU209" s="137">
        <v>0.75</v>
      </c>
      <c r="AV209" s="137">
        <f t="shared" si="771"/>
        <v>0.375</v>
      </c>
      <c r="AW209" s="137">
        <f t="shared" si="772"/>
        <v>658.75919999999996</v>
      </c>
      <c r="AX209" s="147">
        <f t="shared" si="773"/>
        <v>302.99238420770001</v>
      </c>
      <c r="AY209" s="147">
        <f t="shared" si="774"/>
        <v>232.96831756562872</v>
      </c>
      <c r="AZ209" s="137" t="str">
        <f>Input!B209</f>
        <v>Hu1-13</v>
      </c>
      <c r="BA209" s="148">
        <f>Input!E209</f>
        <v>0</v>
      </c>
      <c r="BB209" s="137">
        <f t="shared" si="775"/>
        <v>11.400341264085764</v>
      </c>
      <c r="BC209" s="143">
        <f t="shared" si="776"/>
        <v>20.667216971091761</v>
      </c>
      <c r="BD209" s="137">
        <f t="shared" si="777"/>
        <v>658701.19999999995</v>
      </c>
      <c r="BE209" s="149">
        <f t="shared" si="778"/>
        <v>116484.15878281437</v>
      </c>
      <c r="BF209" s="150">
        <f t="shared" si="779"/>
        <v>35.364715599513261</v>
      </c>
      <c r="BG209" s="151"/>
      <c r="BH209" s="151"/>
      <c r="BI209" s="151"/>
      <c r="BJ209" s="151"/>
      <c r="BK209" s="151"/>
      <c r="BL209" s="151"/>
      <c r="BM209" s="155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</row>
    <row r="210" spans="1:109" ht="15" customHeight="1" x14ac:dyDescent="0.2">
      <c r="A210" s="9">
        <f>Input!A210</f>
        <v>9233</v>
      </c>
      <c r="B210" s="9" t="str">
        <f>Input!B210</f>
        <v>So-1-1104</v>
      </c>
      <c r="C210" s="9">
        <f>Input!O210</f>
        <v>1.9016452705330773</v>
      </c>
      <c r="D210" s="9">
        <f>C210*Input!P210/100</f>
        <v>5.372984348260567E-3</v>
      </c>
      <c r="E210" s="11">
        <f>Input!M210</f>
        <v>1.3168134503944624</v>
      </c>
      <c r="F210" s="12">
        <f>E210*Input!N210/100</f>
        <v>9.4721612335814802E-5</v>
      </c>
      <c r="G210" s="13">
        <f t="shared" si="754"/>
        <v>181.56223854038848</v>
      </c>
      <c r="H210" s="12">
        <f>G210*Input!L210/100</f>
        <v>1.2408682600097521E-2</v>
      </c>
      <c r="I210" s="9">
        <v>0.3</v>
      </c>
      <c r="J210" s="21">
        <f>(((C210*$G$4*0.000000001*Input!G210*(234/233))-(I210*0.000000000000001))/Input!F210)*1000000000000</f>
        <v>50.290166704264244</v>
      </c>
      <c r="K210" s="9">
        <f>J210*Input!P210/100</f>
        <v>0.14209184160707353</v>
      </c>
      <c r="L210" s="14">
        <f t="shared" si="755"/>
        <v>0.69547645004515601</v>
      </c>
      <c r="M210" s="22">
        <f>L210*Input!P210/100</f>
        <v>1.9650268841301479E-3</v>
      </c>
      <c r="N210" s="9">
        <v>5.0000000000000001E-3</v>
      </c>
      <c r="O210" s="21">
        <f>(((G210*$D$4*0.000000001*Input!G210*(238/236))-(N210*0.000000001))/Input!F210)*1000000</f>
        <v>0.48366354581370075</v>
      </c>
      <c r="P210" s="9">
        <f>O210*Input!L210/100</f>
        <v>3.3055482645995674E-5</v>
      </c>
      <c r="Q210" s="23">
        <f t="shared" si="756"/>
        <v>0.36086097484383534</v>
      </c>
      <c r="R210" s="24">
        <f>Q210*Input!L210/100</f>
        <v>2.4662668490963999E-5</v>
      </c>
      <c r="S210" s="65">
        <f>Input!S210*0.0000028263/0.000000000155125</f>
        <v>1.9294350223251562</v>
      </c>
      <c r="T210" s="9">
        <f>S210*Input!T210/100</f>
        <v>1.2258982205903628E-3</v>
      </c>
      <c r="U210" s="9">
        <f>S210*1/((U209+U211)/2)</f>
        <v>1.9266399970721333</v>
      </c>
      <c r="V210" s="9">
        <f>U210*Input!T210/100</f>
        <v>1.2241223554046792E-3</v>
      </c>
      <c r="W210" s="3">
        <v>3.0000000000000001E-3</v>
      </c>
      <c r="X210" s="21">
        <f>((($L$4*0.000000001*Input!G210/Input!W210*(232/229))-(W210*0.000000001))/Input!F210)*1000000000</f>
        <v>1.266718882251936</v>
      </c>
      <c r="Y210" s="21">
        <f>X210*Input!X210/100</f>
        <v>2.1206766160669567E-3</v>
      </c>
      <c r="Z210" s="21">
        <f t="shared" si="757"/>
        <v>3.0929650650070848E-4</v>
      </c>
      <c r="AA210" s="21">
        <f>Z210*Input!X210/100</f>
        <v>5.1780855086108939E-7</v>
      </c>
      <c r="AB210" s="14">
        <v>0.05</v>
      </c>
      <c r="AC210" s="14">
        <v>0.85</v>
      </c>
      <c r="AD210" s="21">
        <f>(((Input!G210*$L$4*0.000000001*Input!U210*(230/229))-((AB210*0.000000000000001)+(Input!G210*AC210*0.000000000000001)))/Input!F210)*1000000000000</f>
        <v>1.9490598034169195</v>
      </c>
      <c r="AE210" s="21">
        <f>AD210*Input!V210/100</f>
        <v>6.9582956240246087E-3</v>
      </c>
      <c r="AF210" s="21">
        <f t="shared" si="758"/>
        <v>8.8854759026045532E-2</v>
      </c>
      <c r="AG210" s="21">
        <f>AF210*Input!V210/100</f>
        <v>3.1721842491481473E-4</v>
      </c>
      <c r="AH210" s="9">
        <f t="shared" si="759"/>
        <v>287.28018958675824</v>
      </c>
      <c r="AI210" s="3">
        <f t="shared" si="760"/>
        <v>1.1327816476530645</v>
      </c>
      <c r="AJ210" s="22">
        <f t="shared" si="761"/>
        <v>926.63999707213327</v>
      </c>
      <c r="AK210" s="3">
        <f t="shared" si="762"/>
        <v>1.2241223554046792</v>
      </c>
      <c r="AL210" s="3">
        <f t="shared" si="763"/>
        <v>0.24622989245234383</v>
      </c>
      <c r="AM210" s="3">
        <f t="shared" si="764"/>
        <v>8.7922099669611388E-4</v>
      </c>
      <c r="AN210" s="9">
        <f>AL210*1/((AN209+AN211)/2)</f>
        <v>0.24564801961182986</v>
      </c>
      <c r="AO210" s="21">
        <f t="shared" si="765"/>
        <v>8.7714328462918398E-4</v>
      </c>
      <c r="AP210" s="58">
        <f t="shared" si="766"/>
        <v>14.7371</v>
      </c>
      <c r="AQ210" s="58">
        <f t="shared" si="767"/>
        <v>6.0699999999999997E-2</v>
      </c>
      <c r="AR210" s="58">
        <f t="shared" si="768"/>
        <v>0.41188564914399711</v>
      </c>
      <c r="AS210" s="67">
        <f t="shared" si="769"/>
        <v>8.5710710789538356E-4</v>
      </c>
      <c r="AT210" s="67">
        <f t="shared" si="770"/>
        <v>1.4361204948061766E-6</v>
      </c>
      <c r="AU210" s="58">
        <v>0.75</v>
      </c>
      <c r="AV210" s="58">
        <f t="shared" si="771"/>
        <v>0.375</v>
      </c>
      <c r="AW210" s="58">
        <f t="shared" si="772"/>
        <v>14.7014</v>
      </c>
      <c r="AX210" s="57">
        <f t="shared" si="773"/>
        <v>6.0185473699999999E-2</v>
      </c>
      <c r="AY210" s="47">
        <f t="shared" si="774"/>
        <v>5.9400968526694894E-2</v>
      </c>
      <c r="AZ210" s="9" t="str">
        <f>Input!B210</f>
        <v>So-1-1104</v>
      </c>
      <c r="BA210" s="48">
        <f>Input!E210</f>
        <v>1104</v>
      </c>
      <c r="BB210" s="58">
        <f t="shared" si="775"/>
        <v>965.95350760831491</v>
      </c>
      <c r="BC210" s="22">
        <f t="shared" si="776"/>
        <v>1.2865920254519256</v>
      </c>
      <c r="BD210" s="9">
        <f t="shared" si="777"/>
        <v>14643.4</v>
      </c>
      <c r="BE210" s="49">
        <f t="shared" si="778"/>
        <v>29.700484263347448</v>
      </c>
      <c r="BF210" s="89">
        <f t="shared" si="779"/>
        <v>0.40404974034238167</v>
      </c>
      <c r="BG210" s="85"/>
      <c r="BH210" s="85"/>
      <c r="BI210" s="85"/>
      <c r="BJ210" s="85"/>
      <c r="BK210" s="85"/>
      <c r="BL210" s="85"/>
      <c r="BM210" s="90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</row>
    <row r="211" spans="1:109" s="154" customFormat="1" ht="15" customHeight="1" x14ac:dyDescent="0.2">
      <c r="A211" s="137">
        <f>Input!A211</f>
        <v>9186</v>
      </c>
      <c r="B211" s="137" t="str">
        <f>Input!B211</f>
        <v>Hu1-13</v>
      </c>
      <c r="C211" s="137">
        <f>Input!O211</f>
        <v>2.0865853338745626</v>
      </c>
      <c r="D211" s="137">
        <f>C211*Input!P211/100</f>
        <v>3.8654711197164821E-2</v>
      </c>
      <c r="E211" s="138">
        <f>Input!M211</f>
        <v>2.6997724455607028</v>
      </c>
      <c r="F211" s="139">
        <f>E211*Input!N211/100</f>
        <v>5.953998442585714E-4</v>
      </c>
      <c r="G211" s="140">
        <f t="shared" si="754"/>
        <v>372.24462479390968</v>
      </c>
      <c r="H211" s="139">
        <f>G211*Input!L211/100</f>
        <v>4.009146336748385E-2</v>
      </c>
      <c r="I211" s="137">
        <v>0</v>
      </c>
      <c r="J211" s="141">
        <f>(((C211*$G$4*0.000000001*Input!G211*(234/233))-(I211*0.000000000000001))/Input!F211)*1000000000000</f>
        <v>763.19335595877908</v>
      </c>
      <c r="K211" s="137">
        <f>J211*Input!P211/100</f>
        <v>14.138419494879427</v>
      </c>
      <c r="L211" s="142">
        <f t="shared" si="755"/>
        <v>10.554409354448493</v>
      </c>
      <c r="M211" s="143">
        <f>L211*Input!P211/100</f>
        <v>0.19552406452282067</v>
      </c>
      <c r="N211" s="137">
        <v>0</v>
      </c>
      <c r="O211" s="141">
        <f>(((G211*$D$4*0.000000001*Input!G211*(238/236))-(N211*0.000000001))/Input!F211)*1000000</f>
        <v>13.715256081675301</v>
      </c>
      <c r="P211" s="137">
        <f>O211*Input!L211/100</f>
        <v>1.477159507886981E-3</v>
      </c>
      <c r="Q211" s="144">
        <f t="shared" si="756"/>
        <v>10.23294131365563</v>
      </c>
      <c r="R211" s="145">
        <f>Q211*Input!L211/100</f>
        <v>1.1021074973081759E-3</v>
      </c>
      <c r="S211" s="143">
        <f>Input!S211*0.0000028263/0.000000000155125</f>
        <v>1.0011300115437547</v>
      </c>
      <c r="T211" s="137">
        <f>S211*Input!T211/100</f>
        <v>3.2673140401550628E-3</v>
      </c>
      <c r="U211" s="143">
        <f>S211</f>
        <v>1.0011300115437547</v>
      </c>
      <c r="V211" s="137">
        <f>U211*Input!T211/100</f>
        <v>3.2673140401550628E-3</v>
      </c>
      <c r="W211" s="146">
        <v>0</v>
      </c>
      <c r="X211" s="141">
        <f>((($L$4*0.000000001*Input!G211/Input!W211*(232/229))-(W211*0.000000001))/Input!F211)*1000000000</f>
        <v>0.98681993969963488</v>
      </c>
      <c r="Y211" s="141">
        <f>X211*Input!X211/100</f>
        <v>8.9761864708835775E-3</v>
      </c>
      <c r="Z211" s="141">
        <f t="shared" si="757"/>
        <v>2.4095319345972463E-4</v>
      </c>
      <c r="AA211" s="141">
        <f>Z211*Input!X211/100</f>
        <v>2.1917279011485035E-6</v>
      </c>
      <c r="AB211" s="142">
        <v>0</v>
      </c>
      <c r="AC211" s="142">
        <v>0.85</v>
      </c>
      <c r="AD211" s="141">
        <f>(((Input!G211*$L$4*0.000000001*Input!U211*(230/229))-((AB211*0.000000000000001)+(Input!G211*AC211*0.000000000000001)))/Input!F211)*1000000000000</f>
        <v>225.49870103952861</v>
      </c>
      <c r="AE211" s="141">
        <f>AD211*Input!V211/100</f>
        <v>0.76197587389512589</v>
      </c>
      <c r="AF211" s="141">
        <f t="shared" si="758"/>
        <v>10.280152874953938</v>
      </c>
      <c r="AG211" s="141">
        <f>AF211*Input!V211/100</f>
        <v>3.4737355180132053E-2</v>
      </c>
      <c r="AH211" s="137">
        <f t="shared" si="759"/>
        <v>42664.52221423771</v>
      </c>
      <c r="AI211" s="146">
        <f t="shared" si="760"/>
        <v>413.99244329270795</v>
      </c>
      <c r="AJ211" s="143">
        <f t="shared" si="761"/>
        <v>1.1300115437546943</v>
      </c>
      <c r="AK211" s="146">
        <f t="shared" si="762"/>
        <v>3.2673140401550627</v>
      </c>
      <c r="AL211" s="146">
        <f t="shared" si="763"/>
        <v>1.0046136843602635</v>
      </c>
      <c r="AM211" s="146">
        <f t="shared" si="764"/>
        <v>3.396383751424167E-3</v>
      </c>
      <c r="AN211" s="137">
        <f>AF211/Q211</f>
        <v>1.0046136843602635</v>
      </c>
      <c r="AO211" s="141">
        <f t="shared" si="765"/>
        <v>3.396383751424167E-3</v>
      </c>
      <c r="AP211" s="137" t="str">
        <f t="shared" si="766"/>
        <v>Out of range</v>
      </c>
      <c r="AQ211" s="137" t="e">
        <f t="shared" si="767"/>
        <v>#VALUE!</v>
      </c>
      <c r="AR211" s="137" t="e">
        <f t="shared" si="768"/>
        <v>#VALUE!</v>
      </c>
      <c r="AS211" s="145">
        <f t="shared" si="769"/>
        <v>2.3546816704418898E-5</v>
      </c>
      <c r="AT211" s="145">
        <f t="shared" si="770"/>
        <v>2.1419858333330272E-7</v>
      </c>
      <c r="AU211" s="137">
        <v>0.75</v>
      </c>
      <c r="AV211" s="137">
        <f t="shared" si="771"/>
        <v>0.375</v>
      </c>
      <c r="AW211" s="137" t="str">
        <f t="shared" si="772"/>
        <v>Out of range</v>
      </c>
      <c r="AX211" s="147">
        <f t="shared" si="773"/>
        <v>293.93772773879999</v>
      </c>
      <c r="AY211" s="147" t="e">
        <f t="shared" si="774"/>
        <v>#VALUE!</v>
      </c>
      <c r="AZ211" s="137" t="str">
        <f>Input!B211</f>
        <v>Hu1-13</v>
      </c>
      <c r="BA211" s="148">
        <f>Input!E211</f>
        <v>0</v>
      </c>
      <c r="BB211" s="137" t="e">
        <f t="shared" si="775"/>
        <v>#VALUE!</v>
      </c>
      <c r="BC211" s="143" t="e">
        <f t="shared" si="776"/>
        <v>#VALUE!</v>
      </c>
      <c r="BD211" s="137" t="e">
        <f t="shared" si="777"/>
        <v>#VALUE!</v>
      </c>
      <c r="BE211" s="149" t="e">
        <f t="shared" si="778"/>
        <v>#VALUE!</v>
      </c>
      <c r="BF211" s="150" t="e">
        <f t="shared" si="779"/>
        <v>#VALUE!</v>
      </c>
      <c r="BG211" s="151"/>
      <c r="BH211" s="151"/>
      <c r="BI211" s="151"/>
      <c r="BJ211" s="151"/>
      <c r="BK211" s="151"/>
      <c r="BL211" s="151"/>
      <c r="BM211" s="155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</row>
    <row r="212" spans="1:109" ht="15" customHeight="1" x14ac:dyDescent="0.2">
      <c r="A212" s="9">
        <f>Input!A212</f>
        <v>9234</v>
      </c>
      <c r="B212" s="9" t="str">
        <f>Input!B212</f>
        <v>So-1-1124</v>
      </c>
      <c r="C212" s="9">
        <f>Input!O212</f>
        <v>2.2056887719907543</v>
      </c>
      <c r="D212" s="9">
        <f>C212*Input!P212/100</f>
        <v>8.0897121835097081E-3</v>
      </c>
      <c r="E212" s="11">
        <f>Input!M212</f>
        <v>1.5140270250731154</v>
      </c>
      <c r="F212" s="12">
        <f>E212*Input!N212/100</f>
        <v>1.1816012850149256E-4</v>
      </c>
      <c r="G212" s="13">
        <f t="shared" si="754"/>
        <v>208.75404621708114</v>
      </c>
      <c r="H212" s="12">
        <f>G212*Input!L212/100</f>
        <v>3.9272037447691775E-2</v>
      </c>
      <c r="I212" s="9">
        <v>0.3</v>
      </c>
      <c r="J212" s="21">
        <f>(((C212*$G$4*0.000000001*Input!G212*(234/233))-(I212*0.000000000000001))/Input!F212)*1000000000000</f>
        <v>59.140788958289832</v>
      </c>
      <c r="K212" s="9">
        <f>J212*Input!P212/100</f>
        <v>0.21690819078996476</v>
      </c>
      <c r="L212" s="14">
        <f t="shared" si="755"/>
        <v>0.81787412237974466</v>
      </c>
      <c r="M212" s="22">
        <f>L212*Input!P212/100</f>
        <v>2.9996826099908456E-3</v>
      </c>
      <c r="N212" s="9">
        <v>5.0000000000000001E-3</v>
      </c>
      <c r="O212" s="21">
        <f>(((G212*$D$4*0.000000001*Input!G212*(238/236))-(N212*0.000000001))/Input!F212)*1000000</f>
        <v>0.56382432387521308</v>
      </c>
      <c r="P212" s="9">
        <f>O212*Input!L212/100</f>
        <v>1.0606994385211141E-4</v>
      </c>
      <c r="Q212" s="23">
        <f t="shared" si="756"/>
        <v>0.42066886560982625</v>
      </c>
      <c r="R212" s="24">
        <f>Q212*Input!L212/100</f>
        <v>7.9138698112359452E-5</v>
      </c>
      <c r="S212" s="65">
        <f>Input!S212*0.0000028263/0.000000000155125</f>
        <v>1.9434094892287903</v>
      </c>
      <c r="T212" s="9">
        <f>S212*Input!T212/100</f>
        <v>1.2120030691099527E-3</v>
      </c>
      <c r="U212" s="9">
        <f>S212*1/((U211+U213)/2)</f>
        <v>1.9413165919633586</v>
      </c>
      <c r="V212" s="9">
        <f>U212*Input!T212/100</f>
        <v>1.2106978383168057E-3</v>
      </c>
      <c r="W212" s="3">
        <v>3.0000000000000001E-3</v>
      </c>
      <c r="X212" s="21">
        <f>((($L$4*0.000000001*Input!G212/Input!W212*(232/229))-(W212*0.000000001))/Input!F212)*1000000000</f>
        <v>0.30271561142003767</v>
      </c>
      <c r="Y212" s="21">
        <f>X212*Input!X212/100</f>
        <v>7.1171729750022395E-4</v>
      </c>
      <c r="Z212" s="21">
        <f t="shared" si="757"/>
        <v>7.3914490726618775E-5</v>
      </c>
      <c r="AA212" s="21">
        <f>Z212*Input!X212/100</f>
        <v>1.7378099972868565E-7</v>
      </c>
      <c r="AB212" s="14">
        <v>0.05</v>
      </c>
      <c r="AC212" s="14">
        <v>0.85</v>
      </c>
      <c r="AD212" s="21">
        <f>(((Input!G212*$L$4*0.000000001*Input!U212*(230/229))-((AB212*0.000000000000001)+(Input!G212*AC212*0.000000000000001)))/Input!F212)*1000000000000</f>
        <v>2.1627402518902463</v>
      </c>
      <c r="AE212" s="21">
        <f>AD212*Input!V212/100</f>
        <v>8.0935515385586777E-3</v>
      </c>
      <c r="AF212" s="21">
        <f t="shared" si="758"/>
        <v>9.8596135213881997E-2</v>
      </c>
      <c r="AG212" s="21">
        <f>AF212*Input!V212/100</f>
        <v>3.6897306607152849E-4</v>
      </c>
      <c r="AH212" s="9">
        <f t="shared" si="759"/>
        <v>1333.9215929735769</v>
      </c>
      <c r="AI212" s="3">
        <f t="shared" si="760"/>
        <v>5.8953108837260535</v>
      </c>
      <c r="AJ212" s="22">
        <f t="shared" si="761"/>
        <v>941.31659196335863</v>
      </c>
      <c r="AK212" s="3">
        <f t="shared" si="762"/>
        <v>1.2106978383168057</v>
      </c>
      <c r="AL212" s="3">
        <f t="shared" si="763"/>
        <v>0.23437944491316529</v>
      </c>
      <c r="AM212" s="3">
        <f t="shared" si="764"/>
        <v>8.7821805575405225E-4</v>
      </c>
      <c r="AN212" s="9">
        <f>AL212*1/((AN211+AN213)/2)</f>
        <v>0.23348227622275894</v>
      </c>
      <c r="AO212" s="21">
        <f t="shared" si="765"/>
        <v>8.7485637127159271E-4</v>
      </c>
      <c r="AP212" s="58">
        <f t="shared" si="766"/>
        <v>13.8535</v>
      </c>
      <c r="AQ212" s="58">
        <f t="shared" si="767"/>
        <v>5.6099999999999997E-2</v>
      </c>
      <c r="AR212" s="58">
        <f t="shared" si="768"/>
        <v>0.40495181723030282</v>
      </c>
      <c r="AS212" s="67">
        <f t="shared" si="769"/>
        <v>1.7570706265477478E-4</v>
      </c>
      <c r="AT212" s="67">
        <f t="shared" si="770"/>
        <v>4.1442675090857805E-7</v>
      </c>
      <c r="AU212" s="58">
        <v>0.75</v>
      </c>
      <c r="AV212" s="58">
        <f t="shared" si="771"/>
        <v>0.375</v>
      </c>
      <c r="AW212" s="58">
        <f t="shared" si="772"/>
        <v>13.8462</v>
      </c>
      <c r="AX212" s="57">
        <f t="shared" si="773"/>
        <v>5.5817254400000002E-2</v>
      </c>
      <c r="AY212" s="47">
        <f t="shared" si="774"/>
        <v>5.569443209955962E-2</v>
      </c>
      <c r="AZ212" s="9" t="str">
        <f>Input!B212</f>
        <v>So-1-1124</v>
      </c>
      <c r="BA212" s="48">
        <f>Input!E212</f>
        <v>1124</v>
      </c>
      <c r="BB212" s="58">
        <f t="shared" si="775"/>
        <v>978.88389511111188</v>
      </c>
      <c r="BC212" s="22">
        <f t="shared" si="776"/>
        <v>1.2684511459134347</v>
      </c>
      <c r="BD212" s="9">
        <f t="shared" si="777"/>
        <v>13788.199999999999</v>
      </c>
      <c r="BE212" s="49">
        <f t="shared" si="778"/>
        <v>27.84721604977981</v>
      </c>
      <c r="BF212" s="89">
        <f t="shared" si="779"/>
        <v>0.40223622437607154</v>
      </c>
      <c r="BG212" s="85"/>
      <c r="BH212" s="85"/>
      <c r="BI212" s="85"/>
      <c r="BJ212" s="85"/>
      <c r="BK212" s="85"/>
      <c r="BL212" s="85"/>
      <c r="BM212" s="90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</row>
    <row r="213" spans="1:109" s="154" customFormat="1" ht="15" customHeight="1" x14ac:dyDescent="0.2">
      <c r="A213" s="137">
        <f>Input!A213</f>
        <v>9186</v>
      </c>
      <c r="B213" s="137" t="str">
        <f>Input!B213</f>
        <v>Hu1-13</v>
      </c>
      <c r="C213" s="137">
        <f>Input!O213</f>
        <v>2.0659317086825366</v>
      </c>
      <c r="D213" s="137">
        <f>C213*Input!P213/100</f>
        <v>3.8551784457629037E-2</v>
      </c>
      <c r="E213" s="138">
        <f>Input!M213</f>
        <v>2.7001961247796396</v>
      </c>
      <c r="F213" s="139">
        <f>E213*Input!N213/100</f>
        <v>5.8002084841094034E-4</v>
      </c>
      <c r="G213" s="140">
        <f t="shared" si="754"/>
        <v>372.30304168461669</v>
      </c>
      <c r="H213" s="139">
        <f>G213*Input!L213/100</f>
        <v>3.3596117616101345E-2</v>
      </c>
      <c r="I213" s="137">
        <v>0</v>
      </c>
      <c r="J213" s="141">
        <f>(((C213*$G$4*0.000000001*Input!G213*(234/233))-(I213*0.000000000000001))/Input!F213)*1000000000000</f>
        <v>755.63904736323889</v>
      </c>
      <c r="K213" s="137">
        <f>J213*Input!P213/100</f>
        <v>14.10077281803907</v>
      </c>
      <c r="L213" s="142">
        <f t="shared" si="755"/>
        <v>10.449938757731893</v>
      </c>
      <c r="M213" s="143">
        <f>L213*Input!P213/100</f>
        <v>0.19500343834715309</v>
      </c>
      <c r="N213" s="137">
        <v>0</v>
      </c>
      <c r="O213" s="141">
        <f>(((G213*$D$4*0.000000001*Input!G213*(238/236))-(N213*0.000000001))/Input!F213)*1000000</f>
        <v>13.717408436772395</v>
      </c>
      <c r="P213" s="137">
        <f>O213*Input!L213/100</f>
        <v>1.2378401883170764E-3</v>
      </c>
      <c r="Q213" s="144">
        <f t="shared" si="756"/>
        <v>10.234547184028266</v>
      </c>
      <c r="R213" s="145">
        <f>Q213*Input!L213/100</f>
        <v>9.2355154926030704E-4</v>
      </c>
      <c r="S213" s="143">
        <f>Input!S213*0.0000028263/0.000000000155125</f>
        <v>1.0010261512110437</v>
      </c>
      <c r="T213" s="137">
        <f>S213*Input!T213/100</f>
        <v>1.9502674043522369E-3</v>
      </c>
      <c r="U213" s="143">
        <f>S213</f>
        <v>1.0010261512110437</v>
      </c>
      <c r="V213" s="137">
        <f>U213*Input!T213/100</f>
        <v>1.9502674043522369E-3</v>
      </c>
      <c r="W213" s="146">
        <v>0</v>
      </c>
      <c r="X213" s="141">
        <f>((($L$4*0.000000001*Input!G213/Input!W213*(232/229))-(W213*0.000000001))/Input!F213)*1000000000</f>
        <v>0.97787360860176531</v>
      </c>
      <c r="Y213" s="141">
        <f>X213*Input!X213/100</f>
        <v>1.0172379517958923E-2</v>
      </c>
      <c r="Z213" s="141">
        <f t="shared" si="757"/>
        <v>2.387687553864163E-4</v>
      </c>
      <c r="AA213" s="141">
        <f>Z213*Input!X213/100</f>
        <v>2.4838040166502359E-6</v>
      </c>
      <c r="AB213" s="142">
        <v>0</v>
      </c>
      <c r="AC213" s="142">
        <v>0.85</v>
      </c>
      <c r="AD213" s="141">
        <f>(((Input!G213*$L$4*0.000000001*Input!U213*(230/229))-((AB213*0.000000000000001)+(Input!G213*AC213*0.000000000000001)))/Input!F213)*1000000000000</f>
        <v>225.18785476960633</v>
      </c>
      <c r="AE213" s="141">
        <f>AD213*Input!V213/100</f>
        <v>0.86423513908394711</v>
      </c>
      <c r="AF213" s="141">
        <f t="shared" si="758"/>
        <v>10.26598185241288</v>
      </c>
      <c r="AG213" s="141">
        <f>AF213*Input!V213/100</f>
        <v>3.9399204113963651E-2</v>
      </c>
      <c r="AH213" s="137">
        <f t="shared" si="759"/>
        <v>42995.499288835839</v>
      </c>
      <c r="AI213" s="146">
        <f t="shared" si="760"/>
        <v>476.73086471351422</v>
      </c>
      <c r="AJ213" s="143">
        <f t="shared" si="761"/>
        <v>1.0261512110436577</v>
      </c>
      <c r="AK213" s="146">
        <f t="shared" si="762"/>
        <v>1.950267404352237</v>
      </c>
      <c r="AL213" s="146">
        <f t="shared" si="763"/>
        <v>1.0030714273743024</v>
      </c>
      <c r="AM213" s="146">
        <f t="shared" si="764"/>
        <v>3.8506924557083705E-3</v>
      </c>
      <c r="AN213" s="137">
        <f>AF213/Q213</f>
        <v>1.0030714273743024</v>
      </c>
      <c r="AO213" s="141">
        <f t="shared" si="765"/>
        <v>3.8506924557083705E-3</v>
      </c>
      <c r="AP213" s="137" t="str">
        <f t="shared" si="766"/>
        <v>Out of range</v>
      </c>
      <c r="AQ213" s="137" t="e">
        <f t="shared" si="767"/>
        <v>#VALUE!</v>
      </c>
      <c r="AR213" s="137" t="e">
        <f t="shared" si="768"/>
        <v>#VALUE!</v>
      </c>
      <c r="AS213" s="145">
        <f t="shared" si="769"/>
        <v>2.3329684361515458E-5</v>
      </c>
      <c r="AT213" s="145">
        <f t="shared" si="770"/>
        <v>2.426973488038694E-7</v>
      </c>
      <c r="AU213" s="137">
        <v>0.75</v>
      </c>
      <c r="AV213" s="137">
        <f t="shared" si="771"/>
        <v>0.375</v>
      </c>
      <c r="AW213" s="137" t="str">
        <f t="shared" si="772"/>
        <v>Out of range</v>
      </c>
      <c r="AX213" s="147">
        <f t="shared" si="773"/>
        <v>333.29502759770003</v>
      </c>
      <c r="AY213" s="147" t="e">
        <f t="shared" si="774"/>
        <v>#VALUE!</v>
      </c>
      <c r="AZ213" s="137" t="str">
        <f>Input!B213</f>
        <v>Hu1-13</v>
      </c>
      <c r="BA213" s="148">
        <f>Input!E213</f>
        <v>0</v>
      </c>
      <c r="BB213" s="137" t="e">
        <f t="shared" si="775"/>
        <v>#VALUE!</v>
      </c>
      <c r="BC213" s="143" t="e">
        <f t="shared" si="776"/>
        <v>#VALUE!</v>
      </c>
      <c r="BD213" s="137" t="e">
        <f t="shared" si="777"/>
        <v>#VALUE!</v>
      </c>
      <c r="BE213" s="149" t="e">
        <f t="shared" si="778"/>
        <v>#VALUE!</v>
      </c>
      <c r="BF213" s="150" t="e">
        <f t="shared" si="779"/>
        <v>#VALUE!</v>
      </c>
      <c r="BG213" s="151"/>
      <c r="BH213" s="151"/>
      <c r="BI213" s="151"/>
      <c r="BJ213" s="151"/>
      <c r="BK213" s="151"/>
      <c r="BL213" s="151"/>
      <c r="BM213" s="155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</row>
    <row r="214" spans="1:109" ht="15" customHeight="1" x14ac:dyDescent="0.2">
      <c r="A214" s="9">
        <f>Input!A214</f>
        <v>9235</v>
      </c>
      <c r="B214" s="9" t="str">
        <f>Input!B214</f>
        <v>So-1-1150</v>
      </c>
      <c r="C214" s="9">
        <f>Input!O214</f>
        <v>3.1947853280898224</v>
      </c>
      <c r="D214" s="9">
        <f>C214*Input!P214/100</f>
        <v>2.5166059594874654E-2</v>
      </c>
      <c r="E214" s="11">
        <f>Input!M214</f>
        <v>2.1337374115311798</v>
      </c>
      <c r="F214" s="12">
        <f>E214*Input!N214/100</f>
        <v>2.3164358653691549E-4</v>
      </c>
      <c r="G214" s="13">
        <f t="shared" si="754"/>
        <v>294.19971430191907</v>
      </c>
      <c r="H214" s="12">
        <f>G214*Input!L214/100</f>
        <v>2.5648568363900819E-2</v>
      </c>
      <c r="I214" s="9">
        <v>0.3</v>
      </c>
      <c r="J214" s="21">
        <f>(((C214*$G$4*0.000000001*Input!G214*(234/233))-(I214*0.000000000000001))/Input!F214)*1000000000000</f>
        <v>82.705882004923708</v>
      </c>
      <c r="K214" s="9">
        <f>J214*Input!P214/100</f>
        <v>0.6514932747068326</v>
      </c>
      <c r="L214" s="14">
        <f t="shared" si="755"/>
        <v>1.14376222995818</v>
      </c>
      <c r="M214" s="22">
        <f>L214*Input!P214/100</f>
        <v>9.0096784245295037E-3</v>
      </c>
      <c r="N214" s="9">
        <v>5.0000000000000001E-3</v>
      </c>
      <c r="O214" s="21">
        <f>(((G214*$D$4*0.000000001*Input!G214*(238/236))-(N214*0.000000001))/Input!F214)*1000000</f>
        <v>0.76719495593588805</v>
      </c>
      <c r="P214" s="9">
        <f>O214*Input!L214/100</f>
        <v>6.6884674998588686E-5</v>
      </c>
      <c r="Q214" s="23">
        <f t="shared" si="756"/>
        <v>0.57240352739120059</v>
      </c>
      <c r="R214" s="24">
        <f>Q214*Input!L214/100</f>
        <v>4.9902601159444481E-5</v>
      </c>
      <c r="S214" s="65">
        <f>Input!S214*0.0000028263/0.000000000155125</f>
        <v>2.0033119968779789</v>
      </c>
      <c r="T214" s="9">
        <f>S214*Input!T214/100</f>
        <v>2.2523137566265081E-3</v>
      </c>
      <c r="U214" s="9">
        <f>S214*1/((U213+U215)/2)</f>
        <v>2.0016707580979065</v>
      </c>
      <c r="V214" s="9">
        <f>U214*Input!T214/100</f>
        <v>2.2504685199943573E-3</v>
      </c>
      <c r="W214" s="3">
        <v>3.0000000000000001E-3</v>
      </c>
      <c r="X214" s="21">
        <f>((($L$4*0.000000001*Input!G214/Input!W214*(232/229))-(W214*0.000000001))/Input!F214)*1000000000</f>
        <v>0.46308110318643664</v>
      </c>
      <c r="Y214" s="21">
        <f>X214*Input!X214/100</f>
        <v>1.284429429472605E-3</v>
      </c>
      <c r="Z214" s="21">
        <f t="shared" si="757"/>
        <v>1.1307115528855933E-4</v>
      </c>
      <c r="AA214" s="21">
        <f>Z214*Input!X214/100</f>
        <v>3.13620915381257E-7</v>
      </c>
      <c r="AB214" s="14">
        <v>0.05</v>
      </c>
      <c r="AC214" s="14">
        <v>0.85</v>
      </c>
      <c r="AD214" s="21">
        <f>(((Input!G214*$L$4*0.000000001*Input!U214*(230/229))-((AB214*0.000000000000001)+(Input!G214*AC214*0.000000000000001)))/Input!F214)*1000000000000</f>
        <v>3.1422680296034504</v>
      </c>
      <c r="AE214" s="21">
        <f>AD214*Input!V214/100</f>
        <v>1.2458542731370098E-2</v>
      </c>
      <c r="AF214" s="21">
        <f t="shared" si="758"/>
        <v>0.1432513605155589</v>
      </c>
      <c r="AG214" s="21">
        <f>AF214*Input!V214/100</f>
        <v>5.6796657048228331E-4</v>
      </c>
      <c r="AH214" s="9">
        <f t="shared" si="759"/>
        <v>1266.9133887416222</v>
      </c>
      <c r="AI214" s="3">
        <f t="shared" si="760"/>
        <v>6.1302148450245815</v>
      </c>
      <c r="AJ214" s="22">
        <f t="shared" si="761"/>
        <v>1001.6707580979065</v>
      </c>
      <c r="AK214" s="3">
        <f t="shared" si="762"/>
        <v>2.2504685199943575</v>
      </c>
      <c r="AL214" s="3">
        <f t="shared" si="763"/>
        <v>0.25026288913425215</v>
      </c>
      <c r="AM214" s="3">
        <f t="shared" si="764"/>
        <v>9.9248839630156072E-4</v>
      </c>
      <c r="AN214" s="9">
        <f>AL214*1/((AN213+AN215)/2)</f>
        <v>0.2498721291377442</v>
      </c>
      <c r="AO214" s="21">
        <f t="shared" si="765"/>
        <v>9.9093872681754497E-4</v>
      </c>
      <c r="AP214" s="58">
        <f t="shared" si="766"/>
        <v>14.4047</v>
      </c>
      <c r="AQ214" s="58">
        <f t="shared" si="767"/>
        <v>5.4600000000000003E-2</v>
      </c>
      <c r="AR214" s="58">
        <f t="shared" si="768"/>
        <v>0.37904295125896409</v>
      </c>
      <c r="AS214" s="67">
        <f t="shared" si="769"/>
        <v>1.975374886382951E-4</v>
      </c>
      <c r="AT214" s="67">
        <f t="shared" si="770"/>
        <v>5.481723699516766E-7</v>
      </c>
      <c r="AU214" s="58">
        <v>0.75</v>
      </c>
      <c r="AV214" s="58">
        <f t="shared" si="771"/>
        <v>0.375</v>
      </c>
      <c r="AW214" s="58">
        <f t="shared" si="772"/>
        <v>14.396800000000001</v>
      </c>
      <c r="AX214" s="57">
        <f t="shared" si="773"/>
        <v>6.72158125E-2</v>
      </c>
      <c r="AY214" s="47">
        <f t="shared" si="774"/>
        <v>6.2980236114472052E-2</v>
      </c>
      <c r="AZ214" s="9" t="str">
        <f>Input!B214</f>
        <v>So-1-1150</v>
      </c>
      <c r="BA214" s="48">
        <f>Input!E214</f>
        <v>1150</v>
      </c>
      <c r="BB214" s="58">
        <f t="shared" si="775"/>
        <v>1043.2689865765633</v>
      </c>
      <c r="BC214" s="22">
        <f t="shared" si="776"/>
        <v>2.352292059910178</v>
      </c>
      <c r="BD214" s="9">
        <f t="shared" si="777"/>
        <v>14338.800000000001</v>
      </c>
      <c r="BE214" s="49">
        <f t="shared" si="778"/>
        <v>31.490118057236025</v>
      </c>
      <c r="BF214" s="89">
        <f t="shared" si="779"/>
        <v>0.43745996412030486</v>
      </c>
      <c r="BG214" s="85"/>
      <c r="BH214" s="85"/>
      <c r="BI214" s="85"/>
      <c r="BJ214" s="85"/>
      <c r="BK214" s="85"/>
      <c r="BL214" s="85"/>
      <c r="BM214" s="90"/>
      <c r="BN214" s="85"/>
      <c r="BO214" s="85"/>
      <c r="BP214" s="85"/>
      <c r="BQ214" s="85"/>
      <c r="BR214" s="85"/>
      <c r="BS214" s="85"/>
      <c r="BT214" s="85"/>
      <c r="BU214" s="85"/>
      <c r="BV214" s="85"/>
      <c r="BW214" s="85"/>
      <c r="BX214" s="85"/>
      <c r="BY214" s="85"/>
      <c r="BZ214" s="85"/>
      <c r="CA214" s="85"/>
      <c r="CB214" s="85"/>
      <c r="CC214" s="85"/>
      <c r="CD214" s="85"/>
      <c r="CE214" s="85"/>
      <c r="CF214" s="85"/>
      <c r="CG214" s="85"/>
      <c r="CH214" s="85"/>
      <c r="CI214" s="85"/>
      <c r="CJ214" s="85"/>
      <c r="CK214" s="85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</row>
    <row r="215" spans="1:109" s="154" customFormat="1" ht="15" customHeight="1" x14ac:dyDescent="0.2">
      <c r="A215" s="137">
        <f>Input!A215</f>
        <v>9186</v>
      </c>
      <c r="B215" s="137" t="str">
        <f>Input!B215</f>
        <v>Hu1-13</v>
      </c>
      <c r="C215" s="137">
        <f>Input!O215</f>
        <v>2.0168670011986389</v>
      </c>
      <c r="D215" s="137">
        <f>C215*Input!P215/100</f>
        <v>2.6892710688743167E-2</v>
      </c>
      <c r="E215" s="138">
        <f>Input!M215</f>
        <v>2.6998576610778806</v>
      </c>
      <c r="F215" s="139">
        <f>E215*Input!N215/100</f>
        <v>4.4686560841230709E-4</v>
      </c>
      <c r="G215" s="140">
        <f t="shared" si="754"/>
        <v>372.25637430941816</v>
      </c>
      <c r="H215" s="139">
        <f>G215*Input!L215/100</f>
        <v>3.7929900237879149E-2</v>
      </c>
      <c r="I215" s="137">
        <v>0</v>
      </c>
      <c r="J215" s="141">
        <f>(((C215*$G$4*0.000000001*Input!G215*(234/233))-(I215*0.000000000000001))/Input!F215)*1000000000000</f>
        <v>737.6930481482251</v>
      </c>
      <c r="K215" s="137">
        <f>J215*Input!P215/100</f>
        <v>9.8363281808652214</v>
      </c>
      <c r="L215" s="142">
        <f t="shared" si="755"/>
        <v>10.201758633375441</v>
      </c>
      <c r="M215" s="143">
        <f>L215*Input!P215/100</f>
        <v>0.13602926880191091</v>
      </c>
      <c r="N215" s="137">
        <v>0</v>
      </c>
      <c r="O215" s="141">
        <f>(((G215*$D$4*0.000000001*Input!G215*(238/236))-(N215*0.000000001))/Input!F215)*1000000</f>
        <v>13.715688989508754</v>
      </c>
      <c r="P215" s="137">
        <f>O215*Input!L215/100</f>
        <v>1.3975172783298731E-3</v>
      </c>
      <c r="Q215" s="144">
        <f t="shared" si="756"/>
        <v>10.233264305835108</v>
      </c>
      <c r="R215" s="145">
        <f>Q215*Input!L215/100</f>
        <v>1.0426864951560216E-3</v>
      </c>
      <c r="S215" s="143">
        <f>Input!S215*0.0000028263/0.000000000155125</f>
        <v>1.0006137176569334</v>
      </c>
      <c r="T215" s="137">
        <f>S215*Input!T215/100</f>
        <v>1.7661314798639179E-3</v>
      </c>
      <c r="U215" s="143">
        <f>S215</f>
        <v>1.0006137176569334</v>
      </c>
      <c r="V215" s="137">
        <f>U215*Input!T215/100</f>
        <v>1.7661314798639179E-3</v>
      </c>
      <c r="W215" s="146">
        <v>0</v>
      </c>
      <c r="X215" s="141">
        <f>((($L$4*0.000000001*Input!G215/Input!W215*(232/229))-(W215*0.000000001))/Input!F215)*1000000000</f>
        <v>1.0511062562490567</v>
      </c>
      <c r="Y215" s="141">
        <f>X215*Input!X215/100</f>
        <v>9.1039261012525619E-3</v>
      </c>
      <c r="Z215" s="141">
        <f t="shared" si="757"/>
        <v>2.5665007254088782E-4</v>
      </c>
      <c r="AA215" s="141">
        <f>Z215*Input!X215/100</f>
        <v>2.2229182638788511E-6</v>
      </c>
      <c r="AB215" s="142">
        <v>0</v>
      </c>
      <c r="AC215" s="142">
        <v>0.85</v>
      </c>
      <c r="AD215" s="141">
        <f>(((Input!G215*$L$4*0.000000001*Input!U215*(230/229))-((AB215*0.000000000000001)+(Input!G215*AC215*0.000000000000001)))/Input!F215)*1000000000000</f>
        <v>224.48281107074675</v>
      </c>
      <c r="AE215" s="141">
        <f>AD215*Input!V215/100</f>
        <v>0.61312094529462258</v>
      </c>
      <c r="AF215" s="141">
        <f t="shared" si="758"/>
        <v>10.233839951043217</v>
      </c>
      <c r="AG215" s="141">
        <f>AF215*Input!V215/100</f>
        <v>2.7951278740892236E-2</v>
      </c>
      <c r="AH215" s="137">
        <f t="shared" si="759"/>
        <v>39874.681700753572</v>
      </c>
      <c r="AI215" s="146">
        <f t="shared" si="760"/>
        <v>362.13052561047647</v>
      </c>
      <c r="AJ215" s="143">
        <f t="shared" si="761"/>
        <v>0.61371765693341018</v>
      </c>
      <c r="AK215" s="146">
        <f t="shared" si="762"/>
        <v>1.7661314798639178</v>
      </c>
      <c r="AL215" s="146">
        <f t="shared" si="763"/>
        <v>1.0000562523541761</v>
      </c>
      <c r="AM215" s="146">
        <f t="shared" si="764"/>
        <v>2.7333137667061779E-3</v>
      </c>
      <c r="AN215" s="137">
        <f>AF215/Q215</f>
        <v>1.0000562523541761</v>
      </c>
      <c r="AO215" s="141">
        <f t="shared" si="765"/>
        <v>2.7333137667061779E-3</v>
      </c>
      <c r="AP215" s="137">
        <f t="shared" si="766"/>
        <v>775.34159999999997</v>
      </c>
      <c r="AQ215" s="137" t="e">
        <f t="shared" si="767"/>
        <v>#VALUE!</v>
      </c>
      <c r="AR215" s="137" t="e">
        <f t="shared" si="768"/>
        <v>#VALUE!</v>
      </c>
      <c r="AS215" s="145">
        <f t="shared" si="769"/>
        <v>2.50799808223993E-5</v>
      </c>
      <c r="AT215" s="145">
        <f t="shared" si="770"/>
        <v>2.1723977907338407E-7</v>
      </c>
      <c r="AU215" s="137">
        <v>0.75</v>
      </c>
      <c r="AV215" s="137">
        <f t="shared" si="771"/>
        <v>0.375</v>
      </c>
      <c r="AW215" s="137">
        <f t="shared" si="772"/>
        <v>775.33960000000002</v>
      </c>
      <c r="AX215" s="147">
        <f t="shared" si="773"/>
        <v>342.29573807880001</v>
      </c>
      <c r="AY215" s="147">
        <f t="shared" si="774"/>
        <v>490.90077071250641</v>
      </c>
      <c r="AZ215" s="137" t="str">
        <f>Input!B215</f>
        <v>Hu1-13</v>
      </c>
      <c r="BA215" s="148">
        <f>Input!E215</f>
        <v>0</v>
      </c>
      <c r="BB215" s="137">
        <f t="shared" si="775"/>
        <v>5.4910638302833767</v>
      </c>
      <c r="BC215" s="143">
        <f t="shared" si="776"/>
        <v>16.670980331223596</v>
      </c>
      <c r="BD215" s="137">
        <f t="shared" si="777"/>
        <v>775281.6</v>
      </c>
      <c r="BE215" s="149">
        <f t="shared" si="778"/>
        <v>245450.38535625322</v>
      </c>
      <c r="BF215" s="150">
        <f t="shared" si="779"/>
        <v>63.314291016801725</v>
      </c>
      <c r="BG215" s="151"/>
      <c r="BH215" s="151"/>
      <c r="BI215" s="151"/>
      <c r="BJ215" s="151"/>
      <c r="BK215" s="151"/>
      <c r="BL215" s="151"/>
      <c r="BM215" s="155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</row>
    <row r="216" spans="1:109" ht="15" customHeight="1" x14ac:dyDescent="0.2">
      <c r="A216" s="9">
        <f>Input!A216</f>
        <v>9236</v>
      </c>
      <c r="B216" s="9" t="str">
        <f>Input!B216</f>
        <v>So-1-1174</v>
      </c>
      <c r="C216" s="9">
        <f>Input!O216</f>
        <v>2.505690134249714</v>
      </c>
      <c r="D216" s="9">
        <f>C216*Input!P216/100</f>
        <v>1.0474117297761949E-2</v>
      </c>
      <c r="E216" s="11">
        <f>Input!M216</f>
        <v>1.6178623825451017</v>
      </c>
      <c r="F216" s="12">
        <f>E216*Input!N216/100</f>
        <v>1.2811429127660215E-4</v>
      </c>
      <c r="G216" s="13">
        <f t="shared" si="754"/>
        <v>223.07086530531862</v>
      </c>
      <c r="H216" s="12">
        <f>G216*Input!L216/100</f>
        <v>5.6352284347693592E-2</v>
      </c>
      <c r="I216" s="9">
        <v>0.3</v>
      </c>
      <c r="J216" s="21">
        <f>(((C216*$G$4*0.000000001*Input!G216*(234/233))-(I216*0.000000000000001))/Input!F216)*1000000000000</f>
        <v>65.155037334337464</v>
      </c>
      <c r="K216" s="9">
        <f>J216*Input!P216/100</f>
        <v>0.27235670295052467</v>
      </c>
      <c r="L216" s="14">
        <f t="shared" si="755"/>
        <v>0.90104680571683893</v>
      </c>
      <c r="M216" s="22">
        <f>L216*Input!P216/100</f>
        <v>3.7664952281411452E-3</v>
      </c>
      <c r="N216" s="9">
        <v>5.0000000000000001E-3</v>
      </c>
      <c r="O216" s="21">
        <f>(((G216*$D$4*0.000000001*Input!G216*(238/236))-(N216*0.000000001))/Input!F216)*1000000</f>
        <v>0.58429079526139627</v>
      </c>
      <c r="P216" s="9">
        <f>O216*Input!L216/100</f>
        <v>1.4760386118215847E-4</v>
      </c>
      <c r="Q216" s="23">
        <f t="shared" si="756"/>
        <v>0.43593888312501095</v>
      </c>
      <c r="R216" s="24">
        <f>Q216*Input!L216/100</f>
        <v>1.1012711976731125E-4</v>
      </c>
      <c r="S216" s="65">
        <f>Input!S216*0.0000028263/0.000000000155125</f>
        <v>2.0747745094140027</v>
      </c>
      <c r="T216" s="9">
        <f>S216*Input!T216/100</f>
        <v>1.8057579353088484E-3</v>
      </c>
      <c r="U216" s="9">
        <f>S216*1/((U215+U217)/2)</f>
        <v>2.0712655067325603</v>
      </c>
      <c r="V216" s="9">
        <f>U216*Input!T216/100</f>
        <v>1.8027039121326991E-3</v>
      </c>
      <c r="W216" s="3">
        <v>3.0000000000000001E-3</v>
      </c>
      <c r="X216" s="21">
        <f>((($L$4*0.000000001*Input!G216/Input!W216*(232/229))-(W216*0.000000001))/Input!F216)*1000000000</f>
        <v>0.47739830709970404</v>
      </c>
      <c r="Y216" s="21">
        <f>X216*Input!X216/100</f>
        <v>1.582774965738418E-3</v>
      </c>
      <c r="Z216" s="21">
        <f t="shared" si="757"/>
        <v>1.165670068269523E-4</v>
      </c>
      <c r="AA216" s="21">
        <f>Z216*Input!X216/100</f>
        <v>3.8646835879589097E-7</v>
      </c>
      <c r="AB216" s="14">
        <v>0.05</v>
      </c>
      <c r="AC216" s="14">
        <v>0.85</v>
      </c>
      <c r="AD216" s="21">
        <f>(((Input!G216*$L$4*0.000000001*Input!U216*(230/229))-((AB216*0.000000000000001)+(Input!G216*AC216*0.000000000000001)))/Input!F216)*1000000000000</f>
        <v>2.5120595690971061</v>
      </c>
      <c r="AE216" s="21">
        <f>AD216*Input!V216/100</f>
        <v>1.051686151388348E-2</v>
      </c>
      <c r="AF216" s="21">
        <f t="shared" si="758"/>
        <v>0.11452108718259224</v>
      </c>
      <c r="AG216" s="21">
        <f>AF216*Input!V216/100</f>
        <v>4.7944819029573804E-4</v>
      </c>
      <c r="AH216" s="9">
        <f t="shared" si="759"/>
        <v>982.44855298208608</v>
      </c>
      <c r="AI216" s="3">
        <f t="shared" si="760"/>
        <v>5.2466057672753932</v>
      </c>
      <c r="AJ216" s="22">
        <f t="shared" si="761"/>
        <v>1071.2655067325602</v>
      </c>
      <c r="AK216" s="3">
        <f t="shared" si="762"/>
        <v>1.8027039121326991</v>
      </c>
      <c r="AL216" s="3">
        <f t="shared" si="763"/>
        <v>0.26269986829725367</v>
      </c>
      <c r="AM216" s="3">
        <f t="shared" si="764"/>
        <v>1.1018063764007722E-3</v>
      </c>
      <c r="AN216" s="9">
        <f>AL216*1/((AN215+AN217)/2)</f>
        <v>0.26306686340983937</v>
      </c>
      <c r="AO216" s="21">
        <f t="shared" si="765"/>
        <v>1.1033456141543948E-3</v>
      </c>
      <c r="AP216" s="58">
        <f t="shared" si="766"/>
        <v>14.6653</v>
      </c>
      <c r="AQ216" s="58">
        <f t="shared" si="767"/>
        <v>6.5299999999999997E-2</v>
      </c>
      <c r="AR216" s="58">
        <f t="shared" si="768"/>
        <v>0.44526876368025198</v>
      </c>
      <c r="AS216" s="67">
        <f t="shared" si="769"/>
        <v>2.6739300241204972E-4</v>
      </c>
      <c r="AT216" s="67">
        <f t="shared" si="770"/>
        <v>8.8908933283594257E-7</v>
      </c>
      <c r="AU216" s="58">
        <v>0.75</v>
      </c>
      <c r="AV216" s="58">
        <f t="shared" si="771"/>
        <v>0.375</v>
      </c>
      <c r="AW216" s="58">
        <f t="shared" si="772"/>
        <v>14.654999999999999</v>
      </c>
      <c r="AX216" s="57">
        <f t="shared" si="773"/>
        <v>6.74163443E-2</v>
      </c>
      <c r="AY216" s="47">
        <f t="shared" si="774"/>
        <v>6.6723503848213669E-2</v>
      </c>
      <c r="AZ216" s="9" t="str">
        <f>Input!B216</f>
        <v>So-1-1174</v>
      </c>
      <c r="BA216" s="48">
        <f>Input!E216</f>
        <v>1174</v>
      </c>
      <c r="BB216" s="58">
        <f t="shared" si="775"/>
        <v>1116.5684439831903</v>
      </c>
      <c r="BC216" s="22">
        <f t="shared" si="776"/>
        <v>1.8909450904864822</v>
      </c>
      <c r="BD216" s="9">
        <f t="shared" si="777"/>
        <v>14597</v>
      </c>
      <c r="BE216" s="49">
        <f t="shared" si="778"/>
        <v>33.361751924106834</v>
      </c>
      <c r="BF216" s="89">
        <f t="shared" si="779"/>
        <v>0.4552951473777801</v>
      </c>
      <c r="BG216" s="85"/>
      <c r="BH216" s="85"/>
      <c r="BI216" s="85"/>
      <c r="BJ216" s="85"/>
      <c r="BK216" s="85"/>
      <c r="BL216" s="85"/>
      <c r="BM216" s="90"/>
      <c r="BN216" s="85"/>
      <c r="BO216" s="85"/>
      <c r="BP216" s="85"/>
      <c r="BQ216" s="85"/>
      <c r="BR216" s="85"/>
      <c r="BS216" s="85"/>
      <c r="BT216" s="85"/>
      <c r="BU216" s="85"/>
      <c r="BV216" s="85"/>
      <c r="BW216" s="85"/>
      <c r="BX216" s="85"/>
      <c r="BY216" s="85"/>
      <c r="BZ216" s="85"/>
      <c r="CA216" s="85"/>
      <c r="CB216" s="85"/>
      <c r="CC216" s="85"/>
      <c r="CD216" s="85"/>
      <c r="CE216" s="85"/>
      <c r="CF216" s="85"/>
      <c r="CG216" s="85"/>
      <c r="CH216" s="85"/>
      <c r="CI216" s="85"/>
      <c r="CJ216" s="85"/>
      <c r="CK216" s="85"/>
      <c r="CL216" s="85"/>
      <c r="CM216" s="85"/>
      <c r="CN216" s="85"/>
      <c r="CO216" s="85"/>
      <c r="CP216" s="85"/>
      <c r="CQ216" s="85"/>
      <c r="CR216" s="85"/>
      <c r="CS216" s="85"/>
      <c r="CT216" s="85"/>
      <c r="CU216" s="85"/>
      <c r="CV216" s="85"/>
      <c r="CW216" s="85"/>
      <c r="CX216" s="85"/>
      <c r="CY216" s="85"/>
      <c r="CZ216" s="85"/>
      <c r="DA216" s="85"/>
      <c r="DB216" s="85"/>
      <c r="DC216" s="85"/>
      <c r="DD216" s="85"/>
      <c r="DE216" s="85"/>
    </row>
    <row r="217" spans="1:109" s="154" customFormat="1" ht="15" customHeight="1" x14ac:dyDescent="0.2">
      <c r="A217" s="137">
        <f>Input!A217</f>
        <v>9186</v>
      </c>
      <c r="B217" s="137" t="str">
        <f>Input!B217</f>
        <v>Hu1-13</v>
      </c>
      <c r="C217" s="137">
        <f>Input!O217</f>
        <v>2.0525379891729085</v>
      </c>
      <c r="D217" s="137">
        <f>C217*Input!P217/100</f>
        <v>2.9462121671222578E-2</v>
      </c>
      <c r="E217" s="138">
        <f>Input!M217</f>
        <v>2.6996430852663202</v>
      </c>
      <c r="F217" s="139">
        <f>E217*Input!N217/100</f>
        <v>4.4557984309362821E-4</v>
      </c>
      <c r="G217" s="140">
        <f t="shared" si="754"/>
        <v>372.22678859652024</v>
      </c>
      <c r="H217" s="139">
        <f>G217*Input!L217/100</f>
        <v>0.13916734198118422</v>
      </c>
      <c r="I217" s="137">
        <v>0</v>
      </c>
      <c r="J217" s="141">
        <f>(((C217*$G$4*0.000000001*Input!G217*(234/233))-(I217*0.000000000000001))/Input!F217)*1000000000000</f>
        <v>750.74013545420951</v>
      </c>
      <c r="K217" s="137">
        <f>J217*Input!P217/100</f>
        <v>10.776120749479952</v>
      </c>
      <c r="L217" s="142">
        <f t="shared" si="755"/>
        <v>10.382190367005505</v>
      </c>
      <c r="M217" s="143">
        <f>L217*Input!P217/100</f>
        <v>0.14902591689899453</v>
      </c>
      <c r="N217" s="137">
        <v>0</v>
      </c>
      <c r="O217" s="141">
        <f>(((G217*$D$4*0.000000001*Input!G217*(238/236))-(N217*0.000000001))/Input!F217)*1000000</f>
        <v>13.71459891163596</v>
      </c>
      <c r="P217" s="137">
        <f>O217*Input!L217/100</f>
        <v>5.1275844064498409E-3</v>
      </c>
      <c r="Q217" s="144">
        <f t="shared" si="756"/>
        <v>10.23245099962827</v>
      </c>
      <c r="R217" s="145">
        <f>Q217*Input!L217/100</f>
        <v>3.8256865201460955E-3</v>
      </c>
      <c r="S217" s="143">
        <f>Input!S217*0.0000028263/0.000000000155125</f>
        <v>1.002774551659614</v>
      </c>
      <c r="T217" s="137">
        <f>S217*Input!T217/100</f>
        <v>2.5328016512562541E-3</v>
      </c>
      <c r="U217" s="143">
        <f>S217</f>
        <v>1.002774551659614</v>
      </c>
      <c r="V217" s="137">
        <f>U217*Input!T217/100</f>
        <v>2.5328016512562541E-3</v>
      </c>
      <c r="W217" s="146">
        <v>0</v>
      </c>
      <c r="X217" s="141">
        <f>((($L$4*0.000000001*Input!G217/Input!W217*(232/229))-(W217*0.000000001))/Input!F217)*1000000000</f>
        <v>1.0449439374007925</v>
      </c>
      <c r="Y217" s="141">
        <f>X217*Input!X217/100</f>
        <v>7.6109388541929935E-3</v>
      </c>
      <c r="Z217" s="141">
        <f t="shared" si="757"/>
        <v>2.5514541060017118E-4</v>
      </c>
      <c r="AA217" s="141">
        <f>Z217*Input!X217/100</f>
        <v>1.8583734968941645E-6</v>
      </c>
      <c r="AB217" s="142">
        <v>0</v>
      </c>
      <c r="AC217" s="142">
        <v>0.85</v>
      </c>
      <c r="AD217" s="141">
        <f>(((Input!G217*$L$4*0.000000001*Input!U217*(230/229))-((AB217*0.000000000000001)+(Input!G217*AC217*0.000000000000001)))/Input!F217)*1000000000000</f>
        <v>223.81346719672439</v>
      </c>
      <c r="AE217" s="141">
        <f>AD217*Input!V217/100</f>
        <v>0.77874774266265079</v>
      </c>
      <c r="AF217" s="141">
        <f t="shared" si="758"/>
        <v>10.203325551983962</v>
      </c>
      <c r="AG217" s="141">
        <f>AF217*Input!V217/100</f>
        <v>3.5501959916806769E-2</v>
      </c>
      <c r="AH217" s="137">
        <f t="shared" si="759"/>
        <v>39990.237441398509</v>
      </c>
      <c r="AI217" s="146">
        <f t="shared" si="760"/>
        <v>322.8012214586164</v>
      </c>
      <c r="AJ217" s="143">
        <f t="shared" si="761"/>
        <v>2.774551659614044</v>
      </c>
      <c r="AK217" s="146">
        <f t="shared" si="762"/>
        <v>2.5328016512562539</v>
      </c>
      <c r="AL217" s="146">
        <f t="shared" si="763"/>
        <v>0.99715361963176119</v>
      </c>
      <c r="AM217" s="146">
        <f t="shared" si="764"/>
        <v>3.4895185587719975E-3</v>
      </c>
      <c r="AN217" s="137">
        <f>AF217/Q217</f>
        <v>0.99715361963176119</v>
      </c>
      <c r="AO217" s="141">
        <f t="shared" si="765"/>
        <v>3.4895185587719975E-3</v>
      </c>
      <c r="AP217" s="137">
        <f t="shared" si="766"/>
        <v>546.06790000000001</v>
      </c>
      <c r="AQ217" s="137" t="e">
        <f t="shared" si="767"/>
        <v>#VALUE!</v>
      </c>
      <c r="AR217" s="137" t="e">
        <f t="shared" si="768"/>
        <v>#VALUE!</v>
      </c>
      <c r="AS217" s="145">
        <f t="shared" si="769"/>
        <v>2.4934926207752203E-5</v>
      </c>
      <c r="AT217" s="145">
        <f t="shared" si="770"/>
        <v>1.8185478996785059E-7</v>
      </c>
      <c r="AU217" s="137">
        <v>0.75</v>
      </c>
      <c r="AV217" s="137">
        <f t="shared" si="771"/>
        <v>0.375</v>
      </c>
      <c r="AW217" s="137">
        <f t="shared" si="772"/>
        <v>546.06590000000006</v>
      </c>
      <c r="AX217" s="147">
        <f t="shared" si="773"/>
        <v>173.79882385650001</v>
      </c>
      <c r="AY217" s="147">
        <f t="shared" si="774"/>
        <v>79.674017343225941</v>
      </c>
      <c r="AZ217" s="137" t="str">
        <f>Input!B217</f>
        <v>Hu1-13</v>
      </c>
      <c r="BA217" s="148">
        <f>Input!E217</f>
        <v>0</v>
      </c>
      <c r="BB217" s="137">
        <f t="shared" si="775"/>
        <v>12.985524320184785</v>
      </c>
      <c r="BC217" s="143">
        <f t="shared" si="776"/>
        <v>13.461263092420729</v>
      </c>
      <c r="BD217" s="137">
        <f t="shared" si="777"/>
        <v>546007.9</v>
      </c>
      <c r="BE217" s="149">
        <f t="shared" si="778"/>
        <v>39837.008671612974</v>
      </c>
      <c r="BF217" s="150">
        <f t="shared" si="779"/>
        <v>14.590549848145789</v>
      </c>
      <c r="BG217" s="151"/>
      <c r="BH217" s="151"/>
      <c r="BI217" s="151"/>
      <c r="BJ217" s="151"/>
      <c r="BK217" s="151"/>
      <c r="BL217" s="151"/>
      <c r="BM217" s="155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</row>
    <row r="218" spans="1:109" ht="15" customHeight="1" x14ac:dyDescent="0.2">
      <c r="A218" s="9">
        <f>Input!A218</f>
        <v>9237</v>
      </c>
      <c r="B218" s="9" t="str">
        <f>Input!B218</f>
        <v>So-1-1209</v>
      </c>
      <c r="C218" s="9">
        <f>Input!O218</f>
        <v>5.1911726438973549</v>
      </c>
      <c r="D218" s="9">
        <f>C218*Input!P218/100</f>
        <v>2.1474940594930155E-2</v>
      </c>
      <c r="E218" s="11">
        <f>Input!M218</f>
        <v>3.3163763853759787</v>
      </c>
      <c r="F218" s="12">
        <f>E218*Input!N218/100</f>
        <v>2.374467119159814E-4</v>
      </c>
      <c r="G218" s="13">
        <f t="shared" si="754"/>
        <v>457.2619760156399</v>
      </c>
      <c r="H218" s="12">
        <f>G218*Input!L218/100</f>
        <v>3.2842095143532951E-2</v>
      </c>
      <c r="I218" s="9">
        <v>0.3</v>
      </c>
      <c r="J218" s="21">
        <f>(((C218*$G$4*0.000000001*Input!G218*(234/233))-(I218*0.000000000000001))/Input!F218)*1000000000000</f>
        <v>138.66954827103564</v>
      </c>
      <c r="K218" s="9">
        <f>J218*Input!P218/100</f>
        <v>0.57365079447840694</v>
      </c>
      <c r="L218" s="14">
        <f t="shared" si="755"/>
        <v>1.917699054927327</v>
      </c>
      <c r="M218" s="22">
        <f>L218*Input!P218/100</f>
        <v>7.9331735059768021E-3</v>
      </c>
      <c r="N218" s="9">
        <v>5.0000000000000001E-3</v>
      </c>
      <c r="O218" s="21">
        <f>(((G218*$D$4*0.000000001*Input!G218*(238/236))-(N218*0.000000001))/Input!F218)*1000000</f>
        <v>1.2304169651159285</v>
      </c>
      <c r="P218" s="9">
        <f>O218*Input!L218/100</f>
        <v>8.8372690392197079E-5</v>
      </c>
      <c r="Q218" s="23">
        <f t="shared" si="756"/>
        <v>0.9180130885182578</v>
      </c>
      <c r="R218" s="24">
        <f>Q218*Input!L218/100</f>
        <v>6.5934791820726292E-5</v>
      </c>
      <c r="S218" s="65">
        <f>Input!S218*0.0000028263/0.000000000155125</f>
        <v>2.1003058273484787</v>
      </c>
      <c r="T218" s="9">
        <f>S218*Input!T218/100</f>
        <v>9.4100538147594672E-4</v>
      </c>
      <c r="U218" s="9">
        <f>S218*1/((U217+U219)/2)</f>
        <v>2.0981848083899601</v>
      </c>
      <c r="V218" s="9">
        <f>U218*Input!T218/100</f>
        <v>9.4005509593743624E-4</v>
      </c>
      <c r="W218" s="3">
        <v>3.0000000000000001E-3</v>
      </c>
      <c r="X218" s="21">
        <f>((($L$4*0.000000001*Input!G218/Input!W218*(232/229))-(W218*0.000000001))/Input!F218)*1000000000</f>
        <v>0.54410182872300883</v>
      </c>
      <c r="Y218" s="21">
        <f>X218*Input!X218/100</f>
        <v>1.2861343668022793E-3</v>
      </c>
      <c r="Z218" s="21">
        <f t="shared" si="757"/>
        <v>1.3285409822382573E-4</v>
      </c>
      <c r="AA218" s="21">
        <f>Z218*Input!X218/100</f>
        <v>3.1403721229390214E-7</v>
      </c>
      <c r="AB218" s="14">
        <v>0.05</v>
      </c>
      <c r="AC218" s="14">
        <v>0.85</v>
      </c>
      <c r="AD218" s="21">
        <f>(((Input!G218*$L$4*0.000000001*Input!U218*(230/229))-((AB218*0.000000000000001)+(Input!G218*AC218*0.000000000000001)))/Input!F218)*1000000000000</f>
        <v>6.1182722471608413</v>
      </c>
      <c r="AE218" s="21">
        <f>AD218*Input!V218/100</f>
        <v>1.8035610521187528E-2</v>
      </c>
      <c r="AF218" s="21">
        <f t="shared" si="758"/>
        <v>0.27892299929646136</v>
      </c>
      <c r="AG218" s="21">
        <f>AF218*Input!V218/100</f>
        <v>8.2221685755269299E-4</v>
      </c>
      <c r="AH218" s="9">
        <f t="shared" si="759"/>
        <v>2099.4685374819696</v>
      </c>
      <c r="AI218" s="3">
        <f t="shared" si="760"/>
        <v>7.9328576799520398</v>
      </c>
      <c r="AJ218" s="22">
        <f t="shared" si="761"/>
        <v>1098.1848083899602</v>
      </c>
      <c r="AK218" s="3">
        <f t="shared" si="762"/>
        <v>0.94005509593743619</v>
      </c>
      <c r="AL218" s="3">
        <f t="shared" si="763"/>
        <v>0.30383335791722105</v>
      </c>
      <c r="AM218" s="3">
        <f t="shared" si="764"/>
        <v>8.959141045375282E-4</v>
      </c>
      <c r="AN218" s="9">
        <f>AL218*1/((AN217+AN219)/2)</f>
        <v>0.30381078630639941</v>
      </c>
      <c r="AO218" s="21">
        <f t="shared" si="765"/>
        <v>8.9584754757802943E-4</v>
      </c>
      <c r="AP218" s="58">
        <f t="shared" si="766"/>
        <v>16.8552</v>
      </c>
      <c r="AQ218" s="58">
        <f t="shared" si="767"/>
        <v>5.6899999999999999E-2</v>
      </c>
      <c r="AR218" s="58">
        <f t="shared" si="768"/>
        <v>0.33758128055436898</v>
      </c>
      <c r="AS218" s="67">
        <f t="shared" si="769"/>
        <v>1.4471917654056788E-4</v>
      </c>
      <c r="AT218" s="67">
        <f t="shared" si="770"/>
        <v>3.4224146711368379E-7</v>
      </c>
      <c r="AU218" s="58">
        <v>0.75</v>
      </c>
      <c r="AV218" s="58">
        <f t="shared" si="771"/>
        <v>0.375</v>
      </c>
      <c r="AW218" s="58">
        <f t="shared" si="772"/>
        <v>16.849699999999999</v>
      </c>
      <c r="AX218" s="57">
        <f t="shared" si="773"/>
        <v>5.6424782299999997E-2</v>
      </c>
      <c r="AY218" s="47">
        <f t="shared" si="774"/>
        <v>5.3744661379624359E-2</v>
      </c>
      <c r="AZ218" s="9" t="str">
        <f>Input!B218</f>
        <v>So-1-1209</v>
      </c>
      <c r="BA218" s="48">
        <f>Input!E218</f>
        <v>1209</v>
      </c>
      <c r="BB218" s="58">
        <f t="shared" si="775"/>
        <v>1151.7481858251281</v>
      </c>
      <c r="BC218" s="22">
        <f t="shared" si="776"/>
        <v>1.0028689033596347</v>
      </c>
      <c r="BD218" s="9">
        <f t="shared" si="777"/>
        <v>16791.699999999997</v>
      </c>
      <c r="BE218" s="49">
        <f t="shared" si="778"/>
        <v>26.872330689812181</v>
      </c>
      <c r="BF218" s="89">
        <f t="shared" si="779"/>
        <v>0.31896509361961556</v>
      </c>
      <c r="BG218" s="85"/>
      <c r="BH218" s="85"/>
      <c r="BI218" s="85"/>
      <c r="BJ218" s="85"/>
      <c r="BK218" s="85"/>
      <c r="BL218" s="85"/>
      <c r="BM218" s="90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</row>
    <row r="219" spans="1:109" s="154" customFormat="1" ht="15" customHeight="1" x14ac:dyDescent="0.2">
      <c r="A219" s="137">
        <f>Input!A219</f>
        <v>9186</v>
      </c>
      <c r="B219" s="137" t="str">
        <f>Input!B219</f>
        <v>Hu1-13</v>
      </c>
      <c r="C219" s="137">
        <f>Input!O219</f>
        <v>2.0525557150288742</v>
      </c>
      <c r="D219" s="137">
        <f>C219*Input!P219/100</f>
        <v>3.2369744798596473E-2</v>
      </c>
      <c r="E219" s="138">
        <f>Input!M219</f>
        <v>2.7002050189587252</v>
      </c>
      <c r="F219" s="139">
        <f>E219*Input!N219/100</f>
        <v>5.3371904293358712E-4</v>
      </c>
      <c r="G219" s="140">
        <f t="shared" si="754"/>
        <v>372.30426801402905</v>
      </c>
      <c r="H219" s="139">
        <f>G219*Input!L219/100</f>
        <v>3.1109329762440519E-2</v>
      </c>
      <c r="I219" s="137">
        <v>0</v>
      </c>
      <c r="J219" s="141">
        <f>(((C219*$G$4*0.000000001*Input!G219*(234/233))-(I219*0.000000000000001))/Input!F219)*1000000000000</f>
        <v>750.74661889645483</v>
      </c>
      <c r="K219" s="137">
        <f>J219*Input!P219/100</f>
        <v>11.839618425045064</v>
      </c>
      <c r="L219" s="142">
        <f t="shared" si="755"/>
        <v>10.382280028299</v>
      </c>
      <c r="M219" s="143">
        <f>L219*Input!P219/100</f>
        <v>0.16373331670506</v>
      </c>
      <c r="N219" s="137">
        <v>0</v>
      </c>
      <c r="O219" s="141">
        <f>(((G219*$D$4*0.000000001*Input!G219*(238/236))-(N219*0.000000001))/Input!F219)*1000000</f>
        <v>13.717453620559645</v>
      </c>
      <c r="P219" s="137">
        <f>O219*Input!L219/100</f>
        <v>1.1462151386534556E-3</v>
      </c>
      <c r="Q219" s="144">
        <f t="shared" si="756"/>
        <v>10.234580895614876</v>
      </c>
      <c r="R219" s="145">
        <f>Q219*Input!L219/100</f>
        <v>8.5519017485466875E-4</v>
      </c>
      <c r="S219" s="143">
        <f>Input!S219*0.0000028263/0.000000000155125</f>
        <v>0.99924721396373573</v>
      </c>
      <c r="T219" s="137">
        <f>S219*Input!T219/100</f>
        <v>2.2304125838293653E-3</v>
      </c>
      <c r="U219" s="143">
        <f>S219</f>
        <v>0.99924721396373573</v>
      </c>
      <c r="V219" s="137">
        <f>U219*Input!T219/100</f>
        <v>2.2304125838293653E-3</v>
      </c>
      <c r="W219" s="146">
        <v>0</v>
      </c>
      <c r="X219" s="141">
        <f>((($L$4*0.000000001*Input!G219/Input!W219*(232/229))-(W219*0.000000001))/Input!F219)*1000000000</f>
        <v>1.0562066354864605</v>
      </c>
      <c r="Y219" s="141">
        <f>X219*Input!X219/100</f>
        <v>9.051392778357403E-3</v>
      </c>
      <c r="Z219" s="141">
        <f t="shared" si="757"/>
        <v>2.5789543921384158E-4</v>
      </c>
      <c r="AA219" s="141">
        <f>Z219*Input!X219/100</f>
        <v>2.2100911295604141E-6</v>
      </c>
      <c r="AB219" s="142">
        <v>0</v>
      </c>
      <c r="AC219" s="142">
        <v>0.85</v>
      </c>
      <c r="AD219" s="141">
        <f>(((Input!G219*$L$4*0.000000001*Input!U219*(230/229))-((AB219*0.000000000000001)+(Input!G219*AC219*0.000000000000001)))/Input!F219)*1000000000000</f>
        <v>225.17143197277875</v>
      </c>
      <c r="AE219" s="141">
        <f>AD219*Input!V219/100</f>
        <v>0.64526176526684365</v>
      </c>
      <c r="AF219" s="141">
        <f t="shared" si="758"/>
        <v>10.265233161350608</v>
      </c>
      <c r="AG219" s="141">
        <f>AF219*Input!V219/100</f>
        <v>2.9416531273690129E-2</v>
      </c>
      <c r="AH219" s="137">
        <f t="shared" si="759"/>
        <v>39803.856914425261</v>
      </c>
      <c r="AI219" s="146">
        <f t="shared" si="760"/>
        <v>359.67359255663024</v>
      </c>
      <c r="AJ219" s="143">
        <f t="shared" si="761"/>
        <v>-0.75278603626427465</v>
      </c>
      <c r="AK219" s="146">
        <f t="shared" si="762"/>
        <v>2.2304125838293651</v>
      </c>
      <c r="AL219" s="146">
        <f t="shared" si="763"/>
        <v>1.0029949702922243</v>
      </c>
      <c r="AM219" s="146">
        <f t="shared" si="764"/>
        <v>2.8754508297215591E-3</v>
      </c>
      <c r="AN219" s="137">
        <f>AF219/Q219</f>
        <v>1.0029949702922243</v>
      </c>
      <c r="AO219" s="141">
        <f t="shared" si="765"/>
        <v>2.8754508297215591E-3</v>
      </c>
      <c r="AP219" s="137" t="str">
        <f t="shared" si="766"/>
        <v>Out of range</v>
      </c>
      <c r="AQ219" s="137" t="e">
        <f t="shared" si="767"/>
        <v>#VALUE!</v>
      </c>
      <c r="AR219" s="137" t="e">
        <f t="shared" si="768"/>
        <v>#VALUE!</v>
      </c>
      <c r="AS219" s="145">
        <f t="shared" si="769"/>
        <v>2.5198436735630264E-5</v>
      </c>
      <c r="AT219" s="145">
        <f t="shared" si="770"/>
        <v>2.1595375603587618E-7</v>
      </c>
      <c r="AU219" s="137">
        <v>0.75</v>
      </c>
      <c r="AV219" s="137">
        <f t="shared" si="771"/>
        <v>0.375</v>
      </c>
      <c r="AW219" s="137" t="str">
        <f t="shared" si="772"/>
        <v>Out of range</v>
      </c>
      <c r="AX219" s="147">
        <f t="shared" si="773"/>
        <v>287.53473542249998</v>
      </c>
      <c r="AY219" s="147" t="e">
        <f t="shared" si="774"/>
        <v>#VALUE!</v>
      </c>
      <c r="AZ219" s="137" t="str">
        <f>Input!B219</f>
        <v>Hu1-13</v>
      </c>
      <c r="BA219" s="148">
        <f>Input!E219</f>
        <v>0</v>
      </c>
      <c r="BB219" s="137" t="e">
        <f t="shared" si="775"/>
        <v>#VALUE!</v>
      </c>
      <c r="BC219" s="143" t="e">
        <f t="shared" si="776"/>
        <v>#VALUE!</v>
      </c>
      <c r="BD219" s="137" t="e">
        <f t="shared" si="777"/>
        <v>#VALUE!</v>
      </c>
      <c r="BE219" s="149" t="e">
        <f t="shared" si="778"/>
        <v>#VALUE!</v>
      </c>
      <c r="BF219" s="150" t="e">
        <f t="shared" si="779"/>
        <v>#VALUE!</v>
      </c>
      <c r="BG219" s="151"/>
      <c r="BH219" s="151"/>
      <c r="BI219" s="151"/>
      <c r="BJ219" s="151"/>
      <c r="BK219" s="151"/>
      <c r="BL219" s="151"/>
      <c r="BM219" s="155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</row>
    <row r="220" spans="1:109" ht="15" customHeight="1" x14ac:dyDescent="0.2">
      <c r="A220" s="9">
        <f>Input!A220</f>
        <v>9238</v>
      </c>
      <c r="B220" s="9" t="str">
        <f>Input!B220</f>
        <v>So-1-1253</v>
      </c>
      <c r="C220" s="9">
        <f>Input!O220</f>
        <v>2.1367235432443685</v>
      </c>
      <c r="D220" s="9">
        <f>C220*Input!P220/100</f>
        <v>1.1077076303264273E-2</v>
      </c>
      <c r="E220" s="11">
        <f>Input!M220</f>
        <v>1.4207477728851889</v>
      </c>
      <c r="F220" s="12">
        <f>E220*Input!N220/100</f>
        <v>1.0551108613515461E-4</v>
      </c>
      <c r="G220" s="13">
        <f t="shared" si="754"/>
        <v>195.89270292540985</v>
      </c>
      <c r="H220" s="12">
        <f>G220*Input!L220/100</f>
        <v>1.5315537497971168E-2</v>
      </c>
      <c r="I220" s="9">
        <v>0.3</v>
      </c>
      <c r="J220" s="21">
        <f>(((C220*$G$4*0.000000001*Input!G220*(234/233))-(I220*0.000000000000001))/Input!F220)*1000000000000</f>
        <v>55.659893838330333</v>
      </c>
      <c r="K220" s="9">
        <f>J220*Input!P220/100</f>
        <v>0.28854874231535615</v>
      </c>
      <c r="L220" s="14">
        <f t="shared" si="755"/>
        <v>0.76973587310240299</v>
      </c>
      <c r="M220" s="22">
        <f>L220*Input!P220/100</f>
        <v>3.9904193627073878E-3</v>
      </c>
      <c r="N220" s="9">
        <v>5.0000000000000001E-3</v>
      </c>
      <c r="O220" s="21">
        <f>(((G220*$D$4*0.000000001*Input!G220*(238/236))-(N220*0.000000001))/Input!F220)*1000000</f>
        <v>0.51401655587412032</v>
      </c>
      <c r="P220" s="9">
        <f>O220*Input!L220/100</f>
        <v>4.018750937887499E-5</v>
      </c>
      <c r="Q220" s="23">
        <f t="shared" si="756"/>
        <v>0.383507330755196</v>
      </c>
      <c r="R220" s="24">
        <f>Q220*Input!L220/100</f>
        <v>2.9983867786869717E-5</v>
      </c>
      <c r="S220" s="65">
        <f>Input!S220*0.0000028263/0.000000000155125</f>
        <v>2.0122162365866698</v>
      </c>
      <c r="T220" s="9">
        <f>S220*Input!T220/100</f>
        <v>1.8185163801719374E-3</v>
      </c>
      <c r="U220" s="9">
        <f>S220*1/((U219+U221)/2)</f>
        <v>2.0129363911109617</v>
      </c>
      <c r="V220" s="9">
        <f>U220*Input!T220/100</f>
        <v>1.8191672112182575E-3</v>
      </c>
      <c r="W220" s="3">
        <v>3.0000000000000001E-3</v>
      </c>
      <c r="X220" s="21">
        <f>((($L$4*0.000000001*Input!G220/Input!W220*(232/229))-(W220*0.000000001))/Input!F220)*1000000000</f>
        <v>1.0335111686698959</v>
      </c>
      <c r="Y220" s="21">
        <f>X220*Input!X220/100</f>
        <v>2.441228418714911E-3</v>
      </c>
      <c r="Z220" s="21">
        <f t="shared" si="757"/>
        <v>2.5235385560115636E-4</v>
      </c>
      <c r="AA220" s="21">
        <f>Z220*Input!X220/100</f>
        <v>5.9607812913978263E-7</v>
      </c>
      <c r="AB220" s="14">
        <v>0.05</v>
      </c>
      <c r="AC220" s="14">
        <v>0.85</v>
      </c>
      <c r="AD220" s="21">
        <f>(((Input!G220*$L$4*0.000000001*Input!U220*(230/229))-((AB220*0.000000000000001)+(Input!G220*AC220*0.000000000000001)))/Input!F220)*1000000000000</f>
        <v>2.6767828879688529</v>
      </c>
      <c r="AE220" s="21">
        <f>AD220*Input!V220/100</f>
        <v>1.2601718207314136E-2</v>
      </c>
      <c r="AF220" s="21">
        <f t="shared" si="758"/>
        <v>0.12203058010767347</v>
      </c>
      <c r="AG220" s="21">
        <f>AF220*Input!V220/100</f>
        <v>5.7449372905953402E-4</v>
      </c>
      <c r="AH220" s="9">
        <f t="shared" si="759"/>
        <v>483.56931110472914</v>
      </c>
      <c r="AI220" s="3">
        <f t="shared" si="760"/>
        <v>2.5470209445543603</v>
      </c>
      <c r="AJ220" s="22">
        <f t="shared" si="761"/>
        <v>1012.9363911109617</v>
      </c>
      <c r="AK220" s="3">
        <f t="shared" si="762"/>
        <v>1.8191672112182575</v>
      </c>
      <c r="AL220" s="3">
        <f t="shared" si="763"/>
        <v>0.3181962124879672</v>
      </c>
      <c r="AM220" s="3">
        <f t="shared" si="764"/>
        <v>1.4982059019263898E-3</v>
      </c>
      <c r="AN220" s="9">
        <f>AL220*1/((AN219+AN221)/2)</f>
        <v>0.31705906557028513</v>
      </c>
      <c r="AO220" s="21">
        <f t="shared" si="765"/>
        <v>1.4928517205861794E-3</v>
      </c>
      <c r="AP220" s="58">
        <f t="shared" si="766"/>
        <v>18.454699999999999</v>
      </c>
      <c r="AQ220" s="58">
        <f t="shared" si="767"/>
        <v>9.0399999999999994E-2</v>
      </c>
      <c r="AR220" s="58">
        <f t="shared" si="768"/>
        <v>0.4898481145724396</v>
      </c>
      <c r="AS220" s="67">
        <f t="shared" si="769"/>
        <v>6.5801572841965106E-4</v>
      </c>
      <c r="AT220" s="67">
        <f t="shared" si="770"/>
        <v>1.555132107268328E-6</v>
      </c>
      <c r="AU220" s="58">
        <v>0.75</v>
      </c>
      <c r="AV220" s="58">
        <f t="shared" si="771"/>
        <v>0.375</v>
      </c>
      <c r="AW220" s="58">
        <f t="shared" si="772"/>
        <v>18.428599999999999</v>
      </c>
      <c r="AX220" s="57">
        <f t="shared" si="773"/>
        <v>0.1005992679</v>
      </c>
      <c r="AY220" s="47">
        <f t="shared" si="774"/>
        <v>9.6013999861125354E-2</v>
      </c>
      <c r="AZ220" s="9" t="str">
        <f>Input!B220</f>
        <v>So-1-1253</v>
      </c>
      <c r="BA220" s="48">
        <f>Input!E220</f>
        <v>1253</v>
      </c>
      <c r="BB220" s="58">
        <f t="shared" si="775"/>
        <v>1067.0930577359031</v>
      </c>
      <c r="BC220" s="22">
        <f t="shared" si="776"/>
        <v>1.9402968039872543</v>
      </c>
      <c r="BD220" s="9">
        <f t="shared" si="777"/>
        <v>18370.599999999999</v>
      </c>
      <c r="BE220" s="49">
        <f t="shared" si="778"/>
        <v>48.006999930562678</v>
      </c>
      <c r="BF220" s="89">
        <f t="shared" si="779"/>
        <v>0.52100539303650495</v>
      </c>
      <c r="BG220" s="85"/>
      <c r="BH220" s="85"/>
      <c r="BI220" s="85"/>
      <c r="BJ220" s="85"/>
      <c r="BK220" s="85"/>
      <c r="BL220" s="85"/>
      <c r="BM220" s="90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</row>
    <row r="221" spans="1:109" s="154" customFormat="1" ht="15" customHeight="1" x14ac:dyDescent="0.2">
      <c r="A221" s="137">
        <f>Input!A221</f>
        <v>9186</v>
      </c>
      <c r="B221" s="137" t="str">
        <f>Input!B221</f>
        <v>Hu1-13</v>
      </c>
      <c r="C221" s="137">
        <f>Input!O221</f>
        <v>1.9969516561362461</v>
      </c>
      <c r="D221" s="137">
        <f>C221*Input!P221/100</f>
        <v>2.8736419866940987E-2</v>
      </c>
      <c r="E221" s="138">
        <f>Input!M221</f>
        <v>2.6995411148701014</v>
      </c>
      <c r="F221" s="139">
        <f>E221*Input!N221/100</f>
        <v>4.4657249631131589E-4</v>
      </c>
      <c r="G221" s="140">
        <f t="shared" si="754"/>
        <v>372.21272891828954</v>
      </c>
      <c r="H221" s="139">
        <f>G221*Input!L221/100</f>
        <v>4.5263891891013118E-2</v>
      </c>
      <c r="I221" s="137">
        <v>0</v>
      </c>
      <c r="J221" s="141">
        <f>(((C221*$G$4*0.000000001*Input!G221*(234/233))-(I221*0.000000000000001))/Input!F221)*1000000000000</f>
        <v>730.40877427430621</v>
      </c>
      <c r="K221" s="137">
        <f>J221*Input!P221/100</f>
        <v>10.510686699674489</v>
      </c>
      <c r="L221" s="142">
        <f t="shared" si="755"/>
        <v>10.101022420573024</v>
      </c>
      <c r="M221" s="143">
        <f>L221*Input!P221/100</f>
        <v>0.14535515693183457</v>
      </c>
      <c r="N221" s="137">
        <v>0</v>
      </c>
      <c r="O221" s="141">
        <f>(((G221*$D$4*0.000000001*Input!G221*(238/236))-(N221*0.000000001))/Input!F221)*1000000</f>
        <v>13.71408088645973</v>
      </c>
      <c r="P221" s="137">
        <f>O221*Input!L221/100</f>
        <v>1.6677362873465673E-3</v>
      </c>
      <c r="Q221" s="144">
        <f t="shared" si="756"/>
        <v>10.232064501469157</v>
      </c>
      <c r="R221" s="145">
        <f>Q221*Input!L221/100</f>
        <v>1.2442966761570503E-3</v>
      </c>
      <c r="S221" s="143">
        <f>Input!S221*0.0000028263/0.000000000155125</f>
        <v>1.0000372596763931</v>
      </c>
      <c r="T221" s="137">
        <f>S221*Input!T221/100</f>
        <v>1.8828445537861201E-3</v>
      </c>
      <c r="U221" s="143">
        <f>S221</f>
        <v>1.0000372596763931</v>
      </c>
      <c r="V221" s="137">
        <f>U221*Input!T221/100</f>
        <v>1.8828445537861201E-3</v>
      </c>
      <c r="W221" s="146">
        <v>0</v>
      </c>
      <c r="X221" s="141">
        <f>((($L$4*0.000000001*Input!G221/Input!W221*(232/229))-(W221*0.000000001))/Input!F221)*1000000000</f>
        <v>1.0440145630021926</v>
      </c>
      <c r="Y221" s="141">
        <f>X221*Input!X221/100</f>
        <v>7.129610392983883E-3</v>
      </c>
      <c r="Z221" s="141">
        <f t="shared" si="757"/>
        <v>2.5491848396416245E-4</v>
      </c>
      <c r="AA221" s="141">
        <f>Z221*Input!X221/100</f>
        <v>1.7408468588869395E-6</v>
      </c>
      <c r="AB221" s="142">
        <v>0</v>
      </c>
      <c r="AC221" s="142">
        <v>0.85</v>
      </c>
      <c r="AD221" s="141">
        <f>(((Input!G221*$L$4*0.000000001*Input!U221*(230/229))-((AB221*0.000000000000001)+(Input!G221*AC221*0.000000000000001)))/Input!F221)*1000000000000</f>
        <v>225.38161975214328</v>
      </c>
      <c r="AE221" s="141">
        <f>AD221*Input!V221/100</f>
        <v>0.8565079729663434</v>
      </c>
      <c r="AF221" s="141">
        <f t="shared" si="758"/>
        <v>10.274815311910029</v>
      </c>
      <c r="AG221" s="141">
        <f>AF221*Input!V221/100</f>
        <v>3.904693401833588E-2</v>
      </c>
      <c r="AH221" s="137">
        <f t="shared" si="759"/>
        <v>40306.278117339294</v>
      </c>
      <c r="AI221" s="146">
        <f t="shared" si="760"/>
        <v>315.00239010752523</v>
      </c>
      <c r="AJ221" s="143">
        <f t="shared" si="761"/>
        <v>3.7259676393119889E-2</v>
      </c>
      <c r="AK221" s="146">
        <f t="shared" si="762"/>
        <v>1.88284455378612</v>
      </c>
      <c r="AL221" s="146">
        <f t="shared" si="763"/>
        <v>1.0041781216718026</v>
      </c>
      <c r="AM221" s="146">
        <f t="shared" si="764"/>
        <v>3.8180878085007515E-3</v>
      </c>
      <c r="AN221" s="137">
        <f>AF221/Q221</f>
        <v>1.0041781216718026</v>
      </c>
      <c r="AO221" s="141">
        <f t="shared" si="765"/>
        <v>3.8180878085007515E-3</v>
      </c>
      <c r="AP221" s="137" t="str">
        <f t="shared" si="766"/>
        <v>Out of range</v>
      </c>
      <c r="AQ221" s="137" t="e">
        <f t="shared" si="767"/>
        <v>#VALUE!</v>
      </c>
      <c r="AR221" s="137" t="e">
        <f t="shared" si="768"/>
        <v>#VALUE!</v>
      </c>
      <c r="AS221" s="145">
        <f t="shared" si="769"/>
        <v>2.491369008938131E-5</v>
      </c>
      <c r="AT221" s="145">
        <f t="shared" si="770"/>
        <v>1.7016339686240291E-7</v>
      </c>
      <c r="AU221" s="137">
        <v>0.75</v>
      </c>
      <c r="AV221" s="137">
        <f t="shared" si="771"/>
        <v>0.375</v>
      </c>
      <c r="AW221" s="137" t="str">
        <f t="shared" si="772"/>
        <v>Out of range</v>
      </c>
      <c r="AX221" s="147">
        <f t="shared" si="773"/>
        <v>257.46899211890002</v>
      </c>
      <c r="AY221" s="147" t="e">
        <f t="shared" si="774"/>
        <v>#VALUE!</v>
      </c>
      <c r="AZ221" s="137" t="str">
        <f>Input!B221</f>
        <v>Hu1-13</v>
      </c>
      <c r="BA221" s="148">
        <f>Input!E221</f>
        <v>0</v>
      </c>
      <c r="BB221" s="137" t="e">
        <f t="shared" si="775"/>
        <v>#VALUE!</v>
      </c>
      <c r="BC221" s="143" t="e">
        <f t="shared" si="776"/>
        <v>#VALUE!</v>
      </c>
      <c r="BD221" s="137" t="e">
        <f t="shared" si="777"/>
        <v>#VALUE!</v>
      </c>
      <c r="BE221" s="149" t="e">
        <f t="shared" si="778"/>
        <v>#VALUE!</v>
      </c>
      <c r="BF221" s="150" t="e">
        <f t="shared" si="779"/>
        <v>#VALUE!</v>
      </c>
      <c r="BG221" s="151"/>
      <c r="BH221" s="151"/>
      <c r="BI221" s="151"/>
      <c r="BJ221" s="151"/>
      <c r="BK221" s="151"/>
      <c r="BL221" s="151"/>
      <c r="BM221" s="155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</row>
    <row r="222" spans="1:109" ht="15" customHeight="1" x14ac:dyDescent="0.2">
      <c r="A222" s="9">
        <f>Input!A222</f>
        <v>9239</v>
      </c>
      <c r="B222" s="9" t="str">
        <f>Input!B222</f>
        <v>So-1-1289</v>
      </c>
      <c r="C222" s="9">
        <f>Input!O222</f>
        <v>2.0405748835391009</v>
      </c>
      <c r="D222" s="9">
        <f>C222*Input!P222/100</f>
        <v>1.4579318969254195E-2</v>
      </c>
      <c r="E222" s="11">
        <f>Input!M222</f>
        <v>1.3019056380517389</v>
      </c>
      <c r="F222" s="12">
        <f>E222*Input!N222/100</f>
        <v>1.6133123596501534E-4</v>
      </c>
      <c r="G222" s="13">
        <f t="shared" ref="G222:G223" si="780">E222*137.88</f>
        <v>179.50674937457376</v>
      </c>
      <c r="H222" s="12">
        <f>G222*Input!L222/100</f>
        <v>1.8296297089215503E-2</v>
      </c>
      <c r="I222" s="9">
        <v>0.3</v>
      </c>
      <c r="J222" s="21">
        <f>(((C222*$G$4*0.000000001*Input!G222*(234/233))-(I222*0.000000000000001))/Input!F222)*1000000000000</f>
        <v>54.398685592839009</v>
      </c>
      <c r="K222" s="9">
        <f>J222*Input!P222/100</f>
        <v>0.38866291806486197</v>
      </c>
      <c r="L222" s="14">
        <f t="shared" ref="L222:L223" si="781">(J222/234)*602200000000*0.0000028263/(365.2425*24*60)</f>
        <v>0.75229427982831254</v>
      </c>
      <c r="M222" s="22">
        <f>L222*Input!P222/100</f>
        <v>5.3749256412192713E-3</v>
      </c>
      <c r="N222" s="9">
        <v>5.0000000000000001E-3</v>
      </c>
      <c r="O222" s="21">
        <f>(((G222*$D$4*0.000000001*Input!G222*(238/236))-(N222*0.000000001))/Input!F222)*1000000</f>
        <v>0.48203608805573883</v>
      </c>
      <c r="P222" s="9">
        <f>O222*Input!L222/100</f>
        <v>4.913172070420366E-5</v>
      </c>
      <c r="Q222" s="23">
        <f t="shared" ref="Q222:Q223" si="782">(O222/238.05)*602200000000000000*0.00000000015512/(365.2425*24*60)</f>
        <v>0.35964672994541685</v>
      </c>
      <c r="R222" s="24">
        <f>Q222*Input!L222/100</f>
        <v>3.665713652089707E-5</v>
      </c>
      <c r="S222" s="65">
        <f>Input!S222*0.0000028263/0.000000000155125</f>
        <v>2.0819371145794885</v>
      </c>
      <c r="T222" s="9">
        <f>S222*Input!T222/100</f>
        <v>1.9053393228448472E-3</v>
      </c>
      <c r="U222" s="9">
        <f>S222*1/((U221+U223)/2)</f>
        <v>2.0818595451665396</v>
      </c>
      <c r="V222" s="9">
        <f>U222*Input!T222/100</f>
        <v>1.9052683331633117E-3</v>
      </c>
      <c r="W222" s="3">
        <v>3.0000000000000001E-3</v>
      </c>
      <c r="X222" s="21">
        <f>((($L$4*0.000000001*Input!G222/Input!W222*(232/229))-(W222*0.000000001))/Input!F222)*1000000000</f>
        <v>0.98586364350401379</v>
      </c>
      <c r="Y222" s="21">
        <f>X222*Input!X222/100</f>
        <v>2.5278783072296414E-3</v>
      </c>
      <c r="Z222" s="21">
        <f t="shared" ref="Z222:Z223" si="783">(X222/232)*6.022E+23*0.000000001*0.000000000049475/(365.2425*24*60)</f>
        <v>2.4071969329119496E-4</v>
      </c>
      <c r="AA222" s="21">
        <f>Z222*Input!X222/100</f>
        <v>6.1723555260744015E-7</v>
      </c>
      <c r="AB222" s="14">
        <v>0.05</v>
      </c>
      <c r="AC222" s="14">
        <v>0.85</v>
      </c>
      <c r="AD222" s="21">
        <f>(((Input!G222*$L$4*0.000000001*Input!U222*(230/229))-((AB222*0.000000000000001)+(Input!G222*AC222*0.000000000000001)))/Input!F222)*1000000000000</f>
        <v>2.7621639782754999</v>
      </c>
      <c r="AE222" s="21">
        <f>AD222*Input!V222/100</f>
        <v>1.2782463281786879E-2</v>
      </c>
      <c r="AF222" s="21">
        <f t="shared" ref="AF222:AF223" si="784">(AD222/230)*602200000000*0.0000091577/(365.2425*24*60)</f>
        <v>0.12592297796600399</v>
      </c>
      <c r="AG222" s="21">
        <f>AF222*Input!V222/100</f>
        <v>5.8273363016942553E-4</v>
      </c>
      <c r="AH222" s="9">
        <f t="shared" ref="AH222:AH223" si="785">AF222/Z222</f>
        <v>523.11041213265787</v>
      </c>
      <c r="AI222" s="3">
        <f t="shared" ref="AI222:AI223" si="786">AH222*SQRT((AG222/AF222)^2+(AA222/Z222)^2)</f>
        <v>2.767562489837502</v>
      </c>
      <c r="AJ222" s="22">
        <f t="shared" ref="AJ222:AJ223" si="787">(U222-1)*1000</f>
        <v>1081.8595451665396</v>
      </c>
      <c r="AK222" s="3">
        <f t="shared" ref="AK222:AK223" si="788">V222*1000</f>
        <v>1.9052683331633118</v>
      </c>
      <c r="AL222" s="3">
        <f t="shared" ref="AL222:AL223" si="789">AF222/Q222</f>
        <v>0.35012963411377374</v>
      </c>
      <c r="AM222" s="3">
        <f t="shared" ref="AM222:AM223" si="790">AL222*SQRT((R222/Q222)^2+(AG222/AF222)^2)</f>
        <v>1.6206874903623237E-3</v>
      </c>
      <c r="AN222" s="9">
        <f>AL222*1/((AN221+AN223)/2)</f>
        <v>0.34867283657889453</v>
      </c>
      <c r="AO222" s="21">
        <f t="shared" ref="AO222:AO223" si="791">AN222*SQRT((R222/Q222)^2+(AG222/AF222)^2)</f>
        <v>1.6139442349770849E-3</v>
      </c>
      <c r="AP222" s="58">
        <f t="shared" ref="AP222:AP223" si="792">ThU_Alter_Kombi(AN222,U222)</f>
        <v>19.706700000000001</v>
      </c>
      <c r="AQ222" s="58">
        <f t="shared" ref="AQ222:AQ223" si="793">Montealter(AN222,AO222,U222,V222)</f>
        <v>0.10249999999999999</v>
      </c>
      <c r="AR222" s="58">
        <f t="shared" ref="AR222:AR223" si="794">(AQ222/AP222)*100</f>
        <v>0.52012767231449197</v>
      </c>
      <c r="AS222" s="67">
        <f t="shared" ref="AS222:AS223" si="795">Z222/Q222</f>
        <v>6.6932262480943084E-4</v>
      </c>
      <c r="AT222" s="67">
        <f t="shared" ref="AT222:AT223" si="796">AS222*SQRT((Y222/X222)^2+(P222/O222)^2)</f>
        <v>1.7175827207288012E-6</v>
      </c>
      <c r="AU222" s="58">
        <v>0.75</v>
      </c>
      <c r="AV222" s="58">
        <f t="shared" ref="AV222:AV223" si="797">AU222/2</f>
        <v>0.375</v>
      </c>
      <c r="AW222" s="58">
        <f t="shared" ref="AW222:AW223" si="798">marincorr_age(AN222,U222,AS222,AU222)</f>
        <v>19.681100000000001</v>
      </c>
      <c r="AX222" s="57">
        <f t="shared" ref="AX222:AX223" si="799">marincorr_age_error(AN222, AO222, U222, V222, AS222, AT222, AU222, AV222)</f>
        <v>0.1050056373</v>
      </c>
      <c r="AY222" s="47">
        <f t="shared" ref="AY222:AY223" si="800">SQRT(((AU222*EXP(-0.0000091577*AW222*1000))/(0.0000091577*(EXP(-0.0000091577*AW222*1000)+(AJ222/1000)*EXP(-(0.0000091577-0.0000028263)*AW222*1000)-AS222*AU222*EXP(-0.0000091577*AW222*1000))))^2*AT222^2+((AS222*EXP(-0.0000091577*AW222*1000))/(0.0000091577*(EXP(-0.0000091577*AW222*1000)+(AJ222/1000)*EXP(-(0.0000091577-0.0000028263)*AW222*1000)-AS222*AU222*EXP(-0.0000091577*AW222*1000))))^2*AV222^2+((0.0000091577/(0.0000091577-0.0000028263))*(EXP(-(0.0000091577-0.0000028263)*AW222*1000)-1)/(0.0000091577*(EXP(-0.0000091577*AW222*1000)+(AJ222/1000)*EXP(-(0.0000091577-0.0000028263)*AW222*1000)-AS222*AU222*EXP(-0.0000091577*AW222*1000))))^2*T222^2+(1/(0.0000091577*(EXP(-0.0000091577*AW222*1000)+(AJ222/1000)*EXP(-(0.0000091577-0.0000028263)*AW222*1000)-AS222*AU222*EXP(-0.0000091577*AW222*1000))))^2*AO222^2)/1000</f>
        <v>0.10123247676339524</v>
      </c>
      <c r="AZ222" s="9" t="str">
        <f>Input!B222</f>
        <v>So-1-1289</v>
      </c>
      <c r="BA222" s="48">
        <f>Input!E222</f>
        <v>1289</v>
      </c>
      <c r="BB222" s="58">
        <f t="shared" ref="BB222:BB223" si="801">((U222-1)*EXP(0.0000028263*AW222*1000))*1000</f>
        <v>1143.7428137709539</v>
      </c>
      <c r="BC222" s="22">
        <f t="shared" ref="BC222:BC223" si="802">SQRT((EXP(0.0000028263*AW222*1000)*V222)^2+((U222-1)*0.0000028263*EXP(0.0000028263*AW222*1000)*AX222*1000)^2)*1000</f>
        <v>2.0426516343726591</v>
      </c>
      <c r="BD222" s="9">
        <f t="shared" ref="BD222:BD223" si="803">AW222*1000-58</f>
        <v>19623.100000000002</v>
      </c>
      <c r="BE222" s="49">
        <f t="shared" ref="BE222:BE223" si="804">AY222/2*1000</f>
        <v>50.61623838169762</v>
      </c>
      <c r="BF222" s="89">
        <f t="shared" ref="BF222:BF223" si="805">AY222/AW222*100</f>
        <v>0.51436391646501078</v>
      </c>
      <c r="BG222" s="85"/>
      <c r="BH222" s="85"/>
      <c r="BI222" s="85"/>
      <c r="BJ222" s="85"/>
      <c r="BK222" s="85"/>
      <c r="BL222" s="85"/>
      <c r="BM222" s="90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</row>
    <row r="223" spans="1:109" s="154" customFormat="1" ht="15" customHeight="1" x14ac:dyDescent="0.2">
      <c r="A223" s="137">
        <f>Input!A223</f>
        <v>9186</v>
      </c>
      <c r="B223" s="137" t="str">
        <f>Input!B223</f>
        <v>Hu1-13</v>
      </c>
      <c r="C223" s="137">
        <f>Input!O223</f>
        <v>1.9969516561362461</v>
      </c>
      <c r="D223" s="137">
        <f>C223*Input!P223/100</f>
        <v>2.8736419866940987E-2</v>
      </c>
      <c r="E223" s="138">
        <f>Input!M223</f>
        <v>2.6995411148701014</v>
      </c>
      <c r="F223" s="139">
        <f>E223*Input!N223/100</f>
        <v>4.4657249631131589E-4</v>
      </c>
      <c r="G223" s="140">
        <f t="shared" si="780"/>
        <v>372.21272891828954</v>
      </c>
      <c r="H223" s="139">
        <f>G223*Input!L223/100</f>
        <v>4.5263891891013118E-2</v>
      </c>
      <c r="I223" s="137">
        <v>0</v>
      </c>
      <c r="J223" s="141">
        <f>(((C223*$G$4*0.000000001*Input!G223*(234/233))-(I223*0.000000000000001))/Input!F223)*1000000000000</f>
        <v>730.40877427430621</v>
      </c>
      <c r="K223" s="137">
        <f>J223*Input!P223/100</f>
        <v>10.510686699674489</v>
      </c>
      <c r="L223" s="142">
        <f t="shared" si="781"/>
        <v>10.101022420573024</v>
      </c>
      <c r="M223" s="143">
        <f>L223*Input!P223/100</f>
        <v>0.14535515693183457</v>
      </c>
      <c r="N223" s="137">
        <v>0</v>
      </c>
      <c r="O223" s="141">
        <f>(((G223*$D$4*0.000000001*Input!G223*(238/236))-(N223*0.000000001))/Input!F223)*1000000</f>
        <v>13.71408088645973</v>
      </c>
      <c r="P223" s="137">
        <f>O223*Input!L223/100</f>
        <v>1.6677362873465673E-3</v>
      </c>
      <c r="Q223" s="144">
        <f t="shared" si="782"/>
        <v>10.232064501469157</v>
      </c>
      <c r="R223" s="145">
        <f>Q223*Input!L223/100</f>
        <v>1.2442966761570503E-3</v>
      </c>
      <c r="S223" s="143">
        <f>Input!S223*0.0000028263/0.000000000155125</f>
        <v>1.0000372596763931</v>
      </c>
      <c r="T223" s="137">
        <f>S223*Input!T223/100</f>
        <v>1.8828445537861201E-3</v>
      </c>
      <c r="U223" s="143">
        <f>S223</f>
        <v>1.0000372596763931</v>
      </c>
      <c r="V223" s="137">
        <f>U223*Input!T223/100</f>
        <v>1.8828445537861201E-3</v>
      </c>
      <c r="W223" s="146">
        <v>0</v>
      </c>
      <c r="X223" s="141">
        <f>((($L$4*0.000000001*Input!G223/Input!W223*(232/229))-(W223*0.000000001))/Input!F223)*1000000000</f>
        <v>1.0440145630021926</v>
      </c>
      <c r="Y223" s="141">
        <f>X223*Input!X223/100</f>
        <v>7.129610392983883E-3</v>
      </c>
      <c r="Z223" s="141">
        <f t="shared" si="783"/>
        <v>2.5491848396416245E-4</v>
      </c>
      <c r="AA223" s="141">
        <f>Z223*Input!X223/100</f>
        <v>1.7408468588869395E-6</v>
      </c>
      <c r="AB223" s="142">
        <v>0</v>
      </c>
      <c r="AC223" s="142">
        <v>0.85</v>
      </c>
      <c r="AD223" s="141">
        <f>(((Input!G223*$L$4*0.000000001*Input!U223*(230/229))-((AB223*0.000000000000001)+(Input!G223*AC223*0.000000000000001)))/Input!F223)*1000000000000</f>
        <v>225.38161975214328</v>
      </c>
      <c r="AE223" s="141">
        <f>AD223*Input!V223/100</f>
        <v>0.8565079729663434</v>
      </c>
      <c r="AF223" s="141">
        <f t="shared" si="784"/>
        <v>10.274815311910029</v>
      </c>
      <c r="AG223" s="141">
        <f>AF223*Input!V223/100</f>
        <v>3.904693401833588E-2</v>
      </c>
      <c r="AH223" s="137">
        <f t="shared" si="785"/>
        <v>40306.278117339294</v>
      </c>
      <c r="AI223" s="146">
        <f t="shared" si="786"/>
        <v>315.00239010752523</v>
      </c>
      <c r="AJ223" s="143">
        <f t="shared" si="787"/>
        <v>3.7259676393119889E-2</v>
      </c>
      <c r="AK223" s="146">
        <f t="shared" si="788"/>
        <v>1.88284455378612</v>
      </c>
      <c r="AL223" s="146">
        <f t="shared" si="789"/>
        <v>1.0041781216718026</v>
      </c>
      <c r="AM223" s="146">
        <f t="shared" si="790"/>
        <v>3.8180878085007515E-3</v>
      </c>
      <c r="AN223" s="137">
        <f>AF223/Q223</f>
        <v>1.0041781216718026</v>
      </c>
      <c r="AO223" s="141">
        <f t="shared" si="791"/>
        <v>3.8180878085007515E-3</v>
      </c>
      <c r="AP223" s="137" t="str">
        <f t="shared" si="792"/>
        <v>Out of range</v>
      </c>
      <c r="AQ223" s="137" t="e">
        <f t="shared" si="793"/>
        <v>#VALUE!</v>
      </c>
      <c r="AR223" s="137" t="e">
        <f t="shared" si="794"/>
        <v>#VALUE!</v>
      </c>
      <c r="AS223" s="145">
        <f t="shared" si="795"/>
        <v>2.491369008938131E-5</v>
      </c>
      <c r="AT223" s="145">
        <f t="shared" si="796"/>
        <v>1.7016339686240291E-7</v>
      </c>
      <c r="AU223" s="137">
        <v>0.75</v>
      </c>
      <c r="AV223" s="137">
        <f t="shared" si="797"/>
        <v>0.375</v>
      </c>
      <c r="AW223" s="137" t="str">
        <f t="shared" si="798"/>
        <v>Out of range</v>
      </c>
      <c r="AX223" s="147">
        <f t="shared" si="799"/>
        <v>148.48984540999999</v>
      </c>
      <c r="AY223" s="147" t="e">
        <f t="shared" si="800"/>
        <v>#VALUE!</v>
      </c>
      <c r="AZ223" s="137" t="str">
        <f>Input!B223</f>
        <v>Hu1-13</v>
      </c>
      <c r="BA223" s="148">
        <f>Input!E223</f>
        <v>0</v>
      </c>
      <c r="BB223" s="137" t="e">
        <f t="shared" si="801"/>
        <v>#VALUE!</v>
      </c>
      <c r="BC223" s="143" t="e">
        <f t="shared" si="802"/>
        <v>#VALUE!</v>
      </c>
      <c r="BD223" s="137" t="e">
        <f t="shared" si="803"/>
        <v>#VALUE!</v>
      </c>
      <c r="BE223" s="149" t="e">
        <f t="shared" si="804"/>
        <v>#VALUE!</v>
      </c>
      <c r="BF223" s="150" t="e">
        <f t="shared" si="805"/>
        <v>#VALUE!</v>
      </c>
      <c r="BG223" s="151"/>
      <c r="BH223" s="151"/>
      <c r="BI223" s="151"/>
      <c r="BJ223" s="151"/>
      <c r="BK223" s="151"/>
      <c r="BL223" s="151"/>
      <c r="BM223" s="155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</row>
    <row r="224" spans="1:109" s="76" customFormat="1" x14ac:dyDescent="0.2">
      <c r="A224" s="75"/>
      <c r="B224" s="75"/>
      <c r="C224" s="75"/>
      <c r="D224" s="75"/>
      <c r="E224" s="128"/>
      <c r="F224" s="75"/>
      <c r="G224" s="129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127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</row>
    <row r="225" spans="1:109" s="154" customFormat="1" ht="15" customHeight="1" x14ac:dyDescent="0.2">
      <c r="A225" s="137">
        <f>Input!A225</f>
        <v>9186</v>
      </c>
      <c r="B225" s="137" t="str">
        <f>Input!B225</f>
        <v>Hu1-13</v>
      </c>
      <c r="C225" s="137">
        <f>Input!O225</f>
        <v>2.0507083541510327</v>
      </c>
      <c r="D225" s="137">
        <f>C225*Input!P225/100</f>
        <v>2.9747462316720433E-2</v>
      </c>
      <c r="E225" s="138">
        <f>Input!M225</f>
        <v>2.7005735775318214</v>
      </c>
      <c r="F225" s="139">
        <f>E225*Input!N225/100</f>
        <v>4.7442340009087527E-4</v>
      </c>
      <c r="G225" s="140">
        <f t="shared" ref="G225:G231" si="806">E225*137.88</f>
        <v>372.35508487008752</v>
      </c>
      <c r="H225" s="139">
        <f>G225*Input!L225/100</f>
        <v>3.5812086092262357E-2</v>
      </c>
      <c r="I225" s="137">
        <v>0</v>
      </c>
      <c r="J225" s="141">
        <f>(((C225*$G$4*0.000000001*Input!G225*(234/233))-(I225*0.000000000000001))/Input!F225)*1000000000000</f>
        <v>750.07092472515103</v>
      </c>
      <c r="K225" s="137">
        <f>J225*Input!P225/100</f>
        <v>10.880487477882372</v>
      </c>
      <c r="L225" s="142">
        <f t="shared" ref="L225:L231" si="807">(J225/234)*602200000000*0.0000028263/(365.2425*24*60)</f>
        <v>10.372935669065953</v>
      </c>
      <c r="M225" s="143">
        <f>L225*Input!P225/100</f>
        <v>0.15046923288955349</v>
      </c>
      <c r="N225" s="137">
        <v>0</v>
      </c>
      <c r="O225" s="141">
        <f>(((G225*$D$4*0.000000001*Input!G225*(238/236))-(N225*0.000000001))/Input!F225)*1000000</f>
        <v>13.719325954362972</v>
      </c>
      <c r="P225" s="137">
        <f>O225*Input!L225/100</f>
        <v>1.3194869686736627E-3</v>
      </c>
      <c r="Q225" s="144">
        <f t="shared" ref="Q225:Q231" si="808">(O225/238.05)*602200000000000000*0.00000000015512/(365.2425*24*60)</f>
        <v>10.235977842329902</v>
      </c>
      <c r="R225" s="145">
        <f>Q225*Input!L225/100</f>
        <v>9.8446814511987408E-4</v>
      </c>
      <c r="S225" s="143">
        <f>Input!S225*0.0000028263/0.000000000155125</f>
        <v>0.99976711863044154</v>
      </c>
      <c r="T225" s="137">
        <f>S225*Input!T225/100</f>
        <v>2.0882265031695029E-3</v>
      </c>
      <c r="U225" s="143">
        <f>S225</f>
        <v>0.99976711863044154</v>
      </c>
      <c r="V225" s="137">
        <f>U225*Input!T225/100</f>
        <v>2.0882265031695029E-3</v>
      </c>
      <c r="W225" s="146">
        <v>0</v>
      </c>
      <c r="X225" s="141">
        <f>((($L$4*0.000000001*Input!G225/Input!W225*(232/229))-(W225*0.000000001))/Input!F225)*1000000000</f>
        <v>1.0216941749097128</v>
      </c>
      <c r="Y225" s="141">
        <f>X225*Input!X225/100</f>
        <v>1.0035667379845837E-2</v>
      </c>
      <c r="Z225" s="141">
        <f t="shared" ref="Z225:Z231" si="809">(X225/232)*6.022E+23*0.000000001*0.000000000049475/(365.2425*24*60)</f>
        <v>2.4946848384379568E-4</v>
      </c>
      <c r="AA225" s="141">
        <f>Z225*Input!X225/100</f>
        <v>2.4504228242585603E-6</v>
      </c>
      <c r="AB225" s="142">
        <v>0</v>
      </c>
      <c r="AC225" s="142">
        <v>0.85</v>
      </c>
      <c r="AD225" s="141">
        <f>(((Input!G225*$L$4*0.000000001*Input!U225*(230/229))-((AB225*0.000000000000001)+(Input!G225*AC225*0.000000000000001)))/Input!F225)*1000000000000</f>
        <v>225.30437849073263</v>
      </c>
      <c r="AE225" s="141">
        <f>AD225*Input!V225/100</f>
        <v>0.71337672855869005</v>
      </c>
      <c r="AF225" s="141">
        <f t="shared" ref="AF225:AF231" si="810">(AD225/230)*602200000000*0.0000091577/(365.2425*24*60)</f>
        <v>10.271293996834176</v>
      </c>
      <c r="AG225" s="141">
        <f>AF225*Input!V225/100</f>
        <v>3.252179189152983E-2</v>
      </c>
      <c r="AH225" s="137">
        <f t="shared" ref="AH225:AH231" si="811">AF225/Z225</f>
        <v>41172.711833473651</v>
      </c>
      <c r="AI225" s="146">
        <f t="shared" ref="AI225:AI231" si="812">AH225*SQRT((AG225/AF225)^2+(AA225/Z225)^2)</f>
        <v>424.91416076915993</v>
      </c>
      <c r="AJ225" s="143">
        <f t="shared" ref="AJ225:AJ231" si="813">(U225-1)*1000</f>
        <v>-0.23288136955845751</v>
      </c>
      <c r="AK225" s="146">
        <f t="shared" ref="AK225:AK231" si="814">V225*1000</f>
        <v>2.0882265031695031</v>
      </c>
      <c r="AL225" s="146">
        <f t="shared" ref="AL225:AL231" si="815">AF225/Q225</f>
        <v>1.0034501984127229</v>
      </c>
      <c r="AM225" s="146">
        <f t="shared" ref="AM225:AM231" si="816">AL225*SQRT((R225/Q225)^2+(AG225/AF225)^2)</f>
        <v>3.1786696261227858E-3</v>
      </c>
      <c r="AN225" s="137">
        <f>AF225/Q225</f>
        <v>1.0034501984127229</v>
      </c>
      <c r="AO225" s="141">
        <f t="shared" ref="AO225:AO231" si="817">AN225*SQRT((R225/Q225)^2+(AG225/AF225)^2)</f>
        <v>3.1786696261227858E-3</v>
      </c>
      <c r="AP225" s="137" t="str">
        <f t="shared" ref="AP225:AP231" si="818">ThU_Alter_Kombi(AN225,U225)</f>
        <v>Out of range</v>
      </c>
      <c r="AQ225" s="137" t="e">
        <f t="shared" ref="AQ225:AQ231" si="819">Montealter(AN225,AO225,U225,V225)</f>
        <v>#VALUE!</v>
      </c>
      <c r="AR225" s="137" t="e">
        <f t="shared" ref="AR225:AR231" si="820">(AQ225/AP225)*100</f>
        <v>#VALUE!</v>
      </c>
      <c r="AS225" s="145">
        <f t="shared" ref="AS225:AS231" si="821">Z225/Q225</f>
        <v>2.4371729568634151E-5</v>
      </c>
      <c r="AT225" s="145">
        <f t="shared" ref="AT225:AT231" si="822">AS225*SQRT((Y225/X225)^2+(P225/O225)^2)</f>
        <v>2.3940461021424076E-7</v>
      </c>
      <c r="AU225" s="137">
        <v>0.75</v>
      </c>
      <c r="AV225" s="137">
        <f t="shared" ref="AV225:AV231" si="823">AU225/2</f>
        <v>0.375</v>
      </c>
      <c r="AW225" s="137" t="str">
        <f t="shared" ref="AW225:AW231" si="824">marincorr_age(AN225,U225,AS225,AU225)</f>
        <v>Out of range</v>
      </c>
      <c r="AX225" s="147">
        <f t="shared" ref="AX225:AX231" si="825">marincorr_age_error(AN225, AO225, U225, V225, AS225, AT225, AU225, AV225)</f>
        <v>274.44226729629997</v>
      </c>
      <c r="AY225" s="147" t="e">
        <f t="shared" ref="AY225:AY231" si="826">SQRT(((AU225*EXP(-0.0000091577*AW225*1000))/(0.0000091577*(EXP(-0.0000091577*AW225*1000)+(AJ225/1000)*EXP(-(0.0000091577-0.0000028263)*AW225*1000)-AS225*AU225*EXP(-0.0000091577*AW225*1000))))^2*AT225^2+((AS225*EXP(-0.0000091577*AW225*1000))/(0.0000091577*(EXP(-0.0000091577*AW225*1000)+(AJ225/1000)*EXP(-(0.0000091577-0.0000028263)*AW225*1000)-AS225*AU225*EXP(-0.0000091577*AW225*1000))))^2*AV225^2+((0.0000091577/(0.0000091577-0.0000028263))*(EXP(-(0.0000091577-0.0000028263)*AW225*1000)-1)/(0.0000091577*(EXP(-0.0000091577*AW225*1000)+(AJ225/1000)*EXP(-(0.0000091577-0.0000028263)*AW225*1000)-AS225*AU225*EXP(-0.0000091577*AW225*1000))))^2*T225^2+(1/(0.0000091577*(EXP(-0.0000091577*AW225*1000)+(AJ225/1000)*EXP(-(0.0000091577-0.0000028263)*AW225*1000)-AS225*AU225*EXP(-0.0000091577*AW225*1000))))^2*AO225^2)/1000</f>
        <v>#VALUE!</v>
      </c>
      <c r="AZ225" s="137" t="str">
        <f>Input!B225</f>
        <v>Hu1-13</v>
      </c>
      <c r="BA225" s="148">
        <f>Input!E225</f>
        <v>0</v>
      </c>
      <c r="BB225" s="137" t="e">
        <f t="shared" ref="BB225:BB231" si="827">((U225-1)*EXP(0.0000028263*AW225*1000))*1000</f>
        <v>#VALUE!</v>
      </c>
      <c r="BC225" s="143" t="e">
        <f t="shared" ref="BC225:BC231" si="828">SQRT((EXP(0.0000028263*AW225*1000)*V225)^2+((U225-1)*0.0000028263*EXP(0.0000028263*AW225*1000)*AX225*1000)^2)*1000</f>
        <v>#VALUE!</v>
      </c>
      <c r="BD225" s="137" t="e">
        <f t="shared" ref="BD225:BD231" si="829">AW225*1000-58</f>
        <v>#VALUE!</v>
      </c>
      <c r="BE225" s="149" t="e">
        <f t="shared" ref="BE225:BE231" si="830">AY225/2*1000</f>
        <v>#VALUE!</v>
      </c>
      <c r="BF225" s="150" t="e">
        <f t="shared" ref="BF225:BF231" si="831">AY225/AW225*100</f>
        <v>#VALUE!</v>
      </c>
      <c r="BG225" s="151"/>
      <c r="BH225" s="151"/>
      <c r="BI225" s="151"/>
      <c r="BJ225" s="151"/>
      <c r="BK225" s="151"/>
      <c r="BL225" s="151"/>
      <c r="BM225" s="155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</row>
    <row r="226" spans="1:109" ht="15" customHeight="1" x14ac:dyDescent="0.2">
      <c r="A226" s="9">
        <f>Input!A226</f>
        <v>9275</v>
      </c>
      <c r="B226" s="9" t="str">
        <f>Input!B226</f>
        <v>M39_1_62-55.3</v>
      </c>
      <c r="C226" s="9">
        <f>Input!O226</f>
        <v>0.34790495028401563</v>
      </c>
      <c r="D226" s="9">
        <f>C226*Input!P226/100</f>
        <v>1.7169073494069458E-3</v>
      </c>
      <c r="E226" s="11">
        <f>Input!M226</f>
        <v>0.16367356166681146</v>
      </c>
      <c r="F226" s="12">
        <f>E226*Input!N226/100</f>
        <v>8.9201313262455772E-5</v>
      </c>
      <c r="G226" s="13">
        <f t="shared" si="806"/>
        <v>22.567310682619965</v>
      </c>
      <c r="H226" s="12">
        <f>G226*Input!L226/100</f>
        <v>8.4859237055463898E-3</v>
      </c>
      <c r="I226" s="9">
        <v>0.3</v>
      </c>
      <c r="J226" s="21">
        <f>(((C226*$G$4*0.000000001*Input!G226*(234/233))-(I226*0.000000000000001))/Input!F226)*1000000000000</f>
        <v>9.0852582740735865</v>
      </c>
      <c r="K226" s="9">
        <f>J226*Input!P226/100</f>
        <v>4.483565608733988E-2</v>
      </c>
      <c r="L226" s="14">
        <f t="shared" si="807"/>
        <v>0.12564251793701664</v>
      </c>
      <c r="M226" s="22">
        <f>L226*Input!P226/100</f>
        <v>6.2004453304833848E-4</v>
      </c>
      <c r="N226" s="9">
        <v>5.0000000000000001E-3</v>
      </c>
      <c r="O226" s="21">
        <f>(((G226*$D$4*0.000000001*Input!G226*(238/236))-(N226*0.000000001))/Input!F226)*1000000</f>
        <v>5.9345025730721049E-2</v>
      </c>
      <c r="P226" s="9">
        <f>O226*Input!L226/100</f>
        <v>2.2315346641743527E-5</v>
      </c>
      <c r="Q226" s="23">
        <f t="shared" si="808"/>
        <v>4.4277275024504979E-2</v>
      </c>
      <c r="R226" s="24">
        <f>Q226*Input!L226/100</f>
        <v>1.664946182696072E-5</v>
      </c>
      <c r="S226" s="65">
        <f>Input!S226*0.0000028263/0.000000000155125</f>
        <v>2.8398198727812289</v>
      </c>
      <c r="T226" s="9">
        <f>S226*Input!T226/100</f>
        <v>1.1166922424277571E-2</v>
      </c>
      <c r="U226" s="9">
        <f>S226*1/((U225+U227)/2)</f>
        <v>2.8419872577648557</v>
      </c>
      <c r="V226" s="9">
        <f>U226*Input!T226/100</f>
        <v>1.1175445154964709E-2</v>
      </c>
      <c r="W226" s="3">
        <v>3.0000000000000001E-3</v>
      </c>
      <c r="X226" s="21">
        <f>((($L$4*0.000000001*Input!G226/Input!W226*(232/229))-(W226*0.000000001))/Input!F226)*1000000000</f>
        <v>12.052494090055772</v>
      </c>
      <c r="Y226" s="21">
        <f>X226*Input!X226/100</f>
        <v>2.5835223191431694E-2</v>
      </c>
      <c r="Z226" s="21">
        <f t="shared" si="809"/>
        <v>2.9428741995599851E-3</v>
      </c>
      <c r="AA226" s="21">
        <f>Z226*Input!X226/100</f>
        <v>6.3082222817822009E-6</v>
      </c>
      <c r="AB226" s="14">
        <v>0.05</v>
      </c>
      <c r="AC226" s="14">
        <v>0.85</v>
      </c>
      <c r="AD226" s="21">
        <f>(((Input!G226*$L$4*0.000000001*Input!U226*(230/229))-((AB226*0.000000000000001)+(Input!G226*AC226*0.000000000000001)))/Input!F226)*1000000000000</f>
        <v>2.6402438469127318</v>
      </c>
      <c r="AE226" s="21">
        <f>AD226*Input!V226/100</f>
        <v>7.8825757350316997E-3</v>
      </c>
      <c r="AF226" s="21">
        <f t="shared" si="810"/>
        <v>0.12036481916878761</v>
      </c>
      <c r="AG226" s="21">
        <f>AF226*Input!V226/100</f>
        <v>3.5935499065390829E-4</v>
      </c>
      <c r="AH226" s="9">
        <f t="shared" si="811"/>
        <v>40.900429650300516</v>
      </c>
      <c r="AI226" s="3">
        <f t="shared" si="812"/>
        <v>0.15032419248685472</v>
      </c>
      <c r="AJ226" s="22">
        <f t="shared" si="813"/>
        <v>1841.9872577648557</v>
      </c>
      <c r="AK226" s="3">
        <f t="shared" si="814"/>
        <v>11.175445154964709</v>
      </c>
      <c r="AL226" s="3">
        <f t="shared" si="815"/>
        <v>2.7184333069768285</v>
      </c>
      <c r="AM226" s="3">
        <f t="shared" si="816"/>
        <v>8.1801337850170332E-3</v>
      </c>
      <c r="AN226" s="9">
        <f>AL226*1/((AN225+AN227)/2)</f>
        <v>2.6984690167252419</v>
      </c>
      <c r="AO226" s="21">
        <f t="shared" si="817"/>
        <v>8.1200585333043081E-3</v>
      </c>
      <c r="AP226" s="58">
        <f t="shared" si="818"/>
        <v>191.4812</v>
      </c>
      <c r="AQ226" s="58">
        <f t="shared" si="819"/>
        <v>2.1313</v>
      </c>
      <c r="AR226" s="58">
        <f t="shared" si="820"/>
        <v>1.1130596632985379</v>
      </c>
      <c r="AS226" s="67">
        <f t="shared" si="821"/>
        <v>6.6464663824304229E-2</v>
      </c>
      <c r="AT226" s="67">
        <f t="shared" si="822"/>
        <v>1.4464638805654511E-4</v>
      </c>
      <c r="AU226" s="58">
        <v>0.75</v>
      </c>
      <c r="AV226" s="58">
        <f t="shared" si="823"/>
        <v>0.375</v>
      </c>
      <c r="AW226" s="58">
        <f t="shared" si="824"/>
        <v>190.1644</v>
      </c>
      <c r="AX226" s="57">
        <f t="shared" si="825"/>
        <v>2.0723310028999999</v>
      </c>
      <c r="AY226" s="47">
        <f t="shared" si="826"/>
        <v>2.215447757778688</v>
      </c>
      <c r="AZ226" s="9" t="str">
        <f>Input!B226</f>
        <v>M39_1_62-55.3</v>
      </c>
      <c r="BA226" s="48">
        <f>Input!E226</f>
        <v>55.3</v>
      </c>
      <c r="BB226" s="58">
        <f t="shared" si="827"/>
        <v>3152.8495530159807</v>
      </c>
      <c r="BC226" s="22">
        <f t="shared" si="828"/>
        <v>26.587700722820998</v>
      </c>
      <c r="BD226" s="9">
        <f t="shared" si="829"/>
        <v>190106.4</v>
      </c>
      <c r="BE226" s="49">
        <f t="shared" si="830"/>
        <v>1107.723878889344</v>
      </c>
      <c r="BF226" s="89">
        <f t="shared" si="831"/>
        <v>1.1650170893072984</v>
      </c>
      <c r="BG226" s="85"/>
      <c r="BH226" s="85"/>
      <c r="BI226" s="85"/>
      <c r="BJ226" s="85"/>
      <c r="BK226" s="85"/>
      <c r="BL226" s="85"/>
      <c r="BM226" s="90"/>
      <c r="BN226" s="85"/>
      <c r="BO226" s="85"/>
      <c r="BP226" s="85"/>
      <c r="BQ226" s="85"/>
      <c r="BR226" s="85"/>
      <c r="BS226" s="85"/>
      <c r="BT226" s="85"/>
      <c r="BU226" s="85"/>
      <c r="BV226" s="85"/>
      <c r="BW226" s="85"/>
      <c r="BX226" s="85"/>
      <c r="BY226" s="85"/>
      <c r="BZ226" s="85"/>
      <c r="CA226" s="85"/>
      <c r="CB226" s="85"/>
      <c r="CC226" s="85"/>
      <c r="CD226" s="85"/>
      <c r="CE226" s="85"/>
      <c r="CF226" s="85"/>
      <c r="CG226" s="85"/>
      <c r="CH226" s="85"/>
      <c r="CI226" s="85"/>
      <c r="CJ226" s="85"/>
      <c r="CK226" s="85"/>
      <c r="CL226" s="85"/>
      <c r="CM226" s="85"/>
      <c r="CN226" s="85"/>
      <c r="CO226" s="85"/>
      <c r="CP226" s="85"/>
      <c r="CQ226" s="85"/>
      <c r="CR226" s="85"/>
      <c r="CS226" s="85"/>
      <c r="CT226" s="85"/>
      <c r="CU226" s="85"/>
      <c r="CV226" s="85"/>
      <c r="CW226" s="85"/>
      <c r="CX226" s="85"/>
      <c r="CY226" s="85"/>
      <c r="CZ226" s="85"/>
      <c r="DA226" s="85"/>
      <c r="DB226" s="85"/>
      <c r="DC226" s="85"/>
      <c r="DD226" s="85"/>
      <c r="DE226" s="85"/>
    </row>
    <row r="227" spans="1:109" s="154" customFormat="1" ht="15" customHeight="1" x14ac:dyDescent="0.2">
      <c r="A227" s="137">
        <f>Input!A227</f>
        <v>9186</v>
      </c>
      <c r="B227" s="137" t="str">
        <f>Input!B227</f>
        <v>Hu1-13</v>
      </c>
      <c r="C227" s="137">
        <f>Input!O227</f>
        <v>2.0393974076253159</v>
      </c>
      <c r="D227" s="137">
        <f>C227*Input!P227/100</f>
        <v>3.9858677454309745E-2</v>
      </c>
      <c r="E227" s="138">
        <f>Input!M227</f>
        <v>2.6988041505062808</v>
      </c>
      <c r="F227" s="139">
        <f>E227*Input!N227/100</f>
        <v>6.8200763667138346E-4</v>
      </c>
      <c r="G227" s="140">
        <f t="shared" si="806"/>
        <v>372.111116271806</v>
      </c>
      <c r="H227" s="139">
        <f>G227*Input!L227/100</f>
        <v>6.3510681136260599E-2</v>
      </c>
      <c r="I227" s="137">
        <v>0</v>
      </c>
      <c r="J227" s="141">
        <f>(((C227*$G$4*0.000000001*Input!G227*(234/233))-(I227*0.000000000000001))/Input!F227)*1000000000000</f>
        <v>745.93381175982472</v>
      </c>
      <c r="K227" s="137">
        <f>J227*Input!P227/100</f>
        <v>14.578784445851907</v>
      </c>
      <c r="L227" s="142">
        <f t="shared" si="807"/>
        <v>10.315722403986102</v>
      </c>
      <c r="M227" s="143">
        <f>L227*Input!P227/100</f>
        <v>0.20161399169740457</v>
      </c>
      <c r="N227" s="137">
        <v>0</v>
      </c>
      <c r="O227" s="141">
        <f>(((G227*$D$4*0.000000001*Input!G227*(238/236))-(N227*0.000000001))/Input!F227)*1000000</f>
        <v>13.71033699501085</v>
      </c>
      <c r="P227" s="137">
        <f>O227*Input!L227/100</f>
        <v>2.340034476488942E-3</v>
      </c>
      <c r="Q227" s="144">
        <f t="shared" si="808"/>
        <v>10.229271187129784</v>
      </c>
      <c r="R227" s="145">
        <f>Q227*Input!L227/100</f>
        <v>1.7458978036753736E-3</v>
      </c>
      <c r="S227" s="143">
        <f>Input!S227*0.0000028263/0.000000000155125</f>
        <v>0.99870762119979162</v>
      </c>
      <c r="T227" s="137">
        <f>S227*Input!T227/100</f>
        <v>2.7228050017255841E-3</v>
      </c>
      <c r="U227" s="143">
        <f>S227</f>
        <v>0.99870762119979162</v>
      </c>
      <c r="V227" s="137">
        <f>U227*Input!T227/100</f>
        <v>2.7228050017255841E-3</v>
      </c>
      <c r="W227" s="146">
        <v>0</v>
      </c>
      <c r="X227" s="141">
        <f>((($L$4*0.000000001*Input!G227/Input!W227*(232/229))-(W227*0.000000001))/Input!F227)*1000000000</f>
        <v>1.062487379383203</v>
      </c>
      <c r="Y227" s="141">
        <f>X227*Input!X227/100</f>
        <v>1.2665514738815522E-2</v>
      </c>
      <c r="Z227" s="141">
        <f t="shared" si="809"/>
        <v>2.5942901716290829E-4</v>
      </c>
      <c r="AA227" s="141">
        <f>Z227*Input!X227/100</f>
        <v>3.0925563016670554E-6</v>
      </c>
      <c r="AB227" s="142">
        <v>0</v>
      </c>
      <c r="AC227" s="142">
        <v>0.85</v>
      </c>
      <c r="AD227" s="141">
        <f>(((Input!G227*$L$4*0.000000001*Input!U227*(230/229))-((AB227*0.000000000000001)+(Input!G227*AC227*0.000000000000001)))/Input!F227)*1000000000000</f>
        <v>226.92856308684125</v>
      </c>
      <c r="AE227" s="141">
        <f>AD227*Input!V227/100</f>
        <v>0.88739601811235091</v>
      </c>
      <c r="AF227" s="141">
        <f t="shared" si="810"/>
        <v>10.345338174774762</v>
      </c>
      <c r="AG227" s="141">
        <f>AF227*Input!V227/100</f>
        <v>4.0455074396287649E-2</v>
      </c>
      <c r="AH227" s="137">
        <f t="shared" si="811"/>
        <v>39877.336343907948</v>
      </c>
      <c r="AI227" s="146">
        <f t="shared" si="812"/>
        <v>500.28666251864752</v>
      </c>
      <c r="AJ227" s="143">
        <f t="shared" si="813"/>
        <v>-1.2923788002083825</v>
      </c>
      <c r="AK227" s="146">
        <f t="shared" si="814"/>
        <v>2.7228050017255843</v>
      </c>
      <c r="AL227" s="146">
        <f t="shared" si="815"/>
        <v>1.011346554952127</v>
      </c>
      <c r="AM227" s="146">
        <f t="shared" si="816"/>
        <v>3.9585996384913086E-3</v>
      </c>
      <c r="AN227" s="137">
        <f>AF227/Q227</f>
        <v>1.011346554952127</v>
      </c>
      <c r="AO227" s="141">
        <f t="shared" si="817"/>
        <v>3.9585996384913086E-3</v>
      </c>
      <c r="AP227" s="137" t="str">
        <f t="shared" si="818"/>
        <v>Out of range</v>
      </c>
      <c r="AQ227" s="137" t="e">
        <f t="shared" si="819"/>
        <v>#VALUE!</v>
      </c>
      <c r="AR227" s="137" t="e">
        <f t="shared" si="820"/>
        <v>#VALUE!</v>
      </c>
      <c r="AS227" s="145">
        <f t="shared" si="821"/>
        <v>2.5361437038575675E-5</v>
      </c>
      <c r="AT227" s="145">
        <f t="shared" si="822"/>
        <v>3.0235519355550173E-7</v>
      </c>
      <c r="AU227" s="137">
        <v>0.75</v>
      </c>
      <c r="AV227" s="137">
        <f t="shared" si="823"/>
        <v>0.375</v>
      </c>
      <c r="AW227" s="137" t="str">
        <f t="shared" si="824"/>
        <v>Out of range</v>
      </c>
      <c r="AX227" s="147">
        <f t="shared" si="825"/>
        <v>74.518540179400006</v>
      </c>
      <c r="AY227" s="147" t="e">
        <f t="shared" si="826"/>
        <v>#VALUE!</v>
      </c>
      <c r="AZ227" s="137" t="str">
        <f>Input!B227</f>
        <v>Hu1-13</v>
      </c>
      <c r="BA227" s="148">
        <f>Input!E227</f>
        <v>0</v>
      </c>
      <c r="BB227" s="137" t="e">
        <f t="shared" si="827"/>
        <v>#VALUE!</v>
      </c>
      <c r="BC227" s="143" t="e">
        <f t="shared" si="828"/>
        <v>#VALUE!</v>
      </c>
      <c r="BD227" s="137" t="e">
        <f t="shared" si="829"/>
        <v>#VALUE!</v>
      </c>
      <c r="BE227" s="149" t="e">
        <f t="shared" si="830"/>
        <v>#VALUE!</v>
      </c>
      <c r="BF227" s="150" t="e">
        <f t="shared" si="831"/>
        <v>#VALUE!</v>
      </c>
      <c r="BG227" s="151"/>
      <c r="BH227" s="151"/>
      <c r="BI227" s="151"/>
      <c r="BJ227" s="151"/>
      <c r="BK227" s="151"/>
      <c r="BL227" s="151"/>
      <c r="BM227" s="155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</row>
    <row r="228" spans="1:109" ht="15" customHeight="1" x14ac:dyDescent="0.2">
      <c r="A228" s="9">
        <f>Input!A228</f>
        <v>9272</v>
      </c>
      <c r="B228" s="9" t="str">
        <f>Input!B228</f>
        <v>M39_1_61B-24.65</v>
      </c>
      <c r="C228" s="9">
        <f>Input!O228</f>
        <v>0.53377082115122532</v>
      </c>
      <c r="D228" s="9">
        <f>C228*Input!P228/100</f>
        <v>1.9228693911892585E-3</v>
      </c>
      <c r="E228" s="11">
        <f>Input!M228</f>
        <v>0.29971721400589674</v>
      </c>
      <c r="F228" s="12">
        <f>E228*Input!N228/100</f>
        <v>1.3265289776550921E-4</v>
      </c>
      <c r="G228" s="13">
        <f t="shared" si="806"/>
        <v>41.325009467133043</v>
      </c>
      <c r="H228" s="12">
        <f>G228*Input!L228/100</f>
        <v>8.1036157233638443E-3</v>
      </c>
      <c r="I228" s="9">
        <v>0.3</v>
      </c>
      <c r="J228" s="21">
        <f>(((C228*$G$4*0.000000001*Input!G228*(234/233))-(I228*0.000000000000001))/Input!F228)*1000000000000</f>
        <v>10.282502718102634</v>
      </c>
      <c r="K228" s="9">
        <f>J228*Input!P228/100</f>
        <v>3.7041945640296114E-2</v>
      </c>
      <c r="L228" s="14">
        <f t="shared" si="807"/>
        <v>0.14219953833160218</v>
      </c>
      <c r="M228" s="22">
        <f>L228*Input!P228/100</f>
        <v>5.1226318274451787E-4</v>
      </c>
      <c r="N228" s="9">
        <v>5.0000000000000001E-3</v>
      </c>
      <c r="O228" s="21">
        <f>(((G228*$D$4*0.000000001*Input!G228*(238/236))-(N228*0.000000001))/Input!F228)*1000000</f>
        <v>8.0179983599237226E-2</v>
      </c>
      <c r="P228" s="9">
        <f>O228*Input!L228/100</f>
        <v>1.5722870585440441E-5</v>
      </c>
      <c r="Q228" s="23">
        <f t="shared" si="808"/>
        <v>5.9822220001935621E-2</v>
      </c>
      <c r="R228" s="24">
        <f>Q228*Input!L228/100</f>
        <v>1.173082084832365E-5</v>
      </c>
      <c r="S228" s="65">
        <f>Input!S228*0.0000028263/0.000000000155125</f>
        <v>2.3735388557475563</v>
      </c>
      <c r="T228" s="9">
        <f>S228*Input!T228/100</f>
        <v>4.9868416904842719E-3</v>
      </c>
      <c r="U228" s="9">
        <f>S228*1/((U227+U229)/2)</f>
        <v>2.3748800872882714</v>
      </c>
      <c r="V228" s="9">
        <f>U228*Input!T228/100</f>
        <v>4.9896596386074443E-3</v>
      </c>
      <c r="W228" s="3">
        <v>3.0000000000000001E-3</v>
      </c>
      <c r="X228" s="21">
        <f>((($L$4*0.000000001*Input!G228/Input!W228*(232/229))-(W228*0.000000001))/Input!F228)*1000000000</f>
        <v>1.8084972485605626</v>
      </c>
      <c r="Y228" s="21">
        <f>X228*Input!X228/100</f>
        <v>4.1992101115940822E-3</v>
      </c>
      <c r="Z228" s="21">
        <f t="shared" si="809"/>
        <v>4.4158328168402149E-4</v>
      </c>
      <c r="AA228" s="21">
        <f>Z228*Input!X228/100</f>
        <v>1.0253269575247268E-6</v>
      </c>
      <c r="AB228" s="14">
        <v>0.05</v>
      </c>
      <c r="AC228" s="14">
        <v>0.85</v>
      </c>
      <c r="AD228" s="21">
        <f>(((Input!G228*$L$4*0.000000001*Input!U228*(230/229))-((AB228*0.000000000000001)+(Input!G228*AC228*0.000000000000001)))/Input!F228)*1000000000000</f>
        <v>2.8030645587225003</v>
      </c>
      <c r="AE228" s="21">
        <f>AD228*Input!V228/100</f>
        <v>1.0858820037497597E-2</v>
      </c>
      <c r="AF228" s="21">
        <f t="shared" si="810"/>
        <v>0.12778757504674643</v>
      </c>
      <c r="AG228" s="21">
        <f>AF228*Input!V228/100</f>
        <v>4.9503757455135054E-4</v>
      </c>
      <c r="AH228" s="9">
        <f t="shared" si="811"/>
        <v>289.3849933797672</v>
      </c>
      <c r="AI228" s="3">
        <f t="shared" si="812"/>
        <v>1.3070003259104697</v>
      </c>
      <c r="AJ228" s="22">
        <f t="shared" si="813"/>
        <v>1374.8800872882714</v>
      </c>
      <c r="AK228" s="3">
        <f t="shared" si="814"/>
        <v>4.9896596386074439</v>
      </c>
      <c r="AL228" s="3">
        <f t="shared" si="815"/>
        <v>2.1361222475964903</v>
      </c>
      <c r="AM228" s="3">
        <f t="shared" si="816"/>
        <v>8.28574048449922E-3</v>
      </c>
      <c r="AN228" s="9">
        <f>AL228*1/((AN227+AN229)/2)</f>
        <v>2.1098571945129621</v>
      </c>
      <c r="AO228" s="21">
        <f t="shared" si="817"/>
        <v>8.1838617582668718E-3</v>
      </c>
      <c r="AP228" s="58">
        <f t="shared" si="818"/>
        <v>171.59219999999999</v>
      </c>
      <c r="AQ228" s="58">
        <f t="shared" si="819"/>
        <v>1.5465</v>
      </c>
      <c r="AR228" s="58">
        <f t="shared" si="820"/>
        <v>0.90126474280299451</v>
      </c>
      <c r="AS228" s="67">
        <f t="shared" si="821"/>
        <v>7.3815930212842908E-3</v>
      </c>
      <c r="AT228" s="67">
        <f t="shared" si="822"/>
        <v>1.7200581202051873E-5</v>
      </c>
      <c r="AU228" s="58">
        <v>0.75</v>
      </c>
      <c r="AV228" s="58">
        <f t="shared" si="823"/>
        <v>0.375</v>
      </c>
      <c r="AW228" s="58">
        <f t="shared" si="824"/>
        <v>171.405</v>
      </c>
      <c r="AX228" s="57">
        <f t="shared" si="825"/>
        <v>1.4206223633999999</v>
      </c>
      <c r="AY228" s="47">
        <f t="shared" si="826"/>
        <v>1.5439230159860744</v>
      </c>
      <c r="AZ228" s="9" t="str">
        <f>Input!B228</f>
        <v>M39_1_61B-24.65</v>
      </c>
      <c r="BA228" s="48">
        <f>Input!E228</f>
        <v>24.65</v>
      </c>
      <c r="BB228" s="58">
        <f t="shared" si="827"/>
        <v>2231.8000776693866</v>
      </c>
      <c r="BC228" s="22">
        <f t="shared" si="828"/>
        <v>12.078940249921255</v>
      </c>
      <c r="BD228" s="9">
        <f t="shared" si="829"/>
        <v>171347</v>
      </c>
      <c r="BE228" s="49">
        <f t="shared" si="830"/>
        <v>771.96150799303723</v>
      </c>
      <c r="BF228" s="89">
        <f t="shared" si="831"/>
        <v>0.90074561184683899</v>
      </c>
      <c r="BG228" s="85"/>
      <c r="BH228" s="85"/>
      <c r="BI228" s="85"/>
      <c r="BJ228" s="85"/>
      <c r="BK228" s="85"/>
      <c r="BL228" s="85"/>
      <c r="BM228" s="90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</row>
    <row r="229" spans="1:109" s="154" customFormat="1" ht="15" customHeight="1" x14ac:dyDescent="0.2">
      <c r="A229" s="137">
        <f>Input!A229</f>
        <v>9186</v>
      </c>
      <c r="B229" s="137" t="str">
        <f>Input!B229</f>
        <v>Hu1-13</v>
      </c>
      <c r="C229" s="137">
        <f>Input!O229</f>
        <v>2.1584288549539301</v>
      </c>
      <c r="D229" s="137">
        <f>C229*Input!P229/100</f>
        <v>4.0435712914017152E-2</v>
      </c>
      <c r="E229" s="138">
        <f>Input!M229</f>
        <v>2.7022181692007479</v>
      </c>
      <c r="F229" s="139">
        <f>E229*Input!N229/100</f>
        <v>7.4474722869310029E-4</v>
      </c>
      <c r="G229" s="140">
        <f t="shared" si="806"/>
        <v>372.58184116939913</v>
      </c>
      <c r="H229" s="139">
        <f>G229*Input!L229/100</f>
        <v>5.272032995620253E-2</v>
      </c>
      <c r="I229" s="137">
        <v>0</v>
      </c>
      <c r="J229" s="141">
        <f>(((C229*$G$4*0.000000001*Input!G229*(234/233))-(I229*0.000000000000001))/Input!F229)*1000000000000</f>
        <v>789.47097665624824</v>
      </c>
      <c r="K229" s="137">
        <f>J229*Input!P229/100</f>
        <v>14.789842015294111</v>
      </c>
      <c r="L229" s="142">
        <f t="shared" si="807"/>
        <v>10.917809747725762</v>
      </c>
      <c r="M229" s="143">
        <f>L229*Input!P229/100</f>
        <v>0.20453276446692045</v>
      </c>
      <c r="N229" s="137">
        <v>0</v>
      </c>
      <c r="O229" s="141">
        <f>(((G229*$D$4*0.000000001*Input!G229*(238/236))-(N229*0.000000001))/Input!F229)*1000000</f>
        <v>13.727680731050246</v>
      </c>
      <c r="P229" s="137">
        <f>O229*Input!L229/100</f>
        <v>1.9424668024690991E-3</v>
      </c>
      <c r="Q229" s="144">
        <f t="shared" si="808"/>
        <v>10.242211334363914</v>
      </c>
      <c r="R229" s="145">
        <f>Q229*Input!L229/100</f>
        <v>1.4492728881634288E-3</v>
      </c>
      <c r="S229" s="143">
        <f>Input!S229*0.0000028263/0.000000000155125</f>
        <v>1.000162863631932</v>
      </c>
      <c r="T229" s="137">
        <f>S229*Input!T229/100</f>
        <v>3.0164991919839203E-3</v>
      </c>
      <c r="U229" s="143">
        <f>S229</f>
        <v>1.000162863631932</v>
      </c>
      <c r="V229" s="137">
        <f>U229*Input!T229/100</f>
        <v>3.0164991919839203E-3</v>
      </c>
      <c r="W229" s="146">
        <v>0</v>
      </c>
      <c r="X229" s="141">
        <f>((($L$4*0.000000001*Input!G229/Input!W229*(232/229))-(W229*0.000000001))/Input!F229)*1000000000</f>
        <v>1.0585974010961372</v>
      </c>
      <c r="Y229" s="141">
        <f>X229*Input!X229/100</f>
        <v>1.3796557286530892E-2</v>
      </c>
      <c r="Z229" s="141">
        <f t="shared" si="809"/>
        <v>2.5847919576890325E-4</v>
      </c>
      <c r="AA229" s="141">
        <f>Z229*Input!X229/100</f>
        <v>3.3687245293720943E-6</v>
      </c>
      <c r="AB229" s="142">
        <v>0</v>
      </c>
      <c r="AC229" s="142">
        <v>0.85</v>
      </c>
      <c r="AD229" s="141">
        <f>(((Input!G229*$L$4*0.000000001*Input!U229*(230/229))-((AB229*0.000000000000001)+(Input!G229*AC229*0.000000000000001)))/Input!F229)*1000000000000</f>
        <v>227.71087609485821</v>
      </c>
      <c r="AE229" s="141">
        <f>AD229*Input!V229/100</f>
        <v>0.91365172417070406</v>
      </c>
      <c r="AF229" s="141">
        <f t="shared" si="810"/>
        <v>10.381002669875643</v>
      </c>
      <c r="AG229" s="141">
        <f>AF229*Input!V229/100</f>
        <v>4.1652033273990509E-2</v>
      </c>
      <c r="AH229" s="137">
        <f t="shared" si="811"/>
        <v>40161.849927593074</v>
      </c>
      <c r="AI229" s="146">
        <f t="shared" si="812"/>
        <v>547.66744307535021</v>
      </c>
      <c r="AJ229" s="143">
        <f t="shared" si="813"/>
        <v>0.16286363193196429</v>
      </c>
      <c r="AK229" s="146">
        <f t="shared" si="814"/>
        <v>3.0164991919839204</v>
      </c>
      <c r="AL229" s="146">
        <f t="shared" si="815"/>
        <v>1.013550915030045</v>
      </c>
      <c r="AM229" s="146">
        <f t="shared" si="816"/>
        <v>4.0692312808479547E-3</v>
      </c>
      <c r="AN229" s="137">
        <f>AF229/Q229</f>
        <v>1.013550915030045</v>
      </c>
      <c r="AO229" s="141">
        <f t="shared" si="817"/>
        <v>4.0692312808479547E-3</v>
      </c>
      <c r="AP229" s="137" t="str">
        <f t="shared" si="818"/>
        <v>Out of range</v>
      </c>
      <c r="AQ229" s="137" t="e">
        <f t="shared" si="819"/>
        <v>#VALUE!</v>
      </c>
      <c r="AR229" s="137" t="e">
        <f t="shared" si="820"/>
        <v>#VALUE!</v>
      </c>
      <c r="AS229" s="145">
        <f t="shared" si="821"/>
        <v>2.5236659089592585E-5</v>
      </c>
      <c r="AT229" s="145">
        <f t="shared" si="822"/>
        <v>3.2892536220288115E-7</v>
      </c>
      <c r="AU229" s="137">
        <v>0.75</v>
      </c>
      <c r="AV229" s="137">
        <f t="shared" si="823"/>
        <v>0.375</v>
      </c>
      <c r="AW229" s="137" t="str">
        <f t="shared" si="824"/>
        <v>Out of range</v>
      </c>
      <c r="AX229" s="147">
        <f t="shared" si="825"/>
        <v>102.12375524399999</v>
      </c>
      <c r="AY229" s="147" t="e">
        <f t="shared" si="826"/>
        <v>#VALUE!</v>
      </c>
      <c r="AZ229" s="137" t="str">
        <f>Input!B229</f>
        <v>Hu1-13</v>
      </c>
      <c r="BA229" s="148">
        <f>Input!E229</f>
        <v>0</v>
      </c>
      <c r="BB229" s="137" t="e">
        <f t="shared" si="827"/>
        <v>#VALUE!</v>
      </c>
      <c r="BC229" s="143" t="e">
        <f t="shared" si="828"/>
        <v>#VALUE!</v>
      </c>
      <c r="BD229" s="137" t="e">
        <f t="shared" si="829"/>
        <v>#VALUE!</v>
      </c>
      <c r="BE229" s="149" t="e">
        <f t="shared" si="830"/>
        <v>#VALUE!</v>
      </c>
      <c r="BF229" s="150" t="e">
        <f t="shared" si="831"/>
        <v>#VALUE!</v>
      </c>
      <c r="BG229" s="151"/>
      <c r="BH229" s="151"/>
      <c r="BI229" s="151"/>
      <c r="BJ229" s="151"/>
      <c r="BK229" s="151"/>
      <c r="BL229" s="151"/>
      <c r="BM229" s="155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</row>
    <row r="230" spans="1:109" ht="15" customHeight="1" x14ac:dyDescent="0.2">
      <c r="A230" s="9">
        <f>Input!A230</f>
        <v>9273</v>
      </c>
      <c r="B230" s="9" t="str">
        <f>Input!B230</f>
        <v>M39_1_61B-33.75</v>
      </c>
      <c r="C230" s="9">
        <f>Input!O230</f>
        <v>0.65922053730563013</v>
      </c>
      <c r="D230" s="9">
        <f>C230*Input!P230/100</f>
        <v>2.3936015888458518E-3</v>
      </c>
      <c r="E230" s="11">
        <f>Input!M230</f>
        <v>0.36686850558550999</v>
      </c>
      <c r="F230" s="12">
        <f>E230*Input!N230/100</f>
        <v>8.4733735426382258E-5</v>
      </c>
      <c r="G230" s="13">
        <f t="shared" si="806"/>
        <v>50.583829550130112</v>
      </c>
      <c r="H230" s="12">
        <f>G230*Input!L230/100</f>
        <v>6.8166205736201642E-3</v>
      </c>
      <c r="I230" s="9">
        <v>0.3</v>
      </c>
      <c r="J230" s="21">
        <f>(((C230*$G$4*0.000000001*Input!G230*(234/233))-(I230*0.000000000000001))/Input!F230)*1000000000000</f>
        <v>12.440365844850133</v>
      </c>
      <c r="K230" s="9">
        <f>J230*Input!P230/100</f>
        <v>4.5170436548841161E-2</v>
      </c>
      <c r="L230" s="14">
        <f t="shared" si="807"/>
        <v>0.17204121684300866</v>
      </c>
      <c r="M230" s="22">
        <f>L230*Input!P230/100</f>
        <v>6.2467430348196198E-4</v>
      </c>
      <c r="N230" s="9">
        <v>5.0000000000000001E-3</v>
      </c>
      <c r="O230" s="21">
        <f>(((G230*$D$4*0.000000001*Input!G230*(238/236))-(N230*0.000000001))/Input!F230)*1000000</f>
        <v>9.6146399448634776E-2</v>
      </c>
      <c r="P230" s="9">
        <f>O230*Input!L230/100</f>
        <v>1.2956581784926965E-5</v>
      </c>
      <c r="Q230" s="23">
        <f t="shared" si="808"/>
        <v>7.1734749771948436E-2</v>
      </c>
      <c r="R230" s="24">
        <f>Q230*Input!L230/100</f>
        <v>9.666895043095849E-6</v>
      </c>
      <c r="S230" s="65">
        <f>Input!S230*0.0000028263/0.000000000155125</f>
        <v>2.3981907315437785</v>
      </c>
      <c r="T230" s="9">
        <f>S230*Input!T230/100</f>
        <v>4.40128449623117E-3</v>
      </c>
      <c r="U230" s="9">
        <f>S230*1/((U229+U231)/2)</f>
        <v>2.3978002170917758</v>
      </c>
      <c r="V230" s="9">
        <f>U230*Input!T230/100</f>
        <v>4.4005678037760849E-3</v>
      </c>
      <c r="W230" s="3">
        <v>3.0000000000000001E-3</v>
      </c>
      <c r="X230" s="21">
        <f>((($L$4*0.000000001*Input!G230/Input!W230*(232/229))-(W230*0.000000001))/Input!F230)*1000000000</f>
        <v>2.5883173082133655</v>
      </c>
      <c r="Y230" s="21">
        <f>X230*Input!X230/100</f>
        <v>4.2129581701586963E-3</v>
      </c>
      <c r="Z230" s="21">
        <f t="shared" si="809"/>
        <v>6.3199302731045074E-4</v>
      </c>
      <c r="AA230" s="21">
        <f>Z230*Input!X230/100</f>
        <v>1.0286838400538972E-6</v>
      </c>
      <c r="AB230" s="14">
        <v>0.05</v>
      </c>
      <c r="AC230" s="14">
        <v>0.85</v>
      </c>
      <c r="AD230" s="21">
        <f>(((Input!G230*$L$4*0.000000001*Input!U230*(230/229))-((AB230*0.000000000000001)+(Input!G230*AC230*0.000000000000001)))/Input!F230)*1000000000000</f>
        <v>3.6343589221966179</v>
      </c>
      <c r="AE230" s="21">
        <f>AD230*Input!V230/100</f>
        <v>1.1383546092861418E-2</v>
      </c>
      <c r="AF230" s="21">
        <f t="shared" si="810"/>
        <v>0.16568505783137416</v>
      </c>
      <c r="AG230" s="21">
        <f>AF230*Input!V230/100</f>
        <v>5.1895906075834209E-4</v>
      </c>
      <c r="AH230" s="9">
        <f t="shared" si="811"/>
        <v>262.16279400498121</v>
      </c>
      <c r="AI230" s="3">
        <f t="shared" si="812"/>
        <v>0.92540267481791094</v>
      </c>
      <c r="AJ230" s="22">
        <f t="shared" si="813"/>
        <v>1397.8002170917757</v>
      </c>
      <c r="AK230" s="3">
        <f t="shared" si="814"/>
        <v>4.4005678037760854</v>
      </c>
      <c r="AL230" s="3">
        <f t="shared" si="815"/>
        <v>2.309690329416394</v>
      </c>
      <c r="AM230" s="3">
        <f t="shared" si="816"/>
        <v>7.2411090413586629E-3</v>
      </c>
      <c r="AN230" s="9">
        <f>AL230*1/((AN229+AN231)/2)</f>
        <v>2.2788103638068611</v>
      </c>
      <c r="AO230" s="21">
        <f t="shared" si="817"/>
        <v>7.1442972760219076E-3</v>
      </c>
      <c r="AP230" s="58">
        <f t="shared" si="818"/>
        <v>197.48089999999999</v>
      </c>
      <c r="AQ230" s="58">
        <f t="shared" si="819"/>
        <v>1.641</v>
      </c>
      <c r="AR230" s="58">
        <f t="shared" si="820"/>
        <v>0.83096643776689283</v>
      </c>
      <c r="AS230" s="67">
        <f t="shared" si="821"/>
        <v>8.8101377549878752E-3</v>
      </c>
      <c r="AT230" s="67">
        <f t="shared" si="822"/>
        <v>1.4389168115262866E-5</v>
      </c>
      <c r="AU230" s="58">
        <v>0.75</v>
      </c>
      <c r="AV230" s="58">
        <f t="shared" si="823"/>
        <v>0.375</v>
      </c>
      <c r="AW230" s="58">
        <f t="shared" si="824"/>
        <v>197.27109999999999</v>
      </c>
      <c r="AX230" s="57">
        <f t="shared" si="825"/>
        <v>1.6899397687</v>
      </c>
      <c r="AY230" s="47">
        <f t="shared" si="826"/>
        <v>1.6422528872949866</v>
      </c>
      <c r="AZ230" s="9" t="str">
        <f>Input!B230</f>
        <v>M39_1_61B-33.75</v>
      </c>
      <c r="BA230" s="48">
        <f>Input!E230</f>
        <v>33.75</v>
      </c>
      <c r="BB230" s="58">
        <f t="shared" si="827"/>
        <v>2441.0958010965683</v>
      </c>
      <c r="BC230" s="22">
        <f t="shared" si="828"/>
        <v>13.964271895901208</v>
      </c>
      <c r="BD230" s="9">
        <f t="shared" si="829"/>
        <v>197213.09999999998</v>
      </c>
      <c r="BE230" s="49">
        <f t="shared" si="830"/>
        <v>821.12644364749337</v>
      </c>
      <c r="BF230" s="89">
        <f t="shared" si="831"/>
        <v>0.83248528917565057</v>
      </c>
      <c r="BG230" s="85"/>
      <c r="BH230" s="85"/>
      <c r="BI230" s="85"/>
      <c r="BJ230" s="85"/>
      <c r="BK230" s="85"/>
      <c r="BL230" s="85"/>
      <c r="BM230" s="90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</row>
    <row r="231" spans="1:109" s="154" customFormat="1" ht="15" customHeight="1" x14ac:dyDescent="0.2">
      <c r="A231" s="137">
        <f>Input!A231</f>
        <v>9186</v>
      </c>
      <c r="B231" s="137" t="str">
        <f>Input!B231</f>
        <v>Hu1-13</v>
      </c>
      <c r="C231" s="137">
        <f>Input!O231</f>
        <v>2.1584288549539301</v>
      </c>
      <c r="D231" s="137">
        <f>C231*Input!P231/100</f>
        <v>4.0435712914017152E-2</v>
      </c>
      <c r="E231" s="138">
        <f>Input!M231</f>
        <v>2.7022181692007479</v>
      </c>
      <c r="F231" s="139">
        <f>E231*Input!N231/100</f>
        <v>7.4474722869310029E-4</v>
      </c>
      <c r="G231" s="140">
        <f t="shared" si="806"/>
        <v>372.58184116939913</v>
      </c>
      <c r="H231" s="139">
        <f>G231*Input!L231/100</f>
        <v>5.272032995620253E-2</v>
      </c>
      <c r="I231" s="137">
        <v>0</v>
      </c>
      <c r="J231" s="141">
        <f>(((C231*$G$4*0.000000001*Input!G231*(234/233))-(I231*0.000000000000001))/Input!F231)*1000000000000</f>
        <v>789.47097665624824</v>
      </c>
      <c r="K231" s="137">
        <f>J231*Input!P231/100</f>
        <v>14.789842015294111</v>
      </c>
      <c r="L231" s="142">
        <f t="shared" si="807"/>
        <v>10.917809747725762</v>
      </c>
      <c r="M231" s="143">
        <f>L231*Input!P231/100</f>
        <v>0.20453276446692045</v>
      </c>
      <c r="N231" s="137">
        <v>0</v>
      </c>
      <c r="O231" s="141">
        <f>(((G231*$D$4*0.000000001*Input!G231*(238/236))-(N231*0.000000001))/Input!F231)*1000000</f>
        <v>13.727680731050246</v>
      </c>
      <c r="P231" s="137">
        <f>O231*Input!L231/100</f>
        <v>1.9424668024690991E-3</v>
      </c>
      <c r="Q231" s="144">
        <f t="shared" si="808"/>
        <v>10.242211334363914</v>
      </c>
      <c r="R231" s="145">
        <f>Q231*Input!L231/100</f>
        <v>1.4492728881634288E-3</v>
      </c>
      <c r="S231" s="143">
        <f>Input!S231*0.0000028263/0.000000000155125</f>
        <v>1.000162863631932</v>
      </c>
      <c r="T231" s="137">
        <f>S231*Input!T231/100</f>
        <v>3.0164991919839203E-3</v>
      </c>
      <c r="U231" s="143">
        <f>S231</f>
        <v>1.000162863631932</v>
      </c>
      <c r="V231" s="137">
        <f>U231*Input!T231/100</f>
        <v>3.0164991919839203E-3</v>
      </c>
      <c r="W231" s="146">
        <v>0</v>
      </c>
      <c r="X231" s="141">
        <f>((($L$4*0.000000001*Input!G231/Input!W231*(232/229))-(W231*0.000000001))/Input!F231)*1000000000</f>
        <v>1.0585974010961372</v>
      </c>
      <c r="Y231" s="141">
        <f>X231*Input!X231/100</f>
        <v>1.3796557286530892E-2</v>
      </c>
      <c r="Z231" s="141">
        <f t="shared" si="809"/>
        <v>2.5847919576890325E-4</v>
      </c>
      <c r="AA231" s="141">
        <f>Z231*Input!X231/100</f>
        <v>3.3687245293720943E-6</v>
      </c>
      <c r="AB231" s="142">
        <v>0</v>
      </c>
      <c r="AC231" s="142">
        <v>0.85</v>
      </c>
      <c r="AD231" s="141">
        <f>(((Input!G231*$L$4*0.000000001*Input!U231*(230/229))-((AB231*0.000000000000001)+(Input!G231*AC231*0.000000000000001)))/Input!F231)*1000000000000</f>
        <v>227.71087609485821</v>
      </c>
      <c r="AE231" s="141">
        <f>AD231*Input!V231/100</f>
        <v>0.91365172417070406</v>
      </c>
      <c r="AF231" s="141">
        <f t="shared" si="810"/>
        <v>10.381002669875643</v>
      </c>
      <c r="AG231" s="141">
        <f>AF231*Input!V231/100</f>
        <v>4.1652033273990509E-2</v>
      </c>
      <c r="AH231" s="137">
        <f t="shared" si="811"/>
        <v>40161.849927593074</v>
      </c>
      <c r="AI231" s="146">
        <f t="shared" si="812"/>
        <v>547.66744307535021</v>
      </c>
      <c r="AJ231" s="143">
        <f t="shared" si="813"/>
        <v>0.16286363193196429</v>
      </c>
      <c r="AK231" s="146">
        <f t="shared" si="814"/>
        <v>3.0164991919839204</v>
      </c>
      <c r="AL231" s="146">
        <f t="shared" si="815"/>
        <v>1.013550915030045</v>
      </c>
      <c r="AM231" s="146">
        <f t="shared" si="816"/>
        <v>4.0692312808479547E-3</v>
      </c>
      <c r="AN231" s="137">
        <f>AF231/Q231</f>
        <v>1.013550915030045</v>
      </c>
      <c r="AO231" s="141">
        <f t="shared" si="817"/>
        <v>4.0692312808479547E-3</v>
      </c>
      <c r="AP231" s="137" t="str">
        <f t="shared" si="818"/>
        <v>Out of range</v>
      </c>
      <c r="AQ231" s="137" t="e">
        <f t="shared" si="819"/>
        <v>#VALUE!</v>
      </c>
      <c r="AR231" s="137" t="e">
        <f t="shared" si="820"/>
        <v>#VALUE!</v>
      </c>
      <c r="AS231" s="145">
        <f t="shared" si="821"/>
        <v>2.5236659089592585E-5</v>
      </c>
      <c r="AT231" s="145">
        <f t="shared" si="822"/>
        <v>3.2892536220288115E-7</v>
      </c>
      <c r="AU231" s="137">
        <v>0.75</v>
      </c>
      <c r="AV231" s="137">
        <f t="shared" si="823"/>
        <v>0.375</v>
      </c>
      <c r="AW231" s="137" t="str">
        <f t="shared" si="824"/>
        <v>Out of range</v>
      </c>
      <c r="AX231" s="147">
        <f t="shared" si="825"/>
        <v>87.235437119599993</v>
      </c>
      <c r="AY231" s="147" t="e">
        <f t="shared" si="826"/>
        <v>#VALUE!</v>
      </c>
      <c r="AZ231" s="137" t="str">
        <f>Input!B231</f>
        <v>Hu1-13</v>
      </c>
      <c r="BA231" s="148">
        <f>Input!E231</f>
        <v>0</v>
      </c>
      <c r="BB231" s="137" t="e">
        <f t="shared" si="827"/>
        <v>#VALUE!</v>
      </c>
      <c r="BC231" s="143" t="e">
        <f t="shared" si="828"/>
        <v>#VALUE!</v>
      </c>
      <c r="BD231" s="137" t="e">
        <f t="shared" si="829"/>
        <v>#VALUE!</v>
      </c>
      <c r="BE231" s="149" t="e">
        <f t="shared" si="830"/>
        <v>#VALUE!</v>
      </c>
      <c r="BF231" s="150" t="e">
        <f t="shared" si="831"/>
        <v>#VALUE!</v>
      </c>
      <c r="BG231" s="151"/>
      <c r="BH231" s="151"/>
      <c r="BI231" s="151"/>
      <c r="BJ231" s="151"/>
      <c r="BK231" s="151"/>
      <c r="BL231" s="151"/>
      <c r="BM231" s="155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</row>
    <row r="232" spans="1:109" s="76" customFormat="1" ht="15" customHeight="1" x14ac:dyDescent="0.2">
      <c r="A232" s="58"/>
      <c r="B232" s="58"/>
      <c r="C232" s="58"/>
      <c r="D232" s="58"/>
      <c r="E232" s="60"/>
      <c r="F232" s="61"/>
      <c r="G232" s="59"/>
      <c r="H232" s="61"/>
      <c r="I232" s="58"/>
      <c r="J232" s="63"/>
      <c r="K232" s="58"/>
      <c r="L232" s="64"/>
      <c r="M232" s="65"/>
      <c r="N232" s="58"/>
      <c r="O232" s="63"/>
      <c r="P232" s="58"/>
      <c r="Q232" s="66"/>
      <c r="R232" s="67"/>
      <c r="S232" s="65"/>
      <c r="T232" s="58"/>
      <c r="U232" s="58"/>
      <c r="V232" s="58"/>
      <c r="W232" s="68"/>
      <c r="X232" s="63"/>
      <c r="Y232" s="63"/>
      <c r="Z232" s="63"/>
      <c r="AA232" s="63"/>
      <c r="AB232" s="64"/>
      <c r="AC232" s="64"/>
      <c r="AD232" s="63"/>
      <c r="AE232" s="63"/>
      <c r="AF232" s="63"/>
      <c r="AG232" s="63"/>
      <c r="AH232" s="58"/>
      <c r="AI232" s="68"/>
      <c r="AJ232" s="65"/>
      <c r="AK232" s="68"/>
      <c r="AL232" s="68"/>
      <c r="AM232" s="68"/>
      <c r="AN232" s="58"/>
      <c r="AO232" s="63"/>
      <c r="AP232" s="58"/>
      <c r="AQ232" s="58"/>
      <c r="AR232" s="58"/>
      <c r="AS232" s="67"/>
      <c r="AT232" s="67"/>
      <c r="AU232" s="58"/>
      <c r="AV232" s="58"/>
      <c r="AW232" s="58"/>
      <c r="AX232" s="57"/>
      <c r="AY232" s="57"/>
      <c r="AZ232" s="58"/>
      <c r="BA232" s="69"/>
      <c r="BB232" s="58"/>
      <c r="BC232" s="65"/>
      <c r="BD232" s="58"/>
      <c r="BE232" s="62"/>
      <c r="BF232" s="74"/>
      <c r="BG232" s="75"/>
      <c r="BH232" s="75"/>
      <c r="BI232" s="75"/>
      <c r="BJ232" s="75"/>
      <c r="BK232" s="75"/>
      <c r="BL232" s="75"/>
      <c r="BM232" s="103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</row>
    <row r="233" spans="1:109" s="154" customFormat="1" ht="15" customHeight="1" x14ac:dyDescent="0.2">
      <c r="A233" s="137">
        <f>Input!A233</f>
        <v>9186</v>
      </c>
      <c r="B233" s="137" t="str">
        <f>Input!B233</f>
        <v>Hu1-13</v>
      </c>
      <c r="C233" s="137">
        <f>Input!O233</f>
        <v>2.0179327953148327</v>
      </c>
      <c r="D233" s="137">
        <f>C233*Input!P233/100</f>
        <v>2.5640432924425475E-2</v>
      </c>
      <c r="E233" s="138">
        <f>Input!M233</f>
        <v>2.7013151262659605</v>
      </c>
      <c r="F233" s="139">
        <f>E233*Input!N233/100</f>
        <v>4.674639937087772E-4</v>
      </c>
      <c r="G233" s="140">
        <f t="shared" ref="G233:G239" si="832">E233*137.88</f>
        <v>372.45732960955064</v>
      </c>
      <c r="H233" s="139">
        <f>G233*Input!L233/100</f>
        <v>3.1805992301923103E-2</v>
      </c>
      <c r="I233" s="137">
        <v>0</v>
      </c>
      <c r="J233" s="141">
        <f>(((C233*$G$4*0.000000001*Input!G233*(234/233))-(I233*0.000000000000001))/Input!F233)*1000000000000</f>
        <v>738.0828749983873</v>
      </c>
      <c r="K233" s="137">
        <f>J233*Input!P233/100</f>
        <v>9.3782927226328496</v>
      </c>
      <c r="L233" s="142">
        <f t="shared" ref="L233:L239" si="833">(J233/234)*602200000000*0.0000028263/(365.2425*24*60)</f>
        <v>10.207149655351515</v>
      </c>
      <c r="M233" s="143">
        <f>L233*Input!P233/100</f>
        <v>0.12969497135645733</v>
      </c>
      <c r="N233" s="137">
        <v>0</v>
      </c>
      <c r="O233" s="141">
        <f>(((G233*$D$4*0.000000001*Input!G233*(238/236))-(N233*0.000000001))/Input!F233)*1000000</f>
        <v>13.723093135112773</v>
      </c>
      <c r="P233" s="137">
        <f>O233*Input!L233/100</f>
        <v>1.1718834881609976E-3</v>
      </c>
      <c r="Q233" s="144">
        <f t="shared" ref="Q233:Q239" si="834">(O233/238.05)*602200000000000000*0.00000000015512/(365.2425*24*60)</f>
        <v>10.238788532797587</v>
      </c>
      <c r="R233" s="145">
        <f>Q233*Input!L233/100</f>
        <v>8.7434130936975935E-4</v>
      </c>
      <c r="S233" s="143">
        <f>Input!S233*0.0000028263/0.000000000155125</f>
        <v>1.000652618754543</v>
      </c>
      <c r="T233" s="137">
        <f>S233*Input!T233/100</f>
        <v>2.7228527323608846E-3</v>
      </c>
      <c r="U233" s="143">
        <f>S233</f>
        <v>1.000652618754543</v>
      </c>
      <c r="V233" s="137">
        <f>U233*Input!T233/100</f>
        <v>2.7228527323608846E-3</v>
      </c>
      <c r="W233" s="146">
        <v>0</v>
      </c>
      <c r="X233" s="141">
        <f>((($L$4*0.000000001*Input!G233/Input!W233*(232/229))-(W233*0.000000001))/Input!F233)*1000000000</f>
        <v>1.0276095239307157</v>
      </c>
      <c r="Y233" s="141">
        <f>X233*Input!X233/100</f>
        <v>7.778116824445052E-3</v>
      </c>
      <c r="Z233" s="141">
        <f t="shared" ref="Z233:Z239" si="835">(X233/232)*6.022E+23*0.000000001*0.000000000049475/(365.2425*24*60)</f>
        <v>2.5091284281922674E-4</v>
      </c>
      <c r="AA233" s="141">
        <f>Z233*Input!X233/100</f>
        <v>1.8991935737772985E-6</v>
      </c>
      <c r="AB233" s="142">
        <v>0</v>
      </c>
      <c r="AC233" s="142">
        <v>0.85</v>
      </c>
      <c r="AD233" s="141">
        <f>(((Input!G233*$L$4*0.000000001*Input!U233*(230/229))-((AB233*0.000000000000001)+(Input!G233*AC233*0.000000000000001)))/Input!F233)*1000000000000</f>
        <v>226.46302549800566</v>
      </c>
      <c r="AE233" s="141">
        <f>AD233*Input!V233/100</f>
        <v>0.69039625068979549</v>
      </c>
      <c r="AF233" s="141">
        <f t="shared" ref="AF233:AF239" si="836">(AD233/230)*602200000000*0.0000091577/(365.2425*24*60)</f>
        <v>10.324115003376411</v>
      </c>
      <c r="AG233" s="141">
        <f>AF233*Input!V233/100</f>
        <v>3.1474145831740248E-2</v>
      </c>
      <c r="AH233" s="137">
        <f t="shared" ref="AH233:AH239" si="837">AF233/Z233</f>
        <v>41146.219888053107</v>
      </c>
      <c r="AI233" s="146">
        <f t="shared" ref="AI233:AI239" si="838">AH233*SQRT((AG233/AF233)^2+(AA233/Z233)^2)</f>
        <v>335.75370686868297</v>
      </c>
      <c r="AJ233" s="143">
        <f t="shared" ref="AJ233:AJ239" si="839">(U233-1)*1000</f>
        <v>0.65261875454303286</v>
      </c>
      <c r="AK233" s="146">
        <f t="shared" ref="AK233:AK239" si="840">V233*1000</f>
        <v>2.7228527323608844</v>
      </c>
      <c r="AL233" s="146">
        <f t="shared" ref="AL233:AL239" si="841">AF233/Q233</f>
        <v>1.0083336490743511</v>
      </c>
      <c r="AM233" s="146">
        <f t="shared" ref="AM233:AM239" si="842">AL233*SQRT((R233/Q233)^2+(AG233/AF233)^2)</f>
        <v>3.0752164695959385E-3</v>
      </c>
      <c r="AN233" s="137">
        <f>AF233/Q233</f>
        <v>1.0083336490743511</v>
      </c>
      <c r="AO233" s="141">
        <f t="shared" ref="AO233:AO239" si="843">AN233*SQRT((R233/Q233)^2+(AG233/AF233)^2)</f>
        <v>3.0752164695959385E-3</v>
      </c>
      <c r="AP233" s="137" t="str">
        <f t="shared" ref="AP233:AP239" si="844">ThU_Alter_Kombi(AN233,U233)</f>
        <v>Out of range</v>
      </c>
      <c r="AQ233" s="137" t="e">
        <f t="shared" ref="AQ233:AQ239" si="845">Montealter(AN233,AO233,U233,V233)</f>
        <v>#VALUE!</v>
      </c>
      <c r="AR233" s="137" t="e">
        <f t="shared" ref="AR233:AR239" si="846">(AQ233/AP233)*100</f>
        <v>#VALUE!</v>
      </c>
      <c r="AS233" s="145">
        <f t="shared" ref="AS233:AS239" si="847">Z233/Q233</f>
        <v>2.4506106558943529E-5</v>
      </c>
      <c r="AT233" s="145">
        <f t="shared" ref="AT233:AT239" si="848">AS233*SQRT((Y233/X233)^2+(P233/O233)^2)</f>
        <v>1.8550187181481615E-7</v>
      </c>
      <c r="AU233" s="137">
        <v>0.75</v>
      </c>
      <c r="AV233" s="137">
        <f t="shared" ref="AV233:AV239" si="849">AU233/2</f>
        <v>0.375</v>
      </c>
      <c r="AW233" s="137" t="str">
        <f t="shared" ref="AW233:AW239" si="850">marincorr_age(AN233,U233,AS233,AU233)</f>
        <v>Out of range</v>
      </c>
      <c r="AX233" s="147">
        <f t="shared" ref="AX233:AX239" si="851">marincorr_age_error(AN233, AO233, U233, V233, AS233, AT233, AU233, AV233)</f>
        <v>165.7747477469</v>
      </c>
      <c r="AY233" s="147" t="e">
        <f t="shared" ref="AY233:AY239" si="852">SQRT(((AU233*EXP(-0.0000091577*AW233*1000))/(0.0000091577*(EXP(-0.0000091577*AW233*1000)+(AJ233/1000)*EXP(-(0.0000091577-0.0000028263)*AW233*1000)-AS233*AU233*EXP(-0.0000091577*AW233*1000))))^2*AT233^2+((AS233*EXP(-0.0000091577*AW233*1000))/(0.0000091577*(EXP(-0.0000091577*AW233*1000)+(AJ233/1000)*EXP(-(0.0000091577-0.0000028263)*AW233*1000)-AS233*AU233*EXP(-0.0000091577*AW233*1000))))^2*AV233^2+((0.0000091577/(0.0000091577-0.0000028263))*(EXP(-(0.0000091577-0.0000028263)*AW233*1000)-1)/(0.0000091577*(EXP(-0.0000091577*AW233*1000)+(AJ233/1000)*EXP(-(0.0000091577-0.0000028263)*AW233*1000)-AS233*AU233*EXP(-0.0000091577*AW233*1000))))^2*T233^2+(1/(0.0000091577*(EXP(-0.0000091577*AW233*1000)+(AJ233/1000)*EXP(-(0.0000091577-0.0000028263)*AW233*1000)-AS233*AU233*EXP(-0.0000091577*AW233*1000))))^2*AO233^2)/1000</f>
        <v>#VALUE!</v>
      </c>
      <c r="AZ233" s="137" t="str">
        <f>Input!B233</f>
        <v>Hu1-13</v>
      </c>
      <c r="BA233" s="148">
        <f>Input!E233</f>
        <v>0</v>
      </c>
      <c r="BB233" s="137" t="e">
        <f t="shared" ref="BB233:BB239" si="853">((U233-1)*EXP(0.0000028263*AW233*1000))*1000</f>
        <v>#VALUE!</v>
      </c>
      <c r="BC233" s="143" t="e">
        <f t="shared" ref="BC233:BC239" si="854">SQRT((EXP(0.0000028263*AW233*1000)*V233)^2+((U233-1)*0.0000028263*EXP(0.0000028263*AW233*1000)*AX233*1000)^2)*1000</f>
        <v>#VALUE!</v>
      </c>
      <c r="BD233" s="137" t="e">
        <f t="shared" ref="BD233:BD239" si="855">AW233*1000-58</f>
        <v>#VALUE!</v>
      </c>
      <c r="BE233" s="149" t="e">
        <f t="shared" ref="BE233:BE239" si="856">AY233/2*1000</f>
        <v>#VALUE!</v>
      </c>
      <c r="BF233" s="150" t="e">
        <f t="shared" ref="BF233:BF239" si="857">AY233/AW233*100</f>
        <v>#VALUE!</v>
      </c>
      <c r="BG233" s="151"/>
      <c r="BH233" s="151"/>
      <c r="BI233" s="151"/>
      <c r="BJ233" s="151"/>
      <c r="BK233" s="151"/>
      <c r="BL233" s="151"/>
      <c r="BM233" s="155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</row>
    <row r="234" spans="1:109" ht="15" customHeight="1" x14ac:dyDescent="0.2">
      <c r="A234" s="9">
        <f>Input!A234</f>
        <v>9276</v>
      </c>
      <c r="B234" s="9" t="str">
        <f>Input!B234</f>
        <v>ZOO-Ava-1 HV</v>
      </c>
      <c r="C234" s="9">
        <f>Input!O234</f>
        <v>0.34157209675112143</v>
      </c>
      <c r="D234" s="9">
        <f>C234*Input!P234/100</f>
        <v>1.4126140175799806E-3</v>
      </c>
      <c r="E234" s="11">
        <f>Input!M234</f>
        <v>0.43148963947518776</v>
      </c>
      <c r="F234" s="12">
        <f>E234*Input!N234/100</f>
        <v>2.2963879273088148E-4</v>
      </c>
      <c r="G234" s="13">
        <f t="shared" si="832"/>
        <v>59.493791490838888</v>
      </c>
      <c r="H234" s="12">
        <f>G234*Input!L234/100</f>
        <v>3.2914632834001714E-2</v>
      </c>
      <c r="I234" s="9">
        <v>0.3</v>
      </c>
      <c r="J234" s="21">
        <f>(((C234*$G$4*0.000000001*Input!G234*(234/233))-(I234*0.000000000000001))/Input!F234)*1000000000000</f>
        <v>13.750258989611618</v>
      </c>
      <c r="K234" s="9">
        <f>J234*Input!P234/100</f>
        <v>5.6865911410302408E-2</v>
      </c>
      <c r="L234" s="14">
        <f t="shared" si="833"/>
        <v>0.19015608688538529</v>
      </c>
      <c r="M234" s="22">
        <f>L234*Input!P234/100</f>
        <v>7.8641421947933188E-4</v>
      </c>
      <c r="N234" s="9">
        <v>5.0000000000000001E-3</v>
      </c>
      <c r="O234" s="21">
        <f>(((G234*$D$4*0.000000001*Input!G234*(238/236))-(N234*0.000000001))/Input!F234)*1000000</f>
        <v>0.24125812440078173</v>
      </c>
      <c r="P234" s="9">
        <f>O234*Input!L234/100</f>
        <v>1.3347481113377046E-4</v>
      </c>
      <c r="Q234" s="23">
        <f t="shared" si="834"/>
        <v>0.18000248874203084</v>
      </c>
      <c r="R234" s="24">
        <f>Q234*Input!L234/100</f>
        <v>9.9585447114473866E-5</v>
      </c>
      <c r="S234" s="65">
        <f>Input!S234*0.0000028263/0.000000000155125</f>
        <v>1.0540194999380792</v>
      </c>
      <c r="T234" s="9">
        <f>S234*Input!T234/100</f>
        <v>3.2469875968202471E-3</v>
      </c>
      <c r="U234" s="9">
        <f>S234*1/((U233+U235)/2)</f>
        <v>1.0523983376239483</v>
      </c>
      <c r="V234" s="9">
        <f>U234*Input!T234/100</f>
        <v>3.2419934824545029E-3</v>
      </c>
      <c r="W234" s="3">
        <v>3.0000000000000001E-3</v>
      </c>
      <c r="X234" s="21">
        <f>((($L$4*0.000000001*Input!G234/Input!W234*(232/229))-(W234*0.000000001))/Input!F234)*1000000000</f>
        <v>69.394953845878547</v>
      </c>
      <c r="Y234" s="21">
        <f>X234*Input!X234/100</f>
        <v>0.21422084980482459</v>
      </c>
      <c r="Z234" s="21">
        <f t="shared" si="835"/>
        <v>1.6944262135850336E-2</v>
      </c>
      <c r="AA234" s="21">
        <f>Z234*Input!X234/100</f>
        <v>5.2306602035057783E-5</v>
      </c>
      <c r="AB234" s="14">
        <v>0.05</v>
      </c>
      <c r="AC234" s="14">
        <v>0.85</v>
      </c>
      <c r="AD234" s="21">
        <f>(((Input!G234*$L$4*0.000000001*Input!U234*(230/229))-((AB234*0.000000000000001)+(Input!G234*AC234*0.000000000000001)))/Input!F234)*1000000000000</f>
        <v>4.0728719533040056</v>
      </c>
      <c r="AE234" s="21">
        <f>AD234*Input!V234/100</f>
        <v>1.668654161862617E-2</v>
      </c>
      <c r="AF234" s="21">
        <f t="shared" si="836"/>
        <v>0.18567621953945493</v>
      </c>
      <c r="AG234" s="21">
        <f>AF234*Input!V234/100</f>
        <v>7.6071479792554704E-4</v>
      </c>
      <c r="AH234" s="9">
        <f t="shared" si="837"/>
        <v>10.958058725177819</v>
      </c>
      <c r="AI234" s="3">
        <f t="shared" si="838"/>
        <v>5.6212626265968929E-2</v>
      </c>
      <c r="AJ234" s="22">
        <f t="shared" si="839"/>
        <v>52.398337623948301</v>
      </c>
      <c r="AK234" s="3">
        <f t="shared" si="840"/>
        <v>3.2419934824545029</v>
      </c>
      <c r="AL234" s="3">
        <f t="shared" si="841"/>
        <v>1.0315202908419525</v>
      </c>
      <c r="AM234" s="3">
        <f t="shared" si="842"/>
        <v>4.2644924087902915E-3</v>
      </c>
      <c r="AN234" s="9">
        <f>AL234*1/((AN233+AN235)/2)</f>
        <v>1.0228678998828646</v>
      </c>
      <c r="AO234" s="21">
        <f t="shared" si="843"/>
        <v>4.2287218515937881E-3</v>
      </c>
      <c r="AP234" s="58">
        <f t="shared" si="844"/>
        <v>340.70179999999999</v>
      </c>
      <c r="AQ234" s="58">
        <f t="shared" si="845"/>
        <v>11.6647</v>
      </c>
      <c r="AR234" s="58">
        <f t="shared" si="846"/>
        <v>3.4237271420344708</v>
      </c>
      <c r="AS234" s="67">
        <f t="shared" si="847"/>
        <v>9.4133488121566328E-2</v>
      </c>
      <c r="AT234" s="67">
        <f t="shared" si="848"/>
        <v>2.9521808790575167E-4</v>
      </c>
      <c r="AU234" s="58">
        <v>0.75</v>
      </c>
      <c r="AV234" s="58">
        <f t="shared" si="849"/>
        <v>0.375</v>
      </c>
      <c r="AW234" s="58">
        <f t="shared" si="850"/>
        <v>333.69459999999998</v>
      </c>
      <c r="AX234" s="57">
        <f t="shared" si="851"/>
        <v>13.8537612316</v>
      </c>
      <c r="AY234" s="47">
        <f t="shared" si="852"/>
        <v>13.382906102090651</v>
      </c>
      <c r="AZ234" s="9" t="str">
        <f>Input!B234</f>
        <v>ZOO-Ava-1 HV</v>
      </c>
      <c r="BA234" s="48">
        <f>Input!E234</f>
        <v>0</v>
      </c>
      <c r="BB234" s="58">
        <f t="shared" si="853"/>
        <v>134.55807820698828</v>
      </c>
      <c r="BC234" s="22">
        <f t="shared" si="854"/>
        <v>9.8524246185969009</v>
      </c>
      <c r="BD234" s="9">
        <f t="shared" si="855"/>
        <v>333636.59999999998</v>
      </c>
      <c r="BE234" s="49">
        <f t="shared" si="856"/>
        <v>6691.4530510453251</v>
      </c>
      <c r="BF234" s="89">
        <f t="shared" si="857"/>
        <v>4.0105252233900854</v>
      </c>
      <c r="BG234" s="85"/>
      <c r="BH234" s="85"/>
      <c r="BI234" s="85"/>
      <c r="BJ234" s="85"/>
      <c r="BK234" s="85"/>
      <c r="BL234" s="85"/>
      <c r="BM234" s="90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</row>
    <row r="235" spans="1:109" s="154" customFormat="1" ht="15" customHeight="1" x14ac:dyDescent="0.2">
      <c r="A235" s="137">
        <f>Input!A235</f>
        <v>9186</v>
      </c>
      <c r="B235" s="137" t="str">
        <f>Input!B235</f>
        <v>Hu1-13</v>
      </c>
      <c r="C235" s="137">
        <f>Input!O235</f>
        <v>2.0741843768343284</v>
      </c>
      <c r="D235" s="137">
        <f>C235*Input!P235/100</f>
        <v>2.8720398456622966E-2</v>
      </c>
      <c r="E235" s="138">
        <f>Input!M235</f>
        <v>2.7022890574131746</v>
      </c>
      <c r="F235" s="139">
        <f>E235*Input!N235/100</f>
        <v>4.6542227791170282E-4</v>
      </c>
      <c r="G235" s="140">
        <f t="shared" si="832"/>
        <v>372.59161523612852</v>
      </c>
      <c r="H235" s="139">
        <f>G235*Input!L235/100</f>
        <v>4.1846135948156407E-2</v>
      </c>
      <c r="I235" s="137">
        <v>0</v>
      </c>
      <c r="J235" s="141">
        <f>(((C235*$G$4*0.000000001*Input!G235*(234/233))-(I235*0.000000000000001))/Input!F235)*1000000000000</f>
        <v>758.65755870812802</v>
      </c>
      <c r="K235" s="137">
        <f>J235*Input!P235/100</f>
        <v>10.504826678658672</v>
      </c>
      <c r="L235" s="142">
        <f t="shared" si="833"/>
        <v>10.491682575502663</v>
      </c>
      <c r="M235" s="143">
        <f>L235*Input!P235/100</f>
        <v>0.14527411710078295</v>
      </c>
      <c r="N235" s="137">
        <v>0</v>
      </c>
      <c r="O235" s="141">
        <f>(((G235*$D$4*0.000000001*Input!G235*(238/236))-(N235*0.000000001))/Input!F235)*1000000</f>
        <v>13.728040853988828</v>
      </c>
      <c r="P235" s="137">
        <f>O235*Input!L235/100</f>
        <v>1.5418099613266831E-3</v>
      </c>
      <c r="Q235" s="144">
        <f t="shared" si="834"/>
        <v>10.242480021793028</v>
      </c>
      <c r="R235" s="145">
        <f>Q235*Input!L235/100</f>
        <v>1.1503431475949836E-3</v>
      </c>
      <c r="S235" s="143">
        <f>Input!S235*0.0000028263/0.000000000155125</f>
        <v>1.0024282723038578</v>
      </c>
      <c r="T235" s="137">
        <f>S235*Input!T235/100</f>
        <v>2.0110159320703021E-3</v>
      </c>
      <c r="U235" s="143">
        <f>S235</f>
        <v>1.0024282723038578</v>
      </c>
      <c r="V235" s="137">
        <f>U235*Input!T235/100</f>
        <v>2.0110159320703021E-3</v>
      </c>
      <c r="W235" s="146">
        <v>0</v>
      </c>
      <c r="X235" s="141">
        <f>((($L$4*0.000000001*Input!G235/Input!W235*(232/229))-(W235*0.000000001))/Input!F235)*1000000000</f>
        <v>1.0157483898663078</v>
      </c>
      <c r="Y235" s="141">
        <f>X235*Input!X235/100</f>
        <v>1.0012396327054012E-2</v>
      </c>
      <c r="Z235" s="141">
        <f t="shared" si="835"/>
        <v>2.4801669326255787E-4</v>
      </c>
      <c r="AA235" s="141">
        <f>Z235*Input!X235/100</f>
        <v>2.4447406990199201E-6</v>
      </c>
      <c r="AB235" s="142">
        <v>0</v>
      </c>
      <c r="AC235" s="142">
        <v>0.85</v>
      </c>
      <c r="AD235" s="141">
        <f>(((Input!G235*$L$4*0.000000001*Input!U235*(230/229))-((AB235*0.000000000000001)+(Input!G235*AC235*0.000000000000001)))/Input!F235)*1000000000000</f>
        <v>226.60097881018157</v>
      </c>
      <c r="AE235" s="141">
        <f>AD235*Input!V235/100</f>
        <v>1.0628493888562907</v>
      </c>
      <c r="AF235" s="141">
        <f t="shared" si="836"/>
        <v>10.330404091216991</v>
      </c>
      <c r="AG235" s="141">
        <f>AF235*Input!V235/100</f>
        <v>4.8453734545365383E-2</v>
      </c>
      <c r="AH235" s="137">
        <f t="shared" si="837"/>
        <v>41652.051542679495</v>
      </c>
      <c r="AI235" s="146">
        <f t="shared" si="838"/>
        <v>454.68227185171844</v>
      </c>
      <c r="AJ235" s="143">
        <f t="shared" si="839"/>
        <v>2.4282723038577814</v>
      </c>
      <c r="AK235" s="146">
        <f t="shared" si="840"/>
        <v>2.0110159320703023</v>
      </c>
      <c r="AL235" s="146">
        <f t="shared" si="841"/>
        <v>1.008584255886942</v>
      </c>
      <c r="AM235" s="146">
        <f t="shared" si="842"/>
        <v>4.7320202803956329E-3</v>
      </c>
      <c r="AN235" s="137">
        <f>AF235/Q235</f>
        <v>1.008584255886942</v>
      </c>
      <c r="AO235" s="141">
        <f t="shared" si="843"/>
        <v>4.7320202803956329E-3</v>
      </c>
      <c r="AP235" s="137" t="str">
        <f t="shared" si="844"/>
        <v>Out of range</v>
      </c>
      <c r="AQ235" s="137" t="e">
        <f t="shared" si="845"/>
        <v>#VALUE!</v>
      </c>
      <c r="AR235" s="137" t="e">
        <f t="shared" si="846"/>
        <v>#VALUE!</v>
      </c>
      <c r="AS235" s="145">
        <f t="shared" si="847"/>
        <v>2.4214515696867383E-5</v>
      </c>
      <c r="AT235" s="145">
        <f t="shared" si="848"/>
        <v>2.387018941202515E-7</v>
      </c>
      <c r="AU235" s="137">
        <v>0.75</v>
      </c>
      <c r="AV235" s="137">
        <f t="shared" si="849"/>
        <v>0.375</v>
      </c>
      <c r="AW235" s="137" t="str">
        <f t="shared" si="850"/>
        <v>Out of range</v>
      </c>
      <c r="AX235" s="147">
        <f t="shared" si="851"/>
        <v>234.13264362539999</v>
      </c>
      <c r="AY235" s="147" t="e">
        <f t="shared" si="852"/>
        <v>#VALUE!</v>
      </c>
      <c r="AZ235" s="137" t="str">
        <f>Input!B235</f>
        <v>Hu1-13</v>
      </c>
      <c r="BA235" s="148">
        <f>Input!E235</f>
        <v>0</v>
      </c>
      <c r="BB235" s="137" t="e">
        <f t="shared" si="853"/>
        <v>#VALUE!</v>
      </c>
      <c r="BC235" s="143" t="e">
        <f t="shared" si="854"/>
        <v>#VALUE!</v>
      </c>
      <c r="BD235" s="137" t="e">
        <f t="shared" si="855"/>
        <v>#VALUE!</v>
      </c>
      <c r="BE235" s="149" t="e">
        <f t="shared" si="856"/>
        <v>#VALUE!</v>
      </c>
      <c r="BF235" s="150" t="e">
        <f t="shared" si="857"/>
        <v>#VALUE!</v>
      </c>
      <c r="BG235" s="151"/>
      <c r="BH235" s="151"/>
      <c r="BI235" s="151"/>
      <c r="BJ235" s="151"/>
      <c r="BK235" s="151"/>
      <c r="BL235" s="151"/>
      <c r="BM235" s="155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</row>
    <row r="236" spans="1:109" ht="15" customHeight="1" x14ac:dyDescent="0.2">
      <c r="A236" s="9">
        <f>Input!A236</f>
        <v>9277</v>
      </c>
      <c r="B236" s="9" t="str">
        <f>Input!B236</f>
        <v>ZOO-Ava-1 NHV</v>
      </c>
      <c r="C236" s="9">
        <f>Input!O236</f>
        <v>1.6866239993791654</v>
      </c>
      <c r="D236" s="9">
        <f>C236*Input!P236/100</f>
        <v>7.8165133093946616E-3</v>
      </c>
      <c r="E236" s="11">
        <f>Input!M236</f>
        <v>2.19407630157884</v>
      </c>
      <c r="F236" s="12">
        <f>E236*Input!N236/100</f>
        <v>1.8064166189420551E-4</v>
      </c>
      <c r="G236" s="13">
        <f t="shared" si="832"/>
        <v>302.51924046169046</v>
      </c>
      <c r="H236" s="12">
        <f>G236*Input!L236/100</f>
        <v>1.534924002977872E-2</v>
      </c>
      <c r="I236" s="9">
        <v>0.3</v>
      </c>
      <c r="J236" s="21">
        <f>(((C236*$G$4*0.000000001*Input!G236*(234/233))-(I236*0.000000000000001))/Input!F236)*1000000000000</f>
        <v>14.652637098258149</v>
      </c>
      <c r="K236" s="9">
        <f>J236*Input!P236/100</f>
        <v>6.7906381587374207E-2</v>
      </c>
      <c r="L236" s="14">
        <f t="shared" si="833"/>
        <v>0.20263532019734681</v>
      </c>
      <c r="M236" s="22">
        <f>L236*Input!P236/100</f>
        <v>9.3909589680867434E-4</v>
      </c>
      <c r="N236" s="9">
        <v>5.0000000000000001E-3</v>
      </c>
      <c r="O236" s="21">
        <f>(((G236*$D$4*0.000000001*Input!G236*(238/236))-(N236*0.000000001))/Input!F236)*1000000</f>
        <v>0.26474588157440504</v>
      </c>
      <c r="P236" s="9">
        <f>O236*Input!L236/100</f>
        <v>1.3432692998234319E-5</v>
      </c>
      <c r="Q236" s="23">
        <f t="shared" si="834"/>
        <v>0.19752668510524768</v>
      </c>
      <c r="R236" s="24">
        <f>Q236*Input!L236/100</f>
        <v>1.0022121228850919E-5</v>
      </c>
      <c r="S236" s="65">
        <f>Input!S236*0.0000028263/0.000000000155125</f>
        <v>1.0428284657024054</v>
      </c>
      <c r="T236" s="9">
        <f>S236*Input!T236/100</f>
        <v>1.3406553992181996E-3</v>
      </c>
      <c r="U236" s="9">
        <f>S236*1/((U235+U237)/2)</f>
        <v>1.0408823818380006</v>
      </c>
      <c r="V236" s="9">
        <f>U236*Input!T236/100</f>
        <v>1.3381535229020519E-3</v>
      </c>
      <c r="W236" s="3">
        <v>3.0000000000000001E-3</v>
      </c>
      <c r="X236" s="21">
        <f>((($L$4*0.000000001*Input!G236/Input!W236*(232/229))-(W236*0.000000001))/Input!F236)*1000000000</f>
        <v>70.775926009074297</v>
      </c>
      <c r="Y236" s="21">
        <f>X236*Input!X236/100</f>
        <v>0.15493290204187918</v>
      </c>
      <c r="Z236" s="21">
        <f t="shared" si="835"/>
        <v>1.7281456024435805E-2</v>
      </c>
      <c r="AA236" s="21">
        <f>Z236*Input!X236/100</f>
        <v>3.7830181593550224E-5</v>
      </c>
      <c r="AB236" s="14">
        <v>0.05</v>
      </c>
      <c r="AC236" s="14">
        <v>0.85</v>
      </c>
      <c r="AD236" s="21">
        <f>(((Input!G236*$L$4*0.000000001*Input!U236*(230/229))-((AB236*0.000000000000001)+(Input!G236*AC236*0.000000000000001)))/Input!F236)*1000000000000</f>
        <v>4.3127088543337102</v>
      </c>
      <c r="AE236" s="21">
        <f>AD236*Input!V236/100</f>
        <v>1.1291629365799723E-2</v>
      </c>
      <c r="AF236" s="21">
        <f t="shared" si="836"/>
        <v>0.19661002978436787</v>
      </c>
      <c r="AG236" s="21">
        <f>AF236*Input!V236/100</f>
        <v>5.1476871286895893E-4</v>
      </c>
      <c r="AH236" s="9">
        <f t="shared" si="837"/>
        <v>11.376936613810971</v>
      </c>
      <c r="AI236" s="3">
        <f t="shared" si="838"/>
        <v>3.8827002551639872E-2</v>
      </c>
      <c r="AJ236" s="22">
        <f t="shared" si="839"/>
        <v>40.88238183800064</v>
      </c>
      <c r="AK236" s="3">
        <f t="shared" si="840"/>
        <v>1.3381535229020518</v>
      </c>
      <c r="AL236" s="3">
        <f t="shared" si="841"/>
        <v>0.99535933425708334</v>
      </c>
      <c r="AM236" s="3">
        <f t="shared" si="842"/>
        <v>2.6065610392429325E-3</v>
      </c>
      <c r="AN236" s="9">
        <f>AL236*1/((AN235+AN237)/2)</f>
        <v>0.98847333011488536</v>
      </c>
      <c r="AO236" s="21">
        <f t="shared" si="843"/>
        <v>2.5885285664510684E-3</v>
      </c>
      <c r="AP236" s="58">
        <f t="shared" si="844"/>
        <v>303.62029999999999</v>
      </c>
      <c r="AQ236" s="58">
        <f t="shared" si="845"/>
        <v>5.2</v>
      </c>
      <c r="AR236" s="58">
        <f t="shared" si="846"/>
        <v>1.7126654574809392</v>
      </c>
      <c r="AS236" s="67">
        <f t="shared" si="847"/>
        <v>8.7489222102966835E-2</v>
      </c>
      <c r="AT236" s="67">
        <f t="shared" si="848"/>
        <v>1.9157078325793091E-4</v>
      </c>
      <c r="AU236" s="58">
        <v>0.75</v>
      </c>
      <c r="AV236" s="58">
        <f t="shared" si="849"/>
        <v>0.375</v>
      </c>
      <c r="AW236" s="58">
        <f t="shared" si="850"/>
        <v>296.87569999999999</v>
      </c>
      <c r="AX236" s="57">
        <f t="shared" si="851"/>
        <v>6.1963525384000002</v>
      </c>
      <c r="AY236" s="47">
        <f t="shared" si="852"/>
        <v>6.037729711642613</v>
      </c>
      <c r="AZ236" s="9" t="str">
        <f>Input!B236</f>
        <v>ZOO-Ava-1 NHV</v>
      </c>
      <c r="BA236" s="48">
        <f>Input!E236</f>
        <v>0</v>
      </c>
      <c r="BB236" s="58">
        <f t="shared" si="853"/>
        <v>94.609604581242095</v>
      </c>
      <c r="BC236" s="22">
        <f t="shared" si="854"/>
        <v>3.5121278451755726</v>
      </c>
      <c r="BD236" s="9">
        <f t="shared" si="855"/>
        <v>296817.7</v>
      </c>
      <c r="BE236" s="49">
        <f t="shared" si="856"/>
        <v>3018.8648558213063</v>
      </c>
      <c r="BF236" s="89">
        <f t="shared" si="857"/>
        <v>2.0337567916951818</v>
      </c>
      <c r="BG236" s="85"/>
      <c r="BH236" s="85"/>
      <c r="BI236" s="85"/>
      <c r="BJ236" s="85"/>
      <c r="BK236" s="85"/>
      <c r="BL236" s="85"/>
      <c r="BM236" s="90"/>
      <c r="BN236" s="85"/>
      <c r="BO236" s="85"/>
      <c r="BP236" s="85"/>
      <c r="BQ236" s="85"/>
      <c r="BR236" s="85"/>
      <c r="BS236" s="85"/>
      <c r="BT236" s="85"/>
      <c r="BU236" s="85"/>
      <c r="BV236" s="85"/>
      <c r="BW236" s="85"/>
      <c r="BX236" s="85"/>
      <c r="BY236" s="85"/>
      <c r="BZ236" s="85"/>
      <c r="CA236" s="85"/>
      <c r="CB236" s="85"/>
      <c r="CC236" s="85"/>
      <c r="CD236" s="85"/>
      <c r="CE236" s="85"/>
      <c r="CF236" s="85"/>
      <c r="CG236" s="85"/>
      <c r="CH236" s="85"/>
      <c r="CI236" s="85"/>
      <c r="CJ236" s="85"/>
      <c r="CK236" s="85"/>
      <c r="CL236" s="85"/>
      <c r="CM236" s="85"/>
      <c r="CN236" s="85"/>
      <c r="CO236" s="85"/>
      <c r="CP236" s="85"/>
      <c r="CQ236" s="85"/>
      <c r="CR236" s="85"/>
      <c r="CS236" s="85"/>
      <c r="CT236" s="85"/>
      <c r="CU236" s="85"/>
      <c r="CV236" s="85"/>
      <c r="CW236" s="85"/>
      <c r="CX236" s="85"/>
      <c r="CY236" s="85"/>
      <c r="CZ236" s="85"/>
      <c r="DA236" s="85"/>
      <c r="DB236" s="85"/>
      <c r="DC236" s="85"/>
      <c r="DD236" s="85"/>
      <c r="DE236" s="85"/>
    </row>
    <row r="237" spans="1:109" s="154" customFormat="1" ht="15" customHeight="1" x14ac:dyDescent="0.2">
      <c r="A237" s="137">
        <f>Input!A237</f>
        <v>9186</v>
      </c>
      <c r="B237" s="137" t="str">
        <f>Input!B237</f>
        <v>Hu1-13</v>
      </c>
      <c r="C237" s="137">
        <f>Input!O237</f>
        <v>2.0692228330540052</v>
      </c>
      <c r="D237" s="137">
        <f>C237*Input!P237/100</f>
        <v>2.6533516297120214E-2</v>
      </c>
      <c r="E237" s="138">
        <f>Input!M237</f>
        <v>2.702709308002528</v>
      </c>
      <c r="F237" s="139">
        <f>E237*Input!N237/100</f>
        <v>5.1056087969351147E-4</v>
      </c>
      <c r="G237" s="140">
        <f t="shared" si="832"/>
        <v>372.64955938738854</v>
      </c>
      <c r="H237" s="139">
        <f>G237*Input!L237/100</f>
        <v>3.0745468433883462E-2</v>
      </c>
      <c r="I237" s="137">
        <v>0</v>
      </c>
      <c r="J237" s="141">
        <f>(((C237*$G$4*0.000000001*Input!G237*(234/233))-(I237*0.000000000000001))/Input!F237)*1000000000000</f>
        <v>756.84281517141881</v>
      </c>
      <c r="K237" s="137">
        <f>J237*Input!P237/100</f>
        <v>9.7049485680912486</v>
      </c>
      <c r="L237" s="142">
        <f t="shared" si="833"/>
        <v>10.466585991510909</v>
      </c>
      <c r="M237" s="143">
        <f>L237*Input!P237/100</f>
        <v>0.13421238425591869</v>
      </c>
      <c r="N237" s="137">
        <v>0</v>
      </c>
      <c r="O237" s="141">
        <f>(((G237*$D$4*0.000000001*Input!G237*(238/236))-(N237*0.000000001))/Input!F237)*1000000</f>
        <v>13.73017579112434</v>
      </c>
      <c r="P237" s="137">
        <f>O237*Input!L237/100</f>
        <v>1.13280876293442E-3</v>
      </c>
      <c r="Q237" s="144">
        <f t="shared" si="834"/>
        <v>10.244072896638816</v>
      </c>
      <c r="R237" s="145">
        <f>Q237*Input!L237/100</f>
        <v>8.4518768892624327E-4</v>
      </c>
      <c r="S237" s="143">
        <f>Input!S237*0.0000028263/0.000000000155125</f>
        <v>1.001311024082288</v>
      </c>
      <c r="T237" s="137">
        <f>S237*Input!T237/100</f>
        <v>3.2048590085710354E-3</v>
      </c>
      <c r="U237" s="143">
        <f>S237</f>
        <v>1.001311024082288</v>
      </c>
      <c r="V237" s="137">
        <f>U237*Input!T237/100</f>
        <v>3.2048590085710354E-3</v>
      </c>
      <c r="W237" s="146">
        <v>0</v>
      </c>
      <c r="X237" s="141">
        <f>((($L$4*0.000000001*Input!G237/Input!W237*(232/229))-(W237*0.000000001))/Input!F237)*1000000000</f>
        <v>1.0304992808538294</v>
      </c>
      <c r="Y237" s="141">
        <f>X237*Input!X237/100</f>
        <v>7.843292154741565E-3</v>
      </c>
      <c r="Z237" s="141">
        <f t="shared" si="835"/>
        <v>2.5161843877542366E-4</v>
      </c>
      <c r="AA237" s="141">
        <f>Z237*Input!X237/100</f>
        <v>1.9151075245782087E-6</v>
      </c>
      <c r="AB237" s="142">
        <v>0</v>
      </c>
      <c r="AC237" s="142">
        <v>0.85</v>
      </c>
      <c r="AD237" s="141">
        <f>(((Input!G237*$L$4*0.000000001*Input!U237*(230/229))-((AB237*0.000000000000001)+(Input!G237*AC237*0.000000000000001)))/Input!F237)*1000000000000</f>
        <v>225.90908717456239</v>
      </c>
      <c r="AE237" s="141">
        <f>AD237*Input!V237/100</f>
        <v>0.81636461959563877</v>
      </c>
      <c r="AF237" s="141">
        <f t="shared" si="836"/>
        <v>10.29886177299397</v>
      </c>
      <c r="AG237" s="141">
        <f>AF237*Input!V237/100</f>
        <v>3.721685780210171E-2</v>
      </c>
      <c r="AH237" s="137">
        <f t="shared" si="837"/>
        <v>40930.473232074961</v>
      </c>
      <c r="AI237" s="146">
        <f t="shared" si="838"/>
        <v>344.85823463724063</v>
      </c>
      <c r="AJ237" s="143">
        <f t="shared" si="839"/>
        <v>1.3110240822880037</v>
      </c>
      <c r="AK237" s="146">
        <f t="shared" si="840"/>
        <v>3.2048590085710353</v>
      </c>
      <c r="AL237" s="146">
        <f t="shared" si="841"/>
        <v>1.005348348933863</v>
      </c>
      <c r="AM237" s="146">
        <f t="shared" si="842"/>
        <v>3.633960522340449E-3</v>
      </c>
      <c r="AN237" s="137">
        <f>AF237/Q237</f>
        <v>1.005348348933863</v>
      </c>
      <c r="AO237" s="141">
        <f t="shared" si="843"/>
        <v>3.633960522340449E-3</v>
      </c>
      <c r="AP237" s="137" t="str">
        <f t="shared" si="844"/>
        <v>Out of range</v>
      </c>
      <c r="AQ237" s="137" t="e">
        <f t="shared" si="845"/>
        <v>#VALUE!</v>
      </c>
      <c r="AR237" s="137" t="e">
        <f t="shared" si="846"/>
        <v>#VALUE!</v>
      </c>
      <c r="AS237" s="145">
        <f t="shared" si="847"/>
        <v>2.4562343641461417E-5</v>
      </c>
      <c r="AT237" s="145">
        <f t="shared" si="848"/>
        <v>1.8695884525583584E-7</v>
      </c>
      <c r="AU237" s="137">
        <v>0.75</v>
      </c>
      <c r="AV237" s="137">
        <f t="shared" si="849"/>
        <v>0.375</v>
      </c>
      <c r="AW237" s="137" t="str">
        <f t="shared" si="850"/>
        <v>Out of range</v>
      </c>
      <c r="AX237" s="147">
        <f t="shared" si="851"/>
        <v>263.20669186060002</v>
      </c>
      <c r="AY237" s="147" t="e">
        <f t="shared" si="852"/>
        <v>#VALUE!</v>
      </c>
      <c r="AZ237" s="137" t="str">
        <f>Input!B237</f>
        <v>Hu1-13</v>
      </c>
      <c r="BA237" s="148">
        <f>Input!E237</f>
        <v>0</v>
      </c>
      <c r="BB237" s="137" t="e">
        <f t="shared" si="853"/>
        <v>#VALUE!</v>
      </c>
      <c r="BC237" s="143" t="e">
        <f t="shared" si="854"/>
        <v>#VALUE!</v>
      </c>
      <c r="BD237" s="137" t="e">
        <f t="shared" si="855"/>
        <v>#VALUE!</v>
      </c>
      <c r="BE237" s="149" t="e">
        <f t="shared" si="856"/>
        <v>#VALUE!</v>
      </c>
      <c r="BF237" s="150" t="e">
        <f t="shared" si="857"/>
        <v>#VALUE!</v>
      </c>
      <c r="BG237" s="151"/>
      <c r="BH237" s="151"/>
      <c r="BI237" s="151"/>
      <c r="BJ237" s="151"/>
      <c r="BK237" s="151"/>
      <c r="BL237" s="151"/>
      <c r="BM237" s="155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</row>
    <row r="238" spans="1:109" ht="15" customHeight="1" x14ac:dyDescent="0.2">
      <c r="A238" s="9">
        <f>Input!A238</f>
        <v>9274</v>
      </c>
      <c r="B238" s="9" t="str">
        <f>Input!B238</f>
        <v>M39_1_61B-27.10</v>
      </c>
      <c r="C238" s="9">
        <f>Input!O238</f>
        <v>1.6512493246307189</v>
      </c>
      <c r="D238" s="9">
        <f>C238*Input!P238/100</f>
        <v>6.4598341739506545E-3</v>
      </c>
      <c r="E238" s="11">
        <f>Input!M238</f>
        <v>0.90239873460227482</v>
      </c>
      <c r="F238" s="12">
        <f>E238*Input!N238/100</f>
        <v>8.2326162264998188E-5</v>
      </c>
      <c r="G238" s="13">
        <f t="shared" si="832"/>
        <v>124.42273752696165</v>
      </c>
      <c r="H238" s="12">
        <f>G238*Input!L238/100</f>
        <v>8.6426438624289965E-3</v>
      </c>
      <c r="I238" s="9">
        <v>0.3</v>
      </c>
      <c r="J238" s="21">
        <f>(((C238*$G$4*0.000000001*Input!G238*(234/233))-(I238*0.000000000000001))/Input!F238)*1000000000000</f>
        <v>27.802511940240677</v>
      </c>
      <c r="K238" s="9">
        <f>J238*Input!P238/100</f>
        <v>0.108765898689105</v>
      </c>
      <c r="L238" s="14">
        <f t="shared" si="833"/>
        <v>0.3844885307349179</v>
      </c>
      <c r="M238" s="22">
        <f>L238*Input!P238/100</f>
        <v>1.5041533179060978E-3</v>
      </c>
      <c r="N238" s="9">
        <v>5.0000000000000001E-3</v>
      </c>
      <c r="O238" s="21">
        <f>(((G238*$D$4*0.000000001*Input!G238*(238/236))-(N238*0.000000001))/Input!F238)*1000000</f>
        <v>0.21102017205941992</v>
      </c>
      <c r="P238" s="9">
        <f>O238*Input!L238/100</f>
        <v>1.4657869061134069E-5</v>
      </c>
      <c r="Q238" s="23">
        <f t="shared" si="834"/>
        <v>0.157441977300492</v>
      </c>
      <c r="R238" s="24">
        <f>Q238*Input!L238/100</f>
        <v>1.0936224084524131E-5</v>
      </c>
      <c r="S238" s="65">
        <f>Input!S238*0.0000028263/0.000000000155125</f>
        <v>2.4266797416108639</v>
      </c>
      <c r="T238" s="9">
        <f>S238*Input!T238/100</f>
        <v>1.8793594917547063E-3</v>
      </c>
      <c r="U238" s="9">
        <f>S238*1/((U237+U239)/2)</f>
        <v>2.4228325562713668</v>
      </c>
      <c r="V238" s="9">
        <f>U238*Input!T238/100</f>
        <v>1.8763800115372123E-3</v>
      </c>
      <c r="W238" s="3">
        <v>3.0000000000000001E-3</v>
      </c>
      <c r="X238" s="21">
        <f>((($L$4*0.000000001*Input!G238/Input!W238*(232/229))-(W238*0.000000001))/Input!F238)*1000000000</f>
        <v>0.42785938860547956</v>
      </c>
      <c r="Y238" s="21">
        <f>X238*Input!X238/100</f>
        <v>9.7852864616611432E-4</v>
      </c>
      <c r="Z238" s="21">
        <f t="shared" si="835"/>
        <v>1.0447102038452432E-4</v>
      </c>
      <c r="AA238" s="21">
        <f>Z238*Input!X238/100</f>
        <v>2.3892869681708294E-7</v>
      </c>
      <c r="AB238" s="14">
        <v>0.05</v>
      </c>
      <c r="AC238" s="14">
        <v>0.85</v>
      </c>
      <c r="AD238" s="21">
        <f>(((Input!G238*$L$4*0.000000001*Input!U238*(230/229))-((AB238*0.000000000000001)+(Input!G238*AC238*0.000000000000001)))/Input!F238)*1000000000000</f>
        <v>7.7745942095458425</v>
      </c>
      <c r="AE238" s="21">
        <f>AD238*Input!V238/100</f>
        <v>2.072979772837925E-2</v>
      </c>
      <c r="AF238" s="21">
        <f t="shared" si="836"/>
        <v>0.35443227232095098</v>
      </c>
      <c r="AG238" s="21">
        <f>AF238*Input!V238/100</f>
        <v>9.4504087487960894E-4</v>
      </c>
      <c r="AH238" s="9">
        <f t="shared" si="837"/>
        <v>3392.6372214648568</v>
      </c>
      <c r="AI238" s="3">
        <f t="shared" si="838"/>
        <v>11.917745536125365</v>
      </c>
      <c r="AJ238" s="22">
        <f t="shared" si="839"/>
        <v>1422.8325562713669</v>
      </c>
      <c r="AK238" s="3">
        <f t="shared" si="840"/>
        <v>1.8763800115372125</v>
      </c>
      <c r="AL238" s="3">
        <f t="shared" si="841"/>
        <v>2.2511929689785686</v>
      </c>
      <c r="AM238" s="3">
        <f t="shared" si="842"/>
        <v>6.0045073267333202E-3</v>
      </c>
      <c r="AN238" s="9">
        <f>AL238*1/((AN237+AN239)/2)</f>
        <v>2.2412766089892515</v>
      </c>
      <c r="AO238" s="21">
        <f t="shared" si="843"/>
        <v>5.9780578588152517E-3</v>
      </c>
      <c r="AP238" s="58">
        <f t="shared" si="844"/>
        <v>185.86660000000001</v>
      </c>
      <c r="AQ238" s="58">
        <f t="shared" si="845"/>
        <v>0.99139999999999995</v>
      </c>
      <c r="AR238" s="58">
        <f t="shared" si="846"/>
        <v>0.53339330466043922</v>
      </c>
      <c r="AS238" s="67">
        <f t="shared" si="847"/>
        <v>6.63552517414921E-4</v>
      </c>
      <c r="AT238" s="67">
        <f t="shared" si="848"/>
        <v>1.5182664554171065E-6</v>
      </c>
      <c r="AU238" s="58">
        <v>0.75</v>
      </c>
      <c r="AV238" s="58">
        <f t="shared" si="849"/>
        <v>0.375</v>
      </c>
      <c r="AW238" s="58">
        <f t="shared" si="850"/>
        <v>185.85069999999999</v>
      </c>
      <c r="AX238" s="57">
        <f t="shared" si="851"/>
        <v>1.1407191472</v>
      </c>
      <c r="AY238" s="47">
        <f t="shared" si="852"/>
        <v>1.1021898475318006</v>
      </c>
      <c r="AZ238" s="9" t="str">
        <f>Input!B238</f>
        <v>M39_1_61B-27.10</v>
      </c>
      <c r="BA238" s="48">
        <f>Input!E238</f>
        <v>27.1</v>
      </c>
      <c r="BB238" s="58">
        <f t="shared" si="853"/>
        <v>2405.8889861613966</v>
      </c>
      <c r="BC238" s="22">
        <f t="shared" si="854"/>
        <v>8.3804429915110692</v>
      </c>
      <c r="BD238" s="9">
        <f t="shared" si="855"/>
        <v>185792.69999999998</v>
      </c>
      <c r="BE238" s="49">
        <f t="shared" si="856"/>
        <v>551.09492376590026</v>
      </c>
      <c r="BF238" s="89">
        <f t="shared" si="857"/>
        <v>0.59305122204640648</v>
      </c>
      <c r="BG238" s="85"/>
      <c r="BH238" s="85"/>
      <c r="BI238" s="85"/>
      <c r="BJ238" s="85"/>
      <c r="BK238" s="85"/>
      <c r="BL238" s="85"/>
      <c r="BM238" s="90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</row>
    <row r="239" spans="1:109" s="154" customFormat="1" ht="15" customHeight="1" x14ac:dyDescent="0.2">
      <c r="A239" s="137">
        <f>Input!A239</f>
        <v>9186</v>
      </c>
      <c r="B239" s="137" t="str">
        <f>Input!B239</f>
        <v>Hu1-13</v>
      </c>
      <c r="C239" s="137">
        <f>Input!O239</f>
        <v>2.0717184777908657</v>
      </c>
      <c r="D239" s="137">
        <f>C239*Input!P239/100</f>
        <v>2.4321422466811741E-2</v>
      </c>
      <c r="E239" s="138">
        <f>Input!M239</f>
        <v>2.7018685781007061</v>
      </c>
      <c r="F239" s="139">
        <f>E239*Input!N239/100</f>
        <v>4.5842656955513516E-4</v>
      </c>
      <c r="G239" s="140">
        <f t="shared" si="832"/>
        <v>372.53363954852534</v>
      </c>
      <c r="H239" s="139">
        <f>G239*Input!L239/100</f>
        <v>3.8688860262588262E-2</v>
      </c>
      <c r="I239" s="137">
        <v>0</v>
      </c>
      <c r="J239" s="141">
        <f>(((C239*$G$4*0.000000001*Input!G239*(234/233))-(I239*0.000000000000001))/Input!F239)*1000000000000</f>
        <v>757.75562686001092</v>
      </c>
      <c r="K239" s="137">
        <f>J239*Input!P239/100</f>
        <v>8.89584898963599</v>
      </c>
      <c r="L239" s="142">
        <f t="shared" si="833"/>
        <v>10.47920951364944</v>
      </c>
      <c r="M239" s="143">
        <f>L239*Input!P239/100</f>
        <v>0.12302312521316866</v>
      </c>
      <c r="N239" s="137">
        <v>0</v>
      </c>
      <c r="O239" s="141">
        <f>(((G239*$D$4*0.000000001*Input!G239*(238/236))-(N239*0.000000001))/Input!F239)*1000000</f>
        <v>13.725904754904985</v>
      </c>
      <c r="P239" s="137">
        <f>O239*Input!L239/100</f>
        <v>1.4254809624271337E-3</v>
      </c>
      <c r="Q239" s="144">
        <f t="shared" si="834"/>
        <v>10.240886280018541</v>
      </c>
      <c r="R239" s="145">
        <f>Q239*Input!L239/100</f>
        <v>1.0635501769259298E-3</v>
      </c>
      <c r="S239" s="143">
        <f>Input!S239*0.0000028263/0.000000000155125</f>
        <v>1.0018647507598806</v>
      </c>
      <c r="T239" s="137">
        <f>S239*Input!T239/100</f>
        <v>2.3399727398065832E-3</v>
      </c>
      <c r="U239" s="143">
        <f>S239</f>
        <v>1.0018647507598806</v>
      </c>
      <c r="V239" s="137">
        <f>U239*Input!T239/100</f>
        <v>2.3399727398065832E-3</v>
      </c>
      <c r="W239" s="146">
        <v>0</v>
      </c>
      <c r="X239" s="141">
        <f>((($L$4*0.000000001*Input!G239/Input!W239*(232/229))-(W239*0.000000001))/Input!F239)*1000000000</f>
        <v>1.0237753597086487</v>
      </c>
      <c r="Y239" s="141">
        <f>X239*Input!X239/100</f>
        <v>1.0074691554385855E-2</v>
      </c>
      <c r="Z239" s="141">
        <f t="shared" si="835"/>
        <v>2.4997664962289016E-4</v>
      </c>
      <c r="AA239" s="141">
        <f>Z239*Input!X239/100</f>
        <v>2.459951411085058E-6</v>
      </c>
      <c r="AB239" s="142">
        <v>0</v>
      </c>
      <c r="AC239" s="142">
        <v>0.85</v>
      </c>
      <c r="AD239" s="141">
        <f>(((Input!G239*$L$4*0.000000001*Input!U239*(230/229))-((AB239*0.000000000000001)+(Input!G239*AC239*0.000000000000001)))/Input!F239)*1000000000000</f>
        <v>225.42371804386667</v>
      </c>
      <c r="AE239" s="141">
        <f>AD239*Input!V239/100</f>
        <v>0.81822762528313941</v>
      </c>
      <c r="AF239" s="141">
        <f t="shared" si="836"/>
        <v>10.276734510879672</v>
      </c>
      <c r="AG239" s="141">
        <f>AF239*Input!V239/100</f>
        <v>3.7301789481025478E-2</v>
      </c>
      <c r="AH239" s="137">
        <f t="shared" si="837"/>
        <v>41110.777852183201</v>
      </c>
      <c r="AI239" s="146">
        <f t="shared" si="838"/>
        <v>431.20251380426578</v>
      </c>
      <c r="AJ239" s="143">
        <f t="shared" si="839"/>
        <v>1.8647507598805735</v>
      </c>
      <c r="AK239" s="146">
        <f t="shared" si="840"/>
        <v>2.339972739806583</v>
      </c>
      <c r="AL239" s="146">
        <f t="shared" si="841"/>
        <v>1.0035005008239448</v>
      </c>
      <c r="AM239" s="146">
        <f t="shared" si="842"/>
        <v>3.6439282368294443E-3</v>
      </c>
      <c r="AN239" s="137">
        <f>AF239/Q239</f>
        <v>1.0035005008239448</v>
      </c>
      <c r="AO239" s="141">
        <f t="shared" si="843"/>
        <v>3.6439282368294443E-3</v>
      </c>
      <c r="AP239" s="137" t="str">
        <f t="shared" si="844"/>
        <v>Out of range</v>
      </c>
      <c r="AQ239" s="137" t="e">
        <f t="shared" si="845"/>
        <v>#VALUE!</v>
      </c>
      <c r="AR239" s="137" t="e">
        <f t="shared" si="846"/>
        <v>#VALUE!</v>
      </c>
      <c r="AS239" s="145">
        <f t="shared" si="847"/>
        <v>2.4409669513724703E-5</v>
      </c>
      <c r="AT239" s="145">
        <f t="shared" si="848"/>
        <v>2.4022221595188817E-7</v>
      </c>
      <c r="AU239" s="137">
        <v>0.75</v>
      </c>
      <c r="AV239" s="137">
        <f t="shared" si="849"/>
        <v>0.375</v>
      </c>
      <c r="AW239" s="137" t="str">
        <f t="shared" si="850"/>
        <v>Out of range</v>
      </c>
      <c r="AX239" s="147">
        <f t="shared" si="851"/>
        <v>324.5942746083</v>
      </c>
      <c r="AY239" s="147" t="e">
        <f t="shared" si="852"/>
        <v>#VALUE!</v>
      </c>
      <c r="AZ239" s="137" t="str">
        <f>Input!B239</f>
        <v>Hu1-13</v>
      </c>
      <c r="BA239" s="148">
        <f>Input!E239</f>
        <v>0</v>
      </c>
      <c r="BB239" s="137" t="e">
        <f t="shared" si="853"/>
        <v>#VALUE!</v>
      </c>
      <c r="BC239" s="143" t="e">
        <f t="shared" si="854"/>
        <v>#VALUE!</v>
      </c>
      <c r="BD239" s="137" t="e">
        <f t="shared" si="855"/>
        <v>#VALUE!</v>
      </c>
      <c r="BE239" s="149" t="e">
        <f t="shared" si="856"/>
        <v>#VALUE!</v>
      </c>
      <c r="BF239" s="150" t="e">
        <f t="shared" si="857"/>
        <v>#VALUE!</v>
      </c>
      <c r="BG239" s="151"/>
      <c r="BH239" s="151"/>
      <c r="BI239" s="151"/>
      <c r="BJ239" s="151"/>
      <c r="BK239" s="151"/>
      <c r="BL239" s="151"/>
      <c r="BM239" s="155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</row>
    <row r="240" spans="1:109" ht="15" customHeight="1" x14ac:dyDescent="0.2">
      <c r="A240" s="9">
        <f>Input!A240</f>
        <v>9240</v>
      </c>
      <c r="B240" s="9" t="str">
        <f>Input!B240</f>
        <v>So-1-1319</v>
      </c>
      <c r="C240" s="9">
        <f>Input!O240</f>
        <v>2.021068919905332</v>
      </c>
      <c r="D240" s="9">
        <f>C240*Input!P240/100</f>
        <v>7.9312975171590191E-3</v>
      </c>
      <c r="E240" s="11">
        <f>Input!M240</f>
        <v>1.3280330982190516</v>
      </c>
      <c r="F240" s="12">
        <f>E240*Input!N240/100</f>
        <v>1.2471519354057665E-4</v>
      </c>
      <c r="G240" s="13">
        <f t="shared" ref="G240:G245" si="858">E240*137.88</f>
        <v>183.10920358244283</v>
      </c>
      <c r="H240" s="12">
        <f>G240*Input!L240/100</f>
        <v>1.260560716819966E-2</v>
      </c>
      <c r="I240" s="9">
        <v>0.3</v>
      </c>
      <c r="J240" s="21">
        <f>(((C240*$G$4*0.000000001*Input!G240*(234/233))-(I240*0.000000000000001))/Input!F240)*1000000000000</f>
        <v>50.26783992731314</v>
      </c>
      <c r="K240" s="9">
        <f>J240*Input!P240/100</f>
        <v>0.1972665009499629</v>
      </c>
      <c r="L240" s="14">
        <f t="shared" ref="L240:L245" si="859">(J240/234)*602200000000*0.0000028263/(365.2425*24*60)</f>
        <v>0.69516768694905773</v>
      </c>
      <c r="M240" s="22">
        <f>L240*Input!P240/100</f>
        <v>2.7280523168732411E-3</v>
      </c>
      <c r="N240" s="9">
        <v>5.0000000000000001E-3</v>
      </c>
      <c r="O240" s="21">
        <f>(((G240*$D$4*0.000000001*Input!G240*(238/236))-(N240*0.000000001))/Input!F240)*1000000</f>
        <v>0.45875688101517559</v>
      </c>
      <c r="P240" s="9">
        <f>O240*Input!L240/100</f>
        <v>3.1581749658924857E-5</v>
      </c>
      <c r="Q240" s="23">
        <f t="shared" ref="Q240:Q245" si="860">(O240/238.05)*602200000000000000*0.00000000015512/(365.2425*24*60)</f>
        <v>0.34227813266542895</v>
      </c>
      <c r="R240" s="24">
        <f>Q240*Input!L240/100</f>
        <v>2.3563117518026422E-5</v>
      </c>
      <c r="S240" s="65">
        <f>Input!S240*0.0000028263/0.000000000155125</f>
        <v>2.0134884097537391</v>
      </c>
      <c r="T240" s="9">
        <f>S240*Input!T240/100</f>
        <v>1.5259592686649734E-3</v>
      </c>
      <c r="U240" s="9">
        <f>S240*1/((U239+U241)/2)</f>
        <v>2.0139374193348116</v>
      </c>
      <c r="V240" s="9">
        <f>U240*Input!T240/100</f>
        <v>1.5262995588442652E-3</v>
      </c>
      <c r="W240" s="3">
        <v>3.0000000000000001E-3</v>
      </c>
      <c r="X240" s="21">
        <f>((($L$4*0.000000001*Input!G240/Input!W240*(232/229))-(W240*0.000000001))/Input!F240)*1000000000</f>
        <v>0.91570227703549256</v>
      </c>
      <c r="Y240" s="21">
        <f>X240*Input!X240/100</f>
        <v>1.7864738885474459E-3</v>
      </c>
      <c r="Z240" s="21">
        <f t="shared" ref="Z240:Z245" si="861">(X240/232)*6.022E+23*0.000000001*0.000000000049475/(365.2425*24*60)</f>
        <v>2.2358829512221E-4</v>
      </c>
      <c r="AA240" s="21">
        <f>Z240*Input!X240/100</f>
        <v>4.3620580732178998E-7</v>
      </c>
      <c r="AB240" s="14">
        <v>0.05</v>
      </c>
      <c r="AC240" s="14">
        <v>0.85</v>
      </c>
      <c r="AD240" s="21">
        <f>(((Input!G240*$L$4*0.000000001*Input!U240*(230/229))-((AB240*0.000000000000001)+(Input!G240*AC240*0.000000000000001)))/Input!F240)*1000000000000</f>
        <v>2.6455779766220102</v>
      </c>
      <c r="AE240" s="21">
        <f>AD240*Input!V240/100</f>
        <v>8.3615517638415526E-3</v>
      </c>
      <c r="AF240" s="21">
        <f t="shared" ref="AF240:AF245" si="862">(AD240/230)*602200000000*0.0000091577/(365.2425*24*60)</f>
        <v>0.12060799426741756</v>
      </c>
      <c r="AG240" s="21">
        <f>AF240*Input!V240/100</f>
        <v>3.8119080069141476E-4</v>
      </c>
      <c r="AH240" s="9">
        <f t="shared" ref="AH240:AH245" si="863">AF240/Z240</f>
        <v>539.41998261355786</v>
      </c>
      <c r="AI240" s="3">
        <f t="shared" ref="AI240:AI245" si="864">AH240*SQRT((AG240/AF240)^2+(AA240/Z240)^2)</f>
        <v>2.0035211494929497</v>
      </c>
      <c r="AJ240" s="22">
        <f t="shared" ref="AJ240:AJ245" si="865">(U240-1)*1000</f>
        <v>1013.9374193348116</v>
      </c>
      <c r="AK240" s="3">
        <f t="shared" ref="AK240:AK245" si="866">V240*1000</f>
        <v>1.5262995588442652</v>
      </c>
      <c r="AL240" s="3">
        <f t="shared" ref="AL240:AL245" si="867">AF240/Q240</f>
        <v>0.35236838920501479</v>
      </c>
      <c r="AM240" s="3">
        <f t="shared" ref="AM240:AM245" si="868">AL240*SQRT((R240/Q240)^2+(AG240/AF240)^2)</f>
        <v>1.1139514279755779E-3</v>
      </c>
      <c r="AN240" s="9">
        <f>AL240*1/((AN239+AN241)/2)</f>
        <v>0.35159027680762733</v>
      </c>
      <c r="AO240" s="21">
        <f t="shared" ref="AO240:AO245" si="869">AN240*SQRT((R240/Q240)^2+(AG240/AF240)^2)</f>
        <v>1.1114915608514274E-3</v>
      </c>
      <c r="AP240" s="58">
        <f t="shared" ref="AP240:AP245" si="870">ThU_Alter_Kombi(AN240,U240)</f>
        <v>20.621500000000001</v>
      </c>
      <c r="AQ240" s="58">
        <f t="shared" ref="AQ240:AQ245" si="871">Montealter(AN240,AO240,U240,V240)</f>
        <v>7.3499999999999996E-2</v>
      </c>
      <c r="AR240" s="58">
        <f t="shared" ref="AR240:AR245" si="872">(AQ240/AP240)*100</f>
        <v>0.35642412045680477</v>
      </c>
      <c r="AS240" s="67">
        <f t="shared" ref="AS240:AS245" si="873">Z240/Q240</f>
        <v>6.5323569864383869E-4</v>
      </c>
      <c r="AT240" s="67">
        <f t="shared" ref="AT240:AT245" si="874">AS240*SQRT((Y240/X240)^2+(P240/O240)^2)</f>
        <v>1.2752123273091446E-6</v>
      </c>
      <c r="AU240" s="58">
        <v>0.75</v>
      </c>
      <c r="AV240" s="58">
        <f t="shared" ref="AV240:AV245" si="875">AU240/2</f>
        <v>0.375</v>
      </c>
      <c r="AW240" s="58">
        <f t="shared" ref="AW240:AW245" si="876">marincorr_age(AN240,U240,AS240,AU240)</f>
        <v>20.595700000000001</v>
      </c>
      <c r="AX240" s="57">
        <f t="shared" ref="AX240:AX245" si="877">marincorr_age_error(AN240, AO240, U240, V240, AS240, AT240, AU240, AV240)</f>
        <v>6.8799554700000001E-2</v>
      </c>
      <c r="AY240" s="47">
        <f t="shared" ref="AY240:AY245" si="878">SQRT(((AU240*EXP(-0.0000091577*AW240*1000))/(0.0000091577*(EXP(-0.0000091577*AW240*1000)+(AJ240/1000)*EXP(-(0.0000091577-0.0000028263)*AW240*1000)-AS240*AU240*EXP(-0.0000091577*AW240*1000))))^2*AT240^2+((AS240*EXP(-0.0000091577*AW240*1000))/(0.0000091577*(EXP(-0.0000091577*AW240*1000)+(AJ240/1000)*EXP(-(0.0000091577-0.0000028263)*AW240*1000)-AS240*AU240*EXP(-0.0000091577*AW240*1000))))^2*AV240^2+((0.0000091577/(0.0000091577-0.0000028263))*(EXP(-(0.0000091577-0.0000028263)*AW240*1000)-1)/(0.0000091577*(EXP(-0.0000091577*AW240*1000)+(AJ240/1000)*EXP(-(0.0000091577-0.0000028263)*AW240*1000)-AS240*AU240*EXP(-0.0000091577*AW240*1000))))^2*T240^2+(1/(0.0000091577*(EXP(-0.0000091577*AW240*1000)+(AJ240/1000)*EXP(-(0.0000091577-0.0000028263)*AW240*1000)-AS240*AU240*EXP(-0.0000091577*AW240*1000))))^2*AO240^2)/1000</f>
        <v>7.3847730335646913E-2</v>
      </c>
      <c r="AZ240" s="9" t="str">
        <f>Input!B240</f>
        <v>So-1-1319</v>
      </c>
      <c r="BA240" s="48">
        <f>Input!E240</f>
        <v>1319</v>
      </c>
      <c r="BB240" s="58">
        <f t="shared" ref="BB240:BB245" si="879">((U240-1)*EXP(0.0000028263*AW240*1000))*1000</f>
        <v>1074.709952495801</v>
      </c>
      <c r="BC240" s="22">
        <f t="shared" ref="BC240:BC245" si="880">SQRT((EXP(0.0000028263*AW240*1000)*V240)^2+((U240-1)*0.0000028263*EXP(0.0000028263*AW240*1000)*AX240*1000)^2)*1000</f>
        <v>1.6312228859936118</v>
      </c>
      <c r="BD240" s="9">
        <f t="shared" ref="BD240:BD245" si="881">AW240*1000-58</f>
        <v>20537.7</v>
      </c>
      <c r="BE240" s="49">
        <f t="shared" ref="BE240:BE245" si="882">AY240/2*1000</f>
        <v>36.923865167823458</v>
      </c>
      <c r="BF240" s="89">
        <f t="shared" ref="BF240:BF245" si="883">AY240/AW240*100</f>
        <v>0.35855897267704862</v>
      </c>
      <c r="BG240" s="85"/>
      <c r="BH240" s="85"/>
      <c r="BI240" s="85"/>
      <c r="BJ240" s="85"/>
      <c r="BK240" s="85"/>
      <c r="BL240" s="85"/>
      <c r="BM240" s="90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</row>
    <row r="241" spans="1:109" s="154" customFormat="1" ht="15" customHeight="1" x14ac:dyDescent="0.2">
      <c r="A241" s="137">
        <f>Input!A241</f>
        <v>9186</v>
      </c>
      <c r="B241" s="137" t="str">
        <f>Input!B241</f>
        <v>Hu1-13</v>
      </c>
      <c r="C241" s="137">
        <f>Input!O241</f>
        <v>2.0281399302776131</v>
      </c>
      <c r="D241" s="137">
        <f>C241*Input!P241/100</f>
        <v>2.6025262640503581E-2</v>
      </c>
      <c r="E241" s="138">
        <f>Input!M241</f>
        <v>2.7003694163545626</v>
      </c>
      <c r="F241" s="139">
        <f>E241*Input!N241/100</f>
        <v>7.5138374419466694E-4</v>
      </c>
      <c r="G241" s="140">
        <f t="shared" si="858"/>
        <v>372.3269351269671</v>
      </c>
      <c r="H241" s="139">
        <f>G241*Input!L241/100</f>
        <v>4.2272223577298457E-2</v>
      </c>
      <c r="I241" s="137">
        <v>0</v>
      </c>
      <c r="J241" s="141">
        <f>(((C241*$G$4*0.000000001*Input!G241*(234/233))-(I241*0.000000000000001))/Input!F241)*1000000000000</f>
        <v>741.81625578109595</v>
      </c>
      <c r="K241" s="137">
        <f>J241*Input!P241/100</f>
        <v>9.5190487596461804</v>
      </c>
      <c r="L241" s="142">
        <f t="shared" si="859"/>
        <v>10.258779597815094</v>
      </c>
      <c r="M241" s="143">
        <f>L241*Input!P241/100</f>
        <v>0.13164152503404047</v>
      </c>
      <c r="N241" s="137">
        <v>0</v>
      </c>
      <c r="O241" s="141">
        <f>(((G241*$D$4*0.000000001*Input!G241*(238/236))-(N241*0.000000001))/Input!F241)*1000000</f>
        <v>13.718288784421986</v>
      </c>
      <c r="P241" s="137">
        <f>O241*Input!L241/100</f>
        <v>1.5575090488558923E-3</v>
      </c>
      <c r="Q241" s="144">
        <f t="shared" si="860"/>
        <v>10.235204010687589</v>
      </c>
      <c r="R241" s="145">
        <f>Q241*Input!L241/100</f>
        <v>1.1620562239245589E-3</v>
      </c>
      <c r="S241" s="143">
        <f>Input!S241*0.0000028263/0.000000000155125</f>
        <v>0.99768934702214407</v>
      </c>
      <c r="T241" s="137">
        <f>S241*Input!T241/100</f>
        <v>2.9375448278347945E-3</v>
      </c>
      <c r="U241" s="143">
        <f>S241</f>
        <v>0.99768934702214407</v>
      </c>
      <c r="V241" s="137">
        <f>U241*Input!T241/100</f>
        <v>2.9375448278347945E-3</v>
      </c>
      <c r="W241" s="146">
        <v>0</v>
      </c>
      <c r="X241" s="141">
        <f>((($L$4*0.000000001*Input!G241/Input!W241*(232/229))-(W241*0.000000001))/Input!F241)*1000000000</f>
        <v>1.0047798674656829</v>
      </c>
      <c r="Y241" s="141">
        <f>X241*Input!X241/100</f>
        <v>1.1935134017810569E-2</v>
      </c>
      <c r="Z241" s="141">
        <f t="shared" si="861"/>
        <v>2.4533849393394529E-4</v>
      </c>
      <c r="AA241" s="141">
        <f>Z241*Input!X241/100</f>
        <v>2.9142182279338413E-6</v>
      </c>
      <c r="AB241" s="142">
        <v>0</v>
      </c>
      <c r="AC241" s="142">
        <v>0.85</v>
      </c>
      <c r="AD241" s="141">
        <f>(((Input!G241*$L$4*0.000000001*Input!U241*(230/229))-((AB241*0.000000000000001)+(Input!G241*AC241*0.000000000000001)))/Input!F241)*1000000000000</f>
        <v>224.72057360153906</v>
      </c>
      <c r="AE241" s="141">
        <f>AD241*Input!V241/100</f>
        <v>1.0540740907699993</v>
      </c>
      <c r="AF241" s="141">
        <f t="shared" si="862"/>
        <v>10.244679193811416</v>
      </c>
      <c r="AG241" s="141">
        <f>AF241*Input!V241/100</f>
        <v>4.8053681660650313E-2</v>
      </c>
      <c r="AH241" s="137">
        <f t="shared" si="863"/>
        <v>41757.324867942181</v>
      </c>
      <c r="AI241" s="146">
        <f t="shared" si="864"/>
        <v>533.28057867368966</v>
      </c>
      <c r="AJ241" s="143">
        <f t="shared" si="865"/>
        <v>-2.3106529778559315</v>
      </c>
      <c r="AK241" s="146">
        <f t="shared" si="866"/>
        <v>2.9375448278347944</v>
      </c>
      <c r="AL241" s="146">
        <f t="shared" si="867"/>
        <v>1.0009257444320536</v>
      </c>
      <c r="AM241" s="146">
        <f t="shared" si="868"/>
        <v>4.6963163865563423E-3</v>
      </c>
      <c r="AN241" s="137">
        <f>AF241/Q241</f>
        <v>1.0009257444320536</v>
      </c>
      <c r="AO241" s="141">
        <f t="shared" si="869"/>
        <v>4.6963163865563423E-3</v>
      </c>
      <c r="AP241" s="137" t="str">
        <f t="shared" si="870"/>
        <v>Out of range</v>
      </c>
      <c r="AQ241" s="137" t="e">
        <f t="shared" si="871"/>
        <v>#VALUE!</v>
      </c>
      <c r="AR241" s="137" t="e">
        <f t="shared" si="872"/>
        <v>#VALUE!</v>
      </c>
      <c r="AS241" s="145">
        <f t="shared" si="873"/>
        <v>2.397006387735536E-5</v>
      </c>
      <c r="AT241" s="145">
        <f t="shared" si="874"/>
        <v>2.8473798285014837E-7</v>
      </c>
      <c r="AU241" s="137">
        <v>0.75</v>
      </c>
      <c r="AV241" s="137">
        <f t="shared" si="875"/>
        <v>0.375</v>
      </c>
      <c r="AW241" s="137" t="str">
        <f t="shared" si="876"/>
        <v>Out of range</v>
      </c>
      <c r="AX241" s="147">
        <f t="shared" si="877"/>
        <v>253.25541995130001</v>
      </c>
      <c r="AY241" s="147" t="e">
        <f t="shared" si="878"/>
        <v>#VALUE!</v>
      </c>
      <c r="AZ241" s="137" t="str">
        <f>Input!B241</f>
        <v>Hu1-13</v>
      </c>
      <c r="BA241" s="148">
        <f>Input!E241</f>
        <v>0</v>
      </c>
      <c r="BB241" s="137" t="e">
        <f t="shared" si="879"/>
        <v>#VALUE!</v>
      </c>
      <c r="BC241" s="143" t="e">
        <f t="shared" si="880"/>
        <v>#VALUE!</v>
      </c>
      <c r="BD241" s="137" t="e">
        <f t="shared" si="881"/>
        <v>#VALUE!</v>
      </c>
      <c r="BE241" s="149" t="e">
        <f t="shared" si="882"/>
        <v>#VALUE!</v>
      </c>
      <c r="BF241" s="150" t="e">
        <f t="shared" si="883"/>
        <v>#VALUE!</v>
      </c>
      <c r="BG241" s="151"/>
      <c r="BH241" s="151"/>
      <c r="BI241" s="151"/>
      <c r="BJ241" s="151"/>
      <c r="BK241" s="151"/>
      <c r="BL241" s="151"/>
      <c r="BM241" s="155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</row>
    <row r="242" spans="1:109" ht="15" customHeight="1" x14ac:dyDescent="0.2">
      <c r="A242" s="9">
        <f>Input!A242</f>
        <v>9241</v>
      </c>
      <c r="B242" s="9" t="str">
        <f>Input!B242</f>
        <v>So-1-1330</v>
      </c>
      <c r="C242" s="9">
        <f>Input!O242</f>
        <v>2.1284141992903955</v>
      </c>
      <c r="D242" s="9">
        <f>C242*Input!P242/100</f>
        <v>1.0589135897069472E-2</v>
      </c>
      <c r="E242" s="11">
        <f>Input!M242</f>
        <v>1.3905440540868941</v>
      </c>
      <c r="F242" s="12">
        <f>E242*Input!N242/100</f>
        <v>1.4903454665477988E-4</v>
      </c>
      <c r="G242" s="13">
        <f t="shared" si="858"/>
        <v>191.72821417750094</v>
      </c>
      <c r="H242" s="12">
        <f>G242*Input!L242/100</f>
        <v>1.4100719787855464E-2</v>
      </c>
      <c r="I242" s="9">
        <v>0.3</v>
      </c>
      <c r="J242" s="21">
        <f>(((C242*$G$4*0.000000001*Input!G242*(234/233))-(I242*0.000000000000001))/Input!F242)*1000000000000</f>
        <v>53.667109826824316</v>
      </c>
      <c r="K242" s="9">
        <f>J242*Input!P242/100</f>
        <v>0.26700081184792895</v>
      </c>
      <c r="L242" s="14">
        <f t="shared" si="859"/>
        <v>0.74217711876024584</v>
      </c>
      <c r="M242" s="22">
        <f>L242*Input!P242/100</f>
        <v>3.6924271473418452E-3</v>
      </c>
      <c r="N242" s="9">
        <v>5.0000000000000001E-3</v>
      </c>
      <c r="O242" s="21">
        <f>(((G242*$D$4*0.000000001*Input!G242*(238/236))-(N242*0.000000001))/Input!F242)*1000000</f>
        <v>0.48696949436436038</v>
      </c>
      <c r="P242" s="9">
        <f>O242*Input!L242/100</f>
        <v>3.5814344877319024E-5</v>
      </c>
      <c r="Q242" s="23">
        <f t="shared" si="860"/>
        <v>0.36332754034603287</v>
      </c>
      <c r="R242" s="24">
        <f>Q242*Input!L242/100</f>
        <v>2.6721053339010123E-5</v>
      </c>
      <c r="S242" s="65">
        <f>Input!S242*0.0000028263/0.000000000155125</f>
        <v>2.0386958970232731</v>
      </c>
      <c r="T242" s="9">
        <f>S242*Input!T242/100</f>
        <v>2.0381113979112734E-3</v>
      </c>
      <c r="U242" s="9">
        <f>S242*1/((U241+U243)/2)</f>
        <v>2.038825431613247</v>
      </c>
      <c r="V242" s="9">
        <f>U242*Input!T242/100</f>
        <v>2.0382408953633626E-3</v>
      </c>
      <c r="W242" s="3">
        <v>3.0000000000000001E-3</v>
      </c>
      <c r="X242" s="21">
        <f>((($L$4*0.000000001*Input!G242/Input!W242*(232/229))-(W242*0.000000001))/Input!F242)*1000000000</f>
        <v>1.6179298707485221</v>
      </c>
      <c r="Y242" s="21">
        <f>X242*Input!X242/100</f>
        <v>3.8159349103589796E-3</v>
      </c>
      <c r="Z242" s="21">
        <f t="shared" si="861"/>
        <v>3.9505218071434167E-4</v>
      </c>
      <c r="AA242" s="21">
        <f>Z242*Input!X242/100</f>
        <v>9.317421200115869E-7</v>
      </c>
      <c r="AB242" s="14">
        <v>0.05</v>
      </c>
      <c r="AC242" s="14">
        <v>0.85</v>
      </c>
      <c r="AD242" s="21">
        <f>(((Input!G242*$L$4*0.000000001*Input!U242*(230/229))-((AB242*0.000000000000001)+(Input!G242*AC242*0.000000000000001)))/Input!F242)*1000000000000</f>
        <v>2.8386019972801724</v>
      </c>
      <c r="AE242" s="21">
        <f>AD242*Input!V242/100</f>
        <v>9.0524896746150812E-3</v>
      </c>
      <c r="AF242" s="21">
        <f t="shared" si="862"/>
        <v>0.1294076744064013</v>
      </c>
      <c r="AG242" s="21">
        <f>AF242*Input!V242/100</f>
        <v>4.1268964000671559E-4</v>
      </c>
      <c r="AH242" s="9">
        <f t="shared" si="863"/>
        <v>327.57109243746896</v>
      </c>
      <c r="AI242" s="3">
        <f t="shared" si="864"/>
        <v>1.2992975715167516</v>
      </c>
      <c r="AJ242" s="22">
        <f t="shared" si="865"/>
        <v>1038.825431613247</v>
      </c>
      <c r="AK242" s="3">
        <f t="shared" si="866"/>
        <v>2.0382408953633626</v>
      </c>
      <c r="AL242" s="3">
        <f t="shared" si="867"/>
        <v>0.35617359004261978</v>
      </c>
      <c r="AM242" s="3">
        <f t="shared" si="868"/>
        <v>1.1361631658108383E-3</v>
      </c>
      <c r="AN242" s="9">
        <f>AL242*1/((AN241+AN243)/2)</f>
        <v>0.3553877777643048</v>
      </c>
      <c r="AO242" s="21">
        <f t="shared" si="869"/>
        <v>1.1336564921246828E-3</v>
      </c>
      <c r="AP242" s="58">
        <f t="shared" si="870"/>
        <v>20.583300000000001</v>
      </c>
      <c r="AQ242" s="58">
        <f t="shared" si="871"/>
        <v>7.2900000000000006E-2</v>
      </c>
      <c r="AR242" s="58">
        <f t="shared" si="872"/>
        <v>0.35417061404148026</v>
      </c>
      <c r="AS242" s="67">
        <f t="shared" si="873"/>
        <v>1.0873169161305369E-3</v>
      </c>
      <c r="AT242" s="67">
        <f t="shared" si="874"/>
        <v>2.5657152341829585E-6</v>
      </c>
      <c r="AU242" s="58">
        <v>0.75</v>
      </c>
      <c r="AV242" s="58">
        <f t="shared" si="875"/>
        <v>0.375</v>
      </c>
      <c r="AW242" s="58">
        <f t="shared" si="876"/>
        <v>20.540900000000001</v>
      </c>
      <c r="AX242" s="57">
        <f t="shared" si="877"/>
        <v>7.3442945300000007E-2</v>
      </c>
      <c r="AY242" s="47">
        <f t="shared" si="878"/>
        <v>7.7590080959935998E-2</v>
      </c>
      <c r="AZ242" s="9" t="str">
        <f>Input!B242</f>
        <v>So-1-1330</v>
      </c>
      <c r="BA242" s="48">
        <f>Input!E242</f>
        <v>1330</v>
      </c>
      <c r="BB242" s="58">
        <f t="shared" si="879"/>
        <v>1100.9191567128739</v>
      </c>
      <c r="BC242" s="22">
        <f t="shared" si="880"/>
        <v>2.1721269123275286</v>
      </c>
      <c r="BD242" s="9">
        <f t="shared" si="881"/>
        <v>20482.900000000001</v>
      </c>
      <c r="BE242" s="49">
        <f t="shared" si="882"/>
        <v>38.795040479968002</v>
      </c>
      <c r="BF242" s="89">
        <f t="shared" si="883"/>
        <v>0.37773457326570886</v>
      </c>
      <c r="BG242" s="85"/>
      <c r="BH242" s="85"/>
      <c r="BI242" s="85"/>
      <c r="BJ242" s="85"/>
      <c r="BK242" s="85"/>
      <c r="BL242" s="85"/>
      <c r="BM242" s="90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</row>
    <row r="243" spans="1:109" s="154" customFormat="1" ht="15" customHeight="1" x14ac:dyDescent="0.2">
      <c r="A243" s="137">
        <f>Input!A243</f>
        <v>9186</v>
      </c>
      <c r="B243" s="137" t="str">
        <f>Input!B243</f>
        <v>Hu1-13</v>
      </c>
      <c r="C243" s="137">
        <f>Input!O243</f>
        <v>2.0988265815874136</v>
      </c>
      <c r="D243" s="137">
        <f>C243*Input!P243/100</f>
        <v>3.431950206249091E-2</v>
      </c>
      <c r="E243" s="138">
        <f>Input!M243</f>
        <v>2.7020536014458334</v>
      </c>
      <c r="F243" s="139">
        <f>E243*Input!N243/100</f>
        <v>5.0124383352057142E-4</v>
      </c>
      <c r="G243" s="140">
        <f t="shared" si="858"/>
        <v>372.55915056735148</v>
      </c>
      <c r="H243" s="139">
        <f>G243*Input!L243/100</f>
        <v>4.0028967375330703E-2</v>
      </c>
      <c r="I243" s="137">
        <v>0</v>
      </c>
      <c r="J243" s="141">
        <f>(((C243*$G$4*0.000000001*Input!G243*(234/233))-(I243*0.000000000000001))/Input!F243)*1000000000000</f>
        <v>767.67073762701204</v>
      </c>
      <c r="K243" s="137">
        <f>J243*Input!P243/100</f>
        <v>12.55276529010688</v>
      </c>
      <c r="L243" s="142">
        <f t="shared" si="859"/>
        <v>10.616328288351252</v>
      </c>
      <c r="M243" s="143">
        <f>L243*Input!P243/100</f>
        <v>0.17359561946875257</v>
      </c>
      <c r="N243" s="137">
        <v>0</v>
      </c>
      <c r="O243" s="141">
        <f>(((G243*$D$4*0.000000001*Input!G243*(238/236))-(N243*0.000000001))/Input!F243)*1000000</f>
        <v>13.726844701737793</v>
      </c>
      <c r="P243" s="137">
        <f>O243*Input!L243/100</f>
        <v>1.4748568593613417E-3</v>
      </c>
      <c r="Q243" s="144">
        <f t="shared" si="860"/>
        <v>10.241587573579581</v>
      </c>
      <c r="R243" s="145">
        <f>Q243*Input!L243/100</f>
        <v>1.1003894931317666E-3</v>
      </c>
      <c r="S243" s="143">
        <f>Input!S243*0.0000028263/0.000000000155125</f>
        <v>1.0021835851200931</v>
      </c>
      <c r="T243" s="137">
        <f>S243*Input!T243/100</f>
        <v>2.6893074838684251E-3</v>
      </c>
      <c r="U243" s="143">
        <f>S243</f>
        <v>1.0021835851200931</v>
      </c>
      <c r="V243" s="137">
        <f>U243*Input!T243/100</f>
        <v>2.6893074838684251E-3</v>
      </c>
      <c r="W243" s="146">
        <v>0</v>
      </c>
      <c r="X243" s="141">
        <f>((($L$4*0.000000001*Input!G243/Input!W243*(232/229))-(W243*0.000000001))/Input!F243)*1000000000</f>
        <v>1.0251492984094626</v>
      </c>
      <c r="Y243" s="141">
        <f>X243*Input!X243/100</f>
        <v>8.6123017384071802E-3</v>
      </c>
      <c r="Z243" s="141">
        <f t="shared" si="861"/>
        <v>2.5031212614120998E-4</v>
      </c>
      <c r="AA243" s="141">
        <f>Z243*Input!X243/100</f>
        <v>2.1028776612880153E-6</v>
      </c>
      <c r="AB243" s="142">
        <v>0</v>
      </c>
      <c r="AC243" s="142">
        <v>0.85</v>
      </c>
      <c r="AD243" s="141">
        <f>(((Input!G243*$L$4*0.000000001*Input!U243*(230/229))-((AB243*0.000000000000001)+(Input!G243*AC243*0.000000000000001)))/Input!F243)*1000000000000</f>
        <v>225.43826438940278</v>
      </c>
      <c r="AE243" s="141">
        <f>AD243*Input!V243/100</f>
        <v>0.72009122001166903</v>
      </c>
      <c r="AF243" s="141">
        <f t="shared" si="862"/>
        <v>10.277397657297783</v>
      </c>
      <c r="AG243" s="141">
        <f>AF243*Input!V243/100</f>
        <v>3.2827895644216613E-2</v>
      </c>
      <c r="AH243" s="137">
        <f t="shared" si="863"/>
        <v>41058.329117862777</v>
      </c>
      <c r="AI243" s="146">
        <f t="shared" si="864"/>
        <v>369.02274823569201</v>
      </c>
      <c r="AJ243" s="143">
        <f t="shared" si="865"/>
        <v>2.18358512009309</v>
      </c>
      <c r="AK243" s="146">
        <f t="shared" si="866"/>
        <v>2.6893074838684252</v>
      </c>
      <c r="AL243" s="146">
        <f t="shared" si="867"/>
        <v>1.003496536397402</v>
      </c>
      <c r="AM243" s="146">
        <f t="shared" si="868"/>
        <v>3.2071650859566867E-3</v>
      </c>
      <c r="AN243" s="137">
        <f>AF243/Q243</f>
        <v>1.003496536397402</v>
      </c>
      <c r="AO243" s="141">
        <f t="shared" si="869"/>
        <v>3.2071650859566867E-3</v>
      </c>
      <c r="AP243" s="137" t="str">
        <f t="shared" si="870"/>
        <v>Out of range</v>
      </c>
      <c r="AQ243" s="137" t="e">
        <f t="shared" si="871"/>
        <v>#VALUE!</v>
      </c>
      <c r="AR243" s="137" t="e">
        <f t="shared" si="872"/>
        <v>#VALUE!</v>
      </c>
      <c r="AS243" s="145">
        <f t="shared" si="873"/>
        <v>2.4440754359894842E-5</v>
      </c>
      <c r="AT243" s="145">
        <f t="shared" si="874"/>
        <v>2.053441050227981E-7</v>
      </c>
      <c r="AU243" s="137">
        <v>0.75</v>
      </c>
      <c r="AV243" s="137">
        <f t="shared" si="875"/>
        <v>0.375</v>
      </c>
      <c r="AW243" s="137" t="str">
        <f t="shared" si="876"/>
        <v>Out of range</v>
      </c>
      <c r="AX243" s="147">
        <f t="shared" si="877"/>
        <v>317.83572992180001</v>
      </c>
      <c r="AY243" s="147" t="e">
        <f t="shared" si="878"/>
        <v>#VALUE!</v>
      </c>
      <c r="AZ243" s="137" t="str">
        <f>Input!B243</f>
        <v>Hu1-13</v>
      </c>
      <c r="BA243" s="148">
        <f>Input!E243</f>
        <v>0</v>
      </c>
      <c r="BB243" s="137" t="e">
        <f t="shared" si="879"/>
        <v>#VALUE!</v>
      </c>
      <c r="BC243" s="143" t="e">
        <f t="shared" si="880"/>
        <v>#VALUE!</v>
      </c>
      <c r="BD243" s="137" t="e">
        <f t="shared" si="881"/>
        <v>#VALUE!</v>
      </c>
      <c r="BE243" s="149" t="e">
        <f t="shared" si="882"/>
        <v>#VALUE!</v>
      </c>
      <c r="BF243" s="150" t="e">
        <f t="shared" si="883"/>
        <v>#VALUE!</v>
      </c>
      <c r="BG243" s="151"/>
      <c r="BH243" s="151"/>
      <c r="BI243" s="151"/>
      <c r="BJ243" s="151"/>
      <c r="BK243" s="151"/>
      <c r="BL243" s="151"/>
      <c r="BM243" s="155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</row>
    <row r="244" spans="1:109" ht="15" customHeight="1" x14ac:dyDescent="0.2">
      <c r="A244" s="9">
        <f>Input!A244</f>
        <v>9242</v>
      </c>
      <c r="B244" s="9" t="str">
        <f>Input!B244</f>
        <v>So-1-1339</v>
      </c>
      <c r="C244" s="9">
        <f>Input!O244</f>
        <v>1.4483745012360747</v>
      </c>
      <c r="D244" s="9">
        <f>C244*Input!P244/100</f>
        <v>1.1510623855259616E-2</v>
      </c>
      <c r="E244" s="11">
        <f>Input!M244</f>
        <v>0.91558502083435322</v>
      </c>
      <c r="F244" s="12">
        <f>E244*Input!N244/100</f>
        <v>1.2383685033963957E-4</v>
      </c>
      <c r="G244" s="13">
        <f t="shared" si="858"/>
        <v>126.24086267264062</v>
      </c>
      <c r="H244" s="12">
        <f>G244*Input!L244/100</f>
        <v>1.3031640407449191E-2</v>
      </c>
      <c r="I244" s="9">
        <v>0.3</v>
      </c>
      <c r="J244" s="21">
        <f>(((C244*$G$4*0.000000001*Input!G244*(234/233))-(I244*0.000000000000001))/Input!F244)*1000000000000</f>
        <v>38.618160949127152</v>
      </c>
      <c r="K244" s="9">
        <f>J244*Input!P244/100</f>
        <v>0.30690896883914753</v>
      </c>
      <c r="L244" s="14">
        <f t="shared" si="859"/>
        <v>0.5340610947287644</v>
      </c>
      <c r="M244" s="22">
        <f>L244*Input!P244/100</f>
        <v>4.2443279496460857E-3</v>
      </c>
      <c r="N244" s="9">
        <v>5.0000000000000001E-3</v>
      </c>
      <c r="O244" s="21">
        <f>(((G244*$D$4*0.000000001*Input!G244*(238/236))-(N244*0.000000001))/Input!F244)*1000000</f>
        <v>0.33905215710644593</v>
      </c>
      <c r="P244" s="9">
        <f>O244*Input!L244/100</f>
        <v>3.4999806696811694E-5</v>
      </c>
      <c r="Q244" s="23">
        <f t="shared" si="860"/>
        <v>0.25296653633570476</v>
      </c>
      <c r="R244" s="24">
        <f>Q244*Input!L244/100</f>
        <v>2.6113327070595812E-5</v>
      </c>
      <c r="S244" s="65">
        <f>Input!S244*0.0000028263/0.000000000155125</f>
        <v>2.0947804606435194</v>
      </c>
      <c r="T244" s="9">
        <f>S244*Input!T244/100</f>
        <v>3.8983962716074676E-3</v>
      </c>
      <c r="U244" s="9">
        <f>S244*1/((U243+U245)/2)</f>
        <v>2.0985427223567825</v>
      </c>
      <c r="V244" s="9">
        <f>U244*Input!T244/100</f>
        <v>3.9053978583185119E-3</v>
      </c>
      <c r="W244" s="3">
        <v>3.0000000000000001E-3</v>
      </c>
      <c r="X244" s="21">
        <f>((($L$4*0.000000001*Input!G244/Input!W244*(232/229))-(W244*0.000000001))/Input!F244)*1000000000</f>
        <v>3.1392520868935474</v>
      </c>
      <c r="Y244" s="21">
        <f>X244*Input!X244/100</f>
        <v>1.1688265021101183E-2</v>
      </c>
      <c r="Z244" s="21">
        <f t="shared" si="861"/>
        <v>7.6651553640306438E-4</v>
      </c>
      <c r="AA244" s="21">
        <f>Z244*Input!X244/100</f>
        <v>2.8539398825840004E-6</v>
      </c>
      <c r="AB244" s="14">
        <v>0.05</v>
      </c>
      <c r="AC244" s="14">
        <v>0.85</v>
      </c>
      <c r="AD244" s="21">
        <f>(((Input!G244*$L$4*0.000000001*Input!U244*(230/229))-((AB244*0.000000000000001)+(Input!G244*AC244*0.000000000000001)))/Input!F244)*1000000000000</f>
        <v>2.2821410832934848</v>
      </c>
      <c r="AE244" s="21">
        <f>AD244*Input!V244/100</f>
        <v>9.1610809841925264E-3</v>
      </c>
      <c r="AF244" s="21">
        <f t="shared" si="862"/>
        <v>0.10403944284520499</v>
      </c>
      <c r="AG244" s="21">
        <f>AF244*Input!V244/100</f>
        <v>4.1764015749617939E-4</v>
      </c>
      <c r="AH244" s="9">
        <f t="shared" si="863"/>
        <v>135.7303771472375</v>
      </c>
      <c r="AI244" s="3">
        <f t="shared" si="864"/>
        <v>0.74313944604618776</v>
      </c>
      <c r="AJ244" s="22">
        <f t="shared" si="865"/>
        <v>1098.5427223567826</v>
      </c>
      <c r="AK244" s="3">
        <f t="shared" si="866"/>
        <v>3.905397858318512</v>
      </c>
      <c r="AL244" s="3">
        <f t="shared" si="867"/>
        <v>0.41127749287414511</v>
      </c>
      <c r="AM244" s="3">
        <f t="shared" si="868"/>
        <v>1.6515157722883827E-3</v>
      </c>
      <c r="AN244" s="9">
        <f>AL244*1/((AN243+AN245)/2)</f>
        <v>0.40927171895669384</v>
      </c>
      <c r="AO244" s="21">
        <f t="shared" si="869"/>
        <v>1.6434614359395442E-3</v>
      </c>
      <c r="AP244" s="58">
        <f t="shared" si="870"/>
        <v>23.2499</v>
      </c>
      <c r="AQ244" s="58">
        <f t="shared" si="871"/>
        <v>0.1179</v>
      </c>
      <c r="AR244" s="58">
        <f t="shared" si="872"/>
        <v>0.50709895526432369</v>
      </c>
      <c r="AS244" s="67">
        <f t="shared" si="873"/>
        <v>3.0301064619307717E-3</v>
      </c>
      <c r="AT244" s="67">
        <f t="shared" si="874"/>
        <v>1.1286222316331736E-5</v>
      </c>
      <c r="AU244" s="58">
        <v>0.75</v>
      </c>
      <c r="AV244" s="58">
        <f t="shared" si="875"/>
        <v>0.375</v>
      </c>
      <c r="AW244" s="58">
        <f t="shared" si="876"/>
        <v>23.1356</v>
      </c>
      <c r="AX244" s="57">
        <f t="shared" si="877"/>
        <v>0.12689755899999999</v>
      </c>
      <c r="AY244" s="47">
        <f t="shared" si="878"/>
        <v>0.12646860744529795</v>
      </c>
      <c r="AZ244" s="9" t="str">
        <f>Input!B244</f>
        <v>So-1-1339</v>
      </c>
      <c r="BA244" s="48">
        <f>Input!E244</f>
        <v>1339</v>
      </c>
      <c r="BB244" s="58">
        <f t="shared" si="879"/>
        <v>1172.7748997169629</v>
      </c>
      <c r="BC244" s="22">
        <f t="shared" si="880"/>
        <v>4.1904616167176503</v>
      </c>
      <c r="BD244" s="9">
        <f t="shared" si="881"/>
        <v>23077.599999999999</v>
      </c>
      <c r="BE244" s="49">
        <f t="shared" si="882"/>
        <v>63.234303722648974</v>
      </c>
      <c r="BF244" s="89">
        <f t="shared" si="883"/>
        <v>0.54664070715822344</v>
      </c>
      <c r="BG244" s="85"/>
      <c r="BH244" s="85"/>
      <c r="BI244" s="85"/>
      <c r="BJ244" s="85"/>
      <c r="BK244" s="85"/>
      <c r="BL244" s="85"/>
      <c r="BM244" s="90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</row>
    <row r="245" spans="1:109" s="154" customFormat="1" ht="15" customHeight="1" x14ac:dyDescent="0.2">
      <c r="A245" s="137">
        <f>Input!A245</f>
        <v>9186</v>
      </c>
      <c r="B245" s="137" t="str">
        <f>Input!B245</f>
        <v>Hu1-13</v>
      </c>
      <c r="C245" s="137">
        <f>Input!O245</f>
        <v>2.0411810752566111</v>
      </c>
      <c r="D245" s="137">
        <f>C245*Input!P245/100</f>
        <v>3.3625893999254655E-2</v>
      </c>
      <c r="E245" s="138">
        <f>Input!M245</f>
        <v>2.702422694852356</v>
      </c>
      <c r="F245" s="139">
        <f>E245*Input!N245/100</f>
        <v>7.1261840610670635E-4</v>
      </c>
      <c r="G245" s="140">
        <f t="shared" si="858"/>
        <v>372.61004116624281</v>
      </c>
      <c r="H245" s="139">
        <f>G245*Input!L245/100</f>
        <v>4.7609802020987392E-2</v>
      </c>
      <c r="I245" s="137">
        <v>0</v>
      </c>
      <c r="J245" s="141">
        <f>(((C245*$G$4*0.000000001*Input!G245*(234/233))-(I245*0.000000000000001))/Input!F245)*1000000000000</f>
        <v>746.58620937009425</v>
      </c>
      <c r="K245" s="137">
        <f>J245*Input!P245/100</f>
        <v>12.29906990707723</v>
      </c>
      <c r="L245" s="142">
        <f t="shared" si="859"/>
        <v>10.324744588714109</v>
      </c>
      <c r="M245" s="143">
        <f>L245*Input!P245/100</f>
        <v>0.17008719673036968</v>
      </c>
      <c r="N245" s="137">
        <v>0</v>
      </c>
      <c r="O245" s="141">
        <f>(((G245*$D$4*0.000000001*Input!G245*(238/236))-(N245*0.000000001))/Input!F245)*1000000</f>
        <v>13.728719752576556</v>
      </c>
      <c r="P245" s="137">
        <f>O245*Input!L245/100</f>
        <v>1.7541707340360444E-3</v>
      </c>
      <c r="Q245" s="144">
        <f t="shared" si="860"/>
        <v>10.242986547472517</v>
      </c>
      <c r="R245" s="145">
        <f>Q245*Input!L245/100</f>
        <v>1.3087853459408721E-3</v>
      </c>
      <c r="S245" s="143">
        <f>Input!S245*0.0000028263/0.000000000155125</f>
        <v>0.99423082029259457</v>
      </c>
      <c r="T245" s="137">
        <f>S245*Input!T245/100</f>
        <v>2.7357891691379942E-3</v>
      </c>
      <c r="U245" s="143">
        <f>S245</f>
        <v>0.99423082029259457</v>
      </c>
      <c r="V245" s="137">
        <f>U245*Input!T245/100</f>
        <v>2.7357891691379942E-3</v>
      </c>
      <c r="W245" s="146">
        <v>0</v>
      </c>
      <c r="X245" s="141">
        <f>((($L$4*0.000000001*Input!G245/Input!W245*(232/229))-(W245*0.000000001))/Input!F245)*1000000000</f>
        <v>1.0159201895635159</v>
      </c>
      <c r="Y245" s="141">
        <f>X245*Input!X245/100</f>
        <v>1.0323262071474295E-2</v>
      </c>
      <c r="Z245" s="141">
        <f t="shared" si="861"/>
        <v>2.4805864183292253E-4</v>
      </c>
      <c r="AA245" s="141">
        <f>Z245*Input!X245/100</f>
        <v>2.5206452190259724E-6</v>
      </c>
      <c r="AB245" s="142">
        <v>0</v>
      </c>
      <c r="AC245" s="142">
        <v>0.85</v>
      </c>
      <c r="AD245" s="141">
        <f>(((Input!G245*$L$4*0.000000001*Input!U245*(230/229))-((AB245*0.000000000000001)+(Input!G245*AC245*0.000000000000001)))/Input!F245)*1000000000000</f>
        <v>226.10010478425303</v>
      </c>
      <c r="AE245" s="141">
        <f>AD245*Input!V245/100</f>
        <v>0.86350742539248759</v>
      </c>
      <c r="AF245" s="141">
        <f t="shared" si="862"/>
        <v>10.307569983819024</v>
      </c>
      <c r="AG245" s="141">
        <f>AF245*Input!V245/100</f>
        <v>3.9366028721099226E-2</v>
      </c>
      <c r="AH245" s="137">
        <f t="shared" si="863"/>
        <v>41552.956622094171</v>
      </c>
      <c r="AI245" s="146">
        <f t="shared" si="864"/>
        <v>451.07772965731016</v>
      </c>
      <c r="AJ245" s="143">
        <f t="shared" si="865"/>
        <v>-5.7691797074054252</v>
      </c>
      <c r="AK245" s="146">
        <f t="shared" si="866"/>
        <v>2.7357891691379943</v>
      </c>
      <c r="AL245" s="146">
        <f t="shared" si="867"/>
        <v>1.0063051372807321</v>
      </c>
      <c r="AM245" s="146">
        <f t="shared" si="868"/>
        <v>3.8453681360722304E-3</v>
      </c>
      <c r="AN245" s="137">
        <f>AF245/Q245</f>
        <v>1.0063051372807321</v>
      </c>
      <c r="AO245" s="141">
        <f t="shared" si="869"/>
        <v>3.8453681360722304E-3</v>
      </c>
      <c r="AP245" s="137" t="str">
        <f t="shared" si="870"/>
        <v>Out of range</v>
      </c>
      <c r="AQ245" s="137" t="e">
        <f t="shared" si="871"/>
        <v>#VALUE!</v>
      </c>
      <c r="AR245" s="137" t="e">
        <f t="shared" si="872"/>
        <v>#VALUE!</v>
      </c>
      <c r="AS245" s="145">
        <f t="shared" si="873"/>
        <v>2.4217413611085101E-5</v>
      </c>
      <c r="AT245" s="145">
        <f t="shared" si="874"/>
        <v>2.4610444165580036E-7</v>
      </c>
      <c r="AU245" s="137">
        <v>0.75</v>
      </c>
      <c r="AV245" s="137">
        <f t="shared" si="875"/>
        <v>0.375</v>
      </c>
      <c r="AW245" s="137" t="str">
        <f t="shared" si="876"/>
        <v>Out of range</v>
      </c>
      <c r="AX245" s="147">
        <f t="shared" si="877"/>
        <v>0</v>
      </c>
      <c r="AY245" s="147" t="e">
        <f t="shared" si="878"/>
        <v>#VALUE!</v>
      </c>
      <c r="AZ245" s="137" t="str">
        <f>Input!B245</f>
        <v>Hu1-13</v>
      </c>
      <c r="BA245" s="148">
        <f>Input!E245</f>
        <v>0</v>
      </c>
      <c r="BB245" s="137" t="e">
        <f t="shared" si="879"/>
        <v>#VALUE!</v>
      </c>
      <c r="BC245" s="143" t="e">
        <f t="shared" si="880"/>
        <v>#VALUE!</v>
      </c>
      <c r="BD245" s="137" t="e">
        <f t="shared" si="881"/>
        <v>#VALUE!</v>
      </c>
      <c r="BE245" s="149" t="e">
        <f t="shared" si="882"/>
        <v>#VALUE!</v>
      </c>
      <c r="BF245" s="150" t="e">
        <f t="shared" si="883"/>
        <v>#VALUE!</v>
      </c>
      <c r="BG245" s="151"/>
      <c r="BH245" s="151"/>
      <c r="BI245" s="151"/>
      <c r="BJ245" s="151"/>
      <c r="BK245" s="151"/>
      <c r="BL245" s="151"/>
      <c r="BM245" s="155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</row>
    <row r="246" spans="1:109" ht="15" customHeight="1" x14ac:dyDescent="0.2">
      <c r="A246" s="9">
        <f>Input!A246</f>
        <v>9243</v>
      </c>
      <c r="B246" s="9" t="str">
        <f>Input!B246</f>
        <v>So-1-1350</v>
      </c>
      <c r="C246" s="9">
        <f>Input!O246</f>
        <v>2.1332523243015826</v>
      </c>
      <c r="D246" s="9">
        <f>C246*Input!P246/100</f>
        <v>8.8503249054638425E-3</v>
      </c>
      <c r="E246" s="11">
        <f>Input!M246</f>
        <v>1.3830082528092231</v>
      </c>
      <c r="F246" s="12">
        <f>E246*Input!N246/100</f>
        <v>1.4328945215920884E-4</v>
      </c>
      <c r="G246" s="13">
        <f t="shared" ref="G246:G249" si="884">E246*137.88</f>
        <v>190.68917789733567</v>
      </c>
      <c r="H246" s="12">
        <f>G246*Input!L246/100</f>
        <v>1.5399093690201388E-2</v>
      </c>
      <c r="I246" s="9">
        <v>0.3</v>
      </c>
      <c r="J246" s="21">
        <f>(((C246*$G$4*0.000000001*Input!G246*(234/233))-(I246*0.000000000000001))/Input!F246)*1000000000000</f>
        <v>53.371676119944766</v>
      </c>
      <c r="K246" s="9">
        <f>J246*Input!P246/100</f>
        <v>0.22142559932067321</v>
      </c>
      <c r="L246" s="14">
        <f t="shared" ref="L246:L249" si="885">(J246/234)*602200000000*0.0000028263/(365.2425*24*60)</f>
        <v>0.73809148534223501</v>
      </c>
      <c r="M246" s="22">
        <f>L246*Input!P246/100</f>
        <v>3.0621550863064672E-3</v>
      </c>
      <c r="N246" s="9">
        <v>5.0000000000000001E-3</v>
      </c>
      <c r="O246" s="21">
        <f>(((G246*$D$4*0.000000001*Input!G246*(238/236))-(N246*0.000000001))/Input!F246)*1000000</f>
        <v>0.48057172404736515</v>
      </c>
      <c r="P246" s="9">
        <f>O246*Input!L246/100</f>
        <v>3.8808542178787074E-5</v>
      </c>
      <c r="Q246" s="23">
        <f t="shared" ref="Q246:Q249" si="886">(O246/238.05)*602200000000000000*0.00000000015512/(365.2425*24*60)</f>
        <v>0.35855416915980098</v>
      </c>
      <c r="R246" s="24">
        <f>Q246*Input!L246/100</f>
        <v>2.8955021489875742E-5</v>
      </c>
      <c r="S246" s="65">
        <f>Input!S246*0.0000028263/0.000000000155125</f>
        <v>2.039367595876457</v>
      </c>
      <c r="T246" s="9">
        <f>S246*Input!T246/100</f>
        <v>2.0803833976331763E-3</v>
      </c>
      <c r="U246" s="9">
        <f>S246*1/((U245+U247)/2)</f>
        <v>2.0457039599894742</v>
      </c>
      <c r="V246" s="9">
        <f>U246*Input!T246/100</f>
        <v>2.0868471988275926E-3</v>
      </c>
      <c r="W246" s="3">
        <v>3.0000000000000001E-3</v>
      </c>
      <c r="X246" s="21">
        <f>((($L$4*0.000000001*Input!G246/Input!W246*(232/229))-(W246*0.000000001))/Input!F246)*1000000000</f>
        <v>1.870814374710887</v>
      </c>
      <c r="Y246" s="21">
        <f>X246*Input!X246/100</f>
        <v>7.3225671621617253E-3</v>
      </c>
      <c r="Z246" s="21">
        <f t="shared" ref="Z246:Z249" si="887">(X246/232)*6.022E+23*0.000000001*0.000000000049475/(365.2425*24*60)</f>
        <v>4.5679934081404216E-4</v>
      </c>
      <c r="AA246" s="21">
        <f>Z246*Input!X246/100</f>
        <v>1.7879613808606483E-6</v>
      </c>
      <c r="AB246" s="14">
        <v>0.05</v>
      </c>
      <c r="AC246" s="14">
        <v>0.85</v>
      </c>
      <c r="AD246" s="21">
        <f>(((Input!G246*$L$4*0.000000001*Input!U246*(230/229))-((AB246*0.000000000000001)+(Input!G246*AC246*0.000000000000001)))/Input!F246)*1000000000000</f>
        <v>3.3027236469758723</v>
      </c>
      <c r="AE246" s="21">
        <f>AD246*Input!V246/100</f>
        <v>1.4453767956987582E-2</v>
      </c>
      <c r="AF246" s="21">
        <f t="shared" ref="AF246:AF249" si="888">(AD246/230)*602200000000*0.0000091577/(365.2425*24*60)</f>
        <v>0.15056629522972589</v>
      </c>
      <c r="AG246" s="21">
        <f>AF246*Input!V246/100</f>
        <v>6.5892594295209063E-4</v>
      </c>
      <c r="AH246" s="9">
        <f t="shared" ref="AH246:AH249" si="889">AF246/Z246</f>
        <v>329.61145469564002</v>
      </c>
      <c r="AI246" s="3">
        <f t="shared" ref="AI246:AI249" si="890">AH246*SQRT((AG246/AF246)^2+(AA246/Z246)^2)</f>
        <v>1.9352540366346271</v>
      </c>
      <c r="AJ246" s="22">
        <f t="shared" ref="AJ246:AJ249" si="891">(U246-1)*1000</f>
        <v>1045.7039599894742</v>
      </c>
      <c r="AK246" s="3">
        <f t="shared" ref="AK246:AK249" si="892">V246*1000</f>
        <v>2.0868471988275927</v>
      </c>
      <c r="AL246" s="3">
        <f t="shared" ref="AL246:AL249" si="893">AF246/Q246</f>
        <v>0.4199262152844227</v>
      </c>
      <c r="AM246" s="3">
        <f t="shared" ref="AM246:AM249" si="894">AL246*SQRT((R246/Q246)^2+(AG246/AF246)^2)</f>
        <v>1.83804337842705E-3</v>
      </c>
      <c r="AN246" s="9">
        <f>AL246*1/((AN245+AN247)/2)</f>
        <v>0.41775025340923533</v>
      </c>
      <c r="AO246" s="21">
        <f t="shared" ref="AO246:AO249" si="895">AN246*SQRT((R246/Q246)^2+(AG246/AF246)^2)</f>
        <v>1.828519056841914E-3</v>
      </c>
      <c r="AP246" s="58">
        <f t="shared" ref="AP246:AP249" si="896">ThU_Alter_Kombi(AN246,U246)</f>
        <v>24.464400000000001</v>
      </c>
      <c r="AQ246" s="58">
        <f t="shared" ref="AQ246:AQ249" si="897">Montealter(AN246,AO246,U246,V246)</f>
        <v>0.12139999999999999</v>
      </c>
      <c r="AR246" s="58">
        <f t="shared" ref="AR246:AR249" si="898">(AQ246/AP246)*100</f>
        <v>0.49623125848171218</v>
      </c>
      <c r="AS246" s="67">
        <f t="shared" ref="AS246:AS249" si="899">Z246/Q246</f>
        <v>1.2740037074020331E-3</v>
      </c>
      <c r="AT246" s="67">
        <f t="shared" ref="AT246:AT249" si="900">AS246*SQRT((Y246/X246)^2+(P246/O246)^2)</f>
        <v>4.9876477107977788E-6</v>
      </c>
      <c r="AU246" s="58">
        <v>0.75</v>
      </c>
      <c r="AV246" s="58">
        <f t="shared" ref="AV246:AV249" si="901">AU246/2</f>
        <v>0.375</v>
      </c>
      <c r="AW246" s="58">
        <f t="shared" ref="AW246:AW249" si="902">marincorr_age(AN246,U246,AS246,AU246)</f>
        <v>24.415199999999999</v>
      </c>
      <c r="AX246" s="57">
        <f t="shared" ref="AX246:AX249" si="903">marincorr_age_error(AN246, AO246, U246, V246, AS246, AT246, AU246, AV246)</f>
        <v>0.1193583869</v>
      </c>
      <c r="AY246" s="47">
        <f t="shared" ref="AY246:AY249" si="904">SQRT(((AU246*EXP(-0.0000091577*AW246*1000))/(0.0000091577*(EXP(-0.0000091577*AW246*1000)+(AJ246/1000)*EXP(-(0.0000091577-0.0000028263)*AW246*1000)-AS246*AU246*EXP(-0.0000091577*AW246*1000))))^2*AT246^2+((AS246*EXP(-0.0000091577*AW246*1000))/(0.0000091577*(EXP(-0.0000091577*AW246*1000)+(AJ246/1000)*EXP(-(0.0000091577-0.0000028263)*AW246*1000)-AS246*AU246*EXP(-0.0000091577*AW246*1000))))^2*AV246^2+((0.0000091577/(0.0000091577-0.0000028263))*(EXP(-(0.0000091577-0.0000028263)*AW246*1000)-1)/(0.0000091577*(EXP(-0.0000091577*AW246*1000)+(AJ246/1000)*EXP(-(0.0000091577-0.0000028263)*AW246*1000)-AS246*AU246*EXP(-0.0000091577*AW246*1000))))^2*T246^2+(1/(0.0000091577*(EXP(-0.0000091577*AW246*1000)+(AJ246/1000)*EXP(-(0.0000091577-0.0000028263)*AW246*1000)-AS246*AU246*EXP(-0.0000091577*AW246*1000))))^2*AO246^2)/1000</f>
        <v>0.12351833722217291</v>
      </c>
      <c r="AZ246" s="9" t="str">
        <f>Input!B246</f>
        <v>So-1-1350</v>
      </c>
      <c r="BA246" s="48">
        <f>Input!E246</f>
        <v>1350</v>
      </c>
      <c r="BB246" s="58">
        <f t="shared" ref="BB246:BB249" si="905">((U246-1)*EXP(0.0000028263*AW246*1000))*1000</f>
        <v>1120.4103300217137</v>
      </c>
      <c r="BC246" s="22">
        <f t="shared" ref="BC246:BC249" si="906">SQRT((EXP(0.0000028263*AW246*1000)*V246)^2+((U246-1)*0.0000028263*EXP(0.0000028263*AW246*1000)*AX246*1000)^2)*1000</f>
        <v>2.267654460119902</v>
      </c>
      <c r="BD246" s="9">
        <f t="shared" ref="BD246:BD249" si="907">AW246*1000-58</f>
        <v>24357.199999999997</v>
      </c>
      <c r="BE246" s="49">
        <f t="shared" ref="BE246:BE249" si="908">AY246/2*1000</f>
        <v>61.759168611086459</v>
      </c>
      <c r="BF246" s="89">
        <f t="shared" ref="BF246:BF249" si="909">AY246/AW246*100</f>
        <v>0.50590753801800892</v>
      </c>
      <c r="BG246" s="85"/>
      <c r="BH246" s="85"/>
      <c r="BI246" s="85"/>
      <c r="BJ246" s="85"/>
      <c r="BK246" s="85"/>
      <c r="BL246" s="85"/>
      <c r="BM246" s="90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  <c r="CE246" s="85"/>
      <c r="CF246" s="85"/>
      <c r="CG246" s="85"/>
      <c r="CH246" s="85"/>
      <c r="CI246" s="85"/>
      <c r="CJ246" s="85"/>
      <c r="CK246" s="85"/>
      <c r="CL246" s="85"/>
      <c r="CM246" s="85"/>
      <c r="CN246" s="85"/>
      <c r="CO246" s="85"/>
      <c r="CP246" s="85"/>
      <c r="CQ246" s="85"/>
      <c r="CR246" s="85"/>
      <c r="CS246" s="85"/>
      <c r="CT246" s="85"/>
      <c r="CU246" s="85"/>
      <c r="CV246" s="85"/>
      <c r="CW246" s="85"/>
      <c r="CX246" s="85"/>
      <c r="CY246" s="85"/>
      <c r="CZ246" s="85"/>
      <c r="DA246" s="85"/>
      <c r="DB246" s="85"/>
      <c r="DC246" s="85"/>
      <c r="DD246" s="85"/>
      <c r="DE246" s="85"/>
    </row>
    <row r="247" spans="1:109" s="154" customFormat="1" ht="15" customHeight="1" x14ac:dyDescent="0.2">
      <c r="A247" s="137">
        <f>Input!A247</f>
        <v>9186</v>
      </c>
      <c r="B247" s="137" t="str">
        <f>Input!B247</f>
        <v>Hu1-13</v>
      </c>
      <c r="C247" s="137">
        <f>Input!O247</f>
        <v>2.0889341778834773</v>
      </c>
      <c r="D247" s="137">
        <f>C247*Input!P247/100</f>
        <v>2.7045424755254753E-2</v>
      </c>
      <c r="E247" s="138">
        <f>Input!M247</f>
        <v>2.7016143524120011</v>
      </c>
      <c r="F247" s="139">
        <f>E247*Input!N247/100</f>
        <v>6.1660966974754091E-4</v>
      </c>
      <c r="G247" s="140">
        <f t="shared" si="884"/>
        <v>372.4985869105667</v>
      </c>
      <c r="H247" s="139">
        <f>G247*Input!L247/100</f>
        <v>3.9239709673273927E-2</v>
      </c>
      <c r="I247" s="137">
        <v>0</v>
      </c>
      <c r="J247" s="141">
        <f>(((C247*$G$4*0.000000001*Input!G247*(234/233))-(I247*0.000000000000001))/Input!F247)*1000000000000</f>
        <v>764.05247353843674</v>
      </c>
      <c r="K247" s="137">
        <f>J247*Input!P247/100</f>
        <v>9.8921851635780609</v>
      </c>
      <c r="L247" s="142">
        <f t="shared" si="885"/>
        <v>10.566290326090234</v>
      </c>
      <c r="M247" s="143">
        <f>L247*Input!P247/100</f>
        <v>0.13680173027088563</v>
      </c>
      <c r="N247" s="137">
        <v>0</v>
      </c>
      <c r="O247" s="141">
        <f>(((G247*$D$4*0.000000001*Input!G247*(238/236))-(N247*0.000000001))/Input!F247)*1000000</f>
        <v>13.724613249604653</v>
      </c>
      <c r="P247" s="137">
        <f>O247*Input!L247/100</f>
        <v>1.4457768652468897E-3</v>
      </c>
      <c r="Q247" s="144">
        <f t="shared" si="886"/>
        <v>10.239922688973223</v>
      </c>
      <c r="R247" s="145">
        <f>Q247*Input!L247/100</f>
        <v>1.0786929333735991E-3</v>
      </c>
      <c r="S247" s="143">
        <f>Input!S247*0.0000028263/0.000000000155125</f>
        <v>0.99957437905496938</v>
      </c>
      <c r="T247" s="137">
        <f>S247*Input!T247/100</f>
        <v>2.2828700160072591E-3</v>
      </c>
      <c r="U247" s="143">
        <f>S247</f>
        <v>0.99957437905496938</v>
      </c>
      <c r="V247" s="137">
        <f>U247*Input!T247/100</f>
        <v>2.2828700160072591E-3</v>
      </c>
      <c r="W247" s="146">
        <v>0</v>
      </c>
      <c r="X247" s="141">
        <f>((($L$4*0.000000001*Input!G247/Input!W247*(232/229))-(W247*0.000000001))/Input!F247)*1000000000</f>
        <v>1.0252034025220371</v>
      </c>
      <c r="Y247" s="141">
        <f>X247*Input!X247/100</f>
        <v>9.3808893179713245E-3</v>
      </c>
      <c r="Z247" s="141">
        <f t="shared" si="887"/>
        <v>2.5032533681742326E-4</v>
      </c>
      <c r="AA247" s="141">
        <f>Z247*Input!X247/100</f>
        <v>2.2905447566710187E-6</v>
      </c>
      <c r="AB247" s="142">
        <v>0</v>
      </c>
      <c r="AC247" s="142">
        <v>0.85</v>
      </c>
      <c r="AD247" s="141">
        <f>(((Input!G247*$L$4*0.000000001*Input!U247*(230/229))-((AB247*0.000000000000001)+(Input!G247*AC247*0.000000000000001)))/Input!F247)*1000000000000</f>
        <v>225.53994710766605</v>
      </c>
      <c r="AE247" s="141">
        <f>AD247*Input!V247/100</f>
        <v>0.83442832951321055</v>
      </c>
      <c r="AF247" s="141">
        <f t="shared" si="888"/>
        <v>10.282033222308439</v>
      </c>
      <c r="AG247" s="141">
        <f>AF247*Input!V247/100</f>
        <v>3.8040355669652214E-2</v>
      </c>
      <c r="AH247" s="137">
        <f t="shared" si="889"/>
        <v>41074.680465955869</v>
      </c>
      <c r="AI247" s="146">
        <f t="shared" si="890"/>
        <v>405.40353039118486</v>
      </c>
      <c r="AJ247" s="143">
        <f t="shared" si="891"/>
        <v>-0.42562094503062475</v>
      </c>
      <c r="AK247" s="146">
        <f t="shared" si="892"/>
        <v>2.282870016007259</v>
      </c>
      <c r="AL247" s="146">
        <f t="shared" si="893"/>
        <v>1.0041123878191542</v>
      </c>
      <c r="AM247" s="146">
        <f t="shared" si="894"/>
        <v>3.7164121009944429E-3</v>
      </c>
      <c r="AN247" s="137">
        <f>AF247/Q247</f>
        <v>1.0041123878191542</v>
      </c>
      <c r="AO247" s="141">
        <f t="shared" si="895"/>
        <v>3.7164121009944429E-3</v>
      </c>
      <c r="AP247" s="137" t="str">
        <f t="shared" si="896"/>
        <v>Out of range</v>
      </c>
      <c r="AQ247" s="137" t="e">
        <f t="shared" si="897"/>
        <v>#VALUE!</v>
      </c>
      <c r="AR247" s="137" t="e">
        <f t="shared" si="898"/>
        <v>#VALUE!</v>
      </c>
      <c r="AS247" s="145">
        <f t="shared" si="899"/>
        <v>2.444601823869081E-5</v>
      </c>
      <c r="AT247" s="145">
        <f t="shared" si="900"/>
        <v>2.2370252307721247E-7</v>
      </c>
      <c r="AU247" s="137">
        <v>0.75</v>
      </c>
      <c r="AV247" s="137">
        <f t="shared" si="901"/>
        <v>0.375</v>
      </c>
      <c r="AW247" s="137" t="str">
        <f t="shared" si="902"/>
        <v>Out of range</v>
      </c>
      <c r="AX247" s="147">
        <f t="shared" si="903"/>
        <v>273.0794712453</v>
      </c>
      <c r="AY247" s="147" t="e">
        <f t="shared" si="904"/>
        <v>#VALUE!</v>
      </c>
      <c r="AZ247" s="137" t="str">
        <f>Input!B247</f>
        <v>Hu1-13</v>
      </c>
      <c r="BA247" s="148">
        <f>Input!E247</f>
        <v>0</v>
      </c>
      <c r="BB247" s="137" t="e">
        <f t="shared" si="905"/>
        <v>#VALUE!</v>
      </c>
      <c r="BC247" s="143" t="e">
        <f t="shared" si="906"/>
        <v>#VALUE!</v>
      </c>
      <c r="BD247" s="137" t="e">
        <f t="shared" si="907"/>
        <v>#VALUE!</v>
      </c>
      <c r="BE247" s="149" t="e">
        <f t="shared" si="908"/>
        <v>#VALUE!</v>
      </c>
      <c r="BF247" s="150" t="e">
        <f t="shared" si="909"/>
        <v>#VALUE!</v>
      </c>
      <c r="BG247" s="151"/>
      <c r="BH247" s="151"/>
      <c r="BI247" s="151"/>
      <c r="BJ247" s="151"/>
      <c r="BK247" s="151"/>
      <c r="BL247" s="151"/>
      <c r="BM247" s="155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</row>
    <row r="248" spans="1:109" ht="15" customHeight="1" x14ac:dyDescent="0.2">
      <c r="A248" s="9">
        <f>Input!A248</f>
        <v>9244</v>
      </c>
      <c r="B248" s="9" t="str">
        <f>Input!B248</f>
        <v>So-1-1370</v>
      </c>
      <c r="C248" s="9">
        <f>Input!O248</f>
        <v>1.9481884027190872</v>
      </c>
      <c r="D248" s="9">
        <f>C248*Input!P248/100</f>
        <v>8.4200554428930912E-3</v>
      </c>
      <c r="E248" s="11">
        <f>Input!M248</f>
        <v>1.2705559552284011</v>
      </c>
      <c r="F248" s="12">
        <f>E248*Input!N248/100</f>
        <v>1.1271344675222091E-4</v>
      </c>
      <c r="G248" s="13">
        <f t="shared" si="884"/>
        <v>175.18425510689195</v>
      </c>
      <c r="H248" s="12">
        <f>G248*Input!L248/100</f>
        <v>2.6622571749907616E-2</v>
      </c>
      <c r="I248" s="9">
        <v>0.3</v>
      </c>
      <c r="J248" s="21">
        <f>(((C248*$G$4*0.000000001*Input!G248*(234/233))-(I248*0.000000000000001))/Input!F248)*1000000000000</f>
        <v>50.282284892605055</v>
      </c>
      <c r="K248" s="9">
        <f>J248*Input!P248/100</f>
        <v>0.21731965245259091</v>
      </c>
      <c r="L248" s="14">
        <f t="shared" si="885"/>
        <v>0.69536745031912828</v>
      </c>
      <c r="M248" s="22">
        <f>L248*Input!P248/100</f>
        <v>3.0053728256971431E-3</v>
      </c>
      <c r="N248" s="9">
        <v>5.0000000000000001E-3</v>
      </c>
      <c r="O248" s="21">
        <f>(((G248*$D$4*0.000000001*Input!G248*(238/236))-(N248*0.000000001))/Input!F248)*1000000</f>
        <v>0.45545072088024574</v>
      </c>
      <c r="P248" s="9">
        <f>O248*Input!L248/100</f>
        <v>6.9214379384625798E-5</v>
      </c>
      <c r="Q248" s="23">
        <f t="shared" si="886"/>
        <v>0.33981140930038095</v>
      </c>
      <c r="R248" s="24">
        <f>Q248*Input!L248/100</f>
        <v>5.1640791691106207E-5</v>
      </c>
      <c r="S248" s="65">
        <f>Input!S248*0.0000028263/0.000000000155125</f>
        <v>2.0244064339617385</v>
      </c>
      <c r="T248" s="9">
        <f>S248*Input!T248/100</f>
        <v>1.6639864306426068E-3</v>
      </c>
      <c r="U248" s="9">
        <f>S248*1/((U247+U249)/2)</f>
        <v>2.0280189861012841</v>
      </c>
      <c r="V248" s="9">
        <f>U248*Input!T248/100</f>
        <v>1.6669558134895228E-3</v>
      </c>
      <c r="W248" s="3">
        <v>3.0000000000000001E-3</v>
      </c>
      <c r="X248" s="21">
        <f>((($L$4*0.000000001*Input!G248/Input!W248*(232/229))-(W248*0.000000001))/Input!F248)*1000000000</f>
        <v>0.50467782617767876</v>
      </c>
      <c r="Y248" s="21">
        <f>X248*Input!X248/100</f>
        <v>1.2161436631670239E-3</v>
      </c>
      <c r="Z248" s="21">
        <f t="shared" si="887"/>
        <v>1.232278848386838E-4</v>
      </c>
      <c r="AA248" s="21">
        <f>Z248*Input!X248/100</f>
        <v>2.9694748510563613E-7</v>
      </c>
      <c r="AB248" s="14">
        <v>0.05</v>
      </c>
      <c r="AC248" s="14">
        <v>0.85</v>
      </c>
      <c r="AD248" s="21">
        <f>(((Input!G248*$L$4*0.000000001*Input!U248*(230/229))-((AB248*0.000000000000001)+(Input!G248*AC248*0.000000000000001)))/Input!F248)*1000000000000</f>
        <v>3.3650024171695647</v>
      </c>
      <c r="AE248" s="21">
        <f>AD248*Input!V248/100</f>
        <v>1.0303242046604188E-2</v>
      </c>
      <c r="AF248" s="21">
        <f t="shared" si="888"/>
        <v>0.15340549242023677</v>
      </c>
      <c r="AG248" s="21">
        <f>AF248*Input!V248/100</f>
        <v>4.697095941505107E-4</v>
      </c>
      <c r="AH248" s="9">
        <f t="shared" si="889"/>
        <v>1244.8926849718969</v>
      </c>
      <c r="AI248" s="3">
        <f t="shared" si="890"/>
        <v>4.8506080050625364</v>
      </c>
      <c r="AJ248" s="22">
        <f t="shared" si="891"/>
        <v>1028.0189861012841</v>
      </c>
      <c r="AK248" s="3">
        <f t="shared" si="892"/>
        <v>1.6669558134895228</v>
      </c>
      <c r="AL248" s="3">
        <f t="shared" si="893"/>
        <v>0.45144303052117912</v>
      </c>
      <c r="AM248" s="3">
        <f t="shared" si="894"/>
        <v>1.3839670002883484E-3</v>
      </c>
      <c r="AN248" s="9">
        <f>AL248*1/((AN247+AN249)/2)</f>
        <v>0.44959412511942259</v>
      </c>
      <c r="AO248" s="21">
        <f t="shared" si="895"/>
        <v>1.3782989006839933E-3</v>
      </c>
      <c r="AP248" s="58">
        <f t="shared" si="896"/>
        <v>26.793800000000001</v>
      </c>
      <c r="AQ248" s="58">
        <f t="shared" si="897"/>
        <v>9.4500000000000001E-2</v>
      </c>
      <c r="AR248" s="58">
        <f t="shared" si="898"/>
        <v>0.35269353357866368</v>
      </c>
      <c r="AS248" s="67">
        <f t="shared" si="899"/>
        <v>3.626361018671825E-4</v>
      </c>
      <c r="AT248" s="67">
        <f t="shared" si="900"/>
        <v>8.7559566485584175E-7</v>
      </c>
      <c r="AU248" s="58">
        <v>0.75</v>
      </c>
      <c r="AV248" s="58">
        <f t="shared" si="901"/>
        <v>0.375</v>
      </c>
      <c r="AW248" s="58">
        <f t="shared" si="902"/>
        <v>26.779699999999998</v>
      </c>
      <c r="AX248" s="57">
        <f t="shared" si="903"/>
        <v>9.6221110400000004E-2</v>
      </c>
      <c r="AY248" s="47">
        <f t="shared" si="904"/>
        <v>9.4800736000996519E-2</v>
      </c>
      <c r="AZ248" s="9" t="str">
        <f>Input!B248</f>
        <v>So-1-1370</v>
      </c>
      <c r="BA248" s="48">
        <f>Input!E248</f>
        <v>1370</v>
      </c>
      <c r="BB248" s="58">
        <f t="shared" si="905"/>
        <v>1108.8474049731838</v>
      </c>
      <c r="BC248" s="22">
        <f t="shared" si="906"/>
        <v>1.8231324768512871</v>
      </c>
      <c r="BD248" s="9">
        <f t="shared" si="907"/>
        <v>26721.699999999997</v>
      </c>
      <c r="BE248" s="49">
        <f t="shared" si="908"/>
        <v>47.400368000498261</v>
      </c>
      <c r="BF248" s="89">
        <f t="shared" si="909"/>
        <v>0.35400223303844525</v>
      </c>
      <c r="BG248" s="85"/>
      <c r="BH248" s="85"/>
      <c r="BI248" s="85"/>
      <c r="BJ248" s="85"/>
      <c r="BK248" s="85"/>
      <c r="BL248" s="85"/>
      <c r="BM248" s="90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</row>
    <row r="249" spans="1:109" s="154" customFormat="1" ht="15" customHeight="1" x14ac:dyDescent="0.2">
      <c r="A249" s="137">
        <f>Input!A249</f>
        <v>9186</v>
      </c>
      <c r="B249" s="137" t="str">
        <f>Input!B249</f>
        <v>Hu1-13</v>
      </c>
      <c r="C249" s="137">
        <f>Input!O249</f>
        <v>2.0832678364046622</v>
      </c>
      <c r="D249" s="137">
        <f>C249*Input!P249/100</f>
        <v>2.6972174992141832E-2</v>
      </c>
      <c r="E249" s="138">
        <f>Input!M249</f>
        <v>2.7016143524601177</v>
      </c>
      <c r="F249" s="139">
        <f>E249*Input!N249/100</f>
        <v>6.1660966974154104E-4</v>
      </c>
      <c r="G249" s="140">
        <f t="shared" si="884"/>
        <v>372.49858691720101</v>
      </c>
      <c r="H249" s="139">
        <f>G249*Input!L249/100</f>
        <v>3.9239709679241085E-2</v>
      </c>
      <c r="I249" s="137">
        <v>0</v>
      </c>
      <c r="J249" s="141">
        <f>(((C249*$G$4*0.000000001*Input!G249*(234/233))-(I249*0.000000000000001))/Input!F249)*1000000000000</f>
        <v>761.97994187676954</v>
      </c>
      <c r="K249" s="137">
        <f>J249*Input!P249/100</f>
        <v>9.8653931931631558</v>
      </c>
      <c r="L249" s="142">
        <f t="shared" si="885"/>
        <v>10.537628719714204</v>
      </c>
      <c r="M249" s="143">
        <f>L249*Input!P249/100</f>
        <v>0.13643121679489245</v>
      </c>
      <c r="N249" s="137">
        <v>0</v>
      </c>
      <c r="O249" s="141">
        <f>(((G249*$D$4*0.000000001*Input!G249*(238/236))-(N249*0.000000001))/Input!F249)*1000000</f>
        <v>13.724613249849092</v>
      </c>
      <c r="P249" s="137">
        <f>O249*Input!L249/100</f>
        <v>1.4457768654667479E-3</v>
      </c>
      <c r="Q249" s="144">
        <f t="shared" si="886"/>
        <v>10.239922689155597</v>
      </c>
      <c r="R249" s="145">
        <f>Q249*Input!L249/100</f>
        <v>1.078692933537635E-3</v>
      </c>
      <c r="S249" s="143">
        <f>Input!S249*0.0000028263/0.000000000155125</f>
        <v>0.9968629796045857</v>
      </c>
      <c r="T249" s="137">
        <f>S249*Input!T249/100</f>
        <v>2.2767282738912322E-3</v>
      </c>
      <c r="U249" s="143">
        <f>S249</f>
        <v>0.9968629796045857</v>
      </c>
      <c r="V249" s="137">
        <f>U249*Input!T249/100</f>
        <v>2.2767282738912322E-3</v>
      </c>
      <c r="W249" s="146">
        <v>0</v>
      </c>
      <c r="X249" s="141">
        <f>((($L$4*0.000000001*Input!G249/Input!W249*(232/229))-(W249*0.000000001))/Input!F249)*1000000000</f>
        <v>1.0252034025501815</v>
      </c>
      <c r="Y249" s="141">
        <f>X249*Input!X249/100</f>
        <v>9.3808893182428434E-3</v>
      </c>
      <c r="Z249" s="141">
        <f t="shared" si="887"/>
        <v>2.5032533682429526E-4</v>
      </c>
      <c r="AA249" s="141">
        <f>Z249*Input!X249/100</f>
        <v>2.2905447567373151E-6</v>
      </c>
      <c r="AB249" s="142">
        <v>0</v>
      </c>
      <c r="AC249" s="142">
        <v>0.85</v>
      </c>
      <c r="AD249" s="141">
        <f>(((Input!G249*$L$4*0.000000001*Input!U249*(230/229))-((AB249*0.000000000000001)+(Input!G249*AC249*0.000000000000001)))/Input!F249)*1000000000000</f>
        <v>225.5399471097366</v>
      </c>
      <c r="AE249" s="141">
        <f>AD249*Input!V249/100</f>
        <v>0.8344283295213899</v>
      </c>
      <c r="AF249" s="141">
        <f t="shared" si="888"/>
        <v>10.282033222402832</v>
      </c>
      <c r="AG249" s="141">
        <f>AF249*Input!V249/100</f>
        <v>3.8040355670025089E-2</v>
      </c>
      <c r="AH249" s="137">
        <f t="shared" si="889"/>
        <v>41074.680465205362</v>
      </c>
      <c r="AI249" s="146">
        <f t="shared" si="890"/>
        <v>405.4035303843325</v>
      </c>
      <c r="AJ249" s="143">
        <f t="shared" si="891"/>
        <v>-3.1370203954143028</v>
      </c>
      <c r="AK249" s="146">
        <f t="shared" si="892"/>
        <v>2.2767282738912322</v>
      </c>
      <c r="AL249" s="146">
        <f t="shared" si="893"/>
        <v>1.0041123878104892</v>
      </c>
      <c r="AM249" s="146">
        <f t="shared" si="894"/>
        <v>3.7164121009650845E-3</v>
      </c>
      <c r="AN249" s="137">
        <f>AF249/Q249</f>
        <v>1.0041123878104892</v>
      </c>
      <c r="AO249" s="141">
        <f t="shared" si="895"/>
        <v>3.7164121009650845E-3</v>
      </c>
      <c r="AP249" s="137" t="str">
        <f t="shared" si="896"/>
        <v>Out of range</v>
      </c>
      <c r="AQ249" s="137" t="e">
        <f t="shared" si="897"/>
        <v>#VALUE!</v>
      </c>
      <c r="AR249" s="137" t="e">
        <f t="shared" si="898"/>
        <v>#VALUE!</v>
      </c>
      <c r="AS249" s="145">
        <f t="shared" si="899"/>
        <v>2.4446018238926526E-5</v>
      </c>
      <c r="AT249" s="145">
        <f t="shared" si="900"/>
        <v>2.2370252307970706E-7</v>
      </c>
      <c r="AU249" s="137">
        <v>0.75</v>
      </c>
      <c r="AV249" s="137">
        <f t="shared" si="901"/>
        <v>0.375</v>
      </c>
      <c r="AW249" s="137" t="str">
        <f t="shared" si="902"/>
        <v>Out of range</v>
      </c>
      <c r="AX249" s="147">
        <f t="shared" si="903"/>
        <v>97.748434221500005</v>
      </c>
      <c r="AY249" s="147" t="e">
        <f t="shared" si="904"/>
        <v>#VALUE!</v>
      </c>
      <c r="AZ249" s="137" t="str">
        <f>Input!B249</f>
        <v>Hu1-13</v>
      </c>
      <c r="BA249" s="148">
        <f>Input!E249</f>
        <v>0</v>
      </c>
      <c r="BB249" s="137" t="e">
        <f t="shared" si="905"/>
        <v>#VALUE!</v>
      </c>
      <c r="BC249" s="143" t="e">
        <f t="shared" si="906"/>
        <v>#VALUE!</v>
      </c>
      <c r="BD249" s="137" t="e">
        <f t="shared" si="907"/>
        <v>#VALUE!</v>
      </c>
      <c r="BE249" s="149" t="e">
        <f t="shared" si="908"/>
        <v>#VALUE!</v>
      </c>
      <c r="BF249" s="150" t="e">
        <f t="shared" si="909"/>
        <v>#VALUE!</v>
      </c>
      <c r="BG249" s="151"/>
      <c r="BH249" s="151"/>
      <c r="BI249" s="151"/>
      <c r="BJ249" s="151"/>
      <c r="BK249" s="151"/>
      <c r="BL249" s="151"/>
      <c r="BM249" s="155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</row>
    <row r="250" spans="1:109" s="76" customFormat="1" ht="15" customHeight="1" x14ac:dyDescent="0.2">
      <c r="A250" s="58"/>
      <c r="B250" s="58"/>
      <c r="C250" s="58"/>
      <c r="D250" s="58"/>
      <c r="E250" s="60"/>
      <c r="F250" s="61"/>
      <c r="G250" s="59"/>
      <c r="H250" s="61"/>
      <c r="I250" s="58"/>
      <c r="J250" s="63"/>
      <c r="K250" s="58"/>
      <c r="L250" s="64"/>
      <c r="M250" s="65"/>
      <c r="N250" s="58"/>
      <c r="O250" s="63"/>
      <c r="P250" s="58"/>
      <c r="Q250" s="66"/>
      <c r="R250" s="67"/>
      <c r="S250" s="65"/>
      <c r="T250" s="58"/>
      <c r="U250" s="58"/>
      <c r="V250" s="58"/>
      <c r="W250" s="68"/>
      <c r="X250" s="63"/>
      <c r="Y250" s="63"/>
      <c r="Z250" s="63"/>
      <c r="AA250" s="63"/>
      <c r="AB250" s="64"/>
      <c r="AC250" s="64"/>
      <c r="AD250" s="63"/>
      <c r="AE250" s="63"/>
      <c r="AF250" s="63"/>
      <c r="AG250" s="63"/>
      <c r="AH250" s="58"/>
      <c r="AI250" s="68"/>
      <c r="AJ250" s="65"/>
      <c r="AK250" s="68"/>
      <c r="AL250" s="68"/>
      <c r="AM250" s="68"/>
      <c r="AN250" s="58"/>
      <c r="AO250" s="63"/>
      <c r="AP250" s="58"/>
      <c r="AQ250" s="58"/>
      <c r="AR250" s="58"/>
      <c r="AS250" s="67"/>
      <c r="AT250" s="67"/>
      <c r="AU250" s="58"/>
      <c r="AV250" s="58"/>
      <c r="AW250" s="58"/>
      <c r="AX250" s="57"/>
      <c r="AY250" s="57"/>
      <c r="AZ250" s="58"/>
      <c r="BA250" s="69"/>
      <c r="BB250" s="58"/>
      <c r="BC250" s="65"/>
      <c r="BD250" s="58"/>
      <c r="BE250" s="62"/>
      <c r="BF250" s="74"/>
      <c r="BG250" s="75"/>
      <c r="BH250" s="75"/>
      <c r="BI250" s="75"/>
      <c r="BJ250" s="75"/>
      <c r="BK250" s="75"/>
      <c r="BL250" s="75"/>
      <c r="BM250" s="103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</row>
    <row r="251" spans="1:109" s="154" customFormat="1" ht="15" customHeight="1" x14ac:dyDescent="0.2">
      <c r="A251" s="137">
        <f>Input!A251</f>
        <v>9186</v>
      </c>
      <c r="B251" s="137" t="str">
        <f>Input!B251</f>
        <v>Hu1-13</v>
      </c>
      <c r="C251" s="137">
        <f>Input!O251</f>
        <v>2.079370613778309</v>
      </c>
      <c r="D251" s="137">
        <f>C251*Input!P251/100</f>
        <v>2.0601450551531519E-2</v>
      </c>
      <c r="E251" s="138">
        <f>Input!M251</f>
        <v>2.7004934114356534</v>
      </c>
      <c r="F251" s="139">
        <f>E251*Input!N251/100</f>
        <v>3.5254687757147694E-4</v>
      </c>
      <c r="G251" s="140">
        <f t="shared" ref="G251:G263" si="910">E251*137.88</f>
        <v>372.34403156874788</v>
      </c>
      <c r="H251" s="139">
        <f>G251*Input!L251/100</f>
        <v>3.6603156618815282E-2</v>
      </c>
      <c r="I251" s="137">
        <v>0</v>
      </c>
      <c r="J251" s="141">
        <f>(((C251*$G$4*0.000000001*Input!G251*(234/233))-(I251*0.000000000000001))/Input!F251)*1000000000000</f>
        <v>760.55448643680347</v>
      </c>
      <c r="K251" s="137">
        <f>J251*Input!P251/100</f>
        <v>7.5352251014083746</v>
      </c>
      <c r="L251" s="142">
        <f t="shared" ref="L251:L263" si="911">(J251/234)*602200000000*0.0000028263/(365.2425*24*60)</f>
        <v>10.517915707130353</v>
      </c>
      <c r="M251" s="143">
        <f>L251*Input!P251/100</f>
        <v>0.10420668586438159</v>
      </c>
      <c r="N251" s="137">
        <v>0</v>
      </c>
      <c r="O251" s="141">
        <f>(((G251*$D$4*0.000000001*Input!G251*(238/236))-(N251*0.000000001))/Input!F251)*1000000</f>
        <v>13.718918698358925</v>
      </c>
      <c r="P251" s="137">
        <f>O251*Input!L251/100</f>
        <v>1.348633755833708E-3</v>
      </c>
      <c r="Q251" s="144">
        <f t="shared" ref="Q251:Q263" si="912">(O251/238.05)*602200000000000000*0.00000000015512/(365.2425*24*60)</f>
        <v>10.2356739889593</v>
      </c>
      <c r="R251" s="145">
        <f>Q251*Input!L251/100</f>
        <v>1.0062145391145766E-3</v>
      </c>
      <c r="S251" s="143">
        <f>Input!S251*0.0000028263/0.000000000155125</f>
        <v>0.99784019617111197</v>
      </c>
      <c r="T251" s="137">
        <f>S251*Input!T251/100</f>
        <v>1.8258571859253673E-3</v>
      </c>
      <c r="U251" s="143">
        <f>S251</f>
        <v>0.99784019617111197</v>
      </c>
      <c r="V251" s="137">
        <f>U251*Input!T251/100</f>
        <v>1.8258571859253673E-3</v>
      </c>
      <c r="W251" s="146">
        <v>0</v>
      </c>
      <c r="X251" s="141">
        <f>((($L$4*0.000000001*Input!G251/Input!W251*(232/229))-(W251*0.000000001))/Input!F251)*1000000000</f>
        <v>1.0186789069772397</v>
      </c>
      <c r="Y251" s="141">
        <f>X251*Input!X251/100</f>
        <v>5.79744055723208E-3</v>
      </c>
      <c r="Z251" s="141">
        <f t="shared" ref="Z251:Z263" si="913">(X251/232)*6.022E+23*0.000000001*0.000000000049475/(365.2425*24*60)</f>
        <v>2.4873224169035148E-4</v>
      </c>
      <c r="AA251" s="141">
        <f>Z251*Input!X251/100</f>
        <v>1.4155691022854511E-6</v>
      </c>
      <c r="AB251" s="142">
        <v>0</v>
      </c>
      <c r="AC251" s="142">
        <v>0.85</v>
      </c>
      <c r="AD251" s="141">
        <f>(((Input!G251*$L$4*0.000000001*Input!U251*(230/229))-((AB251*0.000000000000001)+(Input!G251*AC251*0.000000000000001)))/Input!F251)*1000000000000</f>
        <v>225.3012230854855</v>
      </c>
      <c r="AE251" s="141">
        <f>AD251*Input!V251/100</f>
        <v>0.78746033970844054</v>
      </c>
      <c r="AF251" s="141">
        <f t="shared" ref="AF251:AF263" si="914">(AD251/230)*602200000000*0.0000091577/(365.2425*24*60)</f>
        <v>10.271150146567308</v>
      </c>
      <c r="AG251" s="141">
        <f>AF251*Input!V251/100</f>
        <v>3.5899154353651402E-2</v>
      </c>
      <c r="AH251" s="137">
        <f t="shared" ref="AH251:AH263" si="915">AF251/Z251</f>
        <v>41294.003852359179</v>
      </c>
      <c r="AI251" s="146">
        <f t="shared" ref="AI251:AI263" si="916">AH251*SQRT((AG251/AF251)^2+(AA251/Z251)^2)</f>
        <v>275.79037057950586</v>
      </c>
      <c r="AJ251" s="143">
        <f t="shared" ref="AJ251:AJ263" si="917">(U251-1)*1000</f>
        <v>-2.1598038288880295</v>
      </c>
      <c r="AK251" s="146">
        <f t="shared" ref="AK251:AK263" si="918">V251*1000</f>
        <v>1.8258571859253674</v>
      </c>
      <c r="AL251" s="146">
        <f t="shared" ref="AL251:AL263" si="919">AF251/Q251</f>
        <v>1.0034659327413391</v>
      </c>
      <c r="AM251" s="146">
        <f t="shared" ref="AM251:AM263" si="920">AL251*SQRT((R251/Q251)^2+(AG251/AF251)^2)</f>
        <v>3.5086454549409134E-3</v>
      </c>
      <c r="AN251" s="137">
        <f>AF251/Q251</f>
        <v>1.0034659327413391</v>
      </c>
      <c r="AO251" s="141">
        <f t="shared" ref="AO251:AO263" si="921">AN251*SQRT((R251/Q251)^2+(AG251/AF251)^2)</f>
        <v>3.5086454549409134E-3</v>
      </c>
      <c r="AP251" s="137" t="str">
        <f t="shared" ref="AP251:AP263" si="922">ThU_Alter_Kombi(AN251,U251)</f>
        <v>Out of range</v>
      </c>
      <c r="AQ251" s="137" t="e">
        <f t="shared" ref="AQ251:AQ263" si="923">Montealter(AN251,AO251,U251,V251)</f>
        <v>#VALUE!</v>
      </c>
      <c r="AR251" s="137" t="e">
        <f t="shared" ref="AR251:AR263" si="924">(AQ251/AP251)*100</f>
        <v>#VALUE!</v>
      </c>
      <c r="AS251" s="145">
        <f t="shared" ref="AS251:AS263" si="925">Z251/Q251</f>
        <v>2.4300524025935788E-5</v>
      </c>
      <c r="AT251" s="145">
        <f t="shared" ref="AT251:AT263" si="926">AS251*SQRT((Y251/X251)^2+(P251/O251)^2)</f>
        <v>1.3831822578379358E-7</v>
      </c>
      <c r="AU251" s="137">
        <v>0.75</v>
      </c>
      <c r="AV251" s="137">
        <f t="shared" ref="AV251:AV263" si="927">AU251/2</f>
        <v>0.375</v>
      </c>
      <c r="AW251" s="137" t="str">
        <f t="shared" ref="AW251:AW263" si="928">marincorr_age(AN251,U251,AS251,AU251)</f>
        <v>Out of range</v>
      </c>
      <c r="AX251" s="147">
        <f t="shared" ref="AX251:AX263" si="929">marincorr_age_error(AN251, AO251, U251, V251, AS251, AT251, AU251, AV251)</f>
        <v>182.87261840529999</v>
      </c>
      <c r="AY251" s="147" t="e">
        <f t="shared" ref="AY251:AY263" si="930">SQRT(((AU251*EXP(-0.0000091577*AW251*1000))/(0.0000091577*(EXP(-0.0000091577*AW251*1000)+(AJ251/1000)*EXP(-(0.0000091577-0.0000028263)*AW251*1000)-AS251*AU251*EXP(-0.0000091577*AW251*1000))))^2*AT251^2+((AS251*EXP(-0.0000091577*AW251*1000))/(0.0000091577*(EXP(-0.0000091577*AW251*1000)+(AJ251/1000)*EXP(-(0.0000091577-0.0000028263)*AW251*1000)-AS251*AU251*EXP(-0.0000091577*AW251*1000))))^2*AV251^2+((0.0000091577/(0.0000091577-0.0000028263))*(EXP(-(0.0000091577-0.0000028263)*AW251*1000)-1)/(0.0000091577*(EXP(-0.0000091577*AW251*1000)+(AJ251/1000)*EXP(-(0.0000091577-0.0000028263)*AW251*1000)-AS251*AU251*EXP(-0.0000091577*AW251*1000))))^2*T251^2+(1/(0.0000091577*(EXP(-0.0000091577*AW251*1000)+(AJ251/1000)*EXP(-(0.0000091577-0.0000028263)*AW251*1000)-AS251*AU251*EXP(-0.0000091577*AW251*1000))))^2*AO251^2)/1000</f>
        <v>#VALUE!</v>
      </c>
      <c r="AZ251" s="137" t="str">
        <f>Input!B251</f>
        <v>Hu1-13</v>
      </c>
      <c r="BA251" s="148">
        <f>Input!E251</f>
        <v>0</v>
      </c>
      <c r="BB251" s="137" t="e">
        <f t="shared" ref="BB251:BB263" si="931">((U251-1)*EXP(0.0000028263*AW251*1000))*1000</f>
        <v>#VALUE!</v>
      </c>
      <c r="BC251" s="143" t="e">
        <f t="shared" ref="BC251:BC263" si="932">SQRT((EXP(0.0000028263*AW251*1000)*V251)^2+((U251-1)*0.0000028263*EXP(0.0000028263*AW251*1000)*AX251*1000)^2)*1000</f>
        <v>#VALUE!</v>
      </c>
      <c r="BD251" s="137" t="e">
        <f t="shared" ref="BD251:BD263" si="933">AW251*1000-58</f>
        <v>#VALUE!</v>
      </c>
      <c r="BE251" s="149" t="e">
        <f t="shared" ref="BE251:BE263" si="934">AY251/2*1000</f>
        <v>#VALUE!</v>
      </c>
      <c r="BF251" s="150" t="e">
        <f t="shared" ref="BF251:BF263" si="935">AY251/AW251*100</f>
        <v>#VALUE!</v>
      </c>
      <c r="BG251" s="151"/>
      <c r="BH251" s="151"/>
      <c r="BI251" s="151"/>
      <c r="BJ251" s="151"/>
      <c r="BK251" s="151"/>
      <c r="BL251" s="151"/>
      <c r="BM251" s="155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</row>
    <row r="252" spans="1:109" ht="15" customHeight="1" x14ac:dyDescent="0.2">
      <c r="A252" s="9">
        <f>Input!A252</f>
        <v>9245</v>
      </c>
      <c r="B252" s="9" t="str">
        <f>Input!B252</f>
        <v>So-1-1417</v>
      </c>
      <c r="C252" s="9">
        <f>Input!O252</f>
        <v>2.3326407579674244</v>
      </c>
      <c r="D252" s="9">
        <f>C252*Input!P252/100</f>
        <v>9.5256129950202235E-3</v>
      </c>
      <c r="E252" s="11">
        <f>Input!M252</f>
        <v>1.5305511026864571</v>
      </c>
      <c r="F252" s="12">
        <f>E252*Input!N252/100</f>
        <v>1.4762190611860478E-4</v>
      </c>
      <c r="G252" s="13">
        <f t="shared" si="910"/>
        <v>211.0323860384087</v>
      </c>
      <c r="H252" s="12">
        <f>G252*Input!L252/100</f>
        <v>1.1573255606221139E-2</v>
      </c>
      <c r="I252" s="9">
        <v>0.3</v>
      </c>
      <c r="J252" s="21">
        <f>(((C252*$G$4*0.000000001*Input!G252*(234/233))-(I252*0.000000000000001))/Input!F252)*1000000000000</f>
        <v>56.267228789384603</v>
      </c>
      <c r="K252" s="9">
        <f>J252*Input!P252/100</f>
        <v>0.22977384919612345</v>
      </c>
      <c r="L252" s="14">
        <f t="shared" si="911"/>
        <v>0.77813487400911019</v>
      </c>
      <c r="M252" s="22">
        <f>L252*Input!P252/100</f>
        <v>3.1776053138153721E-3</v>
      </c>
      <c r="N252" s="9">
        <v>5.0000000000000001E-3</v>
      </c>
      <c r="O252" s="21">
        <f>(((G252*$D$4*0.000000001*Input!G252*(238/236))-(N252*0.000000001))/Input!F252)*1000000</f>
        <v>0.51276879723503621</v>
      </c>
      <c r="P252" s="9">
        <f>O252*Input!L252/100</f>
        <v>2.8120822915851258E-5</v>
      </c>
      <c r="Q252" s="23">
        <f t="shared" si="912"/>
        <v>0.38257637905795328</v>
      </c>
      <c r="R252" s="24">
        <f>Q252*Input!L252/100</f>
        <v>2.0980922913577778E-5</v>
      </c>
      <c r="S252" s="65">
        <f>Input!S252*0.0000028263/0.000000000155125</f>
        <v>2.0199591458520523</v>
      </c>
      <c r="T252" s="9">
        <f>S252*Input!T252/100</f>
        <v>1.5868822189146858E-3</v>
      </c>
      <c r="U252" s="9">
        <f>S252*1/((U251+U253)/2)</f>
        <v>2.0240982804413346</v>
      </c>
      <c r="V252" s="9">
        <f>U252*Input!T252/100</f>
        <v>1.5901339277895484E-3</v>
      </c>
      <c r="W252" s="3">
        <v>3.0000000000000001E-3</v>
      </c>
      <c r="X252" s="21">
        <f>((($L$4*0.000000001*Input!G252/Input!W252*(232/229))-(W252*0.000000001))/Input!F252)*1000000000</f>
        <v>0.7863094204222979</v>
      </c>
      <c r="Y252" s="21">
        <f>X252*Input!X252/100</f>
        <v>1.3235015961647189E-3</v>
      </c>
      <c r="Z252" s="21">
        <f t="shared" si="913"/>
        <v>1.9199426184668124E-4</v>
      </c>
      <c r="AA252" s="21">
        <f>Z252*Input!X252/100</f>
        <v>3.2316122051809995E-7</v>
      </c>
      <c r="AB252" s="14">
        <v>0.05</v>
      </c>
      <c r="AC252" s="14">
        <v>0.85</v>
      </c>
      <c r="AD252" s="21">
        <f>(((Input!G252*$L$4*0.000000001*Input!U252*(230/229))-((AB252*0.000000000000001)+(Input!G252*AC252*0.000000000000001)))/Input!F252)*1000000000000</f>
        <v>3.9667535085208643</v>
      </c>
      <c r="AE252" s="21">
        <f>AD252*Input!V252/100</f>
        <v>9.3712729944198953E-3</v>
      </c>
      <c r="AF252" s="21">
        <f t="shared" si="914"/>
        <v>0.18083843630525429</v>
      </c>
      <c r="AG252" s="21">
        <f>AF252*Input!V252/100</f>
        <v>4.2722250093439043E-4</v>
      </c>
      <c r="AH252" s="9">
        <f t="shared" si="915"/>
        <v>941.89500543336271</v>
      </c>
      <c r="AI252" s="3">
        <f t="shared" si="916"/>
        <v>2.7321920661507537</v>
      </c>
      <c r="AJ252" s="22">
        <f t="shared" si="917"/>
        <v>1024.0982804413345</v>
      </c>
      <c r="AK252" s="3">
        <f t="shared" si="918"/>
        <v>1.5901339277895483</v>
      </c>
      <c r="AL252" s="3">
        <f t="shared" si="919"/>
        <v>0.47268583792482544</v>
      </c>
      <c r="AM252" s="3">
        <f t="shared" si="920"/>
        <v>1.1169994230661225E-3</v>
      </c>
      <c r="AN252" s="9">
        <f>AL252*1/((AN251+AN253)/2)</f>
        <v>0.47157841713518484</v>
      </c>
      <c r="AO252" s="21">
        <f t="shared" si="921"/>
        <v>1.1143824874952355E-3</v>
      </c>
      <c r="AP252" s="58">
        <f t="shared" si="922"/>
        <v>28.319199999999999</v>
      </c>
      <c r="AQ252" s="58">
        <f t="shared" si="923"/>
        <v>7.9600000000000004E-2</v>
      </c>
      <c r="AR252" s="58">
        <f t="shared" si="924"/>
        <v>0.2810813864798441</v>
      </c>
      <c r="AS252" s="67">
        <f t="shared" si="925"/>
        <v>5.0184557216899589E-4</v>
      </c>
      <c r="AT252" s="67">
        <f t="shared" si="926"/>
        <v>8.4514549966155523E-7</v>
      </c>
      <c r="AU252" s="58">
        <v>0.75</v>
      </c>
      <c r="AV252" s="58">
        <f t="shared" si="927"/>
        <v>0.375</v>
      </c>
      <c r="AW252" s="58">
        <f t="shared" si="928"/>
        <v>28.299700000000001</v>
      </c>
      <c r="AX252" s="57">
        <f t="shared" si="929"/>
        <v>7.5720963000000002E-2</v>
      </c>
      <c r="AY252" s="47">
        <f t="shared" si="930"/>
        <v>7.9521026605489556E-2</v>
      </c>
      <c r="AZ252" s="9" t="str">
        <f>Input!B252</f>
        <v>So-1-1417</v>
      </c>
      <c r="BA252" s="48">
        <f>Input!E252</f>
        <v>1417</v>
      </c>
      <c r="BB252" s="58">
        <f t="shared" si="931"/>
        <v>1109.3740541846266</v>
      </c>
      <c r="BC252" s="22">
        <f t="shared" si="932"/>
        <v>1.7388275825424349</v>
      </c>
      <c r="BD252" s="9">
        <f t="shared" si="933"/>
        <v>28241.7</v>
      </c>
      <c r="BE252" s="49">
        <f t="shared" si="934"/>
        <v>39.760513302744776</v>
      </c>
      <c r="BF252" s="89">
        <f t="shared" si="935"/>
        <v>0.28099600563076482</v>
      </c>
      <c r="BG252" s="85"/>
      <c r="BH252" s="85"/>
      <c r="BI252" s="85"/>
      <c r="BJ252" s="85"/>
      <c r="BK252" s="85"/>
      <c r="BL252" s="85"/>
      <c r="BM252" s="90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</row>
    <row r="253" spans="1:109" s="154" customFormat="1" ht="15" customHeight="1" x14ac:dyDescent="0.2">
      <c r="A253" s="137">
        <f>Input!A253</f>
        <v>9186</v>
      </c>
      <c r="B253" s="137" t="str">
        <f>Input!B253</f>
        <v>Hu1-13</v>
      </c>
      <c r="C253" s="137">
        <f>Input!O253</f>
        <v>2.0360364411630627</v>
      </c>
      <c r="D253" s="137">
        <f>C253*Input!P253/100</f>
        <v>2.6170325918569E-2</v>
      </c>
      <c r="E253" s="138">
        <f>Input!M253</f>
        <v>2.7005892461925427</v>
      </c>
      <c r="F253" s="139">
        <f>E253*Input!N253/100</f>
        <v>4.3628338150343088E-4</v>
      </c>
      <c r="G253" s="140">
        <f t="shared" si="910"/>
        <v>372.35724526502776</v>
      </c>
      <c r="H253" s="139">
        <f>G253*Input!L253/100</f>
        <v>3.5999046379663599E-2</v>
      </c>
      <c r="I253" s="137">
        <v>0</v>
      </c>
      <c r="J253" s="141">
        <f>(((C253*$G$4*0.000000001*Input!G253*(234/233))-(I253*0.000000000000001))/Input!F253)*1000000000000</f>
        <v>744.70449837783667</v>
      </c>
      <c r="K253" s="137">
        <f>J253*Input!P253/100</f>
        <v>9.5721073756614405</v>
      </c>
      <c r="L253" s="142">
        <f t="shared" si="911"/>
        <v>10.298721893490169</v>
      </c>
      <c r="M253" s="143">
        <f>L253*Input!P253/100</f>
        <v>0.13237528712569557</v>
      </c>
      <c r="N253" s="137">
        <v>0</v>
      </c>
      <c r="O253" s="141">
        <f>(((G253*$D$4*0.000000001*Input!G253*(238/236))-(N253*0.000000001))/Input!F253)*1000000</f>
        <v>13.719405553550894</v>
      </c>
      <c r="P253" s="137">
        <f>O253*Input!L253/100</f>
        <v>1.326375471684905E-3</v>
      </c>
      <c r="Q253" s="144">
        <f t="shared" si="912"/>
        <v>10.236037231218726</v>
      </c>
      <c r="R253" s="145">
        <f>Q253*Input!L253/100</f>
        <v>9.896076515667979E-4</v>
      </c>
      <c r="S253" s="143">
        <f>Input!S253*0.0000028263/0.000000000155125</f>
        <v>0.99806994848018438</v>
      </c>
      <c r="T253" s="137">
        <f>S253*Input!T253/100</f>
        <v>2.0319050407797521E-3</v>
      </c>
      <c r="U253" s="143">
        <f>S253</f>
        <v>0.99806994848018438</v>
      </c>
      <c r="V253" s="137">
        <f>U253*Input!T253/100</f>
        <v>2.0319050407797521E-3</v>
      </c>
      <c r="W253" s="146">
        <v>0</v>
      </c>
      <c r="X253" s="141">
        <f>((($L$4*0.000000001*Input!G253/Input!W253*(232/229))-(W253*0.000000001))/Input!F253)*1000000000</f>
        <v>1.0647665702460198</v>
      </c>
      <c r="Y253" s="141">
        <f>X253*Input!X253/100</f>
        <v>1.2344394679276543E-2</v>
      </c>
      <c r="Z253" s="141">
        <f t="shared" si="913"/>
        <v>2.5998553035726783E-4</v>
      </c>
      <c r="AA253" s="141">
        <f>Z253*Input!X253/100</f>
        <v>3.0141479713150714E-6</v>
      </c>
      <c r="AB253" s="142">
        <v>0</v>
      </c>
      <c r="AC253" s="142">
        <v>0.85</v>
      </c>
      <c r="AD253" s="141">
        <f>(((Input!G253*$L$4*0.000000001*Input!U253*(230/229))-((AB253*0.000000000000001)+(Input!G253*AC253*0.000000000000001)))/Input!F253)*1000000000000</f>
        <v>224.80734469399974</v>
      </c>
      <c r="AE253" s="141">
        <f>AD253*Input!V253/100</f>
        <v>0.76499510056962583</v>
      </c>
      <c r="AF253" s="141">
        <f t="shared" si="914"/>
        <v>10.248634959815877</v>
      </c>
      <c r="AG253" s="141">
        <f>AF253*Input!V253/100</f>
        <v>3.4874997266915314E-2</v>
      </c>
      <c r="AH253" s="137">
        <f t="shared" si="915"/>
        <v>39420.020590116583</v>
      </c>
      <c r="AI253" s="146">
        <f t="shared" si="916"/>
        <v>476.2966729452387</v>
      </c>
      <c r="AJ253" s="143">
        <f t="shared" si="917"/>
        <v>-1.9300515198156232</v>
      </c>
      <c r="AK253" s="146">
        <f t="shared" si="918"/>
        <v>2.0319050407797521</v>
      </c>
      <c r="AL253" s="146">
        <f t="shared" si="919"/>
        <v>1.0012307232098308</v>
      </c>
      <c r="AM253" s="146">
        <f t="shared" si="920"/>
        <v>3.4084547271023215E-3</v>
      </c>
      <c r="AN253" s="137">
        <f>AF253/Q253</f>
        <v>1.0012307232098308</v>
      </c>
      <c r="AO253" s="141">
        <f t="shared" si="921"/>
        <v>3.4084547271023215E-3</v>
      </c>
      <c r="AP253" s="137" t="str">
        <f t="shared" si="922"/>
        <v>Out of range</v>
      </c>
      <c r="AQ253" s="137" t="e">
        <f t="shared" si="923"/>
        <v>#VALUE!</v>
      </c>
      <c r="AR253" s="137" t="e">
        <f t="shared" si="924"/>
        <v>#VALUE!</v>
      </c>
      <c r="AS253" s="145">
        <f t="shared" si="925"/>
        <v>2.539904110199425E-5</v>
      </c>
      <c r="AT253" s="145">
        <f t="shared" si="926"/>
        <v>2.9447458060024662E-7</v>
      </c>
      <c r="AU253" s="137">
        <v>0.75</v>
      </c>
      <c r="AV253" s="137">
        <f t="shared" si="927"/>
        <v>0.375</v>
      </c>
      <c r="AW253" s="137" t="str">
        <f t="shared" si="928"/>
        <v>Out of range</v>
      </c>
      <c r="AX253" s="147">
        <f t="shared" si="929"/>
        <v>254.46116939800001</v>
      </c>
      <c r="AY253" s="147" t="e">
        <f t="shared" si="930"/>
        <v>#VALUE!</v>
      </c>
      <c r="AZ253" s="137" t="str">
        <f>Input!B253</f>
        <v>Hu1-13</v>
      </c>
      <c r="BA253" s="148">
        <f>Input!E253</f>
        <v>0</v>
      </c>
      <c r="BB253" s="137" t="e">
        <f t="shared" si="931"/>
        <v>#VALUE!</v>
      </c>
      <c r="BC253" s="143" t="e">
        <f t="shared" si="932"/>
        <v>#VALUE!</v>
      </c>
      <c r="BD253" s="137" t="e">
        <f t="shared" si="933"/>
        <v>#VALUE!</v>
      </c>
      <c r="BE253" s="149" t="e">
        <f t="shared" si="934"/>
        <v>#VALUE!</v>
      </c>
      <c r="BF253" s="150" t="e">
        <f t="shared" si="935"/>
        <v>#VALUE!</v>
      </c>
      <c r="BG253" s="151"/>
      <c r="BH253" s="151"/>
      <c r="BI253" s="151"/>
      <c r="BJ253" s="151"/>
      <c r="BK253" s="151"/>
      <c r="BL253" s="151"/>
      <c r="BM253" s="155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</row>
    <row r="254" spans="1:109" ht="15" customHeight="1" x14ac:dyDescent="0.2">
      <c r="A254" s="9">
        <f>Input!A254</f>
        <v>9246</v>
      </c>
      <c r="B254" s="9" t="str">
        <f>Input!B254</f>
        <v>So-1-1438</v>
      </c>
      <c r="C254" s="9">
        <f>Input!O254</f>
        <v>2.3631890223708005</v>
      </c>
      <c r="D254" s="9">
        <f>C254*Input!P254/100</f>
        <v>8.3409370663076222E-3</v>
      </c>
      <c r="E254" s="11">
        <f>Input!M254</f>
        <v>1.5505887082402339</v>
      </c>
      <c r="F254" s="12">
        <f>E254*Input!N254/100</f>
        <v>1.3425399649182805E-4</v>
      </c>
      <c r="G254" s="13">
        <f t="shared" si="910"/>
        <v>213.79517109216343</v>
      </c>
      <c r="H254" s="12">
        <f>G254*Input!L254/100</f>
        <v>1.397460008190282E-2</v>
      </c>
      <c r="I254" s="9">
        <v>0.3</v>
      </c>
      <c r="J254" s="21">
        <f>(((C254*$G$4*0.000000001*Input!G254*(234/233))-(I254*0.000000000000001))/Input!F254)*1000000000000</f>
        <v>58.96162317623677</v>
      </c>
      <c r="K254" s="9">
        <f>J254*Input!P254/100</f>
        <v>0.20810658122766526</v>
      </c>
      <c r="L254" s="14">
        <f t="shared" si="911"/>
        <v>0.81539638984796392</v>
      </c>
      <c r="M254" s="22">
        <f>L254*Input!P254/100</f>
        <v>2.877962747555939E-3</v>
      </c>
      <c r="N254" s="9">
        <v>5.0000000000000001E-3</v>
      </c>
      <c r="O254" s="21">
        <f>(((G254*$D$4*0.000000001*Input!G254*(238/236))-(N254*0.000000001))/Input!F254)*1000000</f>
        <v>0.53732114143912235</v>
      </c>
      <c r="P254" s="9">
        <f>O254*Input!L254/100</f>
        <v>3.5121691611670411E-5</v>
      </c>
      <c r="Q254" s="23">
        <f t="shared" si="912"/>
        <v>0.40089486293145288</v>
      </c>
      <c r="R254" s="24">
        <f>Q254*Input!L254/100</f>
        <v>2.6204265305605178E-5</v>
      </c>
      <c r="S254" s="65">
        <f>Input!S254*0.0000028263/0.000000000155125</f>
        <v>2.0205881555920002</v>
      </c>
      <c r="T254" s="9">
        <f>S254*Input!T254/100</f>
        <v>1.5719008568377973E-3</v>
      </c>
      <c r="U254" s="9">
        <f>S254*1/((U253+U255)/2)</f>
        <v>2.0226096114281771</v>
      </c>
      <c r="V254" s="9">
        <f>U254*Input!T254/100</f>
        <v>1.5734734327000049E-3</v>
      </c>
      <c r="W254" s="3">
        <v>3.0000000000000001E-3</v>
      </c>
      <c r="X254" s="21">
        <f>((($L$4*0.000000001*Input!G254/Input!W254*(232/229))-(W254*0.000000001))/Input!F254)*1000000000</f>
        <v>0.5286373383795071</v>
      </c>
      <c r="Y254" s="21">
        <f>X254*Input!X254/100</f>
        <v>1.0500351807595126E-3</v>
      </c>
      <c r="Z254" s="21">
        <f t="shared" si="913"/>
        <v>1.2907811216640176E-4</v>
      </c>
      <c r="AA254" s="21">
        <f>Z254*Input!X254/100</f>
        <v>2.5638854655295465E-7</v>
      </c>
      <c r="AB254" s="14">
        <v>0.05</v>
      </c>
      <c r="AC254" s="14">
        <v>0.85</v>
      </c>
      <c r="AD254" s="21">
        <f>(((Input!G254*$L$4*0.000000001*Input!U254*(230/229))-((AB254*0.000000000000001)+(Input!G254*AC254*0.000000000000001)))/Input!F254)*1000000000000</f>
        <v>4.336202886998195</v>
      </c>
      <c r="AE254" s="21">
        <f>AD254*Input!V254/100</f>
        <v>1.0463050009226357E-2</v>
      </c>
      <c r="AF254" s="21">
        <f t="shared" si="914"/>
        <v>0.19768108804912357</v>
      </c>
      <c r="AG254" s="21">
        <f>AF254*Input!V254/100</f>
        <v>4.7699500324075128E-4</v>
      </c>
      <c r="AH254" s="9">
        <f t="shared" si="915"/>
        <v>1531.484189932077</v>
      </c>
      <c r="AI254" s="3">
        <f t="shared" si="916"/>
        <v>4.7864080345644489</v>
      </c>
      <c r="AJ254" s="22">
        <f t="shared" si="917"/>
        <v>1022.6096114281771</v>
      </c>
      <c r="AK254" s="3">
        <f t="shared" si="918"/>
        <v>1.5734734327000048</v>
      </c>
      <c r="AL254" s="3">
        <f t="shared" si="919"/>
        <v>0.49309957878638155</v>
      </c>
      <c r="AM254" s="3">
        <f t="shared" si="920"/>
        <v>1.1902621557573325E-3</v>
      </c>
      <c r="AN254" s="9">
        <f>AL254*1/((AN253+AN255)/2)</f>
        <v>0.49196205104798324</v>
      </c>
      <c r="AO254" s="21">
        <f t="shared" si="921"/>
        <v>1.1875163488729054E-3</v>
      </c>
      <c r="AP254" s="58">
        <f t="shared" si="922"/>
        <v>29.719100000000001</v>
      </c>
      <c r="AQ254" s="58">
        <f t="shared" si="923"/>
        <v>7.4399999999999994E-2</v>
      </c>
      <c r="AR254" s="58">
        <f t="shared" si="924"/>
        <v>0.25034405483342359</v>
      </c>
      <c r="AS254" s="67">
        <f t="shared" si="925"/>
        <v>3.219749717483215E-4</v>
      </c>
      <c r="AT254" s="67">
        <f t="shared" si="926"/>
        <v>6.398868010604054E-7</v>
      </c>
      <c r="AU254" s="58">
        <v>0.75</v>
      </c>
      <c r="AV254" s="58">
        <f t="shared" si="927"/>
        <v>0.375</v>
      </c>
      <c r="AW254" s="58">
        <f t="shared" si="928"/>
        <v>29.706600000000002</v>
      </c>
      <c r="AX254" s="57">
        <f t="shared" si="929"/>
        <v>9.0526668599999999E-2</v>
      </c>
      <c r="AY254" s="47">
        <f t="shared" si="930"/>
        <v>8.5058047575695614E-2</v>
      </c>
      <c r="AZ254" s="9" t="str">
        <f>Input!B254</f>
        <v>So-1-1438</v>
      </c>
      <c r="BA254" s="48">
        <f>Input!E254</f>
        <v>1438</v>
      </c>
      <c r="BB254" s="58">
        <f t="shared" si="931"/>
        <v>1112.1750096348001</v>
      </c>
      <c r="BC254" s="22">
        <f t="shared" si="932"/>
        <v>1.734783279078806</v>
      </c>
      <c r="BD254" s="9">
        <f t="shared" si="933"/>
        <v>29648.600000000002</v>
      </c>
      <c r="BE254" s="49">
        <f t="shared" si="934"/>
        <v>42.529023787847805</v>
      </c>
      <c r="BF254" s="89">
        <f t="shared" si="935"/>
        <v>0.28632710433269243</v>
      </c>
      <c r="BG254" s="85"/>
      <c r="BH254" s="85"/>
      <c r="BI254" s="85"/>
      <c r="BJ254" s="85"/>
      <c r="BK254" s="85"/>
      <c r="BL254" s="85"/>
      <c r="BM254" s="90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</row>
    <row r="255" spans="1:109" s="154" customFormat="1" ht="15" customHeight="1" x14ac:dyDescent="0.2">
      <c r="A255" s="137">
        <f>Input!A255</f>
        <v>9186</v>
      </c>
      <c r="B255" s="137" t="str">
        <f>Input!B255</f>
        <v>Hu1-13</v>
      </c>
      <c r="C255" s="137">
        <f>Input!O255</f>
        <v>2.0766217925982566</v>
      </c>
      <c r="D255" s="137">
        <f>C255*Input!P255/100</f>
        <v>2.3074862576236668E-2</v>
      </c>
      <c r="E255" s="138">
        <f>Input!M255</f>
        <v>2.6996604612953963</v>
      </c>
      <c r="F255" s="139">
        <f>E255*Input!N255/100</f>
        <v>4.4346934029854216E-4</v>
      </c>
      <c r="G255" s="140">
        <f t="shared" si="910"/>
        <v>372.22918440340925</v>
      </c>
      <c r="H255" s="139">
        <f>G255*Input!L255/100</f>
        <v>3.7545568863752959E-2</v>
      </c>
      <c r="I255" s="137">
        <v>0</v>
      </c>
      <c r="J255" s="141">
        <f>(((C255*$G$4*0.000000001*Input!G255*(234/233))-(I255*0.000000000000001))/Input!F255)*1000000000000</f>
        <v>759.54907245862717</v>
      </c>
      <c r="K255" s="137">
        <f>J255*Input!P255/100</f>
        <v>8.4399049116025182</v>
      </c>
      <c r="L255" s="142">
        <f t="shared" si="911"/>
        <v>10.504011562638651</v>
      </c>
      <c r="M255" s="143">
        <f>L255*Input!P255/100</f>
        <v>0.11671775003566016</v>
      </c>
      <c r="N255" s="137">
        <v>0</v>
      </c>
      <c r="O255" s="141">
        <f>(((G255*$D$4*0.000000001*Input!G255*(238/236))-(N255*0.000000001))/Input!F255)*1000000</f>
        <v>13.71468718451572</v>
      </c>
      <c r="P255" s="137">
        <f>O255*Input!L255/100</f>
        <v>1.3833566891224905E-3</v>
      </c>
      <c r="Q255" s="144">
        <f t="shared" si="912"/>
        <v>10.232516859951462</v>
      </c>
      <c r="R255" s="145">
        <f>Q255*Input!L255/100</f>
        <v>1.0321212911625264E-3</v>
      </c>
      <c r="S255" s="143">
        <f>Input!S255*0.0000028263/0.000000000155125</f>
        <v>0.99993119239766448</v>
      </c>
      <c r="T255" s="137">
        <f>S255*Input!T255/100</f>
        <v>2.0837633039644042E-3</v>
      </c>
      <c r="U255" s="143">
        <f>S255</f>
        <v>0.99993119239766448</v>
      </c>
      <c r="V255" s="137">
        <f>U255*Input!T255/100</f>
        <v>2.0837633039644042E-3</v>
      </c>
      <c r="W255" s="146">
        <v>0</v>
      </c>
      <c r="X255" s="141">
        <f>((($L$4*0.000000001*Input!G255/Input!W255*(232/229))-(W255*0.000000001))/Input!F255)*1000000000</f>
        <v>1.0618994528742214</v>
      </c>
      <c r="Y255" s="141">
        <f>X255*Input!X255/100</f>
        <v>1.2977027744255363E-2</v>
      </c>
      <c r="Z255" s="141">
        <f t="shared" si="913"/>
        <v>2.5928546233171804E-4</v>
      </c>
      <c r="AA255" s="141">
        <f>Z255*Input!X255/100</f>
        <v>3.1686188642940452E-6</v>
      </c>
      <c r="AB255" s="142">
        <v>0</v>
      </c>
      <c r="AC255" s="142">
        <v>0.85</v>
      </c>
      <c r="AD255" s="141">
        <f>(((Input!G255*$L$4*0.000000001*Input!U255*(230/229))-((AB255*0.000000000000001)+(Input!G255*AC255*0.000000000000001)))/Input!F255)*1000000000000</f>
        <v>225.21552416283009</v>
      </c>
      <c r="AE255" s="141">
        <f>AD255*Input!V255/100</f>
        <v>0.69424099722923116</v>
      </c>
      <c r="AF255" s="141">
        <f t="shared" si="914"/>
        <v>10.267243259201415</v>
      </c>
      <c r="AG255" s="141">
        <f>AF255*Input!V255/100</f>
        <v>3.1649422150444716E-2</v>
      </c>
      <c r="AH255" s="137">
        <f t="shared" si="915"/>
        <v>39598.221847339708</v>
      </c>
      <c r="AI255" s="146">
        <f t="shared" si="916"/>
        <v>499.0707990000941</v>
      </c>
      <c r="AJ255" s="143">
        <f t="shared" si="917"/>
        <v>-6.8807602335518858E-2</v>
      </c>
      <c r="AK255" s="146">
        <f t="shared" si="918"/>
        <v>2.0837633039644041</v>
      </c>
      <c r="AL255" s="146">
        <f t="shared" si="919"/>
        <v>1.003393729981122</v>
      </c>
      <c r="AM255" s="146">
        <f t="shared" si="920"/>
        <v>3.09467961390537E-3</v>
      </c>
      <c r="AN255" s="137">
        <f>AF255/Q255</f>
        <v>1.003393729981122</v>
      </c>
      <c r="AO255" s="141">
        <f t="shared" si="921"/>
        <v>3.09467961390537E-3</v>
      </c>
      <c r="AP255" s="137" t="str">
        <f t="shared" si="922"/>
        <v>Out of range</v>
      </c>
      <c r="AQ255" s="137" t="e">
        <f t="shared" si="923"/>
        <v>#VALUE!</v>
      </c>
      <c r="AR255" s="137" t="e">
        <f t="shared" si="924"/>
        <v>#VALUE!</v>
      </c>
      <c r="AS255" s="145">
        <f t="shared" si="925"/>
        <v>2.5339363314075984E-5</v>
      </c>
      <c r="AT255" s="145">
        <f t="shared" si="926"/>
        <v>3.0967227696595779E-7</v>
      </c>
      <c r="AU255" s="137">
        <v>0.75</v>
      </c>
      <c r="AV255" s="137">
        <f t="shared" si="927"/>
        <v>0.375</v>
      </c>
      <c r="AW255" s="137" t="str">
        <f t="shared" si="928"/>
        <v>Out of range</v>
      </c>
      <c r="AX255" s="147">
        <f t="shared" si="929"/>
        <v>252.01117858110001</v>
      </c>
      <c r="AY255" s="147" t="e">
        <f t="shared" si="930"/>
        <v>#VALUE!</v>
      </c>
      <c r="AZ255" s="137" t="str">
        <f>Input!B255</f>
        <v>Hu1-13</v>
      </c>
      <c r="BA255" s="148">
        <f>Input!E255</f>
        <v>0</v>
      </c>
      <c r="BB255" s="137" t="e">
        <f t="shared" si="931"/>
        <v>#VALUE!</v>
      </c>
      <c r="BC255" s="143" t="e">
        <f t="shared" si="932"/>
        <v>#VALUE!</v>
      </c>
      <c r="BD255" s="137" t="e">
        <f t="shared" si="933"/>
        <v>#VALUE!</v>
      </c>
      <c r="BE255" s="149" t="e">
        <f t="shared" si="934"/>
        <v>#VALUE!</v>
      </c>
      <c r="BF255" s="150" t="e">
        <f t="shared" si="935"/>
        <v>#VALUE!</v>
      </c>
      <c r="BG255" s="151"/>
      <c r="BH255" s="151"/>
      <c r="BI255" s="151"/>
      <c r="BJ255" s="151"/>
      <c r="BK255" s="151"/>
      <c r="BL255" s="151"/>
      <c r="BM255" s="155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</row>
    <row r="256" spans="1:109" ht="15" customHeight="1" x14ac:dyDescent="0.2">
      <c r="A256" s="9">
        <f>Input!A256</f>
        <v>9247</v>
      </c>
      <c r="B256" s="9" t="str">
        <f>Input!B256</f>
        <v>So-1-1462</v>
      </c>
      <c r="C256" s="9">
        <f>Input!O256</f>
        <v>1.8092067628646107</v>
      </c>
      <c r="D256" s="9">
        <f>C256*Input!P256/100</f>
        <v>8.3674461445244104E-3</v>
      </c>
      <c r="E256" s="11">
        <f>Input!M256</f>
        <v>1.2244277818279874</v>
      </c>
      <c r="F256" s="12">
        <f>E256*Input!N256/100</f>
        <v>1.2382931676461855E-4</v>
      </c>
      <c r="G256" s="13">
        <f t="shared" si="910"/>
        <v>168.82410255844289</v>
      </c>
      <c r="H256" s="12">
        <f>G256*Input!L256/100</f>
        <v>1.6744784255161061E-2</v>
      </c>
      <c r="I256" s="9">
        <v>0.3</v>
      </c>
      <c r="J256" s="21">
        <f>(((C256*$G$4*0.000000001*Input!G256*(234/233))-(I256*0.000000000000001))/Input!F256)*1000000000000</f>
        <v>42.192669241403955</v>
      </c>
      <c r="K256" s="9">
        <f>J256*Input!P256/100</f>
        <v>0.19513794377608062</v>
      </c>
      <c r="L256" s="14">
        <f t="shared" si="911"/>
        <v>0.58349394613267225</v>
      </c>
      <c r="M256" s="22">
        <f>L256*Input!P256/100</f>
        <v>2.6986159183877241E-3</v>
      </c>
      <c r="N256" s="9">
        <v>5.0000000000000001E-3</v>
      </c>
      <c r="O256" s="21">
        <f>(((G256*$D$4*0.000000001*Input!G256*(238/236))-(N256*0.000000001))/Input!F256)*1000000</f>
        <v>0.39659350336739285</v>
      </c>
      <c r="P256" s="9">
        <f>O256*Input!L256/100</f>
        <v>3.9336045921444027E-5</v>
      </c>
      <c r="Q256" s="23">
        <f t="shared" si="912"/>
        <v>0.29589808758714037</v>
      </c>
      <c r="R256" s="24">
        <f>Q256*Input!L256/100</f>
        <v>2.9348591599627784E-5</v>
      </c>
      <c r="S256" s="65">
        <f>Input!S256*0.0000028263/0.000000000155125</f>
        <v>1.9505262914332098</v>
      </c>
      <c r="T256" s="9">
        <f>S256*Input!T256/100</f>
        <v>2.1662228883324152E-3</v>
      </c>
      <c r="U256" s="9">
        <f>S256*1/((U255+U257)/2)</f>
        <v>1.950080360873012</v>
      </c>
      <c r="V256" s="9">
        <f>U256*Input!T256/100</f>
        <v>2.1657276450791712E-3</v>
      </c>
      <c r="W256" s="3">
        <v>3.0000000000000001E-3</v>
      </c>
      <c r="X256" s="21">
        <f>((($L$4*0.000000001*Input!G256/Input!W256*(232/229))-(W256*0.000000001))/Input!F256)*1000000000</f>
        <v>0.31853371329144864</v>
      </c>
      <c r="Y256" s="21">
        <f>X256*Input!X256/100</f>
        <v>7.1891912994874419E-4</v>
      </c>
      <c r="Z256" s="21">
        <f t="shared" si="913"/>
        <v>7.7776818601294493E-5</v>
      </c>
      <c r="AA256" s="21">
        <f>Z256*Input!X256/100</f>
        <v>1.7553948114704957E-7</v>
      </c>
      <c r="AB256" s="14">
        <v>0.05</v>
      </c>
      <c r="AC256" s="14">
        <v>0.85</v>
      </c>
      <c r="AD256" s="21">
        <f>(((Input!G256*$L$4*0.000000001*Input!U256*(230/229))-((AB256*0.000000000000001)+(Input!G256*AC256*0.000000000000001)))/Input!F256)*1000000000000</f>
        <v>3.2262342573755318</v>
      </c>
      <c r="AE256" s="21">
        <f>AD256*Input!V256/100</f>
        <v>9.3200491938891846E-3</v>
      </c>
      <c r="AF256" s="21">
        <f t="shared" si="914"/>
        <v>0.14707925687971088</v>
      </c>
      <c r="AG256" s="21">
        <f>AF256*Input!V256/100</f>
        <v>4.2488728349027969E-4</v>
      </c>
      <c r="AH256" s="9">
        <f t="shared" si="915"/>
        <v>1891.042337867789</v>
      </c>
      <c r="AI256" s="3">
        <f t="shared" si="916"/>
        <v>6.9324791110866189</v>
      </c>
      <c r="AJ256" s="22">
        <f t="shared" si="917"/>
        <v>950.08036087301195</v>
      </c>
      <c r="AK256" s="3">
        <f t="shared" si="918"/>
        <v>2.1657276450791714</v>
      </c>
      <c r="AL256" s="3">
        <f t="shared" si="919"/>
        <v>0.49706051863683248</v>
      </c>
      <c r="AM256" s="3">
        <f t="shared" si="920"/>
        <v>1.4367704939168249E-3</v>
      </c>
      <c r="AN256" s="9">
        <f>AL256*1/((AN255+AN257)/2)</f>
        <v>0.49684471715973588</v>
      </c>
      <c r="AO256" s="21">
        <f t="shared" si="921"/>
        <v>1.4361467123385045E-3</v>
      </c>
      <c r="AP256" s="58">
        <f t="shared" si="922"/>
        <v>31.341999999999999</v>
      </c>
      <c r="AQ256" s="58">
        <f t="shared" si="923"/>
        <v>9.5399999999999999E-2</v>
      </c>
      <c r="AR256" s="58">
        <f t="shared" si="924"/>
        <v>0.30438389381660391</v>
      </c>
      <c r="AS256" s="67">
        <f t="shared" si="925"/>
        <v>2.6285002122019343E-4</v>
      </c>
      <c r="AT256" s="67">
        <f t="shared" si="926"/>
        <v>5.9381561768233453E-7</v>
      </c>
      <c r="AU256" s="58">
        <v>0.75</v>
      </c>
      <c r="AV256" s="58">
        <f t="shared" si="927"/>
        <v>0.375</v>
      </c>
      <c r="AW256" s="58">
        <f t="shared" si="928"/>
        <v>31.331499999999998</v>
      </c>
      <c r="AX256" s="57">
        <f t="shared" si="929"/>
        <v>0.1102734273</v>
      </c>
      <c r="AY256" s="47">
        <f t="shared" si="930"/>
        <v>0.11027338872224815</v>
      </c>
      <c r="AZ256" s="9" t="str">
        <f>Input!B256</f>
        <v>So-1-1462</v>
      </c>
      <c r="BA256" s="48">
        <f>Input!E256</f>
        <v>1462</v>
      </c>
      <c r="BB256" s="58">
        <f t="shared" si="931"/>
        <v>1038.0495409091054</v>
      </c>
      <c r="BC256" s="22">
        <f t="shared" si="932"/>
        <v>2.3882696159684507</v>
      </c>
      <c r="BD256" s="9">
        <f t="shared" si="933"/>
        <v>31273.5</v>
      </c>
      <c r="BE256" s="49">
        <f t="shared" si="934"/>
        <v>55.136694361124079</v>
      </c>
      <c r="BF256" s="89">
        <f t="shared" si="935"/>
        <v>0.3519569402111235</v>
      </c>
      <c r="BG256" s="85"/>
      <c r="BH256" s="85"/>
      <c r="BI256" s="85"/>
      <c r="BJ256" s="85"/>
      <c r="BK256" s="85"/>
      <c r="BL256" s="85"/>
      <c r="BM256" s="90"/>
      <c r="BN256" s="85"/>
      <c r="BO256" s="85"/>
      <c r="BP256" s="85"/>
      <c r="BQ256" s="85"/>
      <c r="BR256" s="85"/>
      <c r="BS256" s="85"/>
      <c r="BT256" s="85"/>
      <c r="BU256" s="85"/>
      <c r="BV256" s="85"/>
      <c r="BW256" s="85"/>
      <c r="BX256" s="85"/>
      <c r="BY256" s="85"/>
      <c r="BZ256" s="85"/>
      <c r="CA256" s="85"/>
      <c r="CB256" s="85"/>
      <c r="CC256" s="85"/>
      <c r="CD256" s="85"/>
      <c r="CE256" s="85"/>
      <c r="CF256" s="85"/>
      <c r="CG256" s="85"/>
      <c r="CH256" s="85"/>
      <c r="CI256" s="85"/>
      <c r="CJ256" s="85"/>
      <c r="CK256" s="85"/>
      <c r="CL256" s="85"/>
      <c r="CM256" s="85"/>
      <c r="CN256" s="85"/>
      <c r="CO256" s="85"/>
      <c r="CP256" s="85"/>
      <c r="CQ256" s="85"/>
      <c r="CR256" s="85"/>
      <c r="CS256" s="85"/>
      <c r="CT256" s="85"/>
      <c r="CU256" s="85"/>
      <c r="CV256" s="85"/>
      <c r="CW256" s="85"/>
      <c r="CX256" s="85"/>
      <c r="CY256" s="85"/>
      <c r="CZ256" s="85"/>
      <c r="DA256" s="85"/>
      <c r="DB256" s="85"/>
      <c r="DC256" s="85"/>
      <c r="DD256" s="85"/>
      <c r="DE256" s="85"/>
    </row>
    <row r="257" spans="1:109" s="154" customFormat="1" ht="15" customHeight="1" x14ac:dyDescent="0.2">
      <c r="A257" s="137">
        <f>Input!A257</f>
        <v>9186</v>
      </c>
      <c r="B257" s="137" t="str">
        <f>Input!B257</f>
        <v>Hu1-13</v>
      </c>
      <c r="C257" s="137">
        <f>Input!O257</f>
        <v>2.0539643995410355</v>
      </c>
      <c r="D257" s="137">
        <f>C257*Input!P257/100</f>
        <v>2.819716735934108E-2</v>
      </c>
      <c r="E257" s="138">
        <f>Input!M257</f>
        <v>2.6985473461554506</v>
      </c>
      <c r="F257" s="139">
        <f>E257*Input!N257/100</f>
        <v>5.4013979829720799E-4</v>
      </c>
      <c r="G257" s="140">
        <f t="shared" si="910"/>
        <v>372.07570808791348</v>
      </c>
      <c r="H257" s="139">
        <f>G257*Input!L257/100</f>
        <v>9.7694948058380138E-2</v>
      </c>
      <c r="I257" s="137">
        <v>0</v>
      </c>
      <c r="J257" s="141">
        <f>(((C257*$G$4*0.000000001*Input!G257*(234/233))-(I257*0.000000000000001))/Input!F257)*1000000000000</f>
        <v>751.26186197943332</v>
      </c>
      <c r="K257" s="137">
        <f>J257*Input!P257/100</f>
        <v>10.31344869349137</v>
      </c>
      <c r="L257" s="142">
        <f t="shared" si="911"/>
        <v>10.389405465610979</v>
      </c>
      <c r="M257" s="143">
        <f>L257*Input!P257/100</f>
        <v>0.14262749867687419</v>
      </c>
      <c r="N257" s="137">
        <v>0</v>
      </c>
      <c r="O257" s="141">
        <f>(((G257*$D$4*0.000000001*Input!G257*(238/236))-(N257*0.000000001))/Input!F257)*1000000</f>
        <v>13.709032389713347</v>
      </c>
      <c r="P257" s="137">
        <f>O257*Input!L257/100</f>
        <v>3.5995448725377353E-3</v>
      </c>
      <c r="Q257" s="144">
        <f t="shared" si="912"/>
        <v>10.22829782218732</v>
      </c>
      <c r="R257" s="145">
        <f>Q257*Input!L257/100</f>
        <v>2.6856174771509966E-3</v>
      </c>
      <c r="S257" s="143">
        <f>Input!S257*0.0000028263/0.000000000155125</f>
        <v>1.0005261534319179</v>
      </c>
      <c r="T257" s="137">
        <f>S257*Input!T257/100</f>
        <v>2.5081378976235967E-3</v>
      </c>
      <c r="U257" s="143">
        <f>S257</f>
        <v>1.0005261534319179</v>
      </c>
      <c r="V257" s="137">
        <f>U257*Input!T257/100</f>
        <v>2.5081378976235967E-3</v>
      </c>
      <c r="W257" s="146">
        <v>0</v>
      </c>
      <c r="X257" s="141">
        <f>((($L$4*0.000000001*Input!G257/Input!W257*(232/229))-(W257*0.000000001))/Input!F257)*1000000000</f>
        <v>1.0384099192709015</v>
      </c>
      <c r="Y257" s="141">
        <f>X257*Input!X257/100</f>
        <v>8.9601322816414992E-3</v>
      </c>
      <c r="Z257" s="141">
        <f t="shared" si="913"/>
        <v>2.535499903302888E-4</v>
      </c>
      <c r="AA257" s="141">
        <f>Z257*Input!X257/100</f>
        <v>2.1878079274930635E-6</v>
      </c>
      <c r="AB257" s="142">
        <v>0</v>
      </c>
      <c r="AC257" s="142">
        <v>0.85</v>
      </c>
      <c r="AD257" s="141">
        <f>(((Input!G257*$L$4*0.000000001*Input!U257*(230/229))-((AB257*0.000000000000001)+(Input!G257*AC257*0.000000000000001)))/Input!F257)*1000000000000</f>
        <v>223.79472096487314</v>
      </c>
      <c r="AE257" s="141">
        <f>AD257*Input!V257/100</f>
        <v>0.95012206410157363</v>
      </c>
      <c r="AF257" s="141">
        <f t="shared" si="914"/>
        <v>10.202470938949068</v>
      </c>
      <c r="AG257" s="141">
        <f>AF257*Input!V257/100</f>
        <v>4.3314662230000127E-2</v>
      </c>
      <c r="AH257" s="137">
        <f t="shared" si="915"/>
        <v>40238.498631606111</v>
      </c>
      <c r="AI257" s="146">
        <f t="shared" si="916"/>
        <v>386.95728404416809</v>
      </c>
      <c r="AJ257" s="143">
        <f t="shared" si="917"/>
        <v>0.52615343191786401</v>
      </c>
      <c r="AK257" s="146">
        <f t="shared" si="918"/>
        <v>2.5081378976235968</v>
      </c>
      <c r="AL257" s="146">
        <f t="shared" si="919"/>
        <v>0.99747495783880791</v>
      </c>
      <c r="AM257" s="146">
        <f t="shared" si="920"/>
        <v>4.2428780917521929E-3</v>
      </c>
      <c r="AN257" s="137">
        <f>AF257/Q257</f>
        <v>0.99747495783880791</v>
      </c>
      <c r="AO257" s="141">
        <f t="shared" si="921"/>
        <v>4.2428780917521929E-3</v>
      </c>
      <c r="AP257" s="137">
        <f t="shared" si="922"/>
        <v>624.88310000000001</v>
      </c>
      <c r="AQ257" s="137" t="e">
        <f t="shared" si="923"/>
        <v>#VALUE!</v>
      </c>
      <c r="AR257" s="137" t="e">
        <f t="shared" si="924"/>
        <v>#VALUE!</v>
      </c>
      <c r="AS257" s="145">
        <f t="shared" si="925"/>
        <v>2.4789069964338128E-5</v>
      </c>
      <c r="AT257" s="145">
        <f t="shared" si="926"/>
        <v>2.1399656504068666E-7</v>
      </c>
      <c r="AU257" s="137">
        <v>0.75</v>
      </c>
      <c r="AV257" s="137">
        <f t="shared" si="927"/>
        <v>0.375</v>
      </c>
      <c r="AW257" s="137">
        <f t="shared" si="928"/>
        <v>624.88099999999997</v>
      </c>
      <c r="AX257" s="147">
        <f t="shared" si="929"/>
        <v>286.61539920839999</v>
      </c>
      <c r="AY257" s="147">
        <f t="shared" si="930"/>
        <v>184.26341223157783</v>
      </c>
      <c r="AZ257" s="137" t="str">
        <f>Input!B257</f>
        <v>Hu1-13</v>
      </c>
      <c r="BA257" s="148">
        <f>Input!E257</f>
        <v>0</v>
      </c>
      <c r="BB257" s="137">
        <f t="shared" si="931"/>
        <v>3.0769497248218647</v>
      </c>
      <c r="BC257" s="143">
        <f t="shared" si="932"/>
        <v>14.877885410554924</v>
      </c>
      <c r="BD257" s="137">
        <f t="shared" si="933"/>
        <v>624823</v>
      </c>
      <c r="BE257" s="149">
        <f t="shared" si="934"/>
        <v>92131.706115788911</v>
      </c>
      <c r="BF257" s="150">
        <f t="shared" si="935"/>
        <v>29.487760426637688</v>
      </c>
      <c r="BG257" s="151"/>
      <c r="BH257" s="151"/>
      <c r="BI257" s="151"/>
      <c r="BJ257" s="151"/>
      <c r="BK257" s="151"/>
      <c r="BL257" s="151"/>
      <c r="BM257" s="155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</row>
    <row r="258" spans="1:109" ht="15" customHeight="1" x14ac:dyDescent="0.2">
      <c r="A258" s="9">
        <f>Input!A258</f>
        <v>9248</v>
      </c>
      <c r="B258" s="9" t="str">
        <f>Input!B258</f>
        <v>So-1-1482</v>
      </c>
      <c r="C258" s="9">
        <f>Input!O258</f>
        <v>2.1238917578836052</v>
      </c>
      <c r="D258" s="9">
        <f>C258*Input!P258/100</f>
        <v>8.2171140458943345E-3</v>
      </c>
      <c r="E258" s="11">
        <f>Input!M258</f>
        <v>1.399660952463103</v>
      </c>
      <c r="F258" s="12">
        <f>E258*Input!N258/100</f>
        <v>1.2710397599768815E-4</v>
      </c>
      <c r="G258" s="13">
        <f t="shared" si="910"/>
        <v>192.98525212561262</v>
      </c>
      <c r="H258" s="12">
        <f>G258*Input!L258/100</f>
        <v>2.4433051082597454E-2</v>
      </c>
      <c r="I258" s="9">
        <v>0.3</v>
      </c>
      <c r="J258" s="21">
        <f>(((C258*$G$4*0.000000001*Input!G258*(234/233))-(I258*0.000000000000001))/Input!F258)*1000000000000</f>
        <v>53.120129129371627</v>
      </c>
      <c r="K258" s="9">
        <f>J258*Input!P258/100</f>
        <v>0.20551619806822632</v>
      </c>
      <c r="L258" s="14">
        <f t="shared" si="911"/>
        <v>0.73461277330987829</v>
      </c>
      <c r="M258" s="22">
        <f>L258*Input!P258/100</f>
        <v>2.8421396313873743E-3</v>
      </c>
      <c r="N258" s="9">
        <v>5.0000000000000001E-3</v>
      </c>
      <c r="O258" s="21">
        <f>(((G258*$D$4*0.000000001*Input!G258*(238/236))-(N258*0.000000001))/Input!F258)*1000000</f>
        <v>0.48619955523650576</v>
      </c>
      <c r="P258" s="9">
        <f>O258*Input!L258/100</f>
        <v>6.155568075065931E-5</v>
      </c>
      <c r="Q258" s="23">
        <f t="shared" si="912"/>
        <v>0.36275308939422379</v>
      </c>
      <c r="R258" s="24">
        <f>Q258*Input!L258/100</f>
        <v>4.5926642921761423E-5</v>
      </c>
      <c r="S258" s="65">
        <f>Input!S258*0.0000028263/0.000000000155125</f>
        <v>1.9995344975571476</v>
      </c>
      <c r="T258" s="9">
        <f>S258*Input!T258/100</f>
        <v>1.9859560109161396E-3</v>
      </c>
      <c r="U258" s="9">
        <f>S258*1/((U257+U259)/2)</f>
        <v>1.999287570569064</v>
      </c>
      <c r="V258" s="9">
        <f>U258*Input!T258/100</f>
        <v>1.9857107607657463E-3</v>
      </c>
      <c r="W258" s="3">
        <v>3.0000000000000001E-3</v>
      </c>
      <c r="X258" s="21">
        <f>((($L$4*0.000000001*Input!G258/Input!W258*(232/229))-(W258*0.000000001))/Input!F258)*1000000000</f>
        <v>0.40744974029087522</v>
      </c>
      <c r="Y258" s="21">
        <f>X258*Input!X258/100</f>
        <v>1.0895527820641525E-3</v>
      </c>
      <c r="Z258" s="21">
        <f t="shared" si="913"/>
        <v>9.9487568246041318E-5</v>
      </c>
      <c r="AA258" s="21">
        <f>Z258*Input!X258/100</f>
        <v>2.6603761407698481E-7</v>
      </c>
      <c r="AB258" s="14">
        <v>0.05</v>
      </c>
      <c r="AC258" s="14">
        <v>0.85</v>
      </c>
      <c r="AD258" s="21">
        <f>(((Input!G258*$L$4*0.000000001*Input!U258*(230/229))-((AB258*0.000000000000001)+(Input!G258*AC258*0.000000000000001)))/Input!F258)*1000000000000</f>
        <v>4.1795475656272805</v>
      </c>
      <c r="AE258" s="21">
        <f>AD258*Input!V258/100</f>
        <v>1.1131981054428237E-2</v>
      </c>
      <c r="AF258" s="21">
        <f t="shared" si="914"/>
        <v>0.19053940321925961</v>
      </c>
      <c r="AG258" s="21">
        <f>AF258*Input!V258/100</f>
        <v>5.0749058204354268E-4</v>
      </c>
      <c r="AH258" s="9">
        <f t="shared" si="915"/>
        <v>1915.208166994687</v>
      </c>
      <c r="AI258" s="3">
        <f t="shared" si="916"/>
        <v>7.2283873186040255</v>
      </c>
      <c r="AJ258" s="22">
        <f t="shared" si="917"/>
        <v>999.28757056906409</v>
      </c>
      <c r="AK258" s="3">
        <f t="shared" si="918"/>
        <v>1.9857107607657463</v>
      </c>
      <c r="AL258" s="3">
        <f t="shared" si="919"/>
        <v>0.52525921567601019</v>
      </c>
      <c r="AM258" s="3">
        <f t="shared" si="920"/>
        <v>1.400576926894313E-3</v>
      </c>
      <c r="AN258" s="9">
        <f>AL258*1/((AN257+AN259)/2)</f>
        <v>0.52479536592292209</v>
      </c>
      <c r="AO258" s="21">
        <f t="shared" si="921"/>
        <v>1.3993400951694574E-3</v>
      </c>
      <c r="AP258" s="58">
        <f t="shared" si="922"/>
        <v>32.3994</v>
      </c>
      <c r="AQ258" s="58">
        <f t="shared" si="923"/>
        <v>0.1052</v>
      </c>
      <c r="AR258" s="58">
        <f t="shared" si="924"/>
        <v>0.324697370938968</v>
      </c>
      <c r="AS258" s="67">
        <f t="shared" si="925"/>
        <v>2.7425698403335357E-4</v>
      </c>
      <c r="AT258" s="67">
        <f t="shared" si="926"/>
        <v>7.3420635223887849E-7</v>
      </c>
      <c r="AU258" s="58">
        <v>0.75</v>
      </c>
      <c r="AV258" s="58">
        <f t="shared" si="927"/>
        <v>0.375</v>
      </c>
      <c r="AW258" s="58">
        <f t="shared" si="928"/>
        <v>32.3887</v>
      </c>
      <c r="AX258" s="57">
        <f t="shared" si="929"/>
        <v>0.1034503413</v>
      </c>
      <c r="AY258" s="47">
        <f t="shared" si="930"/>
        <v>0.1051314603588752</v>
      </c>
      <c r="AZ258" s="9" t="str">
        <f>Input!B258</f>
        <v>So-1-1482</v>
      </c>
      <c r="BA258" s="48">
        <f>Input!E258</f>
        <v>1482</v>
      </c>
      <c r="BB258" s="58">
        <f t="shared" si="931"/>
        <v>1095.0800870809078</v>
      </c>
      <c r="BC258" s="22">
        <f t="shared" si="932"/>
        <v>2.1994918890830188</v>
      </c>
      <c r="BD258" s="9">
        <f t="shared" si="933"/>
        <v>32330.7</v>
      </c>
      <c r="BE258" s="49">
        <f t="shared" si="934"/>
        <v>52.565730179437601</v>
      </c>
      <c r="BF258" s="89">
        <f t="shared" si="935"/>
        <v>0.32459302274828938</v>
      </c>
      <c r="BG258" s="85"/>
      <c r="BH258" s="85"/>
      <c r="BI258" s="85"/>
      <c r="BJ258" s="85"/>
      <c r="BK258" s="85"/>
      <c r="BL258" s="85"/>
      <c r="BM258" s="90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  <c r="CE258" s="85"/>
      <c r="CF258" s="85"/>
      <c r="CG258" s="85"/>
      <c r="CH258" s="85"/>
      <c r="CI258" s="85"/>
      <c r="CJ258" s="85"/>
      <c r="CK258" s="85"/>
      <c r="CL258" s="85"/>
      <c r="CM258" s="85"/>
      <c r="CN258" s="85"/>
      <c r="CO258" s="85"/>
      <c r="CP258" s="85"/>
      <c r="CQ258" s="85"/>
      <c r="CR258" s="85"/>
      <c r="CS258" s="85"/>
      <c r="CT258" s="85"/>
      <c r="CU258" s="85"/>
      <c r="CV258" s="85"/>
      <c r="CW258" s="85"/>
      <c r="CX258" s="85"/>
      <c r="CY258" s="85"/>
      <c r="CZ258" s="85"/>
      <c r="DA258" s="85"/>
      <c r="DB258" s="85"/>
      <c r="DC258" s="85"/>
      <c r="DD258" s="85"/>
      <c r="DE258" s="85"/>
    </row>
    <row r="259" spans="1:109" s="154" customFormat="1" ht="15" customHeight="1" x14ac:dyDescent="0.2">
      <c r="A259" s="137">
        <f>Input!A259</f>
        <v>9186</v>
      </c>
      <c r="B259" s="137" t="str">
        <f>Input!B259</f>
        <v>Hu1-13</v>
      </c>
      <c r="C259" s="137">
        <f>Input!O259</f>
        <v>2.0562993014181274</v>
      </c>
      <c r="D259" s="137">
        <f>C259*Input!P259/100</f>
        <v>2.2806082902108709E-2</v>
      </c>
      <c r="E259" s="138">
        <f>Input!M259</f>
        <v>2.6992536153563562</v>
      </c>
      <c r="F259" s="139">
        <f>E259*Input!N259/100</f>
        <v>4.3930443386590724E-4</v>
      </c>
      <c r="G259" s="140">
        <f t="shared" si="910"/>
        <v>372.1730884853344</v>
      </c>
      <c r="H259" s="139">
        <f>G259*Input!L259/100</f>
        <v>4.0189766843171507E-2</v>
      </c>
      <c r="I259" s="137">
        <v>0</v>
      </c>
      <c r="J259" s="141">
        <f>(((C259*$G$4*0.000000001*Input!G259*(234/233))-(I259*0.000000000000001))/Input!F259)*1000000000000</f>
        <v>752.11588005886802</v>
      </c>
      <c r="K259" s="137">
        <f>J259*Input!P259/100</f>
        <v>8.3415955550758341</v>
      </c>
      <c r="L259" s="142">
        <f t="shared" si="911"/>
        <v>10.401215914871418</v>
      </c>
      <c r="M259" s="143">
        <f>L259*Input!P259/100</f>
        <v>0.11535820309509293</v>
      </c>
      <c r="N259" s="137">
        <v>0</v>
      </c>
      <c r="O259" s="141">
        <f>(((G259*$D$4*0.000000001*Input!G259*(238/236))-(N259*0.000000001))/Input!F259)*1000000</f>
        <v>13.712620345049711</v>
      </c>
      <c r="P259" s="137">
        <f>O259*Input!L259/100</f>
        <v>1.4807814738012537E-3</v>
      </c>
      <c r="Q259" s="144">
        <f t="shared" si="912"/>
        <v>10.230974792721037</v>
      </c>
      <c r="R259" s="145">
        <f>Q259*Input!L259/100</f>
        <v>1.1048098431061765E-3</v>
      </c>
      <c r="S259" s="143">
        <f>Input!S259*0.0000028263/0.000000000155125</f>
        <v>0.99972086154653628</v>
      </c>
      <c r="T259" s="137">
        <f>S259*Input!T259/100</f>
        <v>2.5959940587541013E-3</v>
      </c>
      <c r="U259" s="143">
        <f>S259</f>
        <v>0.99972086154653628</v>
      </c>
      <c r="V259" s="137">
        <f>U259*Input!T259/100</f>
        <v>2.5959940587541013E-3</v>
      </c>
      <c r="W259" s="146">
        <v>0</v>
      </c>
      <c r="X259" s="141">
        <f>((($L$4*0.000000001*Input!G259/Input!W259*(232/229))-(W259*0.000000001))/Input!F259)*1000000000</f>
        <v>1.0553438172283993</v>
      </c>
      <c r="Y259" s="141">
        <f>X259*Input!X259/100</f>
        <v>8.3315996292967869E-3</v>
      </c>
      <c r="Z259" s="141">
        <f t="shared" si="913"/>
        <v>2.5768476368298582E-4</v>
      </c>
      <c r="AA259" s="141">
        <f>Z259*Input!X259/100</f>
        <v>2.0343382379544971E-6</v>
      </c>
      <c r="AB259" s="142">
        <v>0</v>
      </c>
      <c r="AC259" s="142">
        <v>0.85</v>
      </c>
      <c r="AD259" s="141">
        <f>(((Input!G259*$L$4*0.000000001*Input!U259*(230/229))-((AB259*0.000000000000001)+(Input!G259*AC259*0.000000000000001)))/Input!F259)*1000000000000</f>
        <v>225.38334788336346</v>
      </c>
      <c r="AE259" s="141">
        <f>AD259*Input!V259/100</f>
        <v>0.71502497350760696</v>
      </c>
      <c r="AF259" s="141">
        <f t="shared" si="914"/>
        <v>10.274894094861104</v>
      </c>
      <c r="AG259" s="141">
        <f>AF259*Input!V259/100</f>
        <v>3.2596932945434462E-2</v>
      </c>
      <c r="AH259" s="137">
        <f t="shared" si="915"/>
        <v>39873.89067171116</v>
      </c>
      <c r="AI259" s="146">
        <f t="shared" si="916"/>
        <v>339.2576747222077</v>
      </c>
      <c r="AJ259" s="143">
        <f t="shared" si="917"/>
        <v>-0.27913845346372312</v>
      </c>
      <c r="AK259" s="146">
        <f t="shared" si="918"/>
        <v>2.5959940587541013</v>
      </c>
      <c r="AL259" s="146">
        <f t="shared" si="919"/>
        <v>1.0042927778662218</v>
      </c>
      <c r="AM259" s="146">
        <f t="shared" si="920"/>
        <v>3.1879475732430277E-3</v>
      </c>
      <c r="AN259" s="137">
        <f>AF259/Q259</f>
        <v>1.0042927778662218</v>
      </c>
      <c r="AO259" s="141">
        <f t="shared" si="921"/>
        <v>3.1879475732430277E-3</v>
      </c>
      <c r="AP259" s="137" t="str">
        <f t="shared" si="922"/>
        <v>Out of range</v>
      </c>
      <c r="AQ259" s="137" t="e">
        <f t="shared" si="923"/>
        <v>#VALUE!</v>
      </c>
      <c r="AR259" s="137" t="e">
        <f t="shared" si="924"/>
        <v>#VALUE!</v>
      </c>
      <c r="AS259" s="145">
        <f t="shared" si="925"/>
        <v>2.518672647559635E-5</v>
      </c>
      <c r="AT259" s="145">
        <f t="shared" si="926"/>
        <v>1.9885969635524046E-7</v>
      </c>
      <c r="AU259" s="137">
        <v>0.75</v>
      </c>
      <c r="AV259" s="137">
        <f t="shared" si="927"/>
        <v>0.375</v>
      </c>
      <c r="AW259" s="137" t="str">
        <f t="shared" si="928"/>
        <v>Out of range</v>
      </c>
      <c r="AX259" s="147">
        <f t="shared" si="929"/>
        <v>220.6459072152</v>
      </c>
      <c r="AY259" s="147" t="e">
        <f t="shared" si="930"/>
        <v>#VALUE!</v>
      </c>
      <c r="AZ259" s="137" t="str">
        <f>Input!B259</f>
        <v>Hu1-13</v>
      </c>
      <c r="BA259" s="148">
        <f>Input!E259</f>
        <v>0</v>
      </c>
      <c r="BB259" s="137" t="e">
        <f t="shared" si="931"/>
        <v>#VALUE!</v>
      </c>
      <c r="BC259" s="143" t="e">
        <f t="shared" si="932"/>
        <v>#VALUE!</v>
      </c>
      <c r="BD259" s="137" t="e">
        <f t="shared" si="933"/>
        <v>#VALUE!</v>
      </c>
      <c r="BE259" s="149" t="e">
        <f t="shared" si="934"/>
        <v>#VALUE!</v>
      </c>
      <c r="BF259" s="150" t="e">
        <f t="shared" si="935"/>
        <v>#VALUE!</v>
      </c>
      <c r="BG259" s="151"/>
      <c r="BH259" s="151"/>
      <c r="BI259" s="151"/>
      <c r="BJ259" s="151"/>
      <c r="BK259" s="151"/>
      <c r="BL259" s="151"/>
      <c r="BM259" s="155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</row>
    <row r="260" spans="1:109" ht="15" customHeight="1" x14ac:dyDescent="0.2">
      <c r="A260" s="9">
        <f>Input!A260</f>
        <v>9249</v>
      </c>
      <c r="B260" s="9" t="str">
        <f>Input!B260</f>
        <v>So-11508</v>
      </c>
      <c r="C260" s="9">
        <f>Input!O260</f>
        <v>2.1058820333544577</v>
      </c>
      <c r="D260" s="9">
        <f>C260*Input!P260/100</f>
        <v>1.1341006387366908E-2</v>
      </c>
      <c r="E260" s="11">
        <f>Input!M260</f>
        <v>1.3331202030415295</v>
      </c>
      <c r="F260" s="12">
        <f>E260*Input!N260/100</f>
        <v>1.4949100362504606E-4</v>
      </c>
      <c r="G260" s="13">
        <f t="shared" si="910"/>
        <v>183.81061359536608</v>
      </c>
      <c r="H260" s="12">
        <f>G260*Input!L260/100</f>
        <v>2.6292928248500606E-2</v>
      </c>
      <c r="I260" s="9">
        <v>0.3</v>
      </c>
      <c r="J260" s="21">
        <f>(((C260*$G$4*0.000000001*Input!G260*(234/233))-(I260*0.000000000000001))/Input!F260)*1000000000000</f>
        <v>54.172878712306876</v>
      </c>
      <c r="K260" s="9">
        <f>J260*Input!P260/100</f>
        <v>0.29174234537709964</v>
      </c>
      <c r="L260" s="14">
        <f t="shared" si="911"/>
        <v>0.74917153480756571</v>
      </c>
      <c r="M260" s="22">
        <f>L260*Input!P260/100</f>
        <v>4.0345845716496425E-3</v>
      </c>
      <c r="N260" s="9">
        <v>5.0000000000000001E-3</v>
      </c>
      <c r="O260" s="21">
        <f>(((G260*$D$4*0.000000001*Input!G260*(238/236))-(N260*0.000000001))/Input!F260)*1000000</f>
        <v>0.47629928394524412</v>
      </c>
      <c r="P260" s="9">
        <f>O260*Input!L260/100</f>
        <v>6.8131554824972507E-5</v>
      </c>
      <c r="Q260" s="23">
        <f t="shared" si="912"/>
        <v>0.3553665051037484</v>
      </c>
      <c r="R260" s="24">
        <f>Q260*Input!L260/100</f>
        <v>5.0832897175252334E-5</v>
      </c>
      <c r="S260" s="65">
        <f>Input!S260*0.0000028263/0.000000000155125</f>
        <v>2.0709007552046295</v>
      </c>
      <c r="T260" s="9">
        <f>S260*Input!T260/100</f>
        <v>2.4851860103896582E-3</v>
      </c>
      <c r="U260" s="9">
        <f>S260*1/((U259+U261)/2)</f>
        <v>2.0704473252047197</v>
      </c>
      <c r="V260" s="9">
        <f>U260*Input!T260/100</f>
        <v>2.4846418713768957E-3</v>
      </c>
      <c r="W260" s="3">
        <v>3.0000000000000001E-3</v>
      </c>
      <c r="X260" s="21">
        <f>((($L$4*0.000000001*Input!G260/Input!W260*(232/229))-(W260*0.000000001))/Input!F260)*1000000000</f>
        <v>0.48021850803866367</v>
      </c>
      <c r="Y260" s="21">
        <f>X260*Input!X260/100</f>
        <v>1.2705987234884492E-3</v>
      </c>
      <c r="Z260" s="21">
        <f t="shared" si="913"/>
        <v>1.1725561920201971E-4</v>
      </c>
      <c r="AA260" s="21">
        <f>Z260*Input!X260/100</f>
        <v>3.1024385271701932E-7</v>
      </c>
      <c r="AB260" s="14">
        <v>0.05</v>
      </c>
      <c r="AC260" s="14">
        <v>0.85</v>
      </c>
      <c r="AD260" s="21">
        <f>(((Input!G260*$L$4*0.000000001*Input!U260*(230/229))-((AB260*0.000000000000001)+(Input!G260*AC260*0.000000000000001)))/Input!F260)*1000000000000</f>
        <v>4.433698075580363</v>
      </c>
      <c r="AE260" s="21">
        <f>AD260*Input!V260/100</f>
        <v>1.6787809521219051E-2</v>
      </c>
      <c r="AF260" s="21">
        <f t="shared" si="914"/>
        <v>0.20212574976370015</v>
      </c>
      <c r="AG260" s="21">
        <f>AF260*Input!V260/100</f>
        <v>7.653314521021855E-4</v>
      </c>
      <c r="AH260" s="9">
        <f t="shared" si="915"/>
        <v>1723.8043783254234</v>
      </c>
      <c r="AI260" s="3">
        <f t="shared" si="916"/>
        <v>7.9627037962356368</v>
      </c>
      <c r="AJ260" s="22">
        <f t="shared" si="917"/>
        <v>1070.4473252047198</v>
      </c>
      <c r="AK260" s="3">
        <f t="shared" si="918"/>
        <v>2.4846418713768958</v>
      </c>
      <c r="AL260" s="3">
        <f t="shared" si="919"/>
        <v>0.56878109461861082</v>
      </c>
      <c r="AM260" s="3">
        <f t="shared" si="920"/>
        <v>2.1551760843106687E-3</v>
      </c>
      <c r="AN260" s="9">
        <f>AL260*1/((AN259+AN261)/2)</f>
        <v>0.56703403346078951</v>
      </c>
      <c r="AO260" s="21">
        <f t="shared" si="921"/>
        <v>2.1485562714146558E-3</v>
      </c>
      <c r="AP260" s="58">
        <f t="shared" si="922"/>
        <v>33.9739</v>
      </c>
      <c r="AQ260" s="58">
        <f t="shared" si="923"/>
        <v>0.1542</v>
      </c>
      <c r="AR260" s="58">
        <f t="shared" si="924"/>
        <v>0.4538778297457754</v>
      </c>
      <c r="AS260" s="67">
        <f t="shared" si="925"/>
        <v>3.2995686852306809E-4</v>
      </c>
      <c r="AT260" s="67">
        <f t="shared" si="926"/>
        <v>8.7429993079235824E-7</v>
      </c>
      <c r="AU260" s="58">
        <v>0.75</v>
      </c>
      <c r="AV260" s="58">
        <f t="shared" si="927"/>
        <v>0.375</v>
      </c>
      <c r="AW260" s="58">
        <f t="shared" si="928"/>
        <v>33.961500000000001</v>
      </c>
      <c r="AX260" s="57">
        <f t="shared" si="929"/>
        <v>0.14591917779999999</v>
      </c>
      <c r="AY260" s="47">
        <f t="shared" si="930"/>
        <v>0.15465031027234474</v>
      </c>
      <c r="AZ260" s="9" t="str">
        <f>Input!B260</f>
        <v>So-11508</v>
      </c>
      <c r="BA260" s="48">
        <f>Input!E260</f>
        <v>1508</v>
      </c>
      <c r="BB260" s="58">
        <f t="shared" si="931"/>
        <v>1178.2873778381841</v>
      </c>
      <c r="BC260" s="22">
        <f t="shared" si="932"/>
        <v>2.777786850908508</v>
      </c>
      <c r="BD260" s="9">
        <f t="shared" si="933"/>
        <v>33903.5</v>
      </c>
      <c r="BE260" s="49">
        <f t="shared" si="934"/>
        <v>77.32515513617237</v>
      </c>
      <c r="BF260" s="89">
        <f t="shared" si="935"/>
        <v>0.45536949272660143</v>
      </c>
      <c r="BG260" s="85"/>
      <c r="BH260" s="85"/>
      <c r="BI260" s="85"/>
      <c r="BJ260" s="85"/>
      <c r="BK260" s="85"/>
      <c r="BL260" s="85"/>
      <c r="BM260" s="90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</row>
    <row r="261" spans="1:109" s="154" customFormat="1" ht="15" customHeight="1" x14ac:dyDescent="0.2">
      <c r="A261" s="137">
        <f>Input!A261</f>
        <v>9186</v>
      </c>
      <c r="B261" s="137" t="str">
        <f>Input!B261</f>
        <v>Hu1-13</v>
      </c>
      <c r="C261" s="137">
        <f>Input!O261</f>
        <v>2.0268051850111806</v>
      </c>
      <c r="D261" s="137">
        <f>C261*Input!P261/100</f>
        <v>3.0742771700232926E-2</v>
      </c>
      <c r="E261" s="138">
        <f>Input!M261</f>
        <v>2.6984914889609666</v>
      </c>
      <c r="F261" s="139">
        <f>E261*Input!N261/100</f>
        <v>4.6800453003467641E-4</v>
      </c>
      <c r="G261" s="140">
        <f t="shared" si="910"/>
        <v>372.06800649793809</v>
      </c>
      <c r="H261" s="139">
        <f>G261*Input!L261/100</f>
        <v>4.2307553811312577E-2</v>
      </c>
      <c r="I261" s="137">
        <v>0</v>
      </c>
      <c r="J261" s="141">
        <f>(((C261*$G$4*0.000000001*Input!G261*(234/233))-(I261*0.000000000000001))/Input!F261)*1000000000000</f>
        <v>741.32805685498374</v>
      </c>
      <c r="K261" s="137">
        <f>J261*Input!P261/100</f>
        <v>11.244533700334076</v>
      </c>
      <c r="L261" s="142">
        <f t="shared" si="911"/>
        <v>10.252028161534421</v>
      </c>
      <c r="M261" s="143">
        <f>L261*Input!P261/100</f>
        <v>0.15550372752409986</v>
      </c>
      <c r="N261" s="137">
        <v>0</v>
      </c>
      <c r="O261" s="141">
        <f>(((G261*$D$4*0.000000001*Input!G261*(238/236))-(N261*0.000000001))/Input!F261)*1000000</f>
        <v>13.708748626640052</v>
      </c>
      <c r="P261" s="137">
        <f>O261*Input!L261/100</f>
        <v>1.5588107821104622E-3</v>
      </c>
      <c r="Q261" s="144">
        <f t="shared" si="912"/>
        <v>10.22808610679107</v>
      </c>
      <c r="R261" s="145">
        <f>Q261*Input!L261/100</f>
        <v>1.1630274460381472E-3</v>
      </c>
      <c r="S261" s="143">
        <f>Input!S261*0.0000028263/0.000000000155125</f>
        <v>1.0007171404198887</v>
      </c>
      <c r="T261" s="137">
        <f>S261*Input!T261/100</f>
        <v>2.2761055972294478E-3</v>
      </c>
      <c r="U261" s="143">
        <f>S261</f>
        <v>1.0007171404198887</v>
      </c>
      <c r="V261" s="137">
        <f>U261*Input!T261/100</f>
        <v>2.2761055972294478E-3</v>
      </c>
      <c r="W261" s="146">
        <v>0</v>
      </c>
      <c r="X261" s="141">
        <f>((($L$4*0.000000001*Input!G261/Input!W261*(232/229))-(W261*0.000000001))/Input!F261)*1000000000</f>
        <v>1.0391182096342617</v>
      </c>
      <c r="Y261" s="141">
        <f>X261*Input!X261/100</f>
        <v>1.2758735013145259E-2</v>
      </c>
      <c r="Z261" s="141">
        <f t="shared" si="913"/>
        <v>2.5372293457075505E-4</v>
      </c>
      <c r="AA261" s="141">
        <f>Z261*Input!X261/100</f>
        <v>3.1153180253527144E-6</v>
      </c>
      <c r="AB261" s="142">
        <v>0</v>
      </c>
      <c r="AC261" s="142">
        <v>0.85</v>
      </c>
      <c r="AD261" s="141">
        <f>(((Input!G261*$L$4*0.000000001*Input!U261*(230/229))-((AB261*0.000000000000001)+(Input!G261*AC261*0.000000000000001)))/Input!F261)*1000000000000</f>
        <v>224.77599401785164</v>
      </c>
      <c r="AE261" s="141">
        <f>AD261*Input!V261/100</f>
        <v>0.80396343339119869</v>
      </c>
      <c r="AF261" s="141">
        <f t="shared" si="914"/>
        <v>10.247205728773528</v>
      </c>
      <c r="AG261" s="141">
        <f>AF261*Input!V261/100</f>
        <v>3.6651506031006302E-2</v>
      </c>
      <c r="AH261" s="137">
        <f t="shared" si="915"/>
        <v>40387.384554374672</v>
      </c>
      <c r="AI261" s="146">
        <f t="shared" si="916"/>
        <v>516.5051181567859</v>
      </c>
      <c r="AJ261" s="143">
        <f t="shared" si="917"/>
        <v>0.71714041988868438</v>
      </c>
      <c r="AK261" s="146">
        <f t="shared" si="918"/>
        <v>2.2761055972294479</v>
      </c>
      <c r="AL261" s="146">
        <f t="shared" si="919"/>
        <v>1.0018693254811146</v>
      </c>
      <c r="AM261" s="146">
        <f t="shared" si="920"/>
        <v>3.5852282280272106E-3</v>
      </c>
      <c r="AN261" s="137">
        <f>AF261/Q261</f>
        <v>1.0018693254811146</v>
      </c>
      <c r="AO261" s="141">
        <f t="shared" si="921"/>
        <v>3.5852282280272106E-3</v>
      </c>
      <c r="AP261" s="137" t="str">
        <f t="shared" si="922"/>
        <v>Out of range</v>
      </c>
      <c r="AQ261" s="137" t="e">
        <f t="shared" si="923"/>
        <v>#VALUE!</v>
      </c>
      <c r="AR261" s="137" t="e">
        <f t="shared" si="924"/>
        <v>#VALUE!</v>
      </c>
      <c r="AS261" s="145">
        <f t="shared" si="925"/>
        <v>2.4806491842329372E-5</v>
      </c>
      <c r="AT261" s="145">
        <f t="shared" si="926"/>
        <v>3.0459771078197528E-7</v>
      </c>
      <c r="AU261" s="137">
        <v>0.75</v>
      </c>
      <c r="AV261" s="137">
        <f t="shared" si="927"/>
        <v>0.375</v>
      </c>
      <c r="AW261" s="137" t="str">
        <f t="shared" si="928"/>
        <v>Out of range</v>
      </c>
      <c r="AX261" s="147">
        <f t="shared" si="929"/>
        <v>315.95069811550002</v>
      </c>
      <c r="AY261" s="147" t="e">
        <f t="shared" si="930"/>
        <v>#VALUE!</v>
      </c>
      <c r="AZ261" s="137" t="str">
        <f>Input!B261</f>
        <v>Hu1-13</v>
      </c>
      <c r="BA261" s="148">
        <f>Input!E261</f>
        <v>0</v>
      </c>
      <c r="BB261" s="137" t="e">
        <f t="shared" si="931"/>
        <v>#VALUE!</v>
      </c>
      <c r="BC261" s="143" t="e">
        <f t="shared" si="932"/>
        <v>#VALUE!</v>
      </c>
      <c r="BD261" s="137" t="e">
        <f t="shared" si="933"/>
        <v>#VALUE!</v>
      </c>
      <c r="BE261" s="149" t="e">
        <f t="shared" si="934"/>
        <v>#VALUE!</v>
      </c>
      <c r="BF261" s="150" t="e">
        <f t="shared" si="935"/>
        <v>#VALUE!</v>
      </c>
      <c r="BG261" s="151"/>
      <c r="BH261" s="151"/>
      <c r="BI261" s="151"/>
      <c r="BJ261" s="151"/>
      <c r="BK261" s="151"/>
      <c r="BL261" s="151"/>
      <c r="BM261" s="155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</row>
    <row r="262" spans="1:109" ht="15" customHeight="1" x14ac:dyDescent="0.2">
      <c r="A262" s="9">
        <f>Input!A262</f>
        <v>9250</v>
      </c>
      <c r="B262" s="9" t="str">
        <f>Input!B262</f>
        <v>So-1-1538</v>
      </c>
      <c r="C262" s="9">
        <f>Input!O262</f>
        <v>1.3344619250267775</v>
      </c>
      <c r="D262" s="9">
        <f>C262*Input!P262/100</f>
        <v>7.4009834536509214E-3</v>
      </c>
      <c r="E262" s="11">
        <f>Input!M262</f>
        <v>0.90531709215705491</v>
      </c>
      <c r="F262" s="12">
        <f>E262*Input!N262/100</f>
        <v>1.2045536904804574E-4</v>
      </c>
      <c r="G262" s="13">
        <f t="shared" si="910"/>
        <v>124.82512066661472</v>
      </c>
      <c r="H262" s="12">
        <f>G262*Input!L262/100</f>
        <v>2.6277199171417288E-2</v>
      </c>
      <c r="I262" s="9">
        <v>0.3</v>
      </c>
      <c r="J262" s="21">
        <f>(((C262*$G$4*0.000000001*Input!G262*(234/233))-(I262*0.000000000000001))/Input!F262)*1000000000000</f>
        <v>35.455046049822343</v>
      </c>
      <c r="K262" s="9">
        <f>J262*Input!P262/100</f>
        <v>0.19663521621862773</v>
      </c>
      <c r="L262" s="14">
        <f t="shared" si="911"/>
        <v>0.49031751491146169</v>
      </c>
      <c r="M262" s="22">
        <f>L262*Input!P262/100</f>
        <v>2.7193221079141318E-3</v>
      </c>
      <c r="N262" s="9">
        <v>5.0000000000000001E-3</v>
      </c>
      <c r="O262" s="21">
        <f>(((G262*$D$4*0.000000001*Input!G262*(238/236))-(N262*0.000000001))/Input!F262)*1000000</f>
        <v>0.33406560551467479</v>
      </c>
      <c r="P262" s="9">
        <f>O262*Input!L262/100</f>
        <v>7.0324854528877224E-5</v>
      </c>
      <c r="Q262" s="23">
        <f t="shared" si="912"/>
        <v>0.24924607428291906</v>
      </c>
      <c r="R262" s="24">
        <f>Q262*Input!L262/100</f>
        <v>5.2469316285450509E-5</v>
      </c>
      <c r="S262" s="65">
        <f>Input!S262*0.0000028263/0.000000000155125</f>
        <v>1.9390957837732286</v>
      </c>
      <c r="T262" s="9">
        <f>S262*Input!T262/100</f>
        <v>2.92360781795472E-3</v>
      </c>
      <c r="U262" s="9">
        <f>S262*1/((U261+U263)/2)</f>
        <v>1.9392878849021953</v>
      </c>
      <c r="V262" s="9">
        <f>U262*Input!T262/100</f>
        <v>2.9238974521064642E-3</v>
      </c>
      <c r="W262" s="3">
        <v>3.0000000000000001E-3</v>
      </c>
      <c r="X262" s="21">
        <f>((($L$4*0.000000001*Input!G262/Input!W262*(232/229))-(W262*0.000000001))/Input!F262)*1000000000</f>
        <v>3.1759578989942057</v>
      </c>
      <c r="Y262" s="21">
        <f>X262*Input!X262/100</f>
        <v>1.3186850668728163E-2</v>
      </c>
      <c r="Z262" s="21">
        <f t="shared" si="913"/>
        <v>7.7547804545702423E-4</v>
      </c>
      <c r="AA262" s="21">
        <f>Z262*Input!X262/100</f>
        <v>3.2198516188005761E-6</v>
      </c>
      <c r="AB262" s="14">
        <v>0.05</v>
      </c>
      <c r="AC262" s="14">
        <v>0.85</v>
      </c>
      <c r="AD262" s="21">
        <f>(((Input!G262*$L$4*0.000000001*Input!U262*(230/229))-((AB262*0.000000000000001)+(Input!G262*AC262*0.000000000000001)))/Input!F262)*1000000000000</f>
        <v>3.1929738252083504</v>
      </c>
      <c r="AE262" s="21">
        <f>AD262*Input!V262/100</f>
        <v>1.413086447389246E-2</v>
      </c>
      <c r="AF262" s="21">
        <f t="shared" si="914"/>
        <v>0.14556296287983667</v>
      </c>
      <c r="AG262" s="21">
        <f>AF262*Input!V262/100</f>
        <v>6.4420524986263884E-4</v>
      </c>
      <c r="AH262" s="9">
        <f t="shared" si="915"/>
        <v>187.70739382318664</v>
      </c>
      <c r="AI262" s="3">
        <f t="shared" si="916"/>
        <v>1.139089508835158</v>
      </c>
      <c r="AJ262" s="22">
        <f t="shared" si="917"/>
        <v>939.28788490219529</v>
      </c>
      <c r="AK262" s="3">
        <f t="shared" si="918"/>
        <v>2.923897452106464</v>
      </c>
      <c r="AL262" s="3">
        <f t="shared" si="919"/>
        <v>0.58401306138370002</v>
      </c>
      <c r="AM262" s="3">
        <f t="shared" si="920"/>
        <v>2.5875377524804044E-3</v>
      </c>
      <c r="AN262" s="9">
        <f>AL262*1/((AN261+AN263)/2)</f>
        <v>0.58202790038946373</v>
      </c>
      <c r="AO262" s="21">
        <f t="shared" si="921"/>
        <v>2.5787422659459638E-3</v>
      </c>
      <c r="AP262" s="58">
        <f t="shared" si="922"/>
        <v>37.819800000000001</v>
      </c>
      <c r="AQ262" s="58">
        <f t="shared" si="923"/>
        <v>0.18049999999999999</v>
      </c>
      <c r="AR262" s="58">
        <f t="shared" si="924"/>
        <v>0.47726323248668684</v>
      </c>
      <c r="AS262" s="67">
        <f t="shared" si="925"/>
        <v>3.1112949228511402E-3</v>
      </c>
      <c r="AT262" s="67">
        <f t="shared" si="926"/>
        <v>1.2934957242532258E-5</v>
      </c>
      <c r="AU262" s="58">
        <v>0.75</v>
      </c>
      <c r="AV262" s="58">
        <f t="shared" si="927"/>
        <v>0.375</v>
      </c>
      <c r="AW262" s="58">
        <f t="shared" si="928"/>
        <v>37.6952</v>
      </c>
      <c r="AX262" s="57">
        <f t="shared" si="929"/>
        <v>0.2296080358</v>
      </c>
      <c r="AY262" s="47">
        <f t="shared" si="930"/>
        <v>0.21539431215160076</v>
      </c>
      <c r="AZ262" s="9" t="str">
        <f>Input!B262</f>
        <v>So-1-1538</v>
      </c>
      <c r="BA262" s="48">
        <f>Input!E262</f>
        <v>1538</v>
      </c>
      <c r="BB262" s="58">
        <f t="shared" si="931"/>
        <v>1044.8827557714053</v>
      </c>
      <c r="BC262" s="22">
        <f t="shared" si="932"/>
        <v>3.3225288326945535</v>
      </c>
      <c r="BD262" s="9">
        <f t="shared" si="933"/>
        <v>37637.199999999997</v>
      </c>
      <c r="BE262" s="49">
        <f t="shared" si="934"/>
        <v>107.69715607580038</v>
      </c>
      <c r="BF262" s="89">
        <f t="shared" si="935"/>
        <v>0.5714104505390627</v>
      </c>
      <c r="BG262" s="85"/>
      <c r="BH262" s="85"/>
      <c r="BI262" s="85"/>
      <c r="BJ262" s="85"/>
      <c r="BK262" s="85"/>
      <c r="BL262" s="85"/>
      <c r="BM262" s="90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</row>
    <row r="263" spans="1:109" s="154" customFormat="1" ht="15" customHeight="1" x14ac:dyDescent="0.2">
      <c r="A263" s="137">
        <f>Input!A263</f>
        <v>9186</v>
      </c>
      <c r="B263" s="137" t="str">
        <f>Input!B263</f>
        <v>Hu1-13</v>
      </c>
      <c r="C263" s="137">
        <f>Input!O263</f>
        <v>2.0478855851113122</v>
      </c>
      <c r="D263" s="137">
        <f>C263*Input!P263/100</f>
        <v>3.0678399342361041E-2</v>
      </c>
      <c r="E263" s="138">
        <f>Input!M263</f>
        <v>2.6951571945352262</v>
      </c>
      <c r="F263" s="139">
        <f>E263*Input!N263/100</f>
        <v>5.741358637895538E-4</v>
      </c>
      <c r="G263" s="140">
        <f t="shared" si="910"/>
        <v>371.60827398251695</v>
      </c>
      <c r="H263" s="139">
        <f>G263*Input!L263/100</f>
        <v>9.4540328829859493E-2</v>
      </c>
      <c r="I263" s="137">
        <v>0</v>
      </c>
      <c r="J263" s="141">
        <f>(((C263*$G$4*0.000000001*Input!G263*(234/233))-(I263*0.000000000000001))/Input!F263)*1000000000000</f>
        <v>749.03846343945759</v>
      </c>
      <c r="K263" s="137">
        <f>J263*Input!P263/100</f>
        <v>11.220988746270777</v>
      </c>
      <c r="L263" s="142">
        <f t="shared" si="911"/>
        <v>10.358657479971736</v>
      </c>
      <c r="M263" s="143">
        <f>L263*Input!P263/100</f>
        <v>0.15517811792402209</v>
      </c>
      <c r="N263" s="137">
        <v>0</v>
      </c>
      <c r="O263" s="141">
        <f>(((G263*$D$4*0.000000001*Input!G263*(238/236))-(N263*0.000000001))/Input!F263)*1000000</f>
        <v>13.691809902053862</v>
      </c>
      <c r="P263" s="137">
        <f>O263*Input!L263/100</f>
        <v>3.4833137501050298E-3</v>
      </c>
      <c r="Q263" s="144">
        <f t="shared" si="912"/>
        <v>10.215448138269997</v>
      </c>
      <c r="R263" s="145">
        <f>Q263*Input!L263/100</f>
        <v>2.5988975320335793E-3</v>
      </c>
      <c r="S263" s="143">
        <f>Input!S263*0.0000028263/0.000000000155125</f>
        <v>0.99908474445706807</v>
      </c>
      <c r="T263" s="137">
        <f>S263*Input!T263/100</f>
        <v>2.5812642043674199E-3</v>
      </c>
      <c r="U263" s="143">
        <f>S263</f>
        <v>0.99908474445706807</v>
      </c>
      <c r="V263" s="137">
        <f>U263*Input!T263/100</f>
        <v>2.5812642043674199E-3</v>
      </c>
      <c r="W263" s="146">
        <v>0</v>
      </c>
      <c r="X263" s="141">
        <f>((($L$4*0.000000001*Input!G263/Input!W263*(232/229))-(W263*0.000000001))/Input!F263)*1000000000</f>
        <v>1.0470093750701222</v>
      </c>
      <c r="Y263" s="141">
        <f>X263*Input!X263/100</f>
        <v>1.219196604942952E-2</v>
      </c>
      <c r="Z263" s="141">
        <f t="shared" si="913"/>
        <v>2.5564973138078747E-4</v>
      </c>
      <c r="AA263" s="141">
        <f>Z263*Input!X263/100</f>
        <v>2.9769292613369281E-6</v>
      </c>
      <c r="AB263" s="142">
        <v>0</v>
      </c>
      <c r="AC263" s="142">
        <v>0.85</v>
      </c>
      <c r="AD263" s="141">
        <f>(((Input!G263*$L$4*0.000000001*Input!U263*(230/229))-((AB263*0.000000000000001)+(Input!G263*AC263*0.000000000000001)))/Input!F263)*1000000000000</f>
        <v>225.18906769420244</v>
      </c>
      <c r="AE263" s="141">
        <f>AD263*Input!V263/100</f>
        <v>1.42071598984437</v>
      </c>
      <c r="AF263" s="141">
        <f t="shared" si="914"/>
        <v>10.266037147854567</v>
      </c>
      <c r="AG263" s="141">
        <f>AF263*Input!V263/100</f>
        <v>6.4768344563241737E-2</v>
      </c>
      <c r="AH263" s="137">
        <f t="shared" si="915"/>
        <v>40156.651416791115</v>
      </c>
      <c r="AI263" s="146">
        <f t="shared" si="916"/>
        <v>531.82813684223504</v>
      </c>
      <c r="AJ263" s="143">
        <f t="shared" si="917"/>
        <v>-0.91525554293192535</v>
      </c>
      <c r="AK263" s="146">
        <f t="shared" si="918"/>
        <v>2.5812642043674199</v>
      </c>
      <c r="AL263" s="146">
        <f t="shared" si="919"/>
        <v>1.0049522065894543</v>
      </c>
      <c r="AM263" s="146">
        <f t="shared" si="920"/>
        <v>6.345388058190308E-3</v>
      </c>
      <c r="AN263" s="137">
        <f>AF263/Q263</f>
        <v>1.0049522065894543</v>
      </c>
      <c r="AO263" s="141">
        <f t="shared" si="921"/>
        <v>6.345388058190308E-3</v>
      </c>
      <c r="AP263" s="137" t="str">
        <f t="shared" si="922"/>
        <v>Out of range</v>
      </c>
      <c r="AQ263" s="137" t="e">
        <f t="shared" si="923"/>
        <v>#VALUE!</v>
      </c>
      <c r="AR263" s="137" t="e">
        <f t="shared" si="924"/>
        <v>#VALUE!</v>
      </c>
      <c r="AS263" s="145">
        <f t="shared" si="925"/>
        <v>2.5025797000823714E-5</v>
      </c>
      <c r="AT263" s="145">
        <f t="shared" si="926"/>
        <v>2.9148399780946932E-7</v>
      </c>
      <c r="AU263" s="137">
        <v>0.75</v>
      </c>
      <c r="AV263" s="137">
        <f t="shared" si="927"/>
        <v>0.375</v>
      </c>
      <c r="AW263" s="137" t="str">
        <f t="shared" si="928"/>
        <v>Out of range</v>
      </c>
      <c r="AX263" s="147">
        <f t="shared" si="929"/>
        <v>270.39484745610002</v>
      </c>
      <c r="AY263" s="147" t="e">
        <f t="shared" si="930"/>
        <v>#VALUE!</v>
      </c>
      <c r="AZ263" s="137" t="str">
        <f>Input!B263</f>
        <v>Hu1-13</v>
      </c>
      <c r="BA263" s="148">
        <f>Input!E263</f>
        <v>0</v>
      </c>
      <c r="BB263" s="137" t="e">
        <f t="shared" si="931"/>
        <v>#VALUE!</v>
      </c>
      <c r="BC263" s="143" t="e">
        <f t="shared" si="932"/>
        <v>#VALUE!</v>
      </c>
      <c r="BD263" s="137" t="e">
        <f t="shared" si="933"/>
        <v>#VALUE!</v>
      </c>
      <c r="BE263" s="149" t="e">
        <f t="shared" si="934"/>
        <v>#VALUE!</v>
      </c>
      <c r="BF263" s="150" t="e">
        <f t="shared" si="935"/>
        <v>#VALUE!</v>
      </c>
      <c r="BG263" s="151"/>
      <c r="BH263" s="151"/>
      <c r="BI263" s="151"/>
      <c r="BJ263" s="151"/>
      <c r="BK263" s="151"/>
      <c r="BL263" s="151"/>
      <c r="BM263" s="155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</row>
    <row r="264" spans="1:109" s="76" customFormat="1" ht="15" customHeight="1" x14ac:dyDescent="0.2">
      <c r="A264" s="58"/>
      <c r="B264" s="58"/>
      <c r="C264" s="58"/>
      <c r="D264" s="58"/>
      <c r="E264" s="60"/>
      <c r="F264" s="61"/>
      <c r="G264" s="59"/>
      <c r="H264" s="61"/>
      <c r="I264" s="58"/>
      <c r="J264" s="63"/>
      <c r="K264" s="58"/>
      <c r="L264" s="64"/>
      <c r="M264" s="65"/>
      <c r="N264" s="58"/>
      <c r="O264" s="63"/>
      <c r="P264" s="58"/>
      <c r="Q264" s="66"/>
      <c r="R264" s="67"/>
      <c r="S264" s="65"/>
      <c r="T264" s="58"/>
      <c r="U264" s="58"/>
      <c r="V264" s="58"/>
      <c r="W264" s="68"/>
      <c r="X264" s="63"/>
      <c r="Y264" s="63"/>
      <c r="Z264" s="63"/>
      <c r="AA264" s="63"/>
      <c r="AB264" s="64"/>
      <c r="AC264" s="64"/>
      <c r="AD264" s="63"/>
      <c r="AE264" s="63"/>
      <c r="AF264" s="63"/>
      <c r="AG264" s="63"/>
      <c r="AH264" s="58"/>
      <c r="AI264" s="68"/>
      <c r="AJ264" s="65"/>
      <c r="AK264" s="68"/>
      <c r="AL264" s="68"/>
      <c r="AM264" s="68"/>
      <c r="AN264" s="58"/>
      <c r="AO264" s="63"/>
      <c r="AP264" s="58"/>
      <c r="AQ264" s="58"/>
      <c r="AR264" s="58"/>
      <c r="AS264" s="67"/>
      <c r="AT264" s="67"/>
      <c r="AU264" s="58"/>
      <c r="AV264" s="58"/>
      <c r="AW264" s="58"/>
      <c r="AX264" s="57"/>
      <c r="AY264" s="57"/>
      <c r="AZ264" s="58"/>
      <c r="BA264" s="69"/>
      <c r="BB264" s="58"/>
      <c r="BC264" s="65"/>
      <c r="BD264" s="58"/>
      <c r="BE264" s="62"/>
      <c r="BF264" s="74"/>
      <c r="BG264" s="75"/>
      <c r="BH264" s="75"/>
      <c r="BI264" s="75"/>
      <c r="BJ264" s="75"/>
      <c r="BK264" s="75"/>
      <c r="BL264" s="75"/>
      <c r="BM264" s="103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</row>
    <row r="265" spans="1:109" s="154" customFormat="1" ht="15" customHeight="1" x14ac:dyDescent="0.2">
      <c r="A265" s="137">
        <f>Input!A265</f>
        <v>9186</v>
      </c>
      <c r="B265" s="137" t="str">
        <f>Input!B265</f>
        <v>Hu1-13</v>
      </c>
      <c r="C265" s="137">
        <f>Input!O265</f>
        <v>2.0853855648106592</v>
      </c>
      <c r="D265" s="137">
        <f>C265*Input!P265/100</f>
        <v>2.769600535394523E-2</v>
      </c>
      <c r="E265" s="138">
        <f>Input!M265</f>
        <v>2.7012470753291526</v>
      </c>
      <c r="F265" s="139">
        <f>E265*Input!N265/100</f>
        <v>4.5157829044203355E-4</v>
      </c>
      <c r="G265" s="140">
        <f t="shared" ref="G265:G273" si="936">E265*137.88</f>
        <v>372.44794674638354</v>
      </c>
      <c r="H265" s="139">
        <f>G265*Input!L265/100</f>
        <v>5.6034056615738848E-2</v>
      </c>
      <c r="I265" s="137">
        <v>0</v>
      </c>
      <c r="J265" s="141">
        <f>(((C265*$G$4*0.000000001*Input!G265*(234/233))-(I265*0.000000000000001))/Input!F265)*1000000000000</f>
        <v>762.75452618105999</v>
      </c>
      <c r="K265" s="137">
        <f>J265*Input!P265/100</f>
        <v>10.130142740666111</v>
      </c>
      <c r="L265" s="142">
        <f t="shared" ref="L265:L273" si="937">(J265/234)*602200000000*0.0000028263/(365.2425*24*60)</f>
        <v>10.548340657604101</v>
      </c>
      <c r="M265" s="143">
        <f>L265*Input!P265/100</f>
        <v>0.14009251059276731</v>
      </c>
      <c r="N265" s="137">
        <v>0</v>
      </c>
      <c r="O265" s="141">
        <f>(((G265*$D$4*0.000000001*Input!G265*(238/236))-(N265*0.000000001))/Input!F265)*1000000</f>
        <v>13.722747425967377</v>
      </c>
      <c r="P265" s="137">
        <f>O265*Input!L265/100</f>
        <v>2.0645601966863495E-3</v>
      </c>
      <c r="Q265" s="144">
        <f t="shared" ref="Q265:Q273" si="938">(O265/238.05)*602200000000000000*0.00000000015512/(365.2425*24*60)</f>
        <v>10.238530599487749</v>
      </c>
      <c r="R265" s="145">
        <f>Q265*Input!L265/100</f>
        <v>1.5403666694512172E-3</v>
      </c>
      <c r="S265" s="143">
        <f>Input!S265*0.0000028263/0.000000000155125</f>
        <v>0.99784970075376245</v>
      </c>
      <c r="T265" s="137">
        <f>S265*Input!T265/100</f>
        <v>2.1018855851641671E-3</v>
      </c>
      <c r="U265" s="143">
        <f>S265</f>
        <v>0.99784970075376245</v>
      </c>
      <c r="V265" s="137">
        <f>U265*Input!T265/100</f>
        <v>2.1018855851641671E-3</v>
      </c>
      <c r="W265" s="146">
        <v>0</v>
      </c>
      <c r="X265" s="141">
        <f>((($L$4*0.000000001*Input!G265/Input!W265*(232/229))-(W265*0.000000001))/Input!F265)*1000000000</f>
        <v>1.1585032849938428</v>
      </c>
      <c r="Y265" s="141">
        <f>X265*Input!X265/100</f>
        <v>1.3295635835304338E-2</v>
      </c>
      <c r="Z265" s="141">
        <f t="shared" ref="Z265:Z273" si="939">(X265/232)*6.022E+23*0.000000001*0.000000000049475/(365.2425*24*60)</f>
        <v>2.8287335401614724E-4</v>
      </c>
      <c r="AA265" s="141">
        <f>Z265*Input!X265/100</f>
        <v>3.246413843815563E-6</v>
      </c>
      <c r="AB265" s="142">
        <v>0</v>
      </c>
      <c r="AC265" s="142">
        <v>0.85</v>
      </c>
      <c r="AD265" s="141">
        <f>(((Input!G265*$L$4*0.000000001*Input!U265*(230/229))-((AB265*0.000000000000001)+(Input!G265*AC265*0.000000000000001)))/Input!F265)*1000000000000</f>
        <v>226.4335505173421</v>
      </c>
      <c r="AE265" s="141">
        <f>AD265*Input!V265/100</f>
        <v>1.1049713404575152</v>
      </c>
      <c r="AF265" s="141">
        <f t="shared" ref="AF265:AF273" si="940">(AD265/230)*602200000000*0.0000091577/(365.2425*24*60)</f>
        <v>10.322771282522096</v>
      </c>
      <c r="AG265" s="141">
        <f>AF265*Input!V265/100</f>
        <v>5.0374012133909421E-2</v>
      </c>
      <c r="AH265" s="137">
        <f t="shared" ref="AH265:AH273" si="941">AF265/Z265</f>
        <v>36492.554480521489</v>
      </c>
      <c r="AI265" s="146">
        <f t="shared" ref="AI265:AI273" si="942">AH265*SQRT((AG265/AF265)^2+(AA265/Z265)^2)</f>
        <v>455.09718996441001</v>
      </c>
      <c r="AJ265" s="143">
        <f t="shared" ref="AJ265:AJ273" si="943">(U265-1)*1000</f>
        <v>-2.1502992462375525</v>
      </c>
      <c r="AK265" s="146">
        <f t="shared" ref="AK265:AK273" si="944">V265*1000</f>
        <v>2.1018855851641671</v>
      </c>
      <c r="AL265" s="146">
        <f t="shared" ref="AL265:AL273" si="945">AF265/Q265</f>
        <v>1.0082278098615598</v>
      </c>
      <c r="AM265" s="146">
        <f t="shared" ref="AM265:AM273" si="946">AL265*SQRT((R265/Q265)^2+(AG265/AF265)^2)</f>
        <v>4.9223808267627456E-3</v>
      </c>
      <c r="AN265" s="137">
        <f>AF265/Q265</f>
        <v>1.0082278098615598</v>
      </c>
      <c r="AO265" s="141">
        <f t="shared" ref="AO265:AO273" si="947">AN265*SQRT((R265/Q265)^2+(AG265/AF265)^2)</f>
        <v>4.9223808267627456E-3</v>
      </c>
      <c r="AP265" s="137" t="str">
        <f t="shared" ref="AP265:AP273" si="948">ThU_Alter_Kombi(AN265,U265)</f>
        <v>Out of range</v>
      </c>
      <c r="AQ265" s="137" t="e">
        <f t="shared" ref="AQ265:AQ273" si="949">Montealter(AN265,AO265,U265,V265)</f>
        <v>#VALUE!</v>
      </c>
      <c r="AR265" s="137" t="e">
        <f t="shared" ref="AR265:AR273" si="950">(AQ265/AP265)*100</f>
        <v>#VALUE!</v>
      </c>
      <c r="AS265" s="145">
        <f t="shared" ref="AS265:AS273" si="951">Z265/Q265</f>
        <v>2.7628315534877619E-5</v>
      </c>
      <c r="AT265" s="145">
        <f t="shared" ref="AT265:AT273" si="952">AS265*SQRT((Y265/X265)^2+(P265/O265)^2)</f>
        <v>3.1710534516910839E-7</v>
      </c>
      <c r="AU265" s="137">
        <v>0.75</v>
      </c>
      <c r="AV265" s="137">
        <f t="shared" ref="AV265:AV273" si="953">AU265/2</f>
        <v>0.375</v>
      </c>
      <c r="AW265" s="137" t="str">
        <f t="shared" ref="AW265:AW273" si="954">marincorr_age(AN265,U265,AS265,AU265)</f>
        <v>Out of range</v>
      </c>
      <c r="AX265" s="147">
        <f t="shared" ref="AX265:AX273" si="955">marincorr_age_error(AN265, AO265, U265, V265, AS265, AT265, AU265, AV265)</f>
        <v>89.9485719531</v>
      </c>
      <c r="AY265" s="147" t="e">
        <f t="shared" ref="AY265:AY273" si="956">SQRT(((AU265*EXP(-0.0000091577*AW265*1000))/(0.0000091577*(EXP(-0.0000091577*AW265*1000)+(AJ265/1000)*EXP(-(0.0000091577-0.0000028263)*AW265*1000)-AS265*AU265*EXP(-0.0000091577*AW265*1000))))^2*AT265^2+((AS265*EXP(-0.0000091577*AW265*1000))/(0.0000091577*(EXP(-0.0000091577*AW265*1000)+(AJ265/1000)*EXP(-(0.0000091577-0.0000028263)*AW265*1000)-AS265*AU265*EXP(-0.0000091577*AW265*1000))))^2*AV265^2+((0.0000091577/(0.0000091577-0.0000028263))*(EXP(-(0.0000091577-0.0000028263)*AW265*1000)-1)/(0.0000091577*(EXP(-0.0000091577*AW265*1000)+(AJ265/1000)*EXP(-(0.0000091577-0.0000028263)*AW265*1000)-AS265*AU265*EXP(-0.0000091577*AW265*1000))))^2*T265^2+(1/(0.0000091577*(EXP(-0.0000091577*AW265*1000)+(AJ265/1000)*EXP(-(0.0000091577-0.0000028263)*AW265*1000)-AS265*AU265*EXP(-0.0000091577*AW265*1000))))^2*AO265^2)/1000</f>
        <v>#VALUE!</v>
      </c>
      <c r="AZ265" s="137" t="str">
        <f>Input!B265</f>
        <v>Hu1-13</v>
      </c>
      <c r="BA265" s="148">
        <f>Input!E265</f>
        <v>0</v>
      </c>
      <c r="BB265" s="137" t="e">
        <f t="shared" ref="BB265:BB273" si="957">((U265-1)*EXP(0.0000028263*AW265*1000))*1000</f>
        <v>#VALUE!</v>
      </c>
      <c r="BC265" s="143" t="e">
        <f t="shared" ref="BC265:BC273" si="958">SQRT((EXP(0.0000028263*AW265*1000)*V265)^2+((U265-1)*0.0000028263*EXP(0.0000028263*AW265*1000)*AX265*1000)^2)*1000</f>
        <v>#VALUE!</v>
      </c>
      <c r="BD265" s="137" t="e">
        <f t="shared" ref="BD265:BD273" si="959">AW265*1000-58</f>
        <v>#VALUE!</v>
      </c>
      <c r="BE265" s="149" t="e">
        <f t="shared" ref="BE265:BE273" si="960">AY265/2*1000</f>
        <v>#VALUE!</v>
      </c>
      <c r="BF265" s="150" t="e">
        <f t="shared" ref="BF265:BF273" si="961">AY265/AW265*100</f>
        <v>#VALUE!</v>
      </c>
      <c r="BG265" s="151"/>
      <c r="BH265" s="151"/>
      <c r="BI265" s="151"/>
      <c r="BJ265" s="151"/>
      <c r="BK265" s="151"/>
      <c r="BL265" s="151"/>
      <c r="BM265" s="155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</row>
    <row r="266" spans="1:109" ht="15" customHeight="1" x14ac:dyDescent="0.2">
      <c r="A266" s="9">
        <f>Input!A266</f>
        <v>9251</v>
      </c>
      <c r="B266" s="9" t="str">
        <f>Input!B266</f>
        <v>So-1-1554</v>
      </c>
      <c r="C266" s="9">
        <f>Input!O266</f>
        <v>2.8389360052300789</v>
      </c>
      <c r="D266" s="9">
        <f>C266*Input!P266/100</f>
        <v>9.7873490178308833E-3</v>
      </c>
      <c r="E266" s="11">
        <f>Input!M266</f>
        <v>1.9620119572229935</v>
      </c>
      <c r="F266" s="12">
        <f>E266*Input!N266/100</f>
        <v>1.5944005764291332E-4</v>
      </c>
      <c r="G266" s="13">
        <f t="shared" si="936"/>
        <v>270.52220866190635</v>
      </c>
      <c r="H266" s="12">
        <f>G266*Input!L266/100</f>
        <v>2.4300093544110033E-2</v>
      </c>
      <c r="I266" s="9">
        <v>0.3</v>
      </c>
      <c r="J266" s="21">
        <f>(((C266*$G$4*0.000000001*Input!G266*(234/233))-(I266*0.000000000000001))/Input!F266)*1000000000000</f>
        <v>74.065395782162298</v>
      </c>
      <c r="K266" s="9">
        <f>J266*Input!P266/100</f>
        <v>0.2553435080355228</v>
      </c>
      <c r="L266" s="14">
        <f t="shared" si="937"/>
        <v>1.0242705861899633</v>
      </c>
      <c r="M266" s="22">
        <f>L266*Input!P266/100</f>
        <v>3.5312151092067117E-3</v>
      </c>
      <c r="N266" s="9">
        <v>5.0000000000000001E-3</v>
      </c>
      <c r="O266" s="21">
        <f>(((G266*$D$4*0.000000001*Input!G266*(238/236))-(N266*0.000000001))/Input!F266)*1000000</f>
        <v>0.71093634575191444</v>
      </c>
      <c r="P266" s="9">
        <f>O266*Input!L266/100</f>
        <v>6.3861003468555417E-5</v>
      </c>
      <c r="Q266" s="23">
        <f t="shared" si="938"/>
        <v>0.53042902447472939</v>
      </c>
      <c r="R266" s="24">
        <f>Q266*Input!L266/100</f>
        <v>4.764664231082034E-5</v>
      </c>
      <c r="S266" s="65">
        <f>Input!S266*0.0000028263/0.000000000155125</f>
        <v>1.9381206742788948</v>
      </c>
      <c r="T266" s="9">
        <f>S266*Input!T266/100</f>
        <v>1.5535037589248287E-3</v>
      </c>
      <c r="U266" s="9">
        <f>S266*1/((U265+U267)/2)</f>
        <v>1.9418987032588737</v>
      </c>
      <c r="V266" s="9">
        <f>U266*Input!T266/100</f>
        <v>1.5565320441599099E-3</v>
      </c>
      <c r="W266" s="3">
        <v>3.0000000000000001E-3</v>
      </c>
      <c r="X266" s="21">
        <f>((($L$4*0.000000001*Input!G266/Input!W266*(232/229))-(W266*0.000000001))/Input!F266)*1000000000</f>
        <v>0.41567530993833446</v>
      </c>
      <c r="Y266" s="21">
        <f>X266*Input!X266/100</f>
        <v>1.2178798354681346E-3</v>
      </c>
      <c r="Z266" s="21">
        <f t="shared" si="939"/>
        <v>1.0149601699626009E-4</v>
      </c>
      <c r="AA266" s="21">
        <f>Z266*Input!X266/100</f>
        <v>2.9737140870458196E-7</v>
      </c>
      <c r="AB266" s="14">
        <v>0.05</v>
      </c>
      <c r="AC266" s="14">
        <v>0.85</v>
      </c>
      <c r="AD266" s="21">
        <f>(((Input!G266*$L$4*0.000000001*Input!U266*(230/229))-((AB266*0.000000000000001)+(Input!G266*AC266*0.000000000000001)))/Input!F266)*1000000000000</f>
        <v>6.9386159578821269</v>
      </c>
      <c r="AE266" s="21">
        <f>AD266*Input!V266/100</f>
        <v>2.1958966370256378E-2</v>
      </c>
      <c r="AF266" s="21">
        <f t="shared" si="940"/>
        <v>0.31632125798861899</v>
      </c>
      <c r="AG266" s="21">
        <f>AF266*Input!V266/100</f>
        <v>1.0010768586318228E-3</v>
      </c>
      <c r="AH266" s="9">
        <f t="shared" si="941"/>
        <v>3116.5878952695725</v>
      </c>
      <c r="AI266" s="3">
        <f t="shared" si="942"/>
        <v>13.441073433039184</v>
      </c>
      <c r="AJ266" s="22">
        <f t="shared" si="943"/>
        <v>941.89870325887375</v>
      </c>
      <c r="AK266" s="3">
        <f t="shared" si="944"/>
        <v>1.55653204415991</v>
      </c>
      <c r="AL266" s="3">
        <f t="shared" si="945"/>
        <v>0.59634982889909549</v>
      </c>
      <c r="AM266" s="3">
        <f t="shared" si="946"/>
        <v>1.8880566043751189E-3</v>
      </c>
      <c r="AN266" s="9">
        <f>AL266*1/((AN265+AN267)/2)</f>
        <v>0.59158628963252913</v>
      </c>
      <c r="AO266" s="21">
        <f t="shared" si="947"/>
        <v>1.8729751348473352E-3</v>
      </c>
      <c r="AP266" s="58">
        <f t="shared" si="948"/>
        <v>38.481400000000001</v>
      </c>
      <c r="AQ266" s="58">
        <f t="shared" si="949"/>
        <v>0.15</v>
      </c>
      <c r="AR266" s="58">
        <f t="shared" si="950"/>
        <v>0.38979870794721605</v>
      </c>
      <c r="AS266" s="67">
        <f t="shared" si="951"/>
        <v>1.913470272422763E-4</v>
      </c>
      <c r="AT266" s="67">
        <f t="shared" si="952"/>
        <v>5.6088773586094745E-7</v>
      </c>
      <c r="AU266" s="58">
        <v>0.75</v>
      </c>
      <c r="AV266" s="58">
        <f t="shared" si="953"/>
        <v>0.375</v>
      </c>
      <c r="AW266" s="58">
        <f t="shared" si="954"/>
        <v>38.473799999999997</v>
      </c>
      <c r="AX266" s="57">
        <f t="shared" si="955"/>
        <v>0.13553288869999999</v>
      </c>
      <c r="AY266" s="47">
        <f t="shared" si="956"/>
        <v>0.1466568007242012</v>
      </c>
      <c r="AZ266" s="9" t="str">
        <f>Input!B266</f>
        <v>So-1-1554</v>
      </c>
      <c r="BA266" s="48">
        <f>Input!E266</f>
        <v>1554</v>
      </c>
      <c r="BB266" s="58">
        <f t="shared" si="957"/>
        <v>1050.0953368594157</v>
      </c>
      <c r="BC266" s="22">
        <f t="shared" si="958"/>
        <v>1.7813419812870395</v>
      </c>
      <c r="BD266" s="9">
        <f t="shared" si="959"/>
        <v>38415.799999999996</v>
      </c>
      <c r="BE266" s="49">
        <f t="shared" si="960"/>
        <v>73.328400362100595</v>
      </c>
      <c r="BF266" s="89">
        <f t="shared" si="961"/>
        <v>0.38118615973519959</v>
      </c>
      <c r="BG266" s="85"/>
      <c r="BH266" s="85"/>
      <c r="BI266" s="85"/>
      <c r="BJ266" s="85"/>
      <c r="BK266" s="85"/>
      <c r="BL266" s="85"/>
      <c r="BM266" s="90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</row>
    <row r="267" spans="1:109" s="154" customFormat="1" ht="15" customHeight="1" x14ac:dyDescent="0.2">
      <c r="A267" s="137">
        <f>Input!A267</f>
        <v>9186</v>
      </c>
      <c r="B267" s="137" t="str">
        <f>Input!B267</f>
        <v>Hu1-13</v>
      </c>
      <c r="C267" s="137">
        <f>Input!O267</f>
        <v>2.071903923386968</v>
      </c>
      <c r="D267" s="137">
        <f>C267*Input!P267/100</f>
        <v>2.6644013888798054E-2</v>
      </c>
      <c r="E267" s="138">
        <f>Input!M267</f>
        <v>2.7014028298986008</v>
      </c>
      <c r="F267" s="139">
        <f>E267*Input!N267/100</f>
        <v>4.2237785818176142E-4</v>
      </c>
      <c r="G267" s="140">
        <f t="shared" si="936"/>
        <v>372.46942218641908</v>
      </c>
      <c r="H267" s="139">
        <f>G267*Input!L267/100</f>
        <v>3.5832382988480509E-2</v>
      </c>
      <c r="I267" s="137">
        <v>0</v>
      </c>
      <c r="J267" s="141">
        <f>(((C267*$G$4*0.000000001*Input!G267*(234/233))-(I267*0.000000000000001))/Input!F267)*1000000000000</f>
        <v>757.82345578823129</v>
      </c>
      <c r="K267" s="137">
        <f>J267*Input!P267/100</f>
        <v>9.7453643739770204</v>
      </c>
      <c r="L267" s="142">
        <f t="shared" si="937"/>
        <v>10.480147538422486</v>
      </c>
      <c r="M267" s="143">
        <f>L267*Input!P267/100</f>
        <v>0.13477130547342919</v>
      </c>
      <c r="N267" s="137">
        <v>0</v>
      </c>
      <c r="O267" s="141">
        <f>(((G267*$D$4*0.000000001*Input!G267*(238/236))-(N267*0.000000001))/Input!F267)*1000000</f>
        <v>13.72353868295253</v>
      </c>
      <c r="P267" s="137">
        <f>O267*Input!L267/100</f>
        <v>1.3202348025193472E-3</v>
      </c>
      <c r="Q267" s="144">
        <f t="shared" si="938"/>
        <v>10.239120955675403</v>
      </c>
      <c r="R267" s="145">
        <f>Q267*Input!L267/100</f>
        <v>9.8502610333878605E-4</v>
      </c>
      <c r="S267" s="143">
        <f>Input!S267*0.0000028263/0.000000000155125</f>
        <v>0.99825923224707991</v>
      </c>
      <c r="T267" s="137">
        <f>S267*Input!T267/100</f>
        <v>2.1772626679799818E-3</v>
      </c>
      <c r="U267" s="143">
        <f>S267</f>
        <v>0.99825923224707991</v>
      </c>
      <c r="V267" s="137">
        <f>U267*Input!T267/100</f>
        <v>2.1772626679799818E-3</v>
      </c>
      <c r="W267" s="146">
        <v>0</v>
      </c>
      <c r="X267" s="141">
        <f>((($L$4*0.000000001*Input!G267/Input!W267*(232/229))-(W267*0.000000001))/Input!F267)*1000000000</f>
        <v>1.1628052041602914</v>
      </c>
      <c r="Y267" s="141">
        <f>X267*Input!X267/100</f>
        <v>8.2010793399633249E-3</v>
      </c>
      <c r="Z267" s="141">
        <f t="shared" si="939"/>
        <v>2.8392375958605996E-4</v>
      </c>
      <c r="AA267" s="141">
        <f>Z267*Input!X267/100</f>
        <v>2.0024689178678391E-6</v>
      </c>
      <c r="AB267" s="142">
        <v>0</v>
      </c>
      <c r="AC267" s="142">
        <v>0.85</v>
      </c>
      <c r="AD267" s="141">
        <f>(((Input!G267*$L$4*0.000000001*Input!U267*(230/229))-((AB267*0.000000000000001)+(Input!G267*AC267*0.000000000000001)))/Input!F267)*1000000000000</f>
        <v>226.36769906750138</v>
      </c>
      <c r="AE267" s="141">
        <f>AD267*Input!V267/100</f>
        <v>0.59660789603710995</v>
      </c>
      <c r="AF267" s="141">
        <f t="shared" si="940"/>
        <v>10.319769212140852</v>
      </c>
      <c r="AG267" s="141">
        <f>AF267*Input!V267/100</f>
        <v>2.7198473203581767E-2</v>
      </c>
      <c r="AH267" s="137">
        <f t="shared" si="941"/>
        <v>36346.972959171573</v>
      </c>
      <c r="AI267" s="146">
        <f t="shared" si="942"/>
        <v>273.66346373924881</v>
      </c>
      <c r="AJ267" s="143">
        <f t="shared" si="943"/>
        <v>-1.7407677529200916</v>
      </c>
      <c r="AK267" s="146">
        <f t="shared" si="944"/>
        <v>2.1772626679799818</v>
      </c>
      <c r="AL267" s="146">
        <f t="shared" si="945"/>
        <v>1.0078764824455704</v>
      </c>
      <c r="AM267" s="146">
        <f t="shared" si="946"/>
        <v>2.6580979311337074E-3</v>
      </c>
      <c r="AN267" s="137">
        <f>AF267/Q267</f>
        <v>1.0078764824455704</v>
      </c>
      <c r="AO267" s="141">
        <f t="shared" si="947"/>
        <v>2.6580979311337074E-3</v>
      </c>
      <c r="AP267" s="137" t="str">
        <f t="shared" si="948"/>
        <v>Out of range</v>
      </c>
      <c r="AQ267" s="137" t="e">
        <f t="shared" si="949"/>
        <v>#VALUE!</v>
      </c>
      <c r="AR267" s="137" t="e">
        <f t="shared" si="950"/>
        <v>#VALUE!</v>
      </c>
      <c r="AS267" s="145">
        <f t="shared" si="951"/>
        <v>2.7729310046746244E-5</v>
      </c>
      <c r="AT267" s="145">
        <f t="shared" si="952"/>
        <v>1.9558858644681186E-7</v>
      </c>
      <c r="AU267" s="137">
        <v>0.75</v>
      </c>
      <c r="AV267" s="137">
        <f t="shared" si="953"/>
        <v>0.375</v>
      </c>
      <c r="AW267" s="137" t="str">
        <f t="shared" si="954"/>
        <v>Out of range</v>
      </c>
      <c r="AX267" s="147">
        <f t="shared" si="955"/>
        <v>46.500514194600001</v>
      </c>
      <c r="AY267" s="147" t="e">
        <f t="shared" si="956"/>
        <v>#VALUE!</v>
      </c>
      <c r="AZ267" s="137" t="str">
        <f>Input!B267</f>
        <v>Hu1-13</v>
      </c>
      <c r="BA267" s="148">
        <f>Input!E267</f>
        <v>0</v>
      </c>
      <c r="BB267" s="137" t="e">
        <f t="shared" si="957"/>
        <v>#VALUE!</v>
      </c>
      <c r="BC267" s="143" t="e">
        <f t="shared" si="958"/>
        <v>#VALUE!</v>
      </c>
      <c r="BD267" s="137" t="e">
        <f t="shared" si="959"/>
        <v>#VALUE!</v>
      </c>
      <c r="BE267" s="149" t="e">
        <f t="shared" si="960"/>
        <v>#VALUE!</v>
      </c>
      <c r="BF267" s="150" t="e">
        <f t="shared" si="961"/>
        <v>#VALUE!</v>
      </c>
      <c r="BG267" s="151"/>
      <c r="BH267" s="151"/>
      <c r="BI267" s="151"/>
      <c r="BJ267" s="151"/>
      <c r="BK267" s="151"/>
      <c r="BL267" s="151"/>
      <c r="BM267" s="155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</row>
    <row r="268" spans="1:109" ht="15" customHeight="1" x14ac:dyDescent="0.2">
      <c r="A268" s="9">
        <f>Input!A268</f>
        <v>9252</v>
      </c>
      <c r="B268" s="9" t="str">
        <f>Input!B268</f>
        <v>So-1-1574</v>
      </c>
      <c r="C268" s="9">
        <f>Input!O268</f>
        <v>1.7054635821750885</v>
      </c>
      <c r="D268" s="9">
        <f>C268*Input!P268/100</f>
        <v>7.3242916745353062E-3</v>
      </c>
      <c r="E268" s="11">
        <f>Input!M268</f>
        <v>1.1099079583236076</v>
      </c>
      <c r="F268" s="12">
        <f>E268*Input!N268/100</f>
        <v>1.4148607222297193E-4</v>
      </c>
      <c r="G268" s="13">
        <f t="shared" si="936"/>
        <v>153.03410929365901</v>
      </c>
      <c r="H268" s="12">
        <f>G268*Input!L268/100</f>
        <v>1.5328125912991644E-2</v>
      </c>
      <c r="I268" s="9">
        <v>0.3</v>
      </c>
      <c r="J268" s="21">
        <f>(((C268*$G$4*0.000000001*Input!G268*(234/233))-(I268*0.000000000000001))/Input!F268)*1000000000000</f>
        <v>38.368061134889814</v>
      </c>
      <c r="K268" s="9">
        <f>J268*Input!P268/100</f>
        <v>0.16477565025453869</v>
      </c>
      <c r="L268" s="14">
        <f t="shared" si="937"/>
        <v>0.53060239609319226</v>
      </c>
      <c r="M268" s="22">
        <f>L268*Input!P268/100</f>
        <v>2.2787274690658707E-3</v>
      </c>
      <c r="N268" s="9">
        <v>5.0000000000000001E-3</v>
      </c>
      <c r="O268" s="21">
        <f>(((G268*$D$4*0.000000001*Input!G268*(238/236))-(N268*0.000000001))/Input!F268)*1000000</f>
        <v>0.34679721487697091</v>
      </c>
      <c r="P268" s="9">
        <f>O268*Input!L268/100</f>
        <v>3.4735729181189075E-5</v>
      </c>
      <c r="Q268" s="23">
        <f t="shared" si="938"/>
        <v>0.25874511758600632</v>
      </c>
      <c r="R268" s="24">
        <f>Q268*Input!L268/100</f>
        <v>2.5916299052779001E-5</v>
      </c>
      <c r="S268" s="65">
        <f>Input!S268*0.0000028263/0.000000000155125</f>
        <v>2.0713401060985452</v>
      </c>
      <c r="T268" s="9">
        <f>S268*Input!T268/100</f>
        <v>2.1572302938643773E-3</v>
      </c>
      <c r="U268" s="9">
        <f>S268*1/((U267+U269)/2)</f>
        <v>2.0724518492522428</v>
      </c>
      <c r="V268" s="9">
        <f>U268*Input!T268/100</f>
        <v>2.1583881365591097E-3</v>
      </c>
      <c r="W268" s="3">
        <v>3.0000000000000001E-3</v>
      </c>
      <c r="X268" s="21">
        <f>((($L$4*0.000000001*Input!G268/Input!W268*(232/229))-(W268*0.000000001))/Input!F268)*1000000000</f>
        <v>1.169020053430142</v>
      </c>
      <c r="Y268" s="21">
        <f>X268*Input!X268/100</f>
        <v>2.1914327896255712E-3</v>
      </c>
      <c r="Z268" s="21">
        <f t="shared" si="939"/>
        <v>2.8544124795267835E-4</v>
      </c>
      <c r="AA268" s="21">
        <f>Z268*Input!X268/100</f>
        <v>5.3508518390229836E-7</v>
      </c>
      <c r="AB268" s="14">
        <v>0.05</v>
      </c>
      <c r="AC268" s="14">
        <v>0.85</v>
      </c>
      <c r="AD268" s="21">
        <f>(((Input!G268*$L$4*0.000000001*Input!U268*(230/229))-((AB268*0.000000000000001)+(Input!G268*AC268*0.000000000000001)))/Input!F268)*1000000000000</f>
        <v>3.7268677870740485</v>
      </c>
      <c r="AE268" s="21">
        <f>AD268*Input!V268/100</f>
        <v>9.6487931057965999E-3</v>
      </c>
      <c r="AF268" s="21">
        <f t="shared" si="940"/>
        <v>0.16990240040959922</v>
      </c>
      <c r="AG268" s="21">
        <f>AF268*Input!V268/100</f>
        <v>4.3987423310701485E-4</v>
      </c>
      <c r="AH268" s="9">
        <f t="shared" si="941"/>
        <v>595.22721971060878</v>
      </c>
      <c r="AI268" s="3">
        <f t="shared" si="942"/>
        <v>1.902578712585465</v>
      </c>
      <c r="AJ268" s="22">
        <f t="shared" si="943"/>
        <v>1072.4518492522427</v>
      </c>
      <c r="AK268" s="3">
        <f t="shared" si="944"/>
        <v>2.1583881365591098</v>
      </c>
      <c r="AL268" s="3">
        <f t="shared" si="945"/>
        <v>0.65664002472674299</v>
      </c>
      <c r="AM268" s="3">
        <f t="shared" si="946"/>
        <v>1.7013008814653276E-3</v>
      </c>
      <c r="AN268" s="9">
        <f>AL268*1/((AN267+AN269)/2)</f>
        <v>0.64975413888159195</v>
      </c>
      <c r="AO268" s="21">
        <f t="shared" si="947"/>
        <v>1.6834601114591127E-3</v>
      </c>
      <c r="AP268" s="58">
        <f t="shared" si="948"/>
        <v>39.713700000000003</v>
      </c>
      <c r="AQ268" s="58">
        <f t="shared" si="949"/>
        <v>0.13159999999999999</v>
      </c>
      <c r="AR268" s="58">
        <f t="shared" si="950"/>
        <v>0.33137179361278346</v>
      </c>
      <c r="AS268" s="67">
        <f t="shared" si="951"/>
        <v>1.1031753975330502E-3</v>
      </c>
      <c r="AT268" s="67">
        <f t="shared" si="952"/>
        <v>2.0709509380344521E-6</v>
      </c>
      <c r="AU268" s="58">
        <v>0.75</v>
      </c>
      <c r="AV268" s="58">
        <f t="shared" si="953"/>
        <v>0.375</v>
      </c>
      <c r="AW268" s="58">
        <f t="shared" si="954"/>
        <v>39.672600000000003</v>
      </c>
      <c r="AX268" s="57">
        <f t="shared" si="955"/>
        <v>0.13502536479999999</v>
      </c>
      <c r="AY268" s="47">
        <f t="shared" si="956"/>
        <v>0.13162914920430066</v>
      </c>
      <c r="AZ268" s="9" t="str">
        <f>Input!B268</f>
        <v>So-1-1574</v>
      </c>
      <c r="BA268" s="48">
        <f>Input!E268</f>
        <v>1574</v>
      </c>
      <c r="BB268" s="58">
        <f t="shared" si="957"/>
        <v>1199.7031418400645</v>
      </c>
      <c r="BC268" s="22">
        <f t="shared" si="958"/>
        <v>2.4575143463853562</v>
      </c>
      <c r="BD268" s="9">
        <f t="shared" si="959"/>
        <v>39614.600000000006</v>
      </c>
      <c r="BE268" s="49">
        <f t="shared" si="960"/>
        <v>65.81457460215033</v>
      </c>
      <c r="BF268" s="89">
        <f t="shared" si="961"/>
        <v>0.33178856239394611</v>
      </c>
      <c r="BG268" s="85"/>
      <c r="BH268" s="85"/>
      <c r="BI268" s="85"/>
      <c r="BJ268" s="85"/>
      <c r="BK268" s="85"/>
      <c r="BL268" s="85"/>
      <c r="BM268" s="90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</row>
    <row r="269" spans="1:109" s="154" customFormat="1" ht="15" customHeight="1" x14ac:dyDescent="0.2">
      <c r="A269" s="137">
        <f>Input!A269</f>
        <v>9186</v>
      </c>
      <c r="B269" s="137" t="str">
        <f>Input!B269</f>
        <v>Hu1-13</v>
      </c>
      <c r="C269" s="137">
        <f>Input!O269</f>
        <v>2.0351296474783407</v>
      </c>
      <c r="D269" s="137">
        <f>C269*Input!P269/100</f>
        <v>3.0550047846560683E-2</v>
      </c>
      <c r="E269" s="138">
        <f>Input!M269</f>
        <v>2.7005037864170061</v>
      </c>
      <c r="F269" s="139">
        <f>E269*Input!N269/100</f>
        <v>4.6010331042924601E-4</v>
      </c>
      <c r="G269" s="140">
        <f t="shared" si="936"/>
        <v>372.34546207117677</v>
      </c>
      <c r="H269" s="139">
        <f>G269*Input!L269/100</f>
        <v>3.5785989342586061E-2</v>
      </c>
      <c r="I269" s="137">
        <v>0</v>
      </c>
      <c r="J269" s="141">
        <f>(((C269*$G$4*0.000000001*Input!G269*(234/233))-(I269*0.000000000000001))/Input!F269)*1000000000000</f>
        <v>744.37282782299769</v>
      </c>
      <c r="K269" s="137">
        <f>J269*Input!P269/100</f>
        <v>11.174042663006452</v>
      </c>
      <c r="L269" s="142">
        <f t="shared" si="937"/>
        <v>10.29413513080512</v>
      </c>
      <c r="M269" s="143">
        <f>L269*Input!P269/100</f>
        <v>0.15452888771716675</v>
      </c>
      <c r="N269" s="137">
        <v>0</v>
      </c>
      <c r="O269" s="141">
        <f>(((G269*$D$4*0.000000001*Input!G269*(238/236))-(N269*0.000000001))/Input!F269)*1000000</f>
        <v>13.718971404847697</v>
      </c>
      <c r="P269" s="137">
        <f>O269*Input!L269/100</f>
        <v>1.3185254407404976E-3</v>
      </c>
      <c r="Q269" s="144">
        <f t="shared" si="938"/>
        <v>10.235713313227347</v>
      </c>
      <c r="R269" s="145">
        <f>Q269*Input!L269/100</f>
        <v>9.8375074991755864E-4</v>
      </c>
      <c r="S269" s="143">
        <f>Input!S269*0.0000028263/0.000000000155125</f>
        <v>1.0006678905672823</v>
      </c>
      <c r="T269" s="137">
        <f>S269*Input!T269/100</f>
        <v>2.9224997148873731E-3</v>
      </c>
      <c r="U269" s="143">
        <f>S269</f>
        <v>1.0006678905672823</v>
      </c>
      <c r="V269" s="137">
        <f>U269*Input!T269/100</f>
        <v>2.9224997148873731E-3</v>
      </c>
      <c r="W269" s="146">
        <v>0</v>
      </c>
      <c r="X269" s="141">
        <f>((($L$4*0.000000001*Input!G269/Input!W269*(232/229))-(W269*0.000000001))/Input!F269)*1000000000</f>
        <v>1.1594022133830895</v>
      </c>
      <c r="Y269" s="141">
        <f>X269*Input!X269/100</f>
        <v>1.1809947071857771E-2</v>
      </c>
      <c r="Z269" s="141">
        <f t="shared" si="939"/>
        <v>2.8309284660782159E-4</v>
      </c>
      <c r="AA269" s="141">
        <f>Z269*Input!X269/100</f>
        <v>2.8836511576981332E-6</v>
      </c>
      <c r="AB269" s="142">
        <v>0</v>
      </c>
      <c r="AC269" s="142">
        <v>0.85</v>
      </c>
      <c r="AD269" s="141">
        <f>(((Input!G269*$L$4*0.000000001*Input!U269*(230/229))-((AB269*0.000000000000001)+(Input!G269*AC269*0.000000000000001)))/Input!F269)*1000000000000</f>
        <v>227.51430988821147</v>
      </c>
      <c r="AE269" s="141">
        <f>AD269*Input!V269/100</f>
        <v>0.86660788114802001</v>
      </c>
      <c r="AF269" s="141">
        <f t="shared" si="940"/>
        <v>10.372041506706795</v>
      </c>
      <c r="AG269" s="141">
        <f>AF269*Input!V269/100</f>
        <v>3.9507373921767661E-2</v>
      </c>
      <c r="AH269" s="137">
        <f t="shared" si="941"/>
        <v>36638.303054953365</v>
      </c>
      <c r="AI269" s="146">
        <f t="shared" si="942"/>
        <v>398.44575803797903</v>
      </c>
      <c r="AJ269" s="143">
        <f t="shared" si="943"/>
        <v>0.66789056728233653</v>
      </c>
      <c r="AK269" s="146">
        <f t="shared" si="944"/>
        <v>2.922499714887373</v>
      </c>
      <c r="AL269" s="146">
        <f t="shared" si="945"/>
        <v>1.013318875715606</v>
      </c>
      <c r="AM269" s="146">
        <f t="shared" si="946"/>
        <v>3.8609862401408446E-3</v>
      </c>
      <c r="AN269" s="137">
        <f>AF269/Q269</f>
        <v>1.013318875715606</v>
      </c>
      <c r="AO269" s="141">
        <f t="shared" si="947"/>
        <v>3.8609862401408446E-3</v>
      </c>
      <c r="AP269" s="137" t="str">
        <f t="shared" si="948"/>
        <v>Out of range</v>
      </c>
      <c r="AQ269" s="137" t="e">
        <f t="shared" si="949"/>
        <v>#VALUE!</v>
      </c>
      <c r="AR269" s="137" t="e">
        <f t="shared" si="950"/>
        <v>#VALUE!</v>
      </c>
      <c r="AS269" s="145">
        <f t="shared" si="951"/>
        <v>2.7657363775711465E-5</v>
      </c>
      <c r="AT269" s="145">
        <f t="shared" si="952"/>
        <v>2.8173703418889859E-7</v>
      </c>
      <c r="AU269" s="137">
        <v>0.75</v>
      </c>
      <c r="AV269" s="137">
        <f t="shared" si="953"/>
        <v>0.375</v>
      </c>
      <c r="AW269" s="137" t="str">
        <f t="shared" si="954"/>
        <v>Out of range</v>
      </c>
      <c r="AX269" s="147">
        <f t="shared" si="955"/>
        <v>162.38809366609999</v>
      </c>
      <c r="AY269" s="147" t="e">
        <f t="shared" si="956"/>
        <v>#VALUE!</v>
      </c>
      <c r="AZ269" s="137" t="str">
        <f>Input!B269</f>
        <v>Hu1-13</v>
      </c>
      <c r="BA269" s="148">
        <f>Input!E269</f>
        <v>0</v>
      </c>
      <c r="BB269" s="137" t="e">
        <f t="shared" si="957"/>
        <v>#VALUE!</v>
      </c>
      <c r="BC269" s="143" t="e">
        <f t="shared" si="958"/>
        <v>#VALUE!</v>
      </c>
      <c r="BD269" s="137" t="e">
        <f t="shared" si="959"/>
        <v>#VALUE!</v>
      </c>
      <c r="BE269" s="149" t="e">
        <f t="shared" si="960"/>
        <v>#VALUE!</v>
      </c>
      <c r="BF269" s="150" t="e">
        <f t="shared" si="961"/>
        <v>#VALUE!</v>
      </c>
      <c r="BG269" s="151"/>
      <c r="BH269" s="151"/>
      <c r="BI269" s="151"/>
      <c r="BJ269" s="151"/>
      <c r="BK269" s="151"/>
      <c r="BL269" s="151"/>
      <c r="BM269" s="155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</row>
    <row r="270" spans="1:109" ht="15" customHeight="1" x14ac:dyDescent="0.2">
      <c r="A270" s="9">
        <f>Input!A270</f>
        <v>9253</v>
      </c>
      <c r="B270" s="9" t="str">
        <f>Input!B270</f>
        <v>So-1-1598</v>
      </c>
      <c r="C270" s="9">
        <f>Input!O270</f>
        <v>2.0200814602610269</v>
      </c>
      <c r="D270" s="9">
        <f>C270*Input!P270/100</f>
        <v>8.527985858295983E-3</v>
      </c>
      <c r="E270" s="11">
        <f>Input!M270</f>
        <v>1.3558122201117118</v>
      </c>
      <c r="F270" s="12">
        <f>E270*Input!N270/100</f>
        <v>1.358426194558235E-4</v>
      </c>
      <c r="G270" s="13">
        <f t="shared" si="936"/>
        <v>186.93938890900282</v>
      </c>
      <c r="H270" s="12">
        <f>G270*Input!L270/100</f>
        <v>1.9806791393833373E-2</v>
      </c>
      <c r="I270" s="9">
        <v>0.3</v>
      </c>
      <c r="J270" s="21">
        <f>(((C270*$G$4*0.000000001*Input!G270*(234/233))-(I270*0.000000000000001))/Input!F270)*1000000000000</f>
        <v>52.082166963230797</v>
      </c>
      <c r="K270" s="9">
        <f>J270*Input!P270/100</f>
        <v>0.21987033298867581</v>
      </c>
      <c r="L270" s="14">
        <f t="shared" si="937"/>
        <v>0.72025851103761596</v>
      </c>
      <c r="M270" s="22">
        <f>L270*Input!P270/100</f>
        <v>3.0406468834442047E-3</v>
      </c>
      <c r="N270" s="9">
        <v>5.0000000000000001E-3</v>
      </c>
      <c r="O270" s="21">
        <f>(((G270*$D$4*0.000000001*Input!G270*(238/236))-(N270*0.000000001))/Input!F270)*1000000</f>
        <v>0.48549467880861197</v>
      </c>
      <c r="P270" s="9">
        <f>O270*Input!L270/100</f>
        <v>5.1439623730979321E-5</v>
      </c>
      <c r="Q270" s="23">
        <f t="shared" si="938"/>
        <v>0.3622271816694928</v>
      </c>
      <c r="R270" s="24">
        <f>Q270*Input!L270/100</f>
        <v>3.837906107629471E-5</v>
      </c>
      <c r="S270" s="65">
        <f>Input!S270*0.0000028263/0.000000000155125</f>
        <v>1.9739167896737464</v>
      </c>
      <c r="T270" s="9">
        <f>S270*Input!T270/100</f>
        <v>1.8643529657645299E-3</v>
      </c>
      <c r="U270" s="9">
        <f>S270*1/((U269+U271)/2)</f>
        <v>1.9721706840398383</v>
      </c>
      <c r="V270" s="9">
        <f>U270*Input!T270/100</f>
        <v>1.8627037791148473E-3</v>
      </c>
      <c r="W270" s="3">
        <v>3.0000000000000001E-3</v>
      </c>
      <c r="X270" s="21">
        <f>((($L$4*0.000000001*Input!G270/Input!W270*(232/229))-(W270*0.000000001))/Input!F270)*1000000000</f>
        <v>0.47063298219536331</v>
      </c>
      <c r="Y270" s="21">
        <f>X270*Input!X270/100</f>
        <v>1.4361206046957103E-3</v>
      </c>
      <c r="Z270" s="21">
        <f t="shared" si="939"/>
        <v>1.1491510806111498E-4</v>
      </c>
      <c r="AA270" s="21">
        <f>Z270*Input!X270/100</f>
        <v>3.5065956004098187E-7</v>
      </c>
      <c r="AB270" s="14">
        <v>0.05</v>
      </c>
      <c r="AC270" s="14">
        <v>0.85</v>
      </c>
      <c r="AD270" s="21">
        <f>(((Input!G270*$L$4*0.000000001*Input!U270*(230/229))-((AB270*0.000000000000001)+(Input!G270*AC270*0.000000000000001)))/Input!F270)*1000000000000</f>
        <v>5.0901662321426508</v>
      </c>
      <c r="AE270" s="21">
        <f>AD270*Input!V270/100</f>
        <v>1.7250922150955295E-2</v>
      </c>
      <c r="AF270" s="21">
        <f t="shared" si="940"/>
        <v>0.23205316387246935</v>
      </c>
      <c r="AG270" s="21">
        <f>AF270*Input!V270/100</f>
        <v>7.864440731951823E-4</v>
      </c>
      <c r="AH270" s="9">
        <f t="shared" si="941"/>
        <v>2019.3442601912463</v>
      </c>
      <c r="AI270" s="3">
        <f t="shared" si="942"/>
        <v>9.2090137627554522</v>
      </c>
      <c r="AJ270" s="22">
        <f t="shared" si="943"/>
        <v>972.17068403983831</v>
      </c>
      <c r="AK270" s="3">
        <f t="shared" si="944"/>
        <v>1.8627037791148473</v>
      </c>
      <c r="AL270" s="3">
        <f t="shared" si="945"/>
        <v>0.64062879765936998</v>
      </c>
      <c r="AM270" s="3">
        <f t="shared" si="946"/>
        <v>2.1721956514841457E-3</v>
      </c>
      <c r="AN270" s="9">
        <f>AL270*1/((AN269+AN271)/2)</f>
        <v>0.63282022475915389</v>
      </c>
      <c r="AO270" s="21">
        <f t="shared" si="947"/>
        <v>2.1457189333595177E-3</v>
      </c>
      <c r="AP270" s="58">
        <f t="shared" si="948"/>
        <v>40.871099999999998</v>
      </c>
      <c r="AQ270" s="58">
        <f t="shared" si="949"/>
        <v>0.18</v>
      </c>
      <c r="AR270" s="58">
        <f t="shared" si="950"/>
        <v>0.44040899315164012</v>
      </c>
      <c r="AS270" s="67">
        <f t="shared" si="951"/>
        <v>3.1724595468367431E-4</v>
      </c>
      <c r="AT270" s="67">
        <f t="shared" si="952"/>
        <v>9.6864866790541741E-7</v>
      </c>
      <c r="AU270" s="58">
        <v>0.75</v>
      </c>
      <c r="AV270" s="58">
        <f t="shared" si="953"/>
        <v>0.375</v>
      </c>
      <c r="AW270" s="58">
        <f t="shared" si="954"/>
        <v>40.858699999999999</v>
      </c>
      <c r="AX270" s="57">
        <f t="shared" si="955"/>
        <v>0.17453578759999999</v>
      </c>
      <c r="AY270" s="47">
        <f t="shared" si="956"/>
        <v>0.1695755676203792</v>
      </c>
      <c r="AZ270" s="9" t="str">
        <f>Input!B270</f>
        <v>So-1-1598</v>
      </c>
      <c r="BA270" s="48">
        <f>Input!E270</f>
        <v>1598</v>
      </c>
      <c r="BB270" s="58">
        <f t="shared" si="957"/>
        <v>1091.1749535692838</v>
      </c>
      <c r="BC270" s="22">
        <f t="shared" si="958"/>
        <v>2.1588970402408107</v>
      </c>
      <c r="BD270" s="9">
        <f t="shared" si="959"/>
        <v>40800.699999999997</v>
      </c>
      <c r="BE270" s="49">
        <f t="shared" si="960"/>
        <v>84.787783810189595</v>
      </c>
      <c r="BF270" s="89">
        <f t="shared" si="961"/>
        <v>0.41502927802494743</v>
      </c>
      <c r="BG270" s="85"/>
      <c r="BH270" s="85"/>
      <c r="BI270" s="85"/>
      <c r="BJ270" s="85"/>
      <c r="BK270" s="85"/>
      <c r="BL270" s="85"/>
      <c r="BM270" s="90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</row>
    <row r="271" spans="1:109" s="154" customFormat="1" ht="15" customHeight="1" x14ac:dyDescent="0.2">
      <c r="A271" s="137">
        <f>Input!A271</f>
        <v>9186</v>
      </c>
      <c r="B271" s="137" t="str">
        <f>Input!B271</f>
        <v>Hu1-13</v>
      </c>
      <c r="C271" s="137">
        <f>Input!O271</f>
        <v>2.0514323372028485</v>
      </c>
      <c r="D271" s="137">
        <f>C271*Input!P271/100</f>
        <v>2.7687829790064688E-2</v>
      </c>
      <c r="E271" s="138">
        <f>Input!M271</f>
        <v>2.699491668706822</v>
      </c>
      <c r="F271" s="139">
        <f>E271*Input!N271/100</f>
        <v>5.5556153652481512E-4</v>
      </c>
      <c r="G271" s="140">
        <f t="shared" si="936"/>
        <v>372.20591128129661</v>
      </c>
      <c r="H271" s="139">
        <f>G271*Input!L271/100</f>
        <v>4.4504145148243662E-2</v>
      </c>
      <c r="I271" s="137">
        <v>0</v>
      </c>
      <c r="J271" s="141">
        <f>(((C271*$G$4*0.000000001*Input!G271*(234/233))-(I271*0.000000000000001))/Input!F271)*1000000000000</f>
        <v>750.33573012083866</v>
      </c>
      <c r="K271" s="137">
        <f>J271*Input!P271/100</f>
        <v>10.127152431123745</v>
      </c>
      <c r="L271" s="142">
        <f t="shared" si="937"/>
        <v>10.376597735203624</v>
      </c>
      <c r="M271" s="143">
        <f>L271*Input!P271/100</f>
        <v>0.14005115678542582</v>
      </c>
      <c r="N271" s="137">
        <v>0</v>
      </c>
      <c r="O271" s="141">
        <f>(((G271*$D$4*0.000000001*Input!G271*(238/236))-(N271*0.000000001))/Input!F271)*1000000</f>
        <v>13.713829692403449</v>
      </c>
      <c r="P271" s="137">
        <f>O271*Input!L271/100</f>
        <v>1.6397436168276288E-3</v>
      </c>
      <c r="Q271" s="144">
        <f t="shared" si="938"/>
        <v>10.231877085789787</v>
      </c>
      <c r="R271" s="145">
        <f>Q271*Input!L271/100</f>
        <v>1.2234113676417018E-3</v>
      </c>
      <c r="S271" s="143">
        <f>Input!S271*0.0000028263/0.000000000155125</f>
        <v>1.0011028543768941</v>
      </c>
      <c r="T271" s="137">
        <f>S271*Input!T271/100</f>
        <v>2.7832325312766265E-3</v>
      </c>
      <c r="U271" s="143">
        <f>S271</f>
        <v>1.0011028543768941</v>
      </c>
      <c r="V271" s="137">
        <f>U271*Input!T271/100</f>
        <v>2.7832325312766265E-3</v>
      </c>
      <c r="W271" s="146">
        <v>0</v>
      </c>
      <c r="X271" s="141">
        <f>((($L$4*0.000000001*Input!G271/Input!W271*(232/229))-(W271*0.000000001))/Input!F271)*1000000000</f>
        <v>1.1676807382638574</v>
      </c>
      <c r="Y271" s="141">
        <f>X271*Input!X271/100</f>
        <v>5.9749540341956951E-3</v>
      </c>
      <c r="Z271" s="141">
        <f t="shared" si="939"/>
        <v>2.8511422551080967E-4</v>
      </c>
      <c r="AA271" s="141">
        <f>Z271*Input!X271/100</f>
        <v>1.4589128141783638E-6</v>
      </c>
      <c r="AB271" s="142">
        <v>0</v>
      </c>
      <c r="AC271" s="142">
        <v>0.85</v>
      </c>
      <c r="AD271" s="141">
        <f>(((Input!G271*$L$4*0.000000001*Input!U271*(230/229))-((AB271*0.000000000000001)+(Input!G271*AC271*0.000000000000001)))/Input!F271)*1000000000000</f>
        <v>226.98933882268452</v>
      </c>
      <c r="AE271" s="141">
        <f>AD271*Input!V271/100</f>
        <v>0.70237630703673515</v>
      </c>
      <c r="AF271" s="141">
        <f t="shared" si="940"/>
        <v>10.348108850848179</v>
      </c>
      <c r="AG271" s="141">
        <f>AF271*Input!V271/100</f>
        <v>3.2020298914349418E-2</v>
      </c>
      <c r="AH271" s="137">
        <f t="shared" si="941"/>
        <v>36294.607301016084</v>
      </c>
      <c r="AI271" s="146">
        <f t="shared" si="942"/>
        <v>217.03407378436975</v>
      </c>
      <c r="AJ271" s="143">
        <f t="shared" si="943"/>
        <v>1.102854376894058</v>
      </c>
      <c r="AK271" s="146">
        <f t="shared" si="944"/>
        <v>2.7832325312766266</v>
      </c>
      <c r="AL271" s="146">
        <f t="shared" si="945"/>
        <v>1.0113597694815761</v>
      </c>
      <c r="AM271" s="146">
        <f t="shared" si="946"/>
        <v>3.1318002945736156E-3</v>
      </c>
      <c r="AN271" s="137">
        <f>AF271/Q271</f>
        <v>1.0113597694815761</v>
      </c>
      <c r="AO271" s="141">
        <f t="shared" si="947"/>
        <v>3.1318002945736156E-3</v>
      </c>
      <c r="AP271" s="137" t="str">
        <f t="shared" si="948"/>
        <v>Out of range</v>
      </c>
      <c r="AQ271" s="137" t="e">
        <f t="shared" si="949"/>
        <v>#VALUE!</v>
      </c>
      <c r="AR271" s="137" t="e">
        <f t="shared" si="950"/>
        <v>#VALUE!</v>
      </c>
      <c r="AS271" s="145">
        <f t="shared" si="951"/>
        <v>2.7865290319679601E-5</v>
      </c>
      <c r="AT271" s="145">
        <f t="shared" si="952"/>
        <v>1.4262398286294585E-7</v>
      </c>
      <c r="AU271" s="137">
        <v>0.75</v>
      </c>
      <c r="AV271" s="137">
        <f t="shared" si="953"/>
        <v>0.375</v>
      </c>
      <c r="AW271" s="137" t="str">
        <f t="shared" si="954"/>
        <v>Out of range</v>
      </c>
      <c r="AX271" s="147">
        <f t="shared" si="955"/>
        <v>170.17496811059999</v>
      </c>
      <c r="AY271" s="147" t="e">
        <f t="shared" si="956"/>
        <v>#VALUE!</v>
      </c>
      <c r="AZ271" s="137" t="str">
        <f>Input!B271</f>
        <v>Hu1-13</v>
      </c>
      <c r="BA271" s="148">
        <f>Input!E271</f>
        <v>0</v>
      </c>
      <c r="BB271" s="137" t="e">
        <f t="shared" si="957"/>
        <v>#VALUE!</v>
      </c>
      <c r="BC271" s="143" t="e">
        <f t="shared" si="958"/>
        <v>#VALUE!</v>
      </c>
      <c r="BD271" s="137" t="e">
        <f t="shared" si="959"/>
        <v>#VALUE!</v>
      </c>
      <c r="BE271" s="149" t="e">
        <f t="shared" si="960"/>
        <v>#VALUE!</v>
      </c>
      <c r="BF271" s="150" t="e">
        <f t="shared" si="961"/>
        <v>#VALUE!</v>
      </c>
      <c r="BG271" s="151"/>
      <c r="BH271" s="151"/>
      <c r="BI271" s="151"/>
      <c r="BJ271" s="151"/>
      <c r="BK271" s="151"/>
      <c r="BL271" s="151"/>
      <c r="BM271" s="155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</row>
    <row r="272" spans="1:109" ht="15" customHeight="1" x14ac:dyDescent="0.2">
      <c r="A272" s="9">
        <f>Input!A272</f>
        <v>9254</v>
      </c>
      <c r="B272" s="9" t="str">
        <f>Input!B272</f>
        <v>So-1-1618</v>
      </c>
      <c r="C272" s="9">
        <f>Input!O272</f>
        <v>1.9375425681447844</v>
      </c>
      <c r="D272" s="9">
        <f>C272*Input!P272/100</f>
        <v>1.0726904668612314E-2</v>
      </c>
      <c r="E272" s="11">
        <f>Input!M272</f>
        <v>1.4144290309009415</v>
      </c>
      <c r="F272" s="12">
        <f>E272*Input!N272/100</f>
        <v>1.6470378842547818E-4</v>
      </c>
      <c r="G272" s="13">
        <f t="shared" si="936"/>
        <v>195.02147478062182</v>
      </c>
      <c r="H272" s="12">
        <f>G272*Input!L272/100</f>
        <v>1.3358472355110364E-2</v>
      </c>
      <c r="I272" s="9">
        <v>0.3</v>
      </c>
      <c r="J272" s="21">
        <f>(((C272*$G$4*0.000000001*Input!G272*(234/233))-(I272*0.000000000000001))/Input!F272)*1000000000000</f>
        <v>49.436630916344328</v>
      </c>
      <c r="K272" s="9">
        <f>J272*Input!P272/100</f>
        <v>0.27369825865801084</v>
      </c>
      <c r="L272" s="14">
        <f t="shared" si="937"/>
        <v>0.68367267052579506</v>
      </c>
      <c r="M272" s="22">
        <f>L272*Input!P272/100</f>
        <v>3.785047968410768E-3</v>
      </c>
      <c r="N272" s="9">
        <v>5.0000000000000001E-3</v>
      </c>
      <c r="O272" s="21">
        <f>(((G272*$D$4*0.000000001*Input!G272*(238/236))-(N272*0.000000001))/Input!F272)*1000000</f>
        <v>0.50123922275627253</v>
      </c>
      <c r="P272" s="9">
        <f>O272*Input!L272/100</f>
        <v>3.4333605096662905E-5</v>
      </c>
      <c r="Q272" s="23">
        <f t="shared" si="938"/>
        <v>0.37397417299559305</v>
      </c>
      <c r="R272" s="24">
        <f>Q272*Input!L272/100</f>
        <v>2.5616274603125337E-5</v>
      </c>
      <c r="S272" s="65">
        <f>Input!S272*0.0000028263/0.000000000155125</f>
        <v>1.8334220540474422</v>
      </c>
      <c r="T272" s="9">
        <f>S272*Input!T272/100</f>
        <v>2.3222157858537405E-3</v>
      </c>
      <c r="U272" s="9">
        <f>S272*1/((U271+U273)/2)</f>
        <v>1.8329006200712856</v>
      </c>
      <c r="V272" s="9">
        <f>U272*Input!T272/100</f>
        <v>2.3215553366090955E-3</v>
      </c>
      <c r="W272" s="3">
        <v>3.0000000000000001E-3</v>
      </c>
      <c r="X272" s="21">
        <f>((($L$4*0.000000001*Input!G272/Input!W272*(232/229))-(W272*0.000000001))/Input!F272)*1000000000</f>
        <v>0.60459933634749952</v>
      </c>
      <c r="Y272" s="21">
        <f>X272*Input!X272/100</f>
        <v>1.4423710738445462E-3</v>
      </c>
      <c r="Z272" s="21">
        <f t="shared" si="939"/>
        <v>1.476258585744648E-4</v>
      </c>
      <c r="AA272" s="21">
        <f>Z272*Input!X272/100</f>
        <v>3.5218574576285926E-7</v>
      </c>
      <c r="AB272" s="14">
        <v>0.05</v>
      </c>
      <c r="AC272" s="14">
        <v>0.85</v>
      </c>
      <c r="AD272" s="21">
        <f>(((Input!G272*$L$4*0.000000001*Input!U272*(230/229))-((AB272*0.000000000000001)+(Input!G272*AC272*0.000000000000001)))/Input!F272)*1000000000000</f>
        <v>4.9219464573318605</v>
      </c>
      <c r="AE272" s="21">
        <f>AD272*Input!V272/100</f>
        <v>1.4358056588255015E-2</v>
      </c>
      <c r="AF272" s="21">
        <f t="shared" si="940"/>
        <v>0.22438427268297151</v>
      </c>
      <c r="AG272" s="21">
        <f>AF272*Input!V272/100</f>
        <v>6.5456260295099049E-4</v>
      </c>
      <c r="AH272" s="9">
        <f t="shared" si="941"/>
        <v>1519.9523636964223</v>
      </c>
      <c r="AI272" s="3">
        <f t="shared" si="942"/>
        <v>5.727853112853496</v>
      </c>
      <c r="AJ272" s="22">
        <f t="shared" si="943"/>
        <v>832.90062007128563</v>
      </c>
      <c r="AK272" s="3">
        <f t="shared" si="944"/>
        <v>2.3215553366090953</v>
      </c>
      <c r="AL272" s="3">
        <f t="shared" si="945"/>
        <v>0.59999938200442438</v>
      </c>
      <c r="AM272" s="3">
        <f t="shared" si="946"/>
        <v>1.7507707041918975E-3</v>
      </c>
      <c r="AN272" s="9">
        <f>AL272*1/((AN271+AN273)/2)</f>
        <v>0.59356862151838397</v>
      </c>
      <c r="AO272" s="21">
        <f t="shared" si="947"/>
        <v>1.7320060397567074E-3</v>
      </c>
      <c r="AP272" s="58">
        <f t="shared" si="948"/>
        <v>41.420099999999998</v>
      </c>
      <c r="AQ272" s="58">
        <f t="shared" si="949"/>
        <v>0.15859999999999999</v>
      </c>
      <c r="AR272" s="58">
        <f t="shared" si="950"/>
        <v>0.38290588385832003</v>
      </c>
      <c r="AS272" s="67">
        <f t="shared" si="951"/>
        <v>3.9474880682791014E-4</v>
      </c>
      <c r="AT272" s="67">
        <f t="shared" si="952"/>
        <v>9.4212624723444387E-7</v>
      </c>
      <c r="AU272" s="58">
        <v>0.75</v>
      </c>
      <c r="AV272" s="58">
        <f t="shared" si="953"/>
        <v>0.375</v>
      </c>
      <c r="AW272" s="58">
        <f t="shared" si="954"/>
        <v>41.403399999999998</v>
      </c>
      <c r="AX272" s="57">
        <f t="shared" si="955"/>
        <v>0.159990084</v>
      </c>
      <c r="AY272" s="47">
        <f t="shared" si="956"/>
        <v>0.15657778460803315</v>
      </c>
      <c r="AZ272" s="9" t="str">
        <f>Input!B272</f>
        <v>So-1-1618</v>
      </c>
      <c r="BA272" s="48">
        <f>Input!E272</f>
        <v>1618</v>
      </c>
      <c r="BB272" s="58">
        <f t="shared" si="957"/>
        <v>936.297025275549</v>
      </c>
      <c r="BC272" s="22">
        <f t="shared" si="958"/>
        <v>2.643872126017349</v>
      </c>
      <c r="BD272" s="9">
        <f t="shared" si="959"/>
        <v>41345.399999999994</v>
      </c>
      <c r="BE272" s="49">
        <f t="shared" si="960"/>
        <v>78.288892304016571</v>
      </c>
      <c r="BF272" s="89">
        <f t="shared" si="961"/>
        <v>0.37817615125335879</v>
      </c>
      <c r="BG272" s="85"/>
      <c r="BH272" s="85"/>
      <c r="BI272" s="85"/>
      <c r="BJ272" s="85"/>
      <c r="BK272" s="85"/>
      <c r="BL272" s="85"/>
      <c r="BM272" s="90"/>
      <c r="BN272" s="85"/>
      <c r="BO272" s="85"/>
      <c r="BP272" s="85"/>
      <c r="BQ272" s="85"/>
      <c r="BR272" s="85"/>
      <c r="BS272" s="85"/>
      <c r="BT272" s="85"/>
      <c r="BU272" s="85"/>
      <c r="BV272" s="85"/>
      <c r="BW272" s="85"/>
      <c r="BX272" s="85"/>
      <c r="BY272" s="85"/>
      <c r="BZ272" s="85"/>
      <c r="CA272" s="85"/>
      <c r="CB272" s="85"/>
      <c r="CC272" s="85"/>
      <c r="CD272" s="85"/>
      <c r="CE272" s="85"/>
      <c r="CF272" s="85"/>
      <c r="CG272" s="85"/>
      <c r="CH272" s="85"/>
      <c r="CI272" s="85"/>
      <c r="CJ272" s="85"/>
      <c r="CK272" s="85"/>
      <c r="CL272" s="85"/>
      <c r="CM272" s="85"/>
      <c r="CN272" s="85"/>
      <c r="CO272" s="85"/>
      <c r="CP272" s="85"/>
      <c r="CQ272" s="85"/>
      <c r="CR272" s="85"/>
      <c r="CS272" s="85"/>
      <c r="CT272" s="85"/>
      <c r="CU272" s="85"/>
      <c r="CV272" s="85"/>
      <c r="CW272" s="85"/>
      <c r="CX272" s="85"/>
      <c r="CY272" s="85"/>
      <c r="CZ272" s="85"/>
      <c r="DA272" s="85"/>
      <c r="DB272" s="85"/>
      <c r="DC272" s="85"/>
      <c r="DD272" s="85"/>
      <c r="DE272" s="85"/>
    </row>
    <row r="273" spans="1:109" s="154" customFormat="1" ht="15" customHeight="1" x14ac:dyDescent="0.2">
      <c r="A273" s="137">
        <f>Input!A273</f>
        <v>9186</v>
      </c>
      <c r="B273" s="137" t="str">
        <f>Input!B273</f>
        <v>Hu1-13</v>
      </c>
      <c r="C273" s="137">
        <f>Input!O273</f>
        <v>2.0567350018888346</v>
      </c>
      <c r="D273" s="137">
        <f>C273*Input!P273/100</f>
        <v>1.7064609319488694E-2</v>
      </c>
      <c r="E273" s="138">
        <f>Input!M273</f>
        <v>2.7003825343373511</v>
      </c>
      <c r="F273" s="139">
        <f>E273*Input!N273/100</f>
        <v>3.4793597992976202E-4</v>
      </c>
      <c r="G273" s="140">
        <f t="shared" si="936"/>
        <v>372.32874383443396</v>
      </c>
      <c r="H273" s="139">
        <f>G273*Input!L273/100</f>
        <v>3.6539985539635882E-2</v>
      </c>
      <c r="I273" s="137">
        <v>0</v>
      </c>
      <c r="J273" s="141">
        <f>(((C273*$G$4*0.000000001*Input!G273*(234/233))-(I273*0.000000000000001))/Input!F273)*1000000000000</f>
        <v>752.27524267827948</v>
      </c>
      <c r="K273" s="137">
        <f>J273*Input!P273/100</f>
        <v>6.2415834345402148</v>
      </c>
      <c r="L273" s="142">
        <f t="shared" si="937"/>
        <v>10.403419784058606</v>
      </c>
      <c r="M273" s="143">
        <f>L273*Input!P273/100</f>
        <v>8.6316561948214937E-2</v>
      </c>
      <c r="N273" s="137">
        <v>0</v>
      </c>
      <c r="O273" s="141">
        <f>(((G273*$D$4*0.000000001*Input!G273*(238/236))-(N273*0.000000001))/Input!F273)*1000000</f>
        <v>13.718355425776707</v>
      </c>
      <c r="P273" s="137">
        <f>O273*Input!L273/100</f>
        <v>1.3463062339027171E-3</v>
      </c>
      <c r="Q273" s="144">
        <f t="shared" si="938"/>
        <v>10.23525373174769</v>
      </c>
      <c r="R273" s="145">
        <f>Q273*Input!L273/100</f>
        <v>1.0044779769108349E-3</v>
      </c>
      <c r="S273" s="143">
        <f>Input!S273*0.0000028263/0.000000000155125</f>
        <v>0.99946611697970489</v>
      </c>
      <c r="T273" s="137">
        <f>S273*Input!T273/100</f>
        <v>1.0492745211136279E-3</v>
      </c>
      <c r="U273" s="143">
        <f>S273</f>
        <v>0.99946611697970489</v>
      </c>
      <c r="V273" s="137">
        <f>U273*Input!T273/100</f>
        <v>1.0492745211136279E-3</v>
      </c>
      <c r="W273" s="146">
        <v>0</v>
      </c>
      <c r="X273" s="141">
        <f>((($L$4*0.000000001*Input!G273/Input!W273*(232/229))-(W273*0.000000001))/Input!F273)*1000000000</f>
        <v>1.0018911609690662</v>
      </c>
      <c r="Y273" s="141">
        <f>X273*Input!X273/100</f>
        <v>1.1253401333307404E-2</v>
      </c>
      <c r="Z273" s="141">
        <f t="shared" si="939"/>
        <v>2.4463315446184318E-4</v>
      </c>
      <c r="AA273" s="141">
        <f>Z273*Input!X273/100</f>
        <v>2.7477586127512517E-6</v>
      </c>
      <c r="AB273" s="142">
        <v>0</v>
      </c>
      <c r="AC273" s="142">
        <v>0.85</v>
      </c>
      <c r="AD273" s="141">
        <f>(((Input!G273*$L$4*0.000000001*Input!U273*(230/229))-((AB273*0.000000000000001)+(Input!G273*AC273*0.000000000000001)))/Input!F273)*1000000000000</f>
        <v>226.82819185598865</v>
      </c>
      <c r="AE273" s="141">
        <f>AD273*Input!V273/100</f>
        <v>0.74524474024424747</v>
      </c>
      <c r="AF273" s="141">
        <f t="shared" si="940"/>
        <v>10.340762398538999</v>
      </c>
      <c r="AG273" s="141">
        <f>AF273*Input!V273/100</f>
        <v>3.3974607497287666E-2</v>
      </c>
      <c r="AH273" s="137">
        <f t="shared" si="941"/>
        <v>42270.486276838274</v>
      </c>
      <c r="AI273" s="146">
        <f t="shared" si="942"/>
        <v>494.6837880613075</v>
      </c>
      <c r="AJ273" s="143">
        <f t="shared" si="943"/>
        <v>-0.5338830202951117</v>
      </c>
      <c r="AK273" s="146">
        <f t="shared" si="944"/>
        <v>1.0492745211136278</v>
      </c>
      <c r="AL273" s="146">
        <f t="shared" si="945"/>
        <v>1.0103083586940342</v>
      </c>
      <c r="AM273" s="146">
        <f t="shared" si="946"/>
        <v>3.3208518025989622E-3</v>
      </c>
      <c r="AN273" s="137">
        <f>AF273/Q273</f>
        <v>1.0103083586940342</v>
      </c>
      <c r="AO273" s="141">
        <f t="shared" si="947"/>
        <v>3.3208518025989622E-3</v>
      </c>
      <c r="AP273" s="137" t="str">
        <f t="shared" si="948"/>
        <v>Out of range</v>
      </c>
      <c r="AQ273" s="137" t="e">
        <f t="shared" si="949"/>
        <v>#VALUE!</v>
      </c>
      <c r="AR273" s="137" t="e">
        <f t="shared" si="950"/>
        <v>#VALUE!</v>
      </c>
      <c r="AS273" s="145">
        <f t="shared" si="951"/>
        <v>2.3901034685934609E-5</v>
      </c>
      <c r="AT273" s="145">
        <f t="shared" si="952"/>
        <v>2.6847048113360861E-7</v>
      </c>
      <c r="AU273" s="137">
        <v>0.75</v>
      </c>
      <c r="AV273" s="137">
        <f t="shared" si="953"/>
        <v>0.375</v>
      </c>
      <c r="AW273" s="137" t="str">
        <f t="shared" si="954"/>
        <v>Out of range</v>
      </c>
      <c r="AX273" s="147">
        <f t="shared" si="955"/>
        <v>0</v>
      </c>
      <c r="AY273" s="147" t="e">
        <f t="shared" si="956"/>
        <v>#VALUE!</v>
      </c>
      <c r="AZ273" s="137" t="str">
        <f>Input!B273</f>
        <v>Hu1-13</v>
      </c>
      <c r="BA273" s="148">
        <f>Input!E273</f>
        <v>0</v>
      </c>
      <c r="BB273" s="137" t="e">
        <f t="shared" si="957"/>
        <v>#VALUE!</v>
      </c>
      <c r="BC273" s="143" t="e">
        <f t="shared" si="958"/>
        <v>#VALUE!</v>
      </c>
      <c r="BD273" s="137" t="e">
        <f t="shared" si="959"/>
        <v>#VALUE!</v>
      </c>
      <c r="BE273" s="149" t="e">
        <f t="shared" si="960"/>
        <v>#VALUE!</v>
      </c>
      <c r="BF273" s="150" t="e">
        <f t="shared" si="961"/>
        <v>#VALUE!</v>
      </c>
      <c r="BG273" s="151"/>
      <c r="BH273" s="151"/>
      <c r="BI273" s="151"/>
      <c r="BJ273" s="151"/>
      <c r="BK273" s="151"/>
      <c r="BL273" s="151"/>
      <c r="BM273" s="155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</row>
    <row r="274" spans="1:109" ht="15" customHeight="1" x14ac:dyDescent="0.2">
      <c r="A274" s="9">
        <f>Input!A274</f>
        <v>9278</v>
      </c>
      <c r="B274" s="9" t="str">
        <f>Input!B274</f>
        <v>ZPT-17-2-J-A</v>
      </c>
      <c r="C274" s="9">
        <f>Input!O274</f>
        <v>1.2197533885564684</v>
      </c>
      <c r="D274" s="9">
        <f>C274*Input!P274/100</f>
        <v>4.803611232362625E-3</v>
      </c>
      <c r="E274" s="11">
        <f>Input!M274</f>
        <v>1.5883294022957155</v>
      </c>
      <c r="F274" s="12">
        <f>E274*Input!N274/100</f>
        <v>1.2087406256519429E-4</v>
      </c>
      <c r="G274" s="13">
        <f t="shared" ref="G274:G281" si="962">E274*137.88</f>
        <v>218.99885798853325</v>
      </c>
      <c r="H274" s="12">
        <f>G274*Input!L274/100</f>
        <v>1.73556882610055E-2</v>
      </c>
      <c r="I274" s="9">
        <v>0.3</v>
      </c>
      <c r="J274" s="21">
        <f>(((C274*$G$4*0.000000001*Input!G274*(234/233))-(I274*0.000000000000001))/Input!F274)*1000000000000</f>
        <v>49.097286067523008</v>
      </c>
      <c r="K274" s="9">
        <f>J274*Input!P274/100</f>
        <v>0.19335406406338188</v>
      </c>
      <c r="L274" s="14">
        <f t="shared" ref="L274:L281" si="963">(J274/234)*602200000000*0.0000028263/(365.2425*24*60)</f>
        <v>0.67897977793334818</v>
      </c>
      <c r="M274" s="22">
        <f>L274*Input!P274/100</f>
        <v>2.6739461586473951E-3</v>
      </c>
      <c r="N274" s="9">
        <v>5.0000000000000001E-3</v>
      </c>
      <c r="O274" s="21">
        <f>(((G274*$D$4*0.000000001*Input!G274*(238/236))-(N274*0.000000001))/Input!F274)*1000000</f>
        <v>0.88798687269851251</v>
      </c>
      <c r="P274" s="9">
        <f>O274*Input!L274/100</f>
        <v>7.0373076298085117E-5</v>
      </c>
      <c r="Q274" s="23">
        <f t="shared" ref="Q274:Q281" si="964">(O274/238.05)*602200000000000000*0.00000000015512/(365.2425*24*60)</f>
        <v>0.66252627741752956</v>
      </c>
      <c r="R274" s="24">
        <f>Q274*Input!L274/100</f>
        <v>5.2505294507906316E-5</v>
      </c>
      <c r="S274" s="65">
        <f>Input!S274*0.0000028263/0.000000000155125</f>
        <v>1.0189669345961676</v>
      </c>
      <c r="T274" s="9">
        <f>S274*Input!T274/100</f>
        <v>1.328110779841833E-3</v>
      </c>
      <c r="U274" s="9">
        <f>S274*1/((U273+U275)/2)</f>
        <v>1.0191599854158455</v>
      </c>
      <c r="V274" s="9">
        <f>U274*Input!T274/100</f>
        <v>1.328362400248704E-3</v>
      </c>
      <c r="W274" s="3">
        <v>3.0000000000000001E-3</v>
      </c>
      <c r="X274" s="21">
        <f>((($L$4*0.000000001*Input!G274/Input!W274*(232/229))-(W274*0.000000001))/Input!F274)*1000000000</f>
        <v>0.48883937035691366</v>
      </c>
      <c r="Y274" s="21">
        <f>X274*Input!X274/100</f>
        <v>1.4744577503706174E-3</v>
      </c>
      <c r="Z274" s="21">
        <f t="shared" ref="Z274:Z281" si="965">(X274/232)*6.022E+23*0.000000001*0.000000000049475/(365.2425*24*60)</f>
        <v>1.1936058711196203E-4</v>
      </c>
      <c r="AA274" s="21">
        <f>Z274*Input!X274/100</f>
        <v>3.6002039407653156E-7</v>
      </c>
      <c r="AB274" s="14">
        <v>0.05</v>
      </c>
      <c r="AC274" s="14">
        <v>0.85</v>
      </c>
      <c r="AD274" s="21">
        <f>(((Input!G274*$L$4*0.000000001*Input!U274*(230/229))-((AB274*0.000000000000001)+(Input!G274*AC274*0.000000000000001)))/Input!F274)*1000000000000</f>
        <v>2.1342393082000161E-2</v>
      </c>
      <c r="AE274" s="21">
        <f>AD274*Input!V274/100</f>
        <v>1.051856852791976E-3</v>
      </c>
      <c r="AF274" s="21">
        <f t="shared" ref="AF274:AF281" si="966">(AD274/230)*602200000000*0.0000091577/(365.2425*24*60)</f>
        <v>9.729681926720317E-4</v>
      </c>
      <c r="AG274" s="21">
        <f>AF274*Input!V274/100</f>
        <v>4.7952601054557441E-5</v>
      </c>
      <c r="AH274" s="9">
        <f t="shared" ref="AH274:AH281" si="967">AF274/Z274</f>
        <v>8.1515030732830844</v>
      </c>
      <c r="AI274" s="3">
        <f t="shared" ref="AI274:AI281" si="968">AH274*SQRT((AG274/AF274)^2+(AA274/Z274)^2)</f>
        <v>0.40249734507046614</v>
      </c>
      <c r="AJ274" s="22">
        <f t="shared" ref="AJ274:AJ281" si="969">(U274-1)*1000</f>
        <v>19.159985415845515</v>
      </c>
      <c r="AK274" s="3">
        <f t="shared" ref="AK274:AK281" si="970">V274*1000</f>
        <v>1.328362400248704</v>
      </c>
      <c r="AL274" s="3">
        <f t="shared" ref="AL274:AL281" si="971">AF274/Q274</f>
        <v>1.4685729847042112E-3</v>
      </c>
      <c r="AM274" s="3">
        <f t="shared" ref="AM274:AM281" si="972">AL274*SQRT((R274/Q274)^2+(AG274/AF274)^2)</f>
        <v>7.2378507364582968E-5</v>
      </c>
      <c r="AN274" s="9">
        <f>AL274*1/((AN273+AN275)/2)</f>
        <v>1.456522820772246E-3</v>
      </c>
      <c r="AO274" s="21">
        <f t="shared" ref="AO274:AO281" si="973">AN274*SQRT((R274/Q274)^2+(AG274/AF274)^2)</f>
        <v>7.1784615955726734E-5</v>
      </c>
      <c r="AP274" s="58">
        <f t="shared" ref="AP274:AP281" si="974">ThU_Alter_Kombi(AN274,U274)</f>
        <v>0.15620000000000001</v>
      </c>
      <c r="AQ274" s="58">
        <f t="shared" ref="AQ274:AQ281" si="975">Montealter(AN274,AO274,U274,V274)</f>
        <v>8.3000000000000001E-3</v>
      </c>
      <c r="AR274" s="58">
        <f t="shared" ref="AR274:AR281" si="976">(AQ274/AP274)*100</f>
        <v>5.3137003841229191</v>
      </c>
      <c r="AS274" s="67">
        <f t="shared" ref="AS274:AS281" si="977">Z274/Q274</f>
        <v>1.8015977808037944E-4</v>
      </c>
      <c r="AT274" s="67">
        <f t="shared" ref="AT274:AT281" si="978">AS274*SQRT((Y274/X274)^2+(P274/O274)^2)</f>
        <v>5.4359299317862005E-7</v>
      </c>
      <c r="AU274" s="58">
        <v>0.75</v>
      </c>
      <c r="AV274" s="58">
        <f t="shared" ref="AV274:AV281" si="979">AU274/2</f>
        <v>0.375</v>
      </c>
      <c r="AW274" s="58">
        <f t="shared" ref="AW274:AW281" si="980">marincorr_age(AN274,U274,AS274,AU274)</f>
        <v>0.14169999999999999</v>
      </c>
      <c r="AX274" s="57">
        <f t="shared" ref="AX274:AX281" si="981">marincorr_age_error(AN274, AO274, U274, V274, AS274, AT274, AU274, AV274)</f>
        <v>1.1182312599999999E-2</v>
      </c>
      <c r="AY274" s="47">
        <f t="shared" ref="AY274:AY281" si="982">SQRT(((AU274*EXP(-0.0000091577*AW274*1000))/(0.0000091577*(EXP(-0.0000091577*AW274*1000)+(AJ274/1000)*EXP(-(0.0000091577-0.0000028263)*AW274*1000)-AS274*AU274*EXP(-0.0000091577*AW274*1000))))^2*AT274^2+((AS274*EXP(-0.0000091577*AW274*1000))/(0.0000091577*(EXP(-0.0000091577*AW274*1000)+(AJ274/1000)*EXP(-(0.0000091577-0.0000028263)*AW274*1000)-AS274*AU274*EXP(-0.0000091577*AW274*1000))))^2*AV274^2+((0.0000091577/(0.0000091577-0.0000028263))*(EXP(-(0.0000091577-0.0000028263)*AW274*1000)-1)/(0.0000091577*(EXP(-0.0000091577*AW274*1000)+(AJ274/1000)*EXP(-(0.0000091577-0.0000028263)*AW274*1000)-AS274*AU274*EXP(-0.0000091577*AW274*1000))))^2*T274^2+(1/(0.0000091577*(EXP(-0.0000091577*AW274*1000)+(AJ274/1000)*EXP(-(0.0000091577-0.0000028263)*AW274*1000)-AS274*AU274*EXP(-0.0000091577*AW274*1000))))^2*AO274^2)/1000</f>
        <v>1.0572290947748758E-2</v>
      </c>
      <c r="AZ274" s="9" t="str">
        <f>Input!B274</f>
        <v>ZPT-17-2-J-A</v>
      </c>
      <c r="BA274" s="48">
        <f>Input!E274</f>
        <v>0</v>
      </c>
      <c r="BB274" s="58">
        <f t="shared" ref="BB274:BB281" si="983">((U274-1)*EXP(0.0000028263*AW274*1000))*1000</f>
        <v>19.16766027210474</v>
      </c>
      <c r="BC274" s="22">
        <f t="shared" ref="BC274:BC281" si="984">SQRT((EXP(0.0000028263*AW274*1000)*V274)^2+((U274-1)*0.0000028263*EXP(0.0000028263*AW274*1000)*AX274*1000)^2)*1000</f>
        <v>1.3288946363538154</v>
      </c>
      <c r="BD274" s="9">
        <f t="shared" ref="BD274:BD281" si="985">AW274*1000-58</f>
        <v>83.699999999999989</v>
      </c>
      <c r="BE274" s="49">
        <f t="shared" ref="BE274:BE281" si="986">AY274/2*1000</f>
        <v>5.2861454738743792</v>
      </c>
      <c r="BF274" s="89">
        <f t="shared" ref="BF274:BF281" si="987">AY274/AW274*100</f>
        <v>7.4610380718057572</v>
      </c>
      <c r="BG274" s="85"/>
      <c r="BH274" s="85"/>
      <c r="BI274" s="85"/>
      <c r="BJ274" s="85"/>
      <c r="BK274" s="85"/>
      <c r="BL274" s="85"/>
      <c r="BM274" s="90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  <c r="CE274" s="85"/>
      <c r="CF274" s="85"/>
      <c r="CG274" s="85"/>
      <c r="CH274" s="85"/>
      <c r="CI274" s="85"/>
      <c r="CJ274" s="85"/>
      <c r="CK274" s="85"/>
      <c r="CL274" s="85"/>
      <c r="CM274" s="85"/>
      <c r="CN274" s="85"/>
      <c r="CO274" s="85"/>
      <c r="CP274" s="85"/>
      <c r="CQ274" s="85"/>
      <c r="CR274" s="85"/>
      <c r="CS274" s="85"/>
      <c r="CT274" s="85"/>
      <c r="CU274" s="85"/>
      <c r="CV274" s="85"/>
      <c r="CW274" s="85"/>
      <c r="CX274" s="85"/>
      <c r="CY274" s="85"/>
      <c r="CZ274" s="85"/>
      <c r="DA274" s="85"/>
      <c r="DB274" s="85"/>
      <c r="DC274" s="85"/>
      <c r="DD274" s="85"/>
      <c r="DE274" s="85"/>
    </row>
    <row r="275" spans="1:109" s="154" customFormat="1" ht="15" customHeight="1" x14ac:dyDescent="0.2">
      <c r="A275" s="137">
        <f>Input!A275</f>
        <v>9186</v>
      </c>
      <c r="B275" s="137" t="str">
        <f>Input!B275</f>
        <v>Hu1-13</v>
      </c>
      <c r="C275" s="137">
        <f>Input!O275</f>
        <v>2.0220306260705363</v>
      </c>
      <c r="D275" s="137">
        <f>C275*Input!P275/100</f>
        <v>1.1795120020270866E-2</v>
      </c>
      <c r="E275" s="138">
        <f>Input!M275</f>
        <v>2.7005216754206471</v>
      </c>
      <c r="F275" s="139">
        <f>E275*Input!N275/100</f>
        <v>2.4484306761001097E-4</v>
      </c>
      <c r="G275" s="140">
        <f t="shared" si="962"/>
        <v>372.34792860699883</v>
      </c>
      <c r="H275" s="139">
        <f>G275*Input!L275/100</f>
        <v>2.3843719813443517E-2</v>
      </c>
      <c r="I275" s="137">
        <v>0</v>
      </c>
      <c r="J275" s="141">
        <f>(((C275*$G$4*0.000000001*Input!G275*(234/233))-(I275*0.000000000000001))/Input!F275)*1000000000000</f>
        <v>739.58170524310549</v>
      </c>
      <c r="K275" s="137">
        <f>J275*Input!P275/100</f>
        <v>4.3142051686385834</v>
      </c>
      <c r="L275" s="142">
        <f t="shared" si="963"/>
        <v>10.227877388149595</v>
      </c>
      <c r="M275" s="143">
        <f>L275*Input!P275/100</f>
        <v>5.9662321524911771E-2</v>
      </c>
      <c r="N275" s="137">
        <v>0</v>
      </c>
      <c r="O275" s="141">
        <f>(((G275*$D$4*0.000000001*Input!G275*(238/236))-(N275*0.000000001))/Input!F275)*1000000</f>
        <v>13.719062283716539</v>
      </c>
      <c r="P275" s="137">
        <f>O275*Input!L275/100</f>
        <v>8.7851563568485812E-4</v>
      </c>
      <c r="Q275" s="144">
        <f t="shared" si="964"/>
        <v>10.235781117876854</v>
      </c>
      <c r="R275" s="145">
        <f>Q275*Input!L275/100</f>
        <v>6.5545979524969471E-4</v>
      </c>
      <c r="S275" s="143">
        <f>Input!S275*0.0000028263/0.000000000155125</f>
        <v>1.0001550400075387</v>
      </c>
      <c r="T275" s="137">
        <f>S275*Input!T275/100</f>
        <v>1.3684759081985718E-3</v>
      </c>
      <c r="U275" s="143">
        <f>S275</f>
        <v>1.0001550400075387</v>
      </c>
      <c r="V275" s="137">
        <f>U275*Input!T275/100</f>
        <v>1.3684759081985718E-3</v>
      </c>
      <c r="W275" s="146">
        <v>0</v>
      </c>
      <c r="X275" s="141">
        <f>((($L$4*0.000000001*Input!G275/Input!W275*(232/229))-(W275*0.000000001))/Input!F275)*1000000000</f>
        <v>0.97907110867232094</v>
      </c>
      <c r="Y275" s="141">
        <f>X275*Input!X275/100</f>
        <v>5.253774449167449E-3</v>
      </c>
      <c r="Z275" s="141">
        <f t="shared" si="965"/>
        <v>2.3906115063965412E-4</v>
      </c>
      <c r="AA275" s="141">
        <f>Z275*Input!X275/100</f>
        <v>1.2828213945791542E-6</v>
      </c>
      <c r="AB275" s="142">
        <v>0</v>
      </c>
      <c r="AC275" s="142">
        <v>0.85</v>
      </c>
      <c r="AD275" s="141">
        <f>(((Input!G275*$L$4*0.000000001*Input!U275*(230/229))-((AB275*0.000000000000001)+(Input!G275*AC275*0.000000000000001)))/Input!F275)*1000000000000</f>
        <v>225.92600819190068</v>
      </c>
      <c r="AE275" s="141">
        <f>AD275*Input!V275/100</f>
        <v>0.61592251521556873</v>
      </c>
      <c r="AF275" s="141">
        <f t="shared" si="966"/>
        <v>10.299633177193797</v>
      </c>
      <c r="AG275" s="141">
        <f>AF275*Input!V275/100</f>
        <v>2.80789981776093E-2</v>
      </c>
      <c r="AH275" s="137">
        <f t="shared" si="967"/>
        <v>43083.67607884069</v>
      </c>
      <c r="AI275" s="146">
        <f t="shared" si="968"/>
        <v>259.3159909218769</v>
      </c>
      <c r="AJ275" s="143">
        <f t="shared" si="969"/>
        <v>0.15504000753874259</v>
      </c>
      <c r="AK275" s="146">
        <f t="shared" si="970"/>
        <v>1.3684759081985718</v>
      </c>
      <c r="AL275" s="146">
        <f t="shared" si="971"/>
        <v>1.0062381227755473</v>
      </c>
      <c r="AM275" s="146">
        <f t="shared" si="972"/>
        <v>2.7439765336147418E-3</v>
      </c>
      <c r="AN275" s="137">
        <f>AF275/Q275</f>
        <v>1.0062381227755473</v>
      </c>
      <c r="AO275" s="141">
        <f t="shared" si="973"/>
        <v>2.7439765336147418E-3</v>
      </c>
      <c r="AP275" s="137" t="str">
        <f t="shared" si="974"/>
        <v>Out of range</v>
      </c>
      <c r="AQ275" s="137" t="e">
        <f t="shared" si="975"/>
        <v>#VALUE!</v>
      </c>
      <c r="AR275" s="137" t="e">
        <f t="shared" si="976"/>
        <v>#VALUE!</v>
      </c>
      <c r="AS275" s="145">
        <f t="shared" si="977"/>
        <v>2.3355437937426421E-5</v>
      </c>
      <c r="AT275" s="145">
        <f t="shared" si="978"/>
        <v>1.2533608513663747E-7</v>
      </c>
      <c r="AU275" s="137">
        <v>0.75</v>
      </c>
      <c r="AV275" s="137">
        <f t="shared" si="979"/>
        <v>0.375</v>
      </c>
      <c r="AW275" s="137" t="str">
        <f t="shared" si="980"/>
        <v>Out of range</v>
      </c>
      <c r="AX275" s="147">
        <f t="shared" si="981"/>
        <v>150.6467213729</v>
      </c>
      <c r="AY275" s="147" t="e">
        <f t="shared" si="982"/>
        <v>#VALUE!</v>
      </c>
      <c r="AZ275" s="137" t="str">
        <f>Input!B275</f>
        <v>Hu1-13</v>
      </c>
      <c r="BA275" s="148">
        <f>Input!E275</f>
        <v>0</v>
      </c>
      <c r="BB275" s="137" t="e">
        <f t="shared" si="983"/>
        <v>#VALUE!</v>
      </c>
      <c r="BC275" s="143" t="e">
        <f t="shared" si="984"/>
        <v>#VALUE!</v>
      </c>
      <c r="BD275" s="137" t="e">
        <f t="shared" si="985"/>
        <v>#VALUE!</v>
      </c>
      <c r="BE275" s="149" t="e">
        <f t="shared" si="986"/>
        <v>#VALUE!</v>
      </c>
      <c r="BF275" s="150" t="e">
        <f t="shared" si="987"/>
        <v>#VALUE!</v>
      </c>
      <c r="BG275" s="151"/>
      <c r="BH275" s="151"/>
      <c r="BI275" s="151"/>
      <c r="BJ275" s="151"/>
      <c r="BK275" s="151"/>
      <c r="BL275" s="151"/>
      <c r="BM275" s="155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</row>
    <row r="276" spans="1:109" ht="15" customHeight="1" x14ac:dyDescent="0.2">
      <c r="A276" s="9">
        <f>Input!A276</f>
        <v>9279</v>
      </c>
      <c r="B276" s="9" t="str">
        <f>Input!B276</f>
        <v>ZPT-17-2-J-B</v>
      </c>
      <c r="C276" s="9">
        <f>Input!O276</f>
        <v>1.110455705923163</v>
      </c>
      <c r="D276" s="9">
        <f>C276*Input!P276/100</f>
        <v>4.0030254094356081E-3</v>
      </c>
      <c r="E276" s="11">
        <f>Input!M276</f>
        <v>1.4609135712157941</v>
      </c>
      <c r="F276" s="12">
        <f>E276*Input!N276/100</f>
        <v>1.1141601875111986E-4</v>
      </c>
      <c r="G276" s="13">
        <f t="shared" si="962"/>
        <v>201.4307631992337</v>
      </c>
      <c r="H276" s="12">
        <f>G276*Input!L276/100</f>
        <v>1.3135584835042046E-2</v>
      </c>
      <c r="I276" s="9">
        <v>0.3</v>
      </c>
      <c r="J276" s="21">
        <f>(((C276*$G$4*0.000000001*Input!G276*(234/233))-(I276*0.000000000000001))/Input!F276)*1000000000000</f>
        <v>42.51693513946983</v>
      </c>
      <c r="K276" s="9">
        <f>J276*Input!P276/100</f>
        <v>0.15326714139681319</v>
      </c>
      <c r="L276" s="14">
        <f t="shared" si="963"/>
        <v>0.5879783077969265</v>
      </c>
      <c r="M276" s="22">
        <f>L276*Input!P276/100</f>
        <v>2.1195731569962407E-3</v>
      </c>
      <c r="N276" s="9">
        <v>5.0000000000000001E-3</v>
      </c>
      <c r="O276" s="21">
        <f>(((G276*$D$4*0.000000001*Input!G276*(238/236))-(N276*0.000000001))/Input!F276)*1000000</f>
        <v>0.77690200167593715</v>
      </c>
      <c r="P276" s="9">
        <f>O276*Input!L276/100</f>
        <v>5.0662877851654165E-5</v>
      </c>
      <c r="Q276" s="23">
        <f t="shared" si="964"/>
        <v>0.57964594625639465</v>
      </c>
      <c r="R276" s="24">
        <f>Q276*Input!L276/100</f>
        <v>3.7799531612796178E-5</v>
      </c>
      <c r="S276" s="65">
        <f>Input!S276*0.0000028263/0.000000000155125</f>
        <v>1.0155158887714901</v>
      </c>
      <c r="T276" s="9">
        <f>S276*Input!T276/100</f>
        <v>1.2846919888489545E-3</v>
      </c>
      <c r="U276" s="9">
        <f>S276*1/((U275+U277)/2)</f>
        <v>1.0149198123081047</v>
      </c>
      <c r="V276" s="9">
        <f>U276*Input!T276/100</f>
        <v>1.2839379143280926E-3</v>
      </c>
      <c r="W276" s="3">
        <v>3.0000000000000001E-3</v>
      </c>
      <c r="X276" s="21">
        <f>((($L$4*0.000000001*Input!G276/Input!W276*(232/229))-(W276*0.000000001))/Input!F276)*1000000000</f>
        <v>1.5599774719547423</v>
      </c>
      <c r="Y276" s="21">
        <f>X276*Input!X276/100</f>
        <v>4.2829228535153432E-3</v>
      </c>
      <c r="Z276" s="21">
        <f t="shared" si="965"/>
        <v>3.8090186311712834E-4</v>
      </c>
      <c r="AA276" s="21">
        <f>Z276*Input!X276/100</f>
        <v>1.0457672138346438E-6</v>
      </c>
      <c r="AB276" s="14">
        <v>0.05</v>
      </c>
      <c r="AC276" s="14">
        <v>0.85</v>
      </c>
      <c r="AD276" s="21">
        <f>(((Input!G276*$L$4*0.000000001*Input!U276*(230/229))-((AB276*0.000000000000001)+(Input!G276*AC276*0.000000000000001)))/Input!F276)*1000000000000</f>
        <v>3.194220631214529E-2</v>
      </c>
      <c r="AE276" s="21">
        <f>AD276*Input!V276/100</f>
        <v>1.0077897974049587E-3</v>
      </c>
      <c r="AF276" s="21">
        <f t="shared" si="966"/>
        <v>1.4561980292498921E-3</v>
      </c>
      <c r="AG276" s="21">
        <f>AF276*Input!V276/100</f>
        <v>4.5943649055990544E-5</v>
      </c>
      <c r="AH276" s="9">
        <f t="shared" si="967"/>
        <v>3.8230267957552817</v>
      </c>
      <c r="AI276" s="3">
        <f t="shared" si="968"/>
        <v>0.12107389693224842</v>
      </c>
      <c r="AJ276" s="22">
        <f t="shared" si="969"/>
        <v>14.919812308104685</v>
      </c>
      <c r="AK276" s="3">
        <f t="shared" si="970"/>
        <v>1.2839379143280927</v>
      </c>
      <c r="AL276" s="3">
        <f t="shared" si="971"/>
        <v>2.5122198104802623E-3</v>
      </c>
      <c r="AM276" s="3">
        <f t="shared" si="972"/>
        <v>7.9261741567548944E-5</v>
      </c>
      <c r="AN276" s="9">
        <f>AL276*1/((AN275+AN277)/2)</f>
        <v>2.4959565637232986E-3</v>
      </c>
      <c r="AO276" s="21">
        <f t="shared" si="973"/>
        <v>7.8748628321597238E-5</v>
      </c>
      <c r="AP276" s="58">
        <f t="shared" si="974"/>
        <v>0.26889999999999997</v>
      </c>
      <c r="AQ276" s="58">
        <f t="shared" si="975"/>
        <v>8.0000000000000002E-3</v>
      </c>
      <c r="AR276" s="58">
        <f t="shared" si="976"/>
        <v>2.9750836742283382</v>
      </c>
      <c r="AS276" s="67">
        <f t="shared" si="977"/>
        <v>6.571284860649127E-4</v>
      </c>
      <c r="AT276" s="67">
        <f t="shared" si="978"/>
        <v>1.8046570837815367E-6</v>
      </c>
      <c r="AU276" s="58">
        <v>0.75</v>
      </c>
      <c r="AV276" s="58">
        <f t="shared" si="979"/>
        <v>0.375</v>
      </c>
      <c r="AW276" s="58">
        <f t="shared" si="980"/>
        <v>0.21579999999999999</v>
      </c>
      <c r="AX276" s="57">
        <f t="shared" si="981"/>
        <v>2.85508181E-2</v>
      </c>
      <c r="AY276" s="47">
        <f t="shared" si="982"/>
        <v>2.7854286497051704E-2</v>
      </c>
      <c r="AZ276" s="9" t="str">
        <f>Input!B276</f>
        <v>ZPT-17-2-J-B</v>
      </c>
      <c r="BA276" s="48">
        <f>Input!E276</f>
        <v>0</v>
      </c>
      <c r="BB276" s="58">
        <f t="shared" si="983"/>
        <v>14.928914909112008</v>
      </c>
      <c r="BC276" s="22">
        <f t="shared" si="984"/>
        <v>1.2847218116688579</v>
      </c>
      <c r="BD276" s="9">
        <f t="shared" si="985"/>
        <v>157.79999999999998</v>
      </c>
      <c r="BE276" s="49">
        <f t="shared" si="986"/>
        <v>13.927143248525852</v>
      </c>
      <c r="BF276" s="89">
        <f t="shared" si="987"/>
        <v>12.907454354518864</v>
      </c>
      <c r="BG276" s="85"/>
      <c r="BH276" s="85"/>
      <c r="BI276" s="85"/>
      <c r="BJ276" s="85"/>
      <c r="BK276" s="85"/>
      <c r="BL276" s="85"/>
      <c r="BM276" s="90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</row>
    <row r="277" spans="1:109" s="154" customFormat="1" ht="15" customHeight="1" x14ac:dyDescent="0.2">
      <c r="A277" s="137">
        <f>Input!A277</f>
        <v>9186</v>
      </c>
      <c r="B277" s="137" t="str">
        <f>Input!B277</f>
        <v>Hu1-13</v>
      </c>
      <c r="C277" s="137">
        <f>Input!O277</f>
        <v>2.0337370391263652</v>
      </c>
      <c r="D277" s="137">
        <f>C277*Input!P277/100</f>
        <v>1.2291918867203478E-2</v>
      </c>
      <c r="E277" s="138">
        <f>Input!M277</f>
        <v>2.7005549087150476</v>
      </c>
      <c r="F277" s="139">
        <f>E277*Input!N277/100</f>
        <v>3.679448331753559E-4</v>
      </c>
      <c r="G277" s="140">
        <f t="shared" si="962"/>
        <v>372.35251081363077</v>
      </c>
      <c r="H277" s="139">
        <f>G277*Input!L277/100</f>
        <v>3.0117184774693651E-2</v>
      </c>
      <c r="I277" s="137">
        <v>0</v>
      </c>
      <c r="J277" s="141">
        <f>(((C277*$G$4*0.000000001*Input!G277*(234/233))-(I277*0.000000000000001))/Input!F277)*1000000000000</f>
        <v>743.86346478644884</v>
      </c>
      <c r="K277" s="137">
        <f>J277*Input!P277/100</f>
        <v>4.4959152444603596</v>
      </c>
      <c r="L277" s="142">
        <f t="shared" si="963"/>
        <v>10.287091010261111</v>
      </c>
      <c r="M277" s="143">
        <f>L277*Input!P277/100</f>
        <v>6.2175239790089237E-2</v>
      </c>
      <c r="N277" s="137">
        <v>0</v>
      </c>
      <c r="O277" s="141">
        <f>(((G277*$D$4*0.000000001*Input!G277*(238/236))-(N277*0.000000001))/Input!F277)*1000000</f>
        <v>13.719231113924394</v>
      </c>
      <c r="P277" s="137">
        <f>O277*Input!L277/100</f>
        <v>1.1096598154311725E-3</v>
      </c>
      <c r="Q277" s="144">
        <f t="shared" si="964"/>
        <v>10.235907081956462</v>
      </c>
      <c r="R277" s="145">
        <f>Q277*Input!L277/100</f>
        <v>8.2791627818021133E-4</v>
      </c>
      <c r="S277" s="143">
        <f>Input!S277*0.0000028263/0.000000000155125</f>
        <v>1.0010195876943875</v>
      </c>
      <c r="T277" s="137">
        <f>S277*Input!T277/100</f>
        <v>1.4058181627356022E-3</v>
      </c>
      <c r="U277" s="143">
        <f>S277</f>
        <v>1.0010195876943875</v>
      </c>
      <c r="V277" s="137">
        <f>U277*Input!T277/100</f>
        <v>1.4058181627356022E-3</v>
      </c>
      <c r="W277" s="146">
        <v>0</v>
      </c>
      <c r="X277" s="141">
        <f>((($L$4*0.000000001*Input!G277/Input!W277*(232/229))-(W277*0.000000001))/Input!F277)*1000000000</f>
        <v>0.99190078634988255</v>
      </c>
      <c r="Y277" s="141">
        <f>X277*Input!X277/100</f>
        <v>5.5303284477314866E-3</v>
      </c>
      <c r="Z277" s="141">
        <f t="shared" si="965"/>
        <v>2.4219379083377946E-4</v>
      </c>
      <c r="AA277" s="141">
        <f>Z277*Input!X277/100</f>
        <v>1.3503479680068692E-6</v>
      </c>
      <c r="AB277" s="142">
        <v>0</v>
      </c>
      <c r="AC277" s="142">
        <v>0.85</v>
      </c>
      <c r="AD277" s="141">
        <f>(((Input!G277*$L$4*0.000000001*Input!U277*(230/229))-((AB277*0.000000000000001)+(Input!G277*AC277*0.000000000000001)))/Input!F277)*1000000000000</f>
        <v>226.05349793138362</v>
      </c>
      <c r="AE277" s="141">
        <f>AD277*Input!V277/100</f>
        <v>0.8213794057567122</v>
      </c>
      <c r="AF277" s="141">
        <f t="shared" si="966"/>
        <v>10.305445246202757</v>
      </c>
      <c r="AG277" s="141">
        <f>AF277*Input!V277/100</f>
        <v>3.7445474499818304E-2</v>
      </c>
      <c r="AH277" s="137">
        <f t="shared" si="967"/>
        <v>42550.410606007274</v>
      </c>
      <c r="AI277" s="146">
        <f t="shared" si="968"/>
        <v>283.17230007170502</v>
      </c>
      <c r="AJ277" s="143">
        <f t="shared" si="969"/>
        <v>1.0195876943874804</v>
      </c>
      <c r="AK277" s="146">
        <f t="shared" si="970"/>
        <v>1.4058181627356021</v>
      </c>
      <c r="AL277" s="146">
        <f t="shared" si="971"/>
        <v>1.0067935517281974</v>
      </c>
      <c r="AM277" s="146">
        <f t="shared" si="972"/>
        <v>3.6591530589223363E-3</v>
      </c>
      <c r="AN277" s="137">
        <f>AF277/Q277</f>
        <v>1.0067935517281974</v>
      </c>
      <c r="AO277" s="141">
        <f t="shared" si="973"/>
        <v>3.6591530589223363E-3</v>
      </c>
      <c r="AP277" s="137" t="str">
        <f t="shared" si="974"/>
        <v>Out of range</v>
      </c>
      <c r="AQ277" s="137" t="e">
        <f t="shared" si="975"/>
        <v>#VALUE!</v>
      </c>
      <c r="AR277" s="137" t="e">
        <f t="shared" si="976"/>
        <v>#VALUE!</v>
      </c>
      <c r="AS277" s="145">
        <f t="shared" si="977"/>
        <v>2.3661194742643875E-5</v>
      </c>
      <c r="AT277" s="145">
        <f t="shared" si="978"/>
        <v>1.3193652912260123E-7</v>
      </c>
      <c r="AU277" s="137">
        <v>0.75</v>
      </c>
      <c r="AV277" s="137">
        <f t="shared" si="979"/>
        <v>0.375</v>
      </c>
      <c r="AW277" s="137" t="str">
        <f t="shared" si="980"/>
        <v>Out of range</v>
      </c>
      <c r="AX277" s="147">
        <f t="shared" si="981"/>
        <v>217.92323662160001</v>
      </c>
      <c r="AY277" s="147" t="e">
        <f t="shared" si="982"/>
        <v>#VALUE!</v>
      </c>
      <c r="AZ277" s="137" t="str">
        <f>Input!B277</f>
        <v>Hu1-13</v>
      </c>
      <c r="BA277" s="148">
        <f>Input!E277</f>
        <v>0</v>
      </c>
      <c r="BB277" s="137" t="e">
        <f t="shared" si="983"/>
        <v>#VALUE!</v>
      </c>
      <c r="BC277" s="143" t="e">
        <f t="shared" si="984"/>
        <v>#VALUE!</v>
      </c>
      <c r="BD277" s="137" t="e">
        <f t="shared" si="985"/>
        <v>#VALUE!</v>
      </c>
      <c r="BE277" s="149" t="e">
        <f t="shared" si="986"/>
        <v>#VALUE!</v>
      </c>
      <c r="BF277" s="150" t="e">
        <f t="shared" si="987"/>
        <v>#VALUE!</v>
      </c>
      <c r="BG277" s="151"/>
      <c r="BH277" s="151"/>
      <c r="BI277" s="151"/>
      <c r="BJ277" s="151"/>
      <c r="BK277" s="151"/>
      <c r="BL277" s="151"/>
      <c r="BM277" s="155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</row>
    <row r="278" spans="1:109" ht="15" customHeight="1" x14ac:dyDescent="0.2">
      <c r="A278" s="9">
        <f>Input!A278</f>
        <v>9280</v>
      </c>
      <c r="B278" s="9" t="str">
        <f>Input!B278</f>
        <v>ZPT-17-3-J-A</v>
      </c>
      <c r="C278" s="9">
        <f>Input!O278</f>
        <v>1.6850537716679821</v>
      </c>
      <c r="D278" s="9">
        <f>C278*Input!P278/100</f>
        <v>7.3603886296371313E-3</v>
      </c>
      <c r="E278" s="11">
        <f>Input!M278</f>
        <v>2.210689634814671</v>
      </c>
      <c r="F278" s="12">
        <f>E278*Input!N278/100</f>
        <v>2.1054748256095357E-4</v>
      </c>
      <c r="G278" s="13">
        <f t="shared" si="962"/>
        <v>304.80988684824683</v>
      </c>
      <c r="H278" s="12">
        <f>G278*Input!L278/100</f>
        <v>2.0911055682680431E-2</v>
      </c>
      <c r="I278" s="9">
        <v>0.3</v>
      </c>
      <c r="J278" s="21">
        <f>(((C278*$G$4*0.000000001*Input!G278*(234/233))-(I278*0.000000000000001))/Input!F278)*1000000000000</f>
        <v>78.468359481588948</v>
      </c>
      <c r="K278" s="9">
        <f>J278*Input!P278/100</f>
        <v>0.34275322878442033</v>
      </c>
      <c r="L278" s="14">
        <f t="shared" si="963"/>
        <v>1.0851603736778874</v>
      </c>
      <c r="M278" s="22">
        <f>L278*Input!P278/100</f>
        <v>4.7400280098155089E-3</v>
      </c>
      <c r="N278" s="9">
        <v>5.0000000000000001E-3</v>
      </c>
      <c r="O278" s="21">
        <f>(((G278*$D$4*0.000000001*Input!G278*(238/236))-(N278*0.000000001))/Input!F278)*1000000</f>
        <v>1.429843990498445</v>
      </c>
      <c r="P278" s="9">
        <f>O278*Input!L278/100</f>
        <v>9.8092445793088108E-5</v>
      </c>
      <c r="Q278" s="23">
        <f t="shared" si="964"/>
        <v>1.0668054285914979</v>
      </c>
      <c r="R278" s="24">
        <f>Q278*Input!L278/100</f>
        <v>7.3186693353450473E-5</v>
      </c>
      <c r="S278" s="65">
        <f>Input!S278*0.0000028263/0.000000000155125</f>
        <v>1.0161272913979731</v>
      </c>
      <c r="T278" s="9">
        <f>S278*Input!T278/100</f>
        <v>1.2543624643332441E-3</v>
      </c>
      <c r="U278" s="9">
        <f>S278*1/((U277+U279)/2)</f>
        <v>1.015923232683168</v>
      </c>
      <c r="V278" s="9">
        <f>U278*Input!T278/100</f>
        <v>1.2541105632234734E-3</v>
      </c>
      <c r="W278" s="3">
        <v>3.0000000000000001E-3</v>
      </c>
      <c r="X278" s="21">
        <f>((($L$4*0.000000001*Input!G278/Input!W278*(232/229))-(W278*0.000000001))/Input!F278)*1000000000</f>
        <v>5.0960723497102727</v>
      </c>
      <c r="Y278" s="21">
        <f>X278*Input!X278/100</f>
        <v>1.400505393364032E-2</v>
      </c>
      <c r="Z278" s="21">
        <f t="shared" si="965"/>
        <v>1.2443150542116544E-3</v>
      </c>
      <c r="AA278" s="21">
        <f>Z278*Input!X278/100</f>
        <v>3.4196334448951766E-6</v>
      </c>
      <c r="AB278" s="14">
        <v>0.05</v>
      </c>
      <c r="AC278" s="14">
        <v>0.85</v>
      </c>
      <c r="AD278" s="21">
        <f>(((Input!G278*$L$4*0.000000001*Input!U278*(230/229))-((AB278*0.000000000000001)+(Input!G278*AC278*0.000000000000001)))/Input!F278)*1000000000000</f>
        <v>0.12968527825557746</v>
      </c>
      <c r="AE278" s="21">
        <f>AD278*Input!V278/100</f>
        <v>3.588088063661404E-3</v>
      </c>
      <c r="AF278" s="21">
        <f t="shared" si="966"/>
        <v>5.9121603803144584E-3</v>
      </c>
      <c r="AG278" s="21">
        <f>AF278*Input!V278/100</f>
        <v>1.6357563770077224E-4</v>
      </c>
      <c r="AH278" s="9">
        <f t="shared" si="967"/>
        <v>4.7513371796824835</v>
      </c>
      <c r="AI278" s="3">
        <f t="shared" si="968"/>
        <v>0.13210528820210626</v>
      </c>
      <c r="AJ278" s="22">
        <f t="shared" si="969"/>
        <v>15.923232683167976</v>
      </c>
      <c r="AK278" s="3">
        <f t="shared" si="970"/>
        <v>1.2541105632234735</v>
      </c>
      <c r="AL278" s="3">
        <f t="shared" si="971"/>
        <v>5.5419294108020037E-3</v>
      </c>
      <c r="AM278" s="3">
        <f t="shared" si="972"/>
        <v>1.5333268482238112E-4</v>
      </c>
      <c r="AN278" s="9">
        <f>AL278*1/((AN277+AN279)/2)</f>
        <v>5.5044798086613389E-3</v>
      </c>
      <c r="AO278" s="21">
        <f t="shared" si="973"/>
        <v>1.522965388132736E-4</v>
      </c>
      <c r="AP278" s="58">
        <f t="shared" si="974"/>
        <v>0.59330000000000005</v>
      </c>
      <c r="AQ278" s="58">
        <f t="shared" si="975"/>
        <v>1.7000000000000001E-2</v>
      </c>
      <c r="AR278" s="58">
        <f t="shared" si="976"/>
        <v>2.8653295128939824</v>
      </c>
      <c r="AS278" s="67">
        <f t="shared" si="977"/>
        <v>1.1663936279875538E-3</v>
      </c>
      <c r="AT278" s="67">
        <f t="shared" si="978"/>
        <v>3.2064879559862815E-6</v>
      </c>
      <c r="AU278" s="58">
        <v>0.75</v>
      </c>
      <c r="AV278" s="58">
        <f t="shared" si="979"/>
        <v>0.375</v>
      </c>
      <c r="AW278" s="58">
        <f t="shared" si="980"/>
        <v>0.49919999999999998</v>
      </c>
      <c r="AX278" s="57">
        <f t="shared" si="981"/>
        <v>5.1706094700000003E-2</v>
      </c>
      <c r="AY278" s="47">
        <f t="shared" si="982"/>
        <v>4.9853624477496104E-2</v>
      </c>
      <c r="AZ278" s="9" t="str">
        <f>Input!B278</f>
        <v>ZPT-17-3-J-A</v>
      </c>
      <c r="BA278" s="48">
        <f>Input!E278</f>
        <v>0</v>
      </c>
      <c r="BB278" s="58">
        <f t="shared" si="983"/>
        <v>15.945714452278725</v>
      </c>
      <c r="BC278" s="22">
        <f t="shared" si="984"/>
        <v>1.2558833846472701</v>
      </c>
      <c r="BD278" s="9">
        <f t="shared" si="985"/>
        <v>441.2</v>
      </c>
      <c r="BE278" s="49">
        <f t="shared" si="986"/>
        <v>24.926812238748052</v>
      </c>
      <c r="BF278" s="89">
        <f t="shared" si="987"/>
        <v>9.9867036212932891</v>
      </c>
      <c r="BG278" s="85"/>
      <c r="BH278" s="85"/>
      <c r="BI278" s="85"/>
      <c r="BJ278" s="85"/>
      <c r="BK278" s="85"/>
      <c r="BL278" s="85"/>
      <c r="BM278" s="90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</row>
    <row r="279" spans="1:109" s="154" customFormat="1" ht="15" customHeight="1" x14ac:dyDescent="0.2">
      <c r="A279" s="137">
        <f>Input!A279</f>
        <v>9186</v>
      </c>
      <c r="B279" s="137" t="str">
        <f>Input!B279</f>
        <v>Hu1-13</v>
      </c>
      <c r="C279" s="137">
        <f>Input!O279</f>
        <v>2.0370685081922453</v>
      </c>
      <c r="D279" s="137">
        <f>C279*Input!P279/100</f>
        <v>1.3316303054695455E-2</v>
      </c>
      <c r="E279" s="138">
        <f>Input!M279</f>
        <v>2.7003040137236467</v>
      </c>
      <c r="F279" s="139">
        <f>E279*Input!N279/100</f>
        <v>2.7966342494629065E-4</v>
      </c>
      <c r="G279" s="140">
        <f t="shared" si="962"/>
        <v>372.31791741221639</v>
      </c>
      <c r="H279" s="139">
        <f>G279*Input!L279/100</f>
        <v>3.4549283962721986E-2</v>
      </c>
      <c r="I279" s="137">
        <v>0</v>
      </c>
      <c r="J279" s="141">
        <f>(((C279*$G$4*0.000000001*Input!G279*(234/233))-(I279*0.000000000000001))/Input!F279)*1000000000000</f>
        <v>745.08198914554646</v>
      </c>
      <c r="K279" s="137">
        <f>J279*Input!P279/100</f>
        <v>4.8705959216178982</v>
      </c>
      <c r="L279" s="142">
        <f t="shared" si="963"/>
        <v>10.303942316412913</v>
      </c>
      <c r="M279" s="143">
        <f>L279*Input!P279/100</f>
        <v>6.7356801203126745E-2</v>
      </c>
      <c r="N279" s="137">
        <v>0</v>
      </c>
      <c r="O279" s="141">
        <f>(((G279*$D$4*0.000000001*Input!G279*(238/236))-(N279*0.000000001))/Input!F279)*1000000</f>
        <v>13.717956529074721</v>
      </c>
      <c r="P279" s="137">
        <f>O279*Input!L279/100</f>
        <v>1.2729593536766157E-3</v>
      </c>
      <c r="Q279" s="144">
        <f t="shared" si="964"/>
        <v>10.234956115245502</v>
      </c>
      <c r="R279" s="145">
        <f>Q279*Input!L279/100</f>
        <v>9.4975392973126931E-4</v>
      </c>
      <c r="S279" s="143">
        <f>Input!S279*0.0000028263/0.000000000155125</f>
        <v>0.99938213304245616</v>
      </c>
      <c r="T279" s="137">
        <f>S279*Input!T279/100</f>
        <v>1.2958106988404145E-3</v>
      </c>
      <c r="U279" s="143">
        <f>S279</f>
        <v>0.99938213304245616</v>
      </c>
      <c r="V279" s="137">
        <f>U279*Input!T279/100</f>
        <v>1.2958106988404145E-3</v>
      </c>
      <c r="W279" s="146">
        <v>0</v>
      </c>
      <c r="X279" s="141">
        <f>((($L$4*0.000000001*Input!G279/Input!W279*(232/229))-(W279*0.000000001))/Input!F279)*1000000000</f>
        <v>0.9935996928556794</v>
      </c>
      <c r="Y279" s="141">
        <f>X279*Input!X279/100</f>
        <v>9.2537655066711084E-3</v>
      </c>
      <c r="Z279" s="141">
        <f t="shared" si="965"/>
        <v>2.426086151917934E-4</v>
      </c>
      <c r="AA279" s="141">
        <f>Z279*Input!X279/100</f>
        <v>2.2595047593368723E-6</v>
      </c>
      <c r="AB279" s="142">
        <v>0</v>
      </c>
      <c r="AC279" s="142">
        <v>0.85</v>
      </c>
      <c r="AD279" s="141">
        <f>(((Input!G279*$L$4*0.000000001*Input!U279*(230/229))-((AB279*0.000000000000001)+(Input!G279*AC279*0.000000000000001)))/Input!F279)*1000000000000</f>
        <v>226.03695305803311</v>
      </c>
      <c r="AE279" s="141">
        <f>AD279*Input!V279/100</f>
        <v>1.0910978984711637</v>
      </c>
      <c r="AF279" s="141">
        <f t="shared" si="966"/>
        <v>10.304690989852029</v>
      </c>
      <c r="AG279" s="141">
        <f>AF279*Input!V279/100</f>
        <v>4.9741542395219017E-2</v>
      </c>
      <c r="AH279" s="137">
        <f t="shared" si="967"/>
        <v>42474.546840414921</v>
      </c>
      <c r="AI279" s="146">
        <f t="shared" si="968"/>
        <v>445.55700852903396</v>
      </c>
      <c r="AJ279" s="143">
        <f t="shared" si="969"/>
        <v>-0.61786695754384446</v>
      </c>
      <c r="AK279" s="146">
        <f t="shared" si="970"/>
        <v>1.2958106988404146</v>
      </c>
      <c r="AL279" s="146">
        <f t="shared" si="971"/>
        <v>1.0068134024045938</v>
      </c>
      <c r="AM279" s="146">
        <f t="shared" si="972"/>
        <v>4.8608642928035083E-3</v>
      </c>
      <c r="AN279" s="137">
        <f>AF279/Q279</f>
        <v>1.0068134024045938</v>
      </c>
      <c r="AO279" s="141">
        <f t="shared" si="973"/>
        <v>4.8608642928035083E-3</v>
      </c>
      <c r="AP279" s="137" t="str">
        <f t="shared" si="974"/>
        <v>Out of range</v>
      </c>
      <c r="AQ279" s="137" t="e">
        <f t="shared" si="975"/>
        <v>#VALUE!</v>
      </c>
      <c r="AR279" s="137" t="e">
        <f t="shared" si="976"/>
        <v>#VALUE!</v>
      </c>
      <c r="AS279" s="145">
        <f t="shared" si="977"/>
        <v>2.3703923344665365E-5</v>
      </c>
      <c r="AT279" s="145">
        <f t="shared" si="978"/>
        <v>2.2077446022329963E-7</v>
      </c>
      <c r="AU279" s="137">
        <v>0.75</v>
      </c>
      <c r="AV279" s="137">
        <f t="shared" si="979"/>
        <v>0.375</v>
      </c>
      <c r="AW279" s="137" t="str">
        <f t="shared" si="980"/>
        <v>Out of range</v>
      </c>
      <c r="AX279" s="147">
        <f t="shared" si="981"/>
        <v>42.461935565600001</v>
      </c>
      <c r="AY279" s="147" t="e">
        <f t="shared" si="982"/>
        <v>#VALUE!</v>
      </c>
      <c r="AZ279" s="137" t="str">
        <f>Input!B279</f>
        <v>Hu1-13</v>
      </c>
      <c r="BA279" s="148">
        <f>Input!E279</f>
        <v>0</v>
      </c>
      <c r="BB279" s="137" t="e">
        <f t="shared" si="983"/>
        <v>#VALUE!</v>
      </c>
      <c r="BC279" s="143" t="e">
        <f t="shared" si="984"/>
        <v>#VALUE!</v>
      </c>
      <c r="BD279" s="137" t="e">
        <f t="shared" si="985"/>
        <v>#VALUE!</v>
      </c>
      <c r="BE279" s="149" t="e">
        <f t="shared" si="986"/>
        <v>#VALUE!</v>
      </c>
      <c r="BF279" s="150" t="e">
        <f t="shared" si="987"/>
        <v>#VALUE!</v>
      </c>
      <c r="BG279" s="151"/>
      <c r="BH279" s="151"/>
      <c r="BI279" s="151"/>
      <c r="BJ279" s="151"/>
      <c r="BK279" s="151"/>
      <c r="BL279" s="151"/>
      <c r="BM279" s="155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</row>
    <row r="280" spans="1:109" ht="15" customHeight="1" x14ac:dyDescent="0.2">
      <c r="A280" s="9">
        <f>Input!A280</f>
        <v>9281</v>
      </c>
      <c r="B280" s="9" t="str">
        <f>Input!B280</f>
        <v>ZPT-17-3-J-B</v>
      </c>
      <c r="C280" s="9">
        <f>Input!O280</f>
        <v>1.7511203413323582</v>
      </c>
      <c r="D280" s="9">
        <f>C280*Input!P280/100</f>
        <v>1.2127476452710428E-2</v>
      </c>
      <c r="E280" s="11">
        <f>Input!M280</f>
        <v>2.3189577918326454</v>
      </c>
      <c r="F280" s="12">
        <f>E280*Input!N280/100</f>
        <v>2.442770078164757E-4</v>
      </c>
      <c r="G280" s="13">
        <f t="shared" si="962"/>
        <v>319.73790033788515</v>
      </c>
      <c r="H280" s="12">
        <f>G280*Input!L280/100</f>
        <v>3.0225525201772879E-2</v>
      </c>
      <c r="I280" s="9">
        <v>0.3</v>
      </c>
      <c r="J280" s="21">
        <f>(((C280*$G$4*0.000000001*Input!G280*(234/233))-(I280*0.000000000000001))/Input!F280)*1000000000000</f>
        <v>81.248054702476978</v>
      </c>
      <c r="K280" s="9">
        <f>J280*Input!P280/100</f>
        <v>0.56268769597132129</v>
      </c>
      <c r="L280" s="14">
        <f t="shared" si="963"/>
        <v>1.1236015380470397</v>
      </c>
      <c r="M280" s="22">
        <f>L280*Input!P280/100</f>
        <v>7.7815618226025896E-3</v>
      </c>
      <c r="N280" s="9">
        <v>5.0000000000000001E-3</v>
      </c>
      <c r="O280" s="21">
        <f>(((G280*$D$4*0.000000001*Input!G280*(238/236))-(N280*0.000000001))/Input!F280)*1000000</f>
        <v>1.4944106647261199</v>
      </c>
      <c r="P280" s="9">
        <f>O280*Input!L280/100</f>
        <v>1.4126991877016923E-4</v>
      </c>
      <c r="Q280" s="23">
        <f t="shared" si="964"/>
        <v>1.1149785712769249</v>
      </c>
      <c r="R280" s="24">
        <f>Q280*Input!L280/100</f>
        <v>1.0540137052865443E-4</v>
      </c>
      <c r="S280" s="65">
        <f>Input!S280*0.0000028263/0.000000000155125</f>
        <v>1.0166195641822535</v>
      </c>
      <c r="T280" s="9">
        <f>S280*Input!T280/100</f>
        <v>1.6648390214461972E-3</v>
      </c>
      <c r="U280" s="9">
        <f>S280*1/((U279+U281)/2)</f>
        <v>1.0172480881635544</v>
      </c>
      <c r="V280" s="9">
        <f>U280*Input!T280/100</f>
        <v>1.6658683064283586E-3</v>
      </c>
      <c r="W280" s="3">
        <v>3.0000000000000001E-3</v>
      </c>
      <c r="X280" s="21">
        <f>((($L$4*0.000000001*Input!G280/Input!W280*(232/229))-(W280*0.000000001))/Input!F280)*1000000000</f>
        <v>5.7973829685906964</v>
      </c>
      <c r="Y280" s="21">
        <f>X280*Input!X280/100</f>
        <v>1.4450734908984247E-2</v>
      </c>
      <c r="Z280" s="21">
        <f t="shared" si="965"/>
        <v>1.4155550407870053E-3</v>
      </c>
      <c r="AA280" s="21">
        <f>Z280*Input!X280/100</f>
        <v>3.5284559868333245E-6</v>
      </c>
      <c r="AB280" s="14">
        <v>0.05</v>
      </c>
      <c r="AC280" s="14">
        <v>0.85</v>
      </c>
      <c r="AD280" s="21">
        <f>(((Input!G280*$L$4*0.000000001*Input!U280*(230/229))-((AB280*0.000000000000001)+(Input!G280*AC280*0.000000000000001)))/Input!F280)*1000000000000</f>
        <v>0.13510189937028511</v>
      </c>
      <c r="AE280" s="21">
        <f>AD280*Input!V280/100</f>
        <v>3.372579982766603E-3</v>
      </c>
      <c r="AF280" s="21">
        <f t="shared" si="966"/>
        <v>6.1590961403352532E-3</v>
      </c>
      <c r="AG280" s="21">
        <f>AF280*Input!V280/100</f>
        <v>1.5375094244898834E-4</v>
      </c>
      <c r="AH280" s="9">
        <f t="shared" si="967"/>
        <v>4.3510114145127021</v>
      </c>
      <c r="AI280" s="3">
        <f t="shared" si="968"/>
        <v>0.10915543311175467</v>
      </c>
      <c r="AJ280" s="22">
        <f t="shared" si="969"/>
        <v>17.248088163554385</v>
      </c>
      <c r="AK280" s="3">
        <f t="shared" si="970"/>
        <v>1.6658683064283586</v>
      </c>
      <c r="AL280" s="3">
        <f t="shared" si="971"/>
        <v>5.5239592033428696E-3</v>
      </c>
      <c r="AM280" s="3">
        <f t="shared" si="972"/>
        <v>1.3789686082068422E-4</v>
      </c>
      <c r="AN280" s="9">
        <f>AL280*1/((AN279+AN281)/2)</f>
        <v>5.4865769467806851E-3</v>
      </c>
      <c r="AO280" s="21">
        <f t="shared" si="973"/>
        <v>1.3696367220712618E-4</v>
      </c>
      <c r="AP280" s="58">
        <f t="shared" si="974"/>
        <v>0.59050000000000002</v>
      </c>
      <c r="AQ280" s="58">
        <f t="shared" si="975"/>
        <v>1.5299999999999999E-2</v>
      </c>
      <c r="AR280" s="58">
        <f t="shared" si="976"/>
        <v>2.5910245554614733</v>
      </c>
      <c r="AS280" s="67">
        <f t="shared" si="977"/>
        <v>1.2695804899334041E-3</v>
      </c>
      <c r="AT280" s="67">
        <f t="shared" si="978"/>
        <v>3.1668703065203177E-6</v>
      </c>
      <c r="AU280" s="58">
        <v>0.75</v>
      </c>
      <c r="AV280" s="58">
        <f t="shared" si="979"/>
        <v>0.375</v>
      </c>
      <c r="AW280" s="58">
        <f t="shared" si="980"/>
        <v>0.48830000000000001</v>
      </c>
      <c r="AX280" s="57">
        <f t="shared" si="981"/>
        <v>5.1952810000000002E-2</v>
      </c>
      <c r="AY280" s="47">
        <f t="shared" si="982"/>
        <v>5.325304548891608E-2</v>
      </c>
      <c r="AZ280" s="9" t="str">
        <f>Input!B280</f>
        <v>ZPT-17-3-J-B</v>
      </c>
      <c r="BA280" s="48">
        <f>Input!E280</f>
        <v>0</v>
      </c>
      <c r="BB280" s="58">
        <f t="shared" si="983"/>
        <v>17.2719083777124</v>
      </c>
      <c r="BC280" s="22">
        <f t="shared" si="984"/>
        <v>1.668170856747897</v>
      </c>
      <c r="BD280" s="9">
        <f t="shared" si="985"/>
        <v>430.3</v>
      </c>
      <c r="BE280" s="49">
        <f t="shared" si="986"/>
        <v>26.62652274445804</v>
      </c>
      <c r="BF280" s="89">
        <f t="shared" si="987"/>
        <v>10.905804933220576</v>
      </c>
      <c r="BG280" s="85"/>
      <c r="BH280" s="85"/>
      <c r="BI280" s="85"/>
      <c r="BJ280" s="85"/>
      <c r="BK280" s="85"/>
      <c r="BL280" s="85"/>
      <c r="BM280" s="90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</row>
    <row r="281" spans="1:109" s="154" customFormat="1" ht="15" customHeight="1" x14ac:dyDescent="0.2">
      <c r="A281" s="137">
        <f>Input!A281</f>
        <v>9186</v>
      </c>
      <c r="B281" s="137" t="str">
        <f>Input!B281</f>
        <v>Hu1-13</v>
      </c>
      <c r="C281" s="137">
        <f>Input!O281</f>
        <v>2.0370685081922453</v>
      </c>
      <c r="D281" s="137">
        <f>C281*Input!P281/100</f>
        <v>1.3316303054695455E-2</v>
      </c>
      <c r="E281" s="138">
        <f>Input!M281</f>
        <v>2.7003040137236467</v>
      </c>
      <c r="F281" s="139">
        <f>E281*Input!N281/100</f>
        <v>2.7966342494629065E-4</v>
      </c>
      <c r="G281" s="140">
        <f t="shared" si="962"/>
        <v>372.31791741221639</v>
      </c>
      <c r="H281" s="139">
        <f>G281*Input!L281/100</f>
        <v>3.4549283962721986E-2</v>
      </c>
      <c r="I281" s="137">
        <v>0</v>
      </c>
      <c r="J281" s="141">
        <f>(((C281*$G$4*0.000000001*Input!G281*(234/233))-(I281*0.000000000000001))/Input!F281)*1000000000000</f>
        <v>745.08198914554646</v>
      </c>
      <c r="K281" s="137">
        <f>J281*Input!P281/100</f>
        <v>4.8705959216178982</v>
      </c>
      <c r="L281" s="142">
        <f t="shared" si="963"/>
        <v>10.303942316412913</v>
      </c>
      <c r="M281" s="143">
        <f>L281*Input!P281/100</f>
        <v>6.7356801203126745E-2</v>
      </c>
      <c r="N281" s="137">
        <v>0</v>
      </c>
      <c r="O281" s="141">
        <f>(((G281*$D$4*0.000000001*Input!G281*(238/236))-(N281*0.000000001))/Input!F281)*1000000</f>
        <v>13.717956529074721</v>
      </c>
      <c r="P281" s="137">
        <f>O281*Input!L281/100</f>
        <v>1.2729593536766157E-3</v>
      </c>
      <c r="Q281" s="144">
        <f t="shared" si="964"/>
        <v>10.234956115245502</v>
      </c>
      <c r="R281" s="145">
        <f>Q281*Input!L281/100</f>
        <v>9.4975392973126931E-4</v>
      </c>
      <c r="S281" s="143">
        <f>Input!S281*0.0000028263/0.000000000155125</f>
        <v>0.99938213304245616</v>
      </c>
      <c r="T281" s="137">
        <f>S281*Input!T281/100</f>
        <v>1.2958106988404145E-3</v>
      </c>
      <c r="U281" s="143">
        <f>S281</f>
        <v>0.99938213304245616</v>
      </c>
      <c r="V281" s="137">
        <f>U281*Input!T281/100</f>
        <v>1.2958106988404145E-3</v>
      </c>
      <c r="W281" s="146">
        <v>0</v>
      </c>
      <c r="X281" s="141">
        <f>((($L$4*0.000000001*Input!G281/Input!W281*(232/229))-(W281*0.000000001))/Input!F281)*1000000000</f>
        <v>0.9935996928556794</v>
      </c>
      <c r="Y281" s="141">
        <f>X281*Input!X281/100</f>
        <v>9.2537655066711084E-3</v>
      </c>
      <c r="Z281" s="141">
        <f t="shared" si="965"/>
        <v>2.426086151917934E-4</v>
      </c>
      <c r="AA281" s="141">
        <f>Z281*Input!X281/100</f>
        <v>2.2595047593368723E-6</v>
      </c>
      <c r="AB281" s="142">
        <v>0</v>
      </c>
      <c r="AC281" s="142">
        <v>0.85</v>
      </c>
      <c r="AD281" s="141">
        <f>(((Input!G281*$L$4*0.000000001*Input!U281*(230/229))-((AB281*0.000000000000001)+(Input!G281*AC281*0.000000000000001)))/Input!F281)*1000000000000</f>
        <v>226.03695305803311</v>
      </c>
      <c r="AE281" s="141">
        <f>AD281*Input!V281/100</f>
        <v>1.0910978984711637</v>
      </c>
      <c r="AF281" s="141">
        <f t="shared" si="966"/>
        <v>10.304690989852029</v>
      </c>
      <c r="AG281" s="141">
        <f>AF281*Input!V281/100</f>
        <v>4.9741542395219017E-2</v>
      </c>
      <c r="AH281" s="137">
        <f t="shared" si="967"/>
        <v>42474.546840414921</v>
      </c>
      <c r="AI281" s="146">
        <f t="shared" si="968"/>
        <v>445.55700852903396</v>
      </c>
      <c r="AJ281" s="143">
        <f t="shared" si="969"/>
        <v>-0.61786695754384446</v>
      </c>
      <c r="AK281" s="146">
        <f t="shared" si="970"/>
        <v>1.2958106988404146</v>
      </c>
      <c r="AL281" s="146">
        <f t="shared" si="971"/>
        <v>1.0068134024045938</v>
      </c>
      <c r="AM281" s="146">
        <f t="shared" si="972"/>
        <v>4.8608642928035083E-3</v>
      </c>
      <c r="AN281" s="137">
        <f>AF281/Q281</f>
        <v>1.0068134024045938</v>
      </c>
      <c r="AO281" s="141">
        <f t="shared" si="973"/>
        <v>4.8608642928035083E-3</v>
      </c>
      <c r="AP281" s="137" t="str">
        <f t="shared" si="974"/>
        <v>Out of range</v>
      </c>
      <c r="AQ281" s="137" t="e">
        <f t="shared" si="975"/>
        <v>#VALUE!</v>
      </c>
      <c r="AR281" s="137" t="e">
        <f t="shared" si="976"/>
        <v>#VALUE!</v>
      </c>
      <c r="AS281" s="145">
        <f t="shared" si="977"/>
        <v>2.3703923344665365E-5</v>
      </c>
      <c r="AT281" s="145">
        <f t="shared" si="978"/>
        <v>2.2077446022329963E-7</v>
      </c>
      <c r="AU281" s="137">
        <v>0.75</v>
      </c>
      <c r="AV281" s="137">
        <f t="shared" si="979"/>
        <v>0.375</v>
      </c>
      <c r="AW281" s="137" t="str">
        <f t="shared" si="980"/>
        <v>Out of range</v>
      </c>
      <c r="AX281" s="147">
        <f t="shared" si="981"/>
        <v>134.97889290489999</v>
      </c>
      <c r="AY281" s="147" t="e">
        <f t="shared" si="982"/>
        <v>#VALUE!</v>
      </c>
      <c r="AZ281" s="137" t="str">
        <f>Input!B281</f>
        <v>Hu1-13</v>
      </c>
      <c r="BA281" s="148">
        <f>Input!E281</f>
        <v>0</v>
      </c>
      <c r="BB281" s="137" t="e">
        <f t="shared" si="983"/>
        <v>#VALUE!</v>
      </c>
      <c r="BC281" s="143" t="e">
        <f t="shared" si="984"/>
        <v>#VALUE!</v>
      </c>
      <c r="BD281" s="137" t="e">
        <f t="shared" si="985"/>
        <v>#VALUE!</v>
      </c>
      <c r="BE281" s="149" t="e">
        <f t="shared" si="986"/>
        <v>#VALUE!</v>
      </c>
      <c r="BF281" s="150" t="e">
        <f t="shared" si="987"/>
        <v>#VALUE!</v>
      </c>
      <c r="BG281" s="151"/>
      <c r="BH281" s="151"/>
      <c r="BI281" s="151"/>
      <c r="BJ281" s="151"/>
      <c r="BK281" s="151"/>
      <c r="BL281" s="151"/>
      <c r="BM281" s="155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</row>
    <row r="282" spans="1:109" s="76" customFormat="1" ht="15" customHeight="1" x14ac:dyDescent="0.2">
      <c r="A282" s="58"/>
      <c r="B282" s="58"/>
      <c r="C282" s="58"/>
      <c r="D282" s="58"/>
      <c r="E282" s="60"/>
      <c r="F282" s="61"/>
      <c r="G282" s="59"/>
      <c r="H282" s="61"/>
      <c r="I282" s="58"/>
      <c r="J282" s="63"/>
      <c r="K282" s="58"/>
      <c r="L282" s="64"/>
      <c r="M282" s="65"/>
      <c r="N282" s="58"/>
      <c r="O282" s="63"/>
      <c r="P282" s="58"/>
      <c r="Q282" s="66"/>
      <c r="R282" s="67"/>
      <c r="S282" s="65"/>
      <c r="T282" s="58"/>
      <c r="U282" s="58"/>
      <c r="V282" s="58"/>
      <c r="W282" s="68"/>
      <c r="X282" s="63"/>
      <c r="Y282" s="63"/>
      <c r="Z282" s="63"/>
      <c r="AA282" s="63"/>
      <c r="AB282" s="64"/>
      <c r="AC282" s="64"/>
      <c r="AD282" s="63"/>
      <c r="AE282" s="63"/>
      <c r="AF282" s="63"/>
      <c r="AG282" s="63"/>
      <c r="AH282" s="58"/>
      <c r="AI282" s="68"/>
      <c r="AJ282" s="65"/>
      <c r="AK282" s="68"/>
      <c r="AL282" s="68"/>
      <c r="AM282" s="68"/>
      <c r="AN282" s="58"/>
      <c r="AO282" s="63"/>
      <c r="AP282" s="58"/>
      <c r="AQ282" s="58"/>
      <c r="AR282" s="58"/>
      <c r="AS282" s="67"/>
      <c r="AT282" s="67"/>
      <c r="AU282" s="58"/>
      <c r="AV282" s="58"/>
      <c r="AW282" s="58"/>
      <c r="AX282" s="57"/>
      <c r="AY282" s="57"/>
      <c r="AZ282" s="58"/>
      <c r="BA282" s="69"/>
      <c r="BB282" s="58"/>
      <c r="BC282" s="65"/>
      <c r="BD282" s="58"/>
      <c r="BE282" s="62"/>
      <c r="BF282" s="74"/>
      <c r="BG282" s="75"/>
      <c r="BH282" s="75"/>
      <c r="BI282" s="75"/>
      <c r="BJ282" s="75"/>
      <c r="BK282" s="75"/>
      <c r="BL282" s="75"/>
      <c r="BM282" s="103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</row>
    <row r="283" spans="1:109" s="154" customFormat="1" ht="15" customHeight="1" x14ac:dyDescent="0.2">
      <c r="A283" s="137">
        <f>Input!A283</f>
        <v>9186</v>
      </c>
      <c r="B283" s="137" t="str">
        <f>Input!B283</f>
        <v>Hu1-13</v>
      </c>
      <c r="C283" s="137">
        <f>Input!O283</f>
        <v>2.0273542081181284</v>
      </c>
      <c r="D283" s="137">
        <f>C283*Input!P283/100</f>
        <v>1.6810543317536945E-2</v>
      </c>
      <c r="E283" s="138">
        <f>Input!M283</f>
        <v>2.700274696387063</v>
      </c>
      <c r="F283" s="139">
        <f>E283*Input!N283/100</f>
        <v>3.5972015560894674E-4</v>
      </c>
      <c r="G283" s="140">
        <f t="shared" ref="G283:G299" si="988">E283*137.88</f>
        <v>372.31387513784824</v>
      </c>
      <c r="H283" s="139">
        <f>G283*Input!L283/100</f>
        <v>4.197856494044807E-2</v>
      </c>
      <c r="I283" s="137">
        <v>0</v>
      </c>
      <c r="J283" s="141">
        <f>(((C283*$G$4*0.000000001*Input!G283*(234/233))-(I283*0.000000000000001))/Input!F283)*1000000000000</f>
        <v>741.52886857386636</v>
      </c>
      <c r="K283" s="137">
        <f>J283*Input!P283/100</f>
        <v>6.1486557782796725</v>
      </c>
      <c r="L283" s="142">
        <f t="shared" ref="L283:L299" si="989">(J283/234)*602200000000*0.0000028263/(365.2425*24*60)</f>
        <v>10.254805241638314</v>
      </c>
      <c r="M283" s="143">
        <f>L283*Input!P283/100</f>
        <v>8.5031440010418347E-2</v>
      </c>
      <c r="N283" s="137">
        <v>0</v>
      </c>
      <c r="O283" s="141">
        <f>(((G283*$D$4*0.000000001*Input!G283*(238/236))-(N283*0.000000001))/Input!F283)*1000000</f>
        <v>13.717807592530258</v>
      </c>
      <c r="P283" s="137">
        <f>O283*Input!L283/100</f>
        <v>1.5466892729968623E-3</v>
      </c>
      <c r="Q283" s="144">
        <f t="shared" ref="Q283:Q299" si="990">(O283/238.05)*602200000000000000*0.00000000015512/(365.2425*24*60)</f>
        <v>10.234844993811834</v>
      </c>
      <c r="R283" s="145">
        <f>Q283*Input!L283/100</f>
        <v>1.1539835980302244E-3</v>
      </c>
      <c r="S283" s="143">
        <f>Input!S283*0.0000028263/0.000000000155125</f>
        <v>0.99657752105912667</v>
      </c>
      <c r="T283" s="137">
        <f>S283*Input!T283/100</f>
        <v>1.6680916042855153E-3</v>
      </c>
      <c r="U283" s="143">
        <f>S283</f>
        <v>0.99657752105912667</v>
      </c>
      <c r="V283" s="137">
        <f>U283*Input!T283/100</f>
        <v>1.6680916042855153E-3</v>
      </c>
      <c r="W283" s="146">
        <v>0</v>
      </c>
      <c r="X283" s="141">
        <f>((($L$4*0.000000001*Input!G283/Input!W283*(232/229))-(W283*0.000000001))/Input!F283)*1000000000</f>
        <v>0.97985888107888686</v>
      </c>
      <c r="Y283" s="141">
        <f>X283*Input!X283/100</f>
        <v>6.9011030482704506E-3</v>
      </c>
      <c r="Z283" s="141">
        <f t="shared" ref="Z283:Z299" si="991">(X283/232)*6.022E+23*0.000000001*0.000000000049475/(365.2425*24*60)</f>
        <v>2.3925350212085678E-4</v>
      </c>
      <c r="AA283" s="141">
        <f>Z283*Input!X283/100</f>
        <v>1.6850519035737523E-6</v>
      </c>
      <c r="AB283" s="142">
        <v>0</v>
      </c>
      <c r="AC283" s="142">
        <v>0.85</v>
      </c>
      <c r="AD283" s="141">
        <f>(((Input!G283*$L$4*0.000000001*Input!U283*(230/229))-((AB283*0.000000000000001)+(Input!G283*AC283*0.000000000000001)))/Input!F283)*1000000000000</f>
        <v>227.24110570317177</v>
      </c>
      <c r="AE283" s="141">
        <f>AD283*Input!V283/100</f>
        <v>0.77245206775800324</v>
      </c>
      <c r="AF283" s="141">
        <f t="shared" ref="AF283:AF299" si="992">(AD283/230)*602200000000*0.0000091577/(365.2425*24*60)</f>
        <v>10.359586531244242</v>
      </c>
      <c r="AG283" s="141">
        <f>AF283*Input!V283/100</f>
        <v>3.5214949392256376E-2</v>
      </c>
      <c r="AH283" s="137">
        <f t="shared" ref="AH283:AH299" si="993">AF283/Z283</f>
        <v>43299.623367733147</v>
      </c>
      <c r="AI283" s="146">
        <f t="shared" ref="AI283:AI299" si="994">AH283*SQRT((AG283/AF283)^2+(AA283/Z283)^2)</f>
        <v>338.61914672722918</v>
      </c>
      <c r="AJ283" s="143">
        <f t="shared" ref="AJ283:AJ299" si="995">(U283-1)*1000</f>
        <v>-3.4224789408733303</v>
      </c>
      <c r="AK283" s="146">
        <f t="shared" ref="AK283:AK299" si="996">V283*1000</f>
        <v>1.6680916042855154</v>
      </c>
      <c r="AL283" s="146">
        <f t="shared" ref="AL283:AL299" si="997">AF283/Q283</f>
        <v>1.0121879263933973</v>
      </c>
      <c r="AM283" s="146">
        <f t="shared" ref="AM283:AM299" si="998">AL283*SQRT((R283/Q283)^2+(AG283/AF283)^2)</f>
        <v>3.4425841959206671E-3</v>
      </c>
      <c r="AN283" s="137">
        <f>AF283/Q283</f>
        <v>1.0121879263933973</v>
      </c>
      <c r="AO283" s="141">
        <f t="shared" ref="AO283:AO299" si="999">AN283*SQRT((R283/Q283)^2+(AG283/AF283)^2)</f>
        <v>3.4425841959206671E-3</v>
      </c>
      <c r="AP283" s="137" t="str">
        <f t="shared" ref="AP283:AP299" si="1000">ThU_Alter_Kombi(AN283,U283)</f>
        <v>Out of range</v>
      </c>
      <c r="AQ283" s="137" t="e">
        <f t="shared" ref="AQ283:AQ299" si="1001">Montealter(AN283,AO283,U283,V283)</f>
        <v>#VALUE!</v>
      </c>
      <c r="AR283" s="137" t="e">
        <f t="shared" ref="AR283:AR299" si="1002">(AQ283/AP283)*100</f>
        <v>#VALUE!</v>
      </c>
      <c r="AS283" s="145">
        <f t="shared" ref="AS283:AS299" si="1003">Z283/Q283</f>
        <v>2.337636791426872E-5</v>
      </c>
      <c r="AT283" s="145">
        <f t="shared" ref="AT283:AT299" si="1004">AS283*SQRT((Y283/X283)^2+(P283/O283)^2)</f>
        <v>1.6465982819536064E-7</v>
      </c>
      <c r="AU283" s="137">
        <v>0.75</v>
      </c>
      <c r="AV283" s="137">
        <f t="shared" ref="AV283:AV299" si="1005">AU283/2</f>
        <v>0.375</v>
      </c>
      <c r="AW283" s="137" t="str">
        <f t="shared" ref="AW283:AW299" si="1006">marincorr_age(AN283,U283,AS283,AU283)</f>
        <v>Out of range</v>
      </c>
      <c r="AX283" s="147">
        <f t="shared" ref="AX283:AX299" si="1007">marincorr_age_error(AN283, AO283, U283, V283, AS283, AT283, AU283, AV283)</f>
        <v>0</v>
      </c>
      <c r="AY283" s="147" t="e">
        <f t="shared" ref="AY283:AY299" si="1008">SQRT(((AU283*EXP(-0.0000091577*AW283*1000))/(0.0000091577*(EXP(-0.0000091577*AW283*1000)+(AJ283/1000)*EXP(-(0.0000091577-0.0000028263)*AW283*1000)-AS283*AU283*EXP(-0.0000091577*AW283*1000))))^2*AT283^2+((AS283*EXP(-0.0000091577*AW283*1000))/(0.0000091577*(EXP(-0.0000091577*AW283*1000)+(AJ283/1000)*EXP(-(0.0000091577-0.0000028263)*AW283*1000)-AS283*AU283*EXP(-0.0000091577*AW283*1000))))^2*AV283^2+((0.0000091577/(0.0000091577-0.0000028263))*(EXP(-(0.0000091577-0.0000028263)*AW283*1000)-1)/(0.0000091577*(EXP(-0.0000091577*AW283*1000)+(AJ283/1000)*EXP(-(0.0000091577-0.0000028263)*AW283*1000)-AS283*AU283*EXP(-0.0000091577*AW283*1000))))^2*T283^2+(1/(0.0000091577*(EXP(-0.0000091577*AW283*1000)+(AJ283/1000)*EXP(-(0.0000091577-0.0000028263)*AW283*1000)-AS283*AU283*EXP(-0.0000091577*AW283*1000))))^2*AO283^2)/1000</f>
        <v>#VALUE!</v>
      </c>
      <c r="AZ283" s="137" t="str">
        <f>Input!B283</f>
        <v>Hu1-13</v>
      </c>
      <c r="BA283" s="148">
        <f>Input!E283</f>
        <v>0</v>
      </c>
      <c r="BB283" s="137" t="e">
        <f t="shared" ref="BB283:BB299" si="1009">((U283-1)*EXP(0.0000028263*AW283*1000))*1000</f>
        <v>#VALUE!</v>
      </c>
      <c r="BC283" s="143" t="e">
        <f t="shared" ref="BC283:BC299" si="1010">SQRT((EXP(0.0000028263*AW283*1000)*V283)^2+((U283-1)*0.0000028263*EXP(0.0000028263*AW283*1000)*AX283*1000)^2)*1000</f>
        <v>#VALUE!</v>
      </c>
      <c r="BD283" s="137" t="e">
        <f t="shared" ref="BD283:BD299" si="1011">AW283*1000-58</f>
        <v>#VALUE!</v>
      </c>
      <c r="BE283" s="149" t="e">
        <f t="shared" ref="BE283:BE299" si="1012">AY283/2*1000</f>
        <v>#VALUE!</v>
      </c>
      <c r="BF283" s="150" t="e">
        <f t="shared" ref="BF283:BF299" si="1013">AY283/AW283*100</f>
        <v>#VALUE!</v>
      </c>
      <c r="BG283" s="151"/>
      <c r="BH283" s="151"/>
      <c r="BI283" s="151"/>
      <c r="BJ283" s="151"/>
      <c r="BK283" s="151"/>
      <c r="BL283" s="151"/>
      <c r="BM283" s="155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</row>
    <row r="284" spans="1:109" ht="15" customHeight="1" x14ac:dyDescent="0.2">
      <c r="A284" s="9">
        <f>Input!A284</f>
        <v>9282</v>
      </c>
      <c r="B284" s="9" t="str">
        <f>Input!B284</f>
        <v>ZPT-17-9-J-A</v>
      </c>
      <c r="C284" s="9">
        <f>Input!O284</f>
        <v>2.0407457430797429</v>
      </c>
      <c r="D284" s="9">
        <f>C284*Input!P284/100</f>
        <v>8.9990612252171063E-3</v>
      </c>
      <c r="E284" s="11">
        <f>Input!M284</f>
        <v>2.6692680670949134</v>
      </c>
      <c r="F284" s="12">
        <f>E284*Input!N284/100</f>
        <v>2.0857959583755277E-4</v>
      </c>
      <c r="G284" s="13">
        <f t="shared" si="988"/>
        <v>368.03868109104667</v>
      </c>
      <c r="H284" s="12">
        <f>G284*Input!L284/100</f>
        <v>2.6635382497166907E-2</v>
      </c>
      <c r="I284" s="9">
        <v>0.3</v>
      </c>
      <c r="J284" s="21">
        <f>(((C284*$G$4*0.000000001*Input!G284*(234/233))-(I284*0.000000000000001))/Input!F284)*1000000000000</f>
        <v>79.658140504519096</v>
      </c>
      <c r="K284" s="9">
        <f>J284*Input!P284/100</f>
        <v>0.35126790582216244</v>
      </c>
      <c r="L284" s="14">
        <f t="shared" si="989"/>
        <v>1.1016141803837693</v>
      </c>
      <c r="M284" s="22">
        <f>L284*Input!P284/100</f>
        <v>4.8577798040044858E-3</v>
      </c>
      <c r="N284" s="9">
        <v>5.0000000000000001E-3</v>
      </c>
      <c r="O284" s="21">
        <f>(((G284*$D$4*0.000000001*Input!G284*(238/236))-(N284*0.000000001))/Input!F284)*1000000</f>
        <v>1.4471486851937108</v>
      </c>
      <c r="P284" s="9">
        <f>O284*Input!L284/100</f>
        <v>1.0473181418360528E-4</v>
      </c>
      <c r="Q284" s="23">
        <f t="shared" si="990"/>
        <v>1.0797164471107927</v>
      </c>
      <c r="R284" s="24">
        <f>Q284*Input!L284/100</f>
        <v>7.8140320664184842E-5</v>
      </c>
      <c r="S284" s="65">
        <f>Input!S284*0.0000028263/0.000000000155125</f>
        <v>1.0146374603931156</v>
      </c>
      <c r="T284" s="9">
        <f>S284*Input!T284/100</f>
        <v>9.8784713061854726E-4</v>
      </c>
      <c r="U284" s="9">
        <f>S284*1/((U283+U285)/2)</f>
        <v>1.0168742353085864</v>
      </c>
      <c r="V284" s="9">
        <f>U284*Input!T284/100</f>
        <v>9.9002484607686606E-4</v>
      </c>
      <c r="W284" s="3">
        <v>3.0000000000000001E-3</v>
      </c>
      <c r="X284" s="21">
        <f>((($L$4*0.000000001*Input!G284/Input!W284*(232/229))-(W284*0.000000001))/Input!F284)*1000000000</f>
        <v>3.5677025730390928</v>
      </c>
      <c r="Y284" s="21">
        <f>X284*Input!X284/100</f>
        <v>1.3434450432059047E-2</v>
      </c>
      <c r="Z284" s="21">
        <f t="shared" si="991"/>
        <v>8.7113088589383715E-4</v>
      </c>
      <c r="AA284" s="21">
        <f>Z284*Input!X284/100</f>
        <v>3.2803083964500097E-6</v>
      </c>
      <c r="AB284" s="14">
        <v>0.05</v>
      </c>
      <c r="AC284" s="14">
        <v>0.85</v>
      </c>
      <c r="AD284" s="21">
        <f>(((Input!G284*$L$4*0.000000001*Input!U284*(230/229))-((AB284*0.000000000000001)+(Input!G284*AC284*0.000000000000001)))/Input!F284)*1000000000000</f>
        <v>9.6491899248589807E-2</v>
      </c>
      <c r="AE284" s="21">
        <f>AD284*Input!V284/100</f>
        <v>2.2242002922039784E-3</v>
      </c>
      <c r="AF284" s="21">
        <f t="shared" si="992"/>
        <v>4.3989232350224172E-3</v>
      </c>
      <c r="AG284" s="21">
        <f>AF284*Input!V284/100</f>
        <v>1.0139800771786261E-4</v>
      </c>
      <c r="AH284" s="9">
        <f t="shared" si="993"/>
        <v>5.0496696951673741</v>
      </c>
      <c r="AI284" s="3">
        <f t="shared" si="994"/>
        <v>0.1179410523782614</v>
      </c>
      <c r="AJ284" s="22">
        <f t="shared" si="995"/>
        <v>16.874235308586449</v>
      </c>
      <c r="AK284" s="3">
        <f t="shared" si="996"/>
        <v>0.99002484607686603</v>
      </c>
      <c r="AL284" s="3">
        <f t="shared" si="997"/>
        <v>4.0741467324995105E-3</v>
      </c>
      <c r="AM284" s="3">
        <f t="shared" si="998"/>
        <v>9.3912163467718763E-5</v>
      </c>
      <c r="AN284" s="9">
        <f>AL284*1/((AN283+AN285)/2)</f>
        <v>4.0299976944080853E-3</v>
      </c>
      <c r="AO284" s="21">
        <f t="shared" si="999"/>
        <v>9.2894494749724203E-5</v>
      </c>
      <c r="AP284" s="58">
        <f t="shared" si="1000"/>
        <v>0.43359999999999999</v>
      </c>
      <c r="AQ284" s="58">
        <f t="shared" si="1001"/>
        <v>1.0699999999999999E-2</v>
      </c>
      <c r="AR284" s="58">
        <f t="shared" si="1002"/>
        <v>2.4677121771217712</v>
      </c>
      <c r="AS284" s="67">
        <f t="shared" si="1003"/>
        <v>8.0681450044119585E-4</v>
      </c>
      <c r="AT284" s="67">
        <f t="shared" si="1004"/>
        <v>3.0386812968656915E-6</v>
      </c>
      <c r="AU284" s="58">
        <v>0.75</v>
      </c>
      <c r="AV284" s="58">
        <f t="shared" si="1005"/>
        <v>0.375</v>
      </c>
      <c r="AW284" s="58">
        <f t="shared" si="1006"/>
        <v>0.36859999999999998</v>
      </c>
      <c r="AX284" s="57">
        <f t="shared" si="1007"/>
        <v>3.2639835499999999E-2</v>
      </c>
      <c r="AY284" s="47">
        <f t="shared" si="1008"/>
        <v>3.4019390380382097E-2</v>
      </c>
      <c r="AZ284" s="9" t="str">
        <f>Input!B284</f>
        <v>ZPT-17-9-J-A</v>
      </c>
      <c r="BA284" s="48">
        <f>Input!E284</f>
        <v>0</v>
      </c>
      <c r="BB284" s="58">
        <f t="shared" si="1009"/>
        <v>16.891823611167222</v>
      </c>
      <c r="BC284" s="22">
        <f t="shared" si="1010"/>
        <v>0.99105799087760749</v>
      </c>
      <c r="BD284" s="9">
        <f t="shared" si="1011"/>
        <v>310.59999999999997</v>
      </c>
      <c r="BE284" s="49">
        <f t="shared" si="1012"/>
        <v>17.009695190191049</v>
      </c>
      <c r="BF284" s="89">
        <f t="shared" si="1013"/>
        <v>9.2293517038475574</v>
      </c>
      <c r="BG284" s="85"/>
      <c r="BH284" s="85"/>
      <c r="BI284" s="85"/>
      <c r="BJ284" s="85"/>
      <c r="BK284" s="85"/>
      <c r="BL284" s="85"/>
      <c r="BM284" s="90"/>
      <c r="BN284" s="85"/>
      <c r="BO284" s="85"/>
      <c r="BP284" s="85"/>
      <c r="BQ284" s="85"/>
      <c r="BR284" s="85"/>
      <c r="BS284" s="85"/>
      <c r="BT284" s="85"/>
      <c r="BU284" s="85"/>
      <c r="BV284" s="85"/>
      <c r="BW284" s="85"/>
      <c r="BX284" s="85"/>
      <c r="BY284" s="85"/>
      <c r="BZ284" s="85"/>
      <c r="CA284" s="85"/>
      <c r="CB284" s="85"/>
      <c r="CC284" s="85"/>
      <c r="CD284" s="85"/>
      <c r="CE284" s="85"/>
      <c r="CF284" s="85"/>
      <c r="CG284" s="85"/>
      <c r="CH284" s="85"/>
      <c r="CI284" s="85"/>
      <c r="CJ284" s="85"/>
      <c r="CK284" s="85"/>
      <c r="CL284" s="85"/>
      <c r="CM284" s="85"/>
      <c r="CN284" s="85"/>
      <c r="CO284" s="85"/>
      <c r="CP284" s="85"/>
      <c r="CQ284" s="85"/>
      <c r="CR284" s="85"/>
      <c r="CS284" s="85"/>
      <c r="CT284" s="85"/>
      <c r="CU284" s="85"/>
      <c r="CV284" s="85"/>
      <c r="CW284" s="85"/>
      <c r="CX284" s="85"/>
      <c r="CY284" s="85"/>
      <c r="CZ284" s="85"/>
      <c r="DA284" s="85"/>
      <c r="DB284" s="85"/>
      <c r="DC284" s="85"/>
      <c r="DD284" s="85"/>
      <c r="DE284" s="85"/>
    </row>
    <row r="285" spans="1:109" s="154" customFormat="1" ht="15" customHeight="1" x14ac:dyDescent="0.2">
      <c r="A285" s="137">
        <f>Input!A285</f>
        <v>9186</v>
      </c>
      <c r="B285" s="137" t="str">
        <f>Input!B285</f>
        <v>Hu1-13</v>
      </c>
      <c r="C285" s="137">
        <f>Input!O285</f>
        <v>2.0298362054619115</v>
      </c>
      <c r="D285" s="137">
        <f>C285*Input!P285/100</f>
        <v>1.5127552119700231E-2</v>
      </c>
      <c r="E285" s="138">
        <f>Input!M285</f>
        <v>2.7008932039269</v>
      </c>
      <c r="F285" s="139">
        <f>E285*Input!N285/100</f>
        <v>3.3773337567678357E-4</v>
      </c>
      <c r="G285" s="140">
        <f t="shared" si="988"/>
        <v>372.39915495744094</v>
      </c>
      <c r="H285" s="139">
        <f>G285*Input!L285/100</f>
        <v>4.1404165676027838E-2</v>
      </c>
      <c r="I285" s="137">
        <v>0</v>
      </c>
      <c r="J285" s="141">
        <f>(((C285*$G$4*0.000000001*Input!G285*(234/233))-(I285*0.000000000000001))/Input!F285)*1000000000000</f>
        <v>742.43668856643046</v>
      </c>
      <c r="K285" s="137">
        <f>J285*Input!P285/100</f>
        <v>5.5330817686890814</v>
      </c>
      <c r="L285" s="142">
        <f t="shared" si="989"/>
        <v>10.267359732249197</v>
      </c>
      <c r="M285" s="143">
        <f>L285*Input!P285/100</f>
        <v>7.6518498913052138E-2</v>
      </c>
      <c r="N285" s="137">
        <v>0</v>
      </c>
      <c r="O285" s="141">
        <f>(((G285*$D$4*0.000000001*Input!G285*(238/236))-(N285*0.000000001))/Input!F285)*1000000</f>
        <v>13.720949705233595</v>
      </c>
      <c r="P285" s="137">
        <f>O285*Input!L285/100</f>
        <v>1.5255256819604276E-3</v>
      </c>
      <c r="Q285" s="144">
        <f t="shared" si="990"/>
        <v>10.237189321522717</v>
      </c>
      <c r="R285" s="145">
        <f>Q285*Input!L285/100</f>
        <v>1.1381934601157461E-3</v>
      </c>
      <c r="S285" s="143">
        <f>Input!S285*0.0000028263/0.000000000155125</f>
        <v>0.99902316418236337</v>
      </c>
      <c r="T285" s="137">
        <f>S285*Input!T285/100</f>
        <v>1.8385857462405481E-3</v>
      </c>
      <c r="U285" s="143">
        <f>S285</f>
        <v>0.99902316418236337</v>
      </c>
      <c r="V285" s="137">
        <f>U285*Input!T285/100</f>
        <v>1.8385857462405481E-3</v>
      </c>
      <c r="W285" s="146">
        <v>0</v>
      </c>
      <c r="X285" s="141">
        <f>((($L$4*0.000000001*Input!G285/Input!W285*(232/229))-(W285*0.000000001))/Input!F285)*1000000000</f>
        <v>0.99341922135788074</v>
      </c>
      <c r="Y285" s="141">
        <f>X285*Input!X285/100</f>
        <v>1.0405849611683062E-2</v>
      </c>
      <c r="Z285" s="141">
        <f t="shared" si="991"/>
        <v>2.425645492158502E-4</v>
      </c>
      <c r="AA285" s="141">
        <f>Z285*Input!X285/100</f>
        <v>2.5408107332730226E-6</v>
      </c>
      <c r="AB285" s="142">
        <v>0</v>
      </c>
      <c r="AC285" s="142">
        <v>0.85</v>
      </c>
      <c r="AD285" s="141">
        <f>(((Input!G285*$L$4*0.000000001*Input!U285*(230/229))-((AB285*0.000000000000001)+(Input!G285*AC285*0.000000000000001)))/Input!F285)*1000000000000</f>
        <v>226.73947942219738</v>
      </c>
      <c r="AE285" s="141">
        <f>AD285*Input!V285/100</f>
        <v>0.99587011617098142</v>
      </c>
      <c r="AF285" s="141">
        <f t="shared" si="992"/>
        <v>10.336718129649292</v>
      </c>
      <c r="AG285" s="141">
        <f>AF285*Input!V285/100</f>
        <v>4.5400248385649079E-2</v>
      </c>
      <c r="AH285" s="137">
        <f t="shared" si="993"/>
        <v>42614.298598312431</v>
      </c>
      <c r="AI285" s="146">
        <f t="shared" si="994"/>
        <v>484.02770285750154</v>
      </c>
      <c r="AJ285" s="143">
        <f t="shared" si="995"/>
        <v>-0.9768358176366343</v>
      </c>
      <c r="AK285" s="146">
        <f t="shared" si="996"/>
        <v>1.8385857462405482</v>
      </c>
      <c r="AL285" s="146">
        <f t="shared" si="997"/>
        <v>1.0097222787427917</v>
      </c>
      <c r="AM285" s="146">
        <f t="shared" si="998"/>
        <v>4.4362559655608206E-3</v>
      </c>
      <c r="AN285" s="137">
        <f>AF285/Q285</f>
        <v>1.0097222787427917</v>
      </c>
      <c r="AO285" s="141">
        <f t="shared" si="999"/>
        <v>4.4362559655608206E-3</v>
      </c>
      <c r="AP285" s="137" t="str">
        <f t="shared" si="1000"/>
        <v>Out of range</v>
      </c>
      <c r="AQ285" s="137" t="e">
        <f t="shared" si="1001"/>
        <v>#VALUE!</v>
      </c>
      <c r="AR285" s="137" t="e">
        <f t="shared" si="1002"/>
        <v>#VALUE!</v>
      </c>
      <c r="AS285" s="145">
        <f t="shared" si="1003"/>
        <v>2.3694447919008522E-5</v>
      </c>
      <c r="AT285" s="145">
        <f t="shared" si="1004"/>
        <v>2.4820815332464141E-7</v>
      </c>
      <c r="AU285" s="137">
        <v>0.75</v>
      </c>
      <c r="AV285" s="137">
        <f t="shared" si="1005"/>
        <v>0.375</v>
      </c>
      <c r="AW285" s="137" t="str">
        <f t="shared" si="1006"/>
        <v>Out of range</v>
      </c>
      <c r="AX285" s="147">
        <f t="shared" si="1007"/>
        <v>138.65027269559999</v>
      </c>
      <c r="AY285" s="147" t="e">
        <f t="shared" si="1008"/>
        <v>#VALUE!</v>
      </c>
      <c r="AZ285" s="137" t="str">
        <f>Input!B285</f>
        <v>Hu1-13</v>
      </c>
      <c r="BA285" s="148">
        <f>Input!E285</f>
        <v>0</v>
      </c>
      <c r="BB285" s="137" t="e">
        <f t="shared" si="1009"/>
        <v>#VALUE!</v>
      </c>
      <c r="BC285" s="143" t="e">
        <f t="shared" si="1010"/>
        <v>#VALUE!</v>
      </c>
      <c r="BD285" s="137" t="e">
        <f t="shared" si="1011"/>
        <v>#VALUE!</v>
      </c>
      <c r="BE285" s="149" t="e">
        <f t="shared" si="1012"/>
        <v>#VALUE!</v>
      </c>
      <c r="BF285" s="150" t="e">
        <f t="shared" si="1013"/>
        <v>#VALUE!</v>
      </c>
      <c r="BG285" s="151"/>
      <c r="BH285" s="151"/>
      <c r="BI285" s="151"/>
      <c r="BJ285" s="151"/>
      <c r="BK285" s="151"/>
      <c r="BL285" s="151"/>
      <c r="BM285" s="155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</row>
    <row r="286" spans="1:109" ht="15" customHeight="1" x14ac:dyDescent="0.2">
      <c r="A286" s="9">
        <f>Input!A286</f>
        <v>9283</v>
      </c>
      <c r="B286" s="9" t="str">
        <f>Input!B286</f>
        <v>ZPT-17-9-J-B</v>
      </c>
      <c r="C286" s="9">
        <f>Input!O286</f>
        <v>2.051928821443727</v>
      </c>
      <c r="D286" s="9">
        <f>C286*Input!P286/100</f>
        <v>1.2076965215121976E-2</v>
      </c>
      <c r="E286" s="11">
        <f>Input!M286</f>
        <v>2.6853880208385821</v>
      </c>
      <c r="F286" s="12">
        <f>E286*Input!N286/100</f>
        <v>2.3548292001082002E-4</v>
      </c>
      <c r="G286" s="13">
        <f t="shared" si="988"/>
        <v>370.26130031322367</v>
      </c>
      <c r="H286" s="12">
        <f>G286*Input!L286/100</f>
        <v>3.703695109643676E-2</v>
      </c>
      <c r="I286" s="9">
        <v>0.3</v>
      </c>
      <c r="J286" s="21">
        <f>(((C286*$G$4*0.000000001*Input!G286*(234/233))-(I286*0.000000000000001))/Input!F286)*1000000000000</f>
        <v>83.654844647056549</v>
      </c>
      <c r="K286" s="9">
        <f>J286*Input!P286/100</f>
        <v>0.49236437361803564</v>
      </c>
      <c r="L286" s="14">
        <f t="shared" si="989"/>
        <v>1.156885693506374</v>
      </c>
      <c r="M286" s="22">
        <f>L286*Input!P286/100</f>
        <v>6.809041391854103E-3</v>
      </c>
      <c r="N286" s="9">
        <v>5.0000000000000001E-3</v>
      </c>
      <c r="O286" s="21">
        <f>(((G286*$D$4*0.000000001*Input!G286*(238/236))-(N286*0.000000001))/Input!F286)*1000000</f>
        <v>1.5206019721016659</v>
      </c>
      <c r="P286" s="9">
        <f>O286*Input!L286/100</f>
        <v>1.5210463753633426E-4</v>
      </c>
      <c r="Q286" s="23">
        <f t="shared" si="990"/>
        <v>1.1345198842284174</v>
      </c>
      <c r="R286" s="24">
        <f>Q286*Input!L286/100</f>
        <v>1.1348514531374669E-4</v>
      </c>
      <c r="S286" s="65">
        <f>Input!S286*0.0000028263/0.000000000155125</f>
        <v>1.0147493994764178</v>
      </c>
      <c r="T286" s="9">
        <f>S286*Input!T286/100</f>
        <v>1.1547199000689799E-3</v>
      </c>
      <c r="U286" s="9">
        <f>S286*1/((U285+U287)/2)</f>
        <v>1.0156479608269053</v>
      </c>
      <c r="V286" s="9">
        <f>U286*Input!T286/100</f>
        <v>1.1557424054021942E-3</v>
      </c>
      <c r="W286" s="3">
        <v>3.0000000000000001E-3</v>
      </c>
      <c r="X286" s="21">
        <f>((($L$4*0.000000001*Input!G286/Input!W286*(232/229))-(W286*0.000000001))/Input!F286)*1000000000</f>
        <v>3.2865870528730139</v>
      </c>
      <c r="Y286" s="21">
        <f>X286*Input!X286/100</f>
        <v>1.3259740584322688E-2</v>
      </c>
      <c r="Z286" s="21">
        <f t="shared" si="991"/>
        <v>8.0249051940942508E-4</v>
      </c>
      <c r="AA286" s="21">
        <f>Z286*Input!X286/100</f>
        <v>3.2376492505943315E-6</v>
      </c>
      <c r="AB286" s="14">
        <v>0.05</v>
      </c>
      <c r="AC286" s="14">
        <v>0.85</v>
      </c>
      <c r="AD286" s="21">
        <f>(((Input!G286*$L$4*0.000000001*Input!U286*(230/229))-((AB286*0.000000000000001)+(Input!G286*AC286*0.000000000000001)))/Input!F286)*1000000000000</f>
        <v>0.10215837170898125</v>
      </c>
      <c r="AE286" s="21">
        <f>AD286*Input!V286/100</f>
        <v>2.4913647932900762E-3</v>
      </c>
      <c r="AF286" s="21">
        <f t="shared" si="992"/>
        <v>4.6572493490355041E-3</v>
      </c>
      <c r="AG286" s="21">
        <f>AF286*Input!V286/100</f>
        <v>1.1357764290540383E-4</v>
      </c>
      <c r="AH286" s="9">
        <f t="shared" si="993"/>
        <v>5.8034945415466126</v>
      </c>
      <c r="AI286" s="3">
        <f t="shared" si="994"/>
        <v>0.14345513264624887</v>
      </c>
      <c r="AJ286" s="22">
        <f t="shared" si="995"/>
        <v>15.647960826905338</v>
      </c>
      <c r="AK286" s="3">
        <f t="shared" si="996"/>
        <v>1.1557424054021943</v>
      </c>
      <c r="AL286" s="3">
        <f t="shared" si="997"/>
        <v>4.1050398620407448E-3</v>
      </c>
      <c r="AM286" s="3">
        <f t="shared" si="998"/>
        <v>1.0011159776982687E-4</v>
      </c>
      <c r="AN286" s="9">
        <f>AL286*1/((AN285+AN287)/2)</f>
        <v>4.0642300541177704E-3</v>
      </c>
      <c r="AO286" s="21">
        <f t="shared" si="999"/>
        <v>9.9116349194136393E-5</v>
      </c>
      <c r="AP286" s="58">
        <f t="shared" si="1000"/>
        <v>0.43780000000000002</v>
      </c>
      <c r="AQ286" s="58">
        <f t="shared" si="1001"/>
        <v>1.0699999999999999E-2</v>
      </c>
      <c r="AR286" s="58">
        <f t="shared" si="1002"/>
        <v>2.4440383736866149</v>
      </c>
      <c r="AS286" s="67">
        <f t="shared" si="1003"/>
        <v>7.0733931645032013E-4</v>
      </c>
      <c r="AT286" s="67">
        <f t="shared" si="1004"/>
        <v>2.8546385647654424E-6</v>
      </c>
      <c r="AU286" s="58">
        <v>0.75</v>
      </c>
      <c r="AV286" s="58">
        <f t="shared" si="1005"/>
        <v>0.375</v>
      </c>
      <c r="AW286" s="58">
        <f t="shared" si="1006"/>
        <v>0.38080000000000003</v>
      </c>
      <c r="AX286" s="57">
        <f t="shared" si="1007"/>
        <v>3.0478643699999999E-2</v>
      </c>
      <c r="AY286" s="47">
        <f t="shared" si="1008"/>
        <v>3.0477076020172113E-2</v>
      </c>
      <c r="AZ286" s="9" t="str">
        <f>Input!B286</f>
        <v>ZPT-17-9-J-B</v>
      </c>
      <c r="BA286" s="48">
        <f>Input!E286</f>
        <v>0</v>
      </c>
      <c r="BB286" s="58">
        <f t="shared" si="1009"/>
        <v>15.66481108957457</v>
      </c>
      <c r="BC286" s="22">
        <f t="shared" si="1010"/>
        <v>1.1569877354936977</v>
      </c>
      <c r="BD286" s="9">
        <f t="shared" si="1011"/>
        <v>322.8</v>
      </c>
      <c r="BE286" s="49">
        <f t="shared" si="1012"/>
        <v>15.238538010086057</v>
      </c>
      <c r="BF286" s="89">
        <f t="shared" si="1013"/>
        <v>8.0034338288267097</v>
      </c>
      <c r="BG286" s="85"/>
      <c r="BH286" s="85"/>
      <c r="BI286" s="85"/>
      <c r="BJ286" s="85"/>
      <c r="BK286" s="85"/>
      <c r="BL286" s="85"/>
      <c r="BM286" s="90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</row>
    <row r="287" spans="1:109" s="154" customFormat="1" ht="15" customHeight="1" x14ac:dyDescent="0.2">
      <c r="A287" s="137">
        <f>Input!A287</f>
        <v>9186</v>
      </c>
      <c r="B287" s="137" t="str">
        <f>Input!B287</f>
        <v>Hu1-13</v>
      </c>
      <c r="C287" s="137">
        <f>Input!O287</f>
        <v>2.0534707724944279</v>
      </c>
      <c r="D287" s="137">
        <f>C287*Input!P287/100</f>
        <v>1.429550531087481E-2</v>
      </c>
      <c r="E287" s="138">
        <f>Input!M287</f>
        <v>2.7004191624639771</v>
      </c>
      <c r="F287" s="139">
        <f>E287*Input!N287/100</f>
        <v>3.3091290364078562E-4</v>
      </c>
      <c r="G287" s="140">
        <f t="shared" si="988"/>
        <v>372.33379412053313</v>
      </c>
      <c r="H287" s="139">
        <f>G287*Input!L287/100</f>
        <v>3.4010630376630796E-2</v>
      </c>
      <c r="I287" s="137">
        <v>0</v>
      </c>
      <c r="J287" s="141">
        <f>(((C287*$G$4*0.000000001*Input!G287*(234/233))-(I287*0.000000000000001))/Input!F287)*1000000000000</f>
        <v>751.08131202723314</v>
      </c>
      <c r="K287" s="137">
        <f>J287*Input!P287/100</f>
        <v>5.2287507710379488</v>
      </c>
      <c r="L287" s="142">
        <f t="shared" si="989"/>
        <v>10.386908591012203</v>
      </c>
      <c r="M287" s="143">
        <f>L287*Input!P287/100</f>
        <v>7.230982243103197E-2</v>
      </c>
      <c r="N287" s="137">
        <v>0</v>
      </c>
      <c r="O287" s="141">
        <f>(((G287*$D$4*0.000000001*Input!G287*(238/236))-(N287*0.000000001))/Input!F287)*1000000</f>
        <v>13.718541502250408</v>
      </c>
      <c r="P287" s="137">
        <f>O287*Input!L287/100</f>
        <v>1.2531128028321448E-3</v>
      </c>
      <c r="Q287" s="144">
        <f t="shared" si="990"/>
        <v>10.235392563252104</v>
      </c>
      <c r="R287" s="145">
        <f>Q287*Input!L287/100</f>
        <v>9.3494643442381428E-4</v>
      </c>
      <c r="S287" s="143">
        <f>Input!S287*0.0000028263/0.000000000155125</f>
        <v>0.99920740116085671</v>
      </c>
      <c r="T287" s="137">
        <f>S287*Input!T287/100</f>
        <v>1.7004980080840512E-3</v>
      </c>
      <c r="U287" s="143">
        <f>S287</f>
        <v>0.99920740116085671</v>
      </c>
      <c r="V287" s="137">
        <f>U287*Input!T287/100</f>
        <v>1.7004980080840512E-3</v>
      </c>
      <c r="W287" s="146">
        <v>0</v>
      </c>
      <c r="X287" s="141">
        <f>((($L$4*0.000000001*Input!G287/Input!W287*(232/229))-(W287*0.000000001))/Input!F287)*1000000000</f>
        <v>0.9495704873197236</v>
      </c>
      <c r="Y287" s="141">
        <f>X287*Input!X287/100</f>
        <v>1.17881242032524E-2</v>
      </c>
      <c r="Z287" s="141">
        <f t="shared" si="991"/>
        <v>2.3185794300471511E-4</v>
      </c>
      <c r="AA287" s="141">
        <f>Z287*Input!X287/100</f>
        <v>2.8783226376010248E-6</v>
      </c>
      <c r="AB287" s="142">
        <v>0</v>
      </c>
      <c r="AC287" s="142">
        <v>0.85</v>
      </c>
      <c r="AD287" s="141">
        <f>(((Input!G287*$L$4*0.000000001*Input!U287*(230/229))-((AB287*0.000000000000001)+(Input!G287*AC287*0.000000000000001)))/Input!F287)*1000000000000</f>
        <v>226.84289688472717</v>
      </c>
      <c r="AE287" s="141">
        <f>AD287*Input!V287/100</f>
        <v>0.86743776706453857</v>
      </c>
      <c r="AF287" s="141">
        <f t="shared" si="992"/>
        <v>10.341432779090042</v>
      </c>
      <c r="AG287" s="141">
        <f>AF287*Input!V287/100</f>
        <v>3.9545207195534886E-2</v>
      </c>
      <c r="AH287" s="137">
        <f t="shared" si="993"/>
        <v>44602.452023305217</v>
      </c>
      <c r="AI287" s="146">
        <f t="shared" si="994"/>
        <v>579.37561292458327</v>
      </c>
      <c r="AJ287" s="143">
        <f t="shared" si="995"/>
        <v>-0.7925988391432881</v>
      </c>
      <c r="AK287" s="146">
        <f t="shared" si="996"/>
        <v>1.7004980080840513</v>
      </c>
      <c r="AL287" s="146">
        <f t="shared" si="997"/>
        <v>1.0103601513261593</v>
      </c>
      <c r="AM287" s="146">
        <f t="shared" si="998"/>
        <v>3.8646771734409282E-3</v>
      </c>
      <c r="AN287" s="137">
        <f>AF287/Q287</f>
        <v>1.0103601513261593</v>
      </c>
      <c r="AO287" s="141">
        <f t="shared" si="999"/>
        <v>3.8646771734409282E-3</v>
      </c>
      <c r="AP287" s="137" t="str">
        <f t="shared" si="1000"/>
        <v>Out of range</v>
      </c>
      <c r="AQ287" s="137" t="e">
        <f t="shared" si="1001"/>
        <v>#VALUE!</v>
      </c>
      <c r="AR287" s="137" t="e">
        <f t="shared" si="1002"/>
        <v>#VALUE!</v>
      </c>
      <c r="AS287" s="145">
        <f t="shared" si="1003"/>
        <v>2.265256965689322E-5</v>
      </c>
      <c r="AT287" s="145">
        <f t="shared" si="1004"/>
        <v>2.8122033785843362E-7</v>
      </c>
      <c r="AU287" s="137">
        <v>0.75</v>
      </c>
      <c r="AV287" s="137">
        <f t="shared" si="1005"/>
        <v>0.375</v>
      </c>
      <c r="AW287" s="137" t="str">
        <f t="shared" si="1006"/>
        <v>Out of range</v>
      </c>
      <c r="AX287" s="147">
        <f t="shared" si="1007"/>
        <v>89.571582871900006</v>
      </c>
      <c r="AY287" s="147" t="e">
        <f t="shared" si="1008"/>
        <v>#VALUE!</v>
      </c>
      <c r="AZ287" s="137" t="str">
        <f>Input!B287</f>
        <v>Hu1-13</v>
      </c>
      <c r="BA287" s="148">
        <f>Input!E287</f>
        <v>0</v>
      </c>
      <c r="BB287" s="137" t="e">
        <f t="shared" si="1009"/>
        <v>#VALUE!</v>
      </c>
      <c r="BC287" s="143" t="e">
        <f t="shared" si="1010"/>
        <v>#VALUE!</v>
      </c>
      <c r="BD287" s="137" t="e">
        <f t="shared" si="1011"/>
        <v>#VALUE!</v>
      </c>
      <c r="BE287" s="149" t="e">
        <f t="shared" si="1012"/>
        <v>#VALUE!</v>
      </c>
      <c r="BF287" s="150" t="e">
        <f t="shared" si="1013"/>
        <v>#VALUE!</v>
      </c>
      <c r="BG287" s="151"/>
      <c r="BH287" s="151"/>
      <c r="BI287" s="151"/>
      <c r="BJ287" s="151"/>
      <c r="BK287" s="151"/>
      <c r="BL287" s="151"/>
      <c r="BM287" s="155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</row>
    <row r="288" spans="1:109" ht="15" customHeight="1" x14ac:dyDescent="0.2">
      <c r="A288" s="9">
        <f>Input!A288</f>
        <v>9284</v>
      </c>
      <c r="B288" s="9" t="str">
        <f>Input!B288</f>
        <v>ZPT-17-13-J-A</v>
      </c>
      <c r="C288" s="9">
        <f>Input!O288</f>
        <v>1.0941557434237674</v>
      </c>
      <c r="D288" s="9">
        <f>C288*Input!P288/100</f>
        <v>4.6858495108969963E-3</v>
      </c>
      <c r="E288" s="11">
        <f>Input!M288</f>
        <v>1.4301162569262775</v>
      </c>
      <c r="F288" s="12">
        <f>E288*Input!N288/100</f>
        <v>1.497048256974601E-4</v>
      </c>
      <c r="G288" s="13">
        <f t="shared" si="988"/>
        <v>197.18442950499514</v>
      </c>
      <c r="H288" s="12">
        <f>G288*Input!L288/100</f>
        <v>1.8817804459992163E-2</v>
      </c>
      <c r="I288" s="9">
        <v>0.3</v>
      </c>
      <c r="J288" s="21">
        <f>(((C288*$G$4*0.000000001*Input!G288*(234/233))-(I288*0.000000000000001))/Input!F288)*1000000000000</f>
        <v>41.92017309675667</v>
      </c>
      <c r="K288" s="9">
        <f>J288*Input!P288/100</f>
        <v>0.17952802768963444</v>
      </c>
      <c r="L288" s="14">
        <f t="shared" si="989"/>
        <v>0.57972552252722376</v>
      </c>
      <c r="M288" s="22">
        <f>L288*Input!P288/100</f>
        <v>2.4827421256213176E-3</v>
      </c>
      <c r="N288" s="9">
        <v>5.0000000000000001E-3</v>
      </c>
      <c r="O288" s="21">
        <f>(((G288*$D$4*0.000000001*Input!G288*(238/236))-(N288*0.000000001))/Input!F288)*1000000</f>
        <v>0.76102016195492306</v>
      </c>
      <c r="P288" s="9">
        <f>O288*Input!L288/100</f>
        <v>7.2626061975225752E-5</v>
      </c>
      <c r="Q288" s="23">
        <f t="shared" si="990"/>
        <v>0.56779651866640179</v>
      </c>
      <c r="R288" s="24">
        <f>Q288*Input!L288/100</f>
        <v>5.4186245273783E-5</v>
      </c>
      <c r="S288" s="65">
        <f>Input!S288*0.0000028263/0.000000000155125</f>
        <v>1.0168342430922703</v>
      </c>
      <c r="T288" s="9">
        <f>S288*Input!T288/100</f>
        <v>1.7652210643708966E-3</v>
      </c>
      <c r="U288" s="9">
        <f>S288*1/((U287+U289)/2)</f>
        <v>1.0173114900868927</v>
      </c>
      <c r="V288" s="9">
        <f>U288*Input!T288/100</f>
        <v>1.7660495636602725E-3</v>
      </c>
      <c r="W288" s="3">
        <v>3.0000000000000001E-3</v>
      </c>
      <c r="X288" s="21">
        <f>((($L$4*0.000000001*Input!G288/Input!W288*(232/229))-(W288*0.000000001))/Input!F288)*1000000000</f>
        <v>1.1063637355930118</v>
      </c>
      <c r="Y288" s="21">
        <f>X288*Input!X288/100</f>
        <v>3.9693063100677758E-3</v>
      </c>
      <c r="Z288" s="21">
        <f t="shared" si="991"/>
        <v>2.7014236791800939E-4</v>
      </c>
      <c r="AA288" s="21">
        <f>Z288*Input!X288/100</f>
        <v>9.6919102741456347E-7</v>
      </c>
      <c r="AB288" s="14">
        <v>0.05</v>
      </c>
      <c r="AC288" s="14">
        <v>0.85</v>
      </c>
      <c r="AD288" s="21">
        <f>(((Input!G288*$L$4*0.000000001*Input!U288*(230/229))-((AB288*0.000000000000001)+(Input!G288*AC288*0.000000000000001)))/Input!F288)*1000000000000</f>
        <v>2.776789230035492E-2</v>
      </c>
      <c r="AE288" s="21">
        <f>AD288*Input!V288/100</f>
        <v>9.1104225220002717E-4</v>
      </c>
      <c r="AF288" s="21">
        <f t="shared" si="992"/>
        <v>1.2658972160237223E-3</v>
      </c>
      <c r="AG288" s="21">
        <f>AF288*Input!V288/100</f>
        <v>4.1533071299230568E-5</v>
      </c>
      <c r="AH288" s="9">
        <f t="shared" si="993"/>
        <v>4.6860373135099396</v>
      </c>
      <c r="AI288" s="3">
        <f t="shared" si="994"/>
        <v>0.1546615977833504</v>
      </c>
      <c r="AJ288" s="22">
        <f t="shared" si="995"/>
        <v>17.3114900868927</v>
      </c>
      <c r="AK288" s="3">
        <f t="shared" si="996"/>
        <v>1.7660495636602724</v>
      </c>
      <c r="AL288" s="3">
        <f t="shared" si="997"/>
        <v>2.2294909785585998E-3</v>
      </c>
      <c r="AM288" s="3">
        <f t="shared" si="998"/>
        <v>7.314811843841699E-5</v>
      </c>
      <c r="AN288" s="9">
        <f>AL288*1/((AN287+AN289)/2)</f>
        <v>2.207238629005342E-3</v>
      </c>
      <c r="AO288" s="21">
        <f t="shared" si="999"/>
        <v>7.2418033626991962E-5</v>
      </c>
      <c r="AP288" s="58">
        <f t="shared" si="1000"/>
        <v>0.23719999999999999</v>
      </c>
      <c r="AQ288" s="58">
        <f t="shared" si="1001"/>
        <v>8.3999999999999995E-3</v>
      </c>
      <c r="AR288" s="58">
        <f t="shared" si="1002"/>
        <v>3.541315345699831</v>
      </c>
      <c r="AS288" s="67">
        <f t="shared" si="1003"/>
        <v>4.7577320226002738E-4</v>
      </c>
      <c r="AT288" s="67">
        <f t="shared" si="1004"/>
        <v>1.7075374930579073E-6</v>
      </c>
      <c r="AU288" s="58">
        <v>0.75</v>
      </c>
      <c r="AV288" s="58">
        <f t="shared" si="1005"/>
        <v>0.375</v>
      </c>
      <c r="AW288" s="58">
        <f t="shared" si="1006"/>
        <v>0.19889999999999999</v>
      </c>
      <c r="AX288" s="57">
        <f t="shared" si="1007"/>
        <v>1.8096989000000001E-2</v>
      </c>
      <c r="AY288" s="47">
        <f t="shared" si="1008"/>
        <v>2.0684172669944739E-2</v>
      </c>
      <c r="AZ288" s="9" t="str">
        <f>Input!B288</f>
        <v>ZPT-17-13-J-A</v>
      </c>
      <c r="BA288" s="48">
        <f>Input!E288</f>
        <v>0</v>
      </c>
      <c r="BB288" s="58">
        <f t="shared" si="1009"/>
        <v>17.321224495416072</v>
      </c>
      <c r="BC288" s="22">
        <f t="shared" si="1010"/>
        <v>1.7670428515026404</v>
      </c>
      <c r="BD288" s="9">
        <f t="shared" si="1011"/>
        <v>140.9</v>
      </c>
      <c r="BE288" s="49">
        <f t="shared" si="1012"/>
        <v>10.34208633497237</v>
      </c>
      <c r="BF288" s="89">
        <f t="shared" si="1013"/>
        <v>10.399282388106958</v>
      </c>
      <c r="BG288" s="85"/>
      <c r="BH288" s="85"/>
      <c r="BI288" s="85"/>
      <c r="BJ288" s="85"/>
      <c r="BK288" s="85"/>
      <c r="BL288" s="85"/>
      <c r="BM288" s="90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</row>
    <row r="289" spans="1:109" s="154" customFormat="1" ht="15" customHeight="1" x14ac:dyDescent="0.2">
      <c r="A289" s="137">
        <f>Input!A289</f>
        <v>9186</v>
      </c>
      <c r="B289" s="137" t="str">
        <f>Input!B289</f>
        <v>Hu1-13</v>
      </c>
      <c r="C289" s="137">
        <f>Input!O289</f>
        <v>2.0720609085964026</v>
      </c>
      <c r="D289" s="137">
        <f>C289*Input!P289/100</f>
        <v>1.6690316817304745E-2</v>
      </c>
      <c r="E289" s="138">
        <f>Input!M289</f>
        <v>2.6997135198103845</v>
      </c>
      <c r="F289" s="139">
        <f>E289*Input!N289/100</f>
        <v>3.6706096007775563E-4</v>
      </c>
      <c r="G289" s="140">
        <f t="shared" si="988"/>
        <v>372.23650011145583</v>
      </c>
      <c r="H289" s="139">
        <f>G289*Input!L289/100</f>
        <v>4.3774591766291344E-2</v>
      </c>
      <c r="I289" s="137">
        <v>0</v>
      </c>
      <c r="J289" s="141">
        <f>(((C289*$G$4*0.000000001*Input!G289*(234/233))-(I289*0.000000000000001))/Input!F289)*1000000000000</f>
        <v>757.88087499217136</v>
      </c>
      <c r="K289" s="137">
        <f>J289*Input!P289/100</f>
        <v>6.1046815085971522</v>
      </c>
      <c r="L289" s="142">
        <f t="shared" si="989"/>
        <v>10.480941604275467</v>
      </c>
      <c r="M289" s="143">
        <f>L289*Input!P289/100</f>
        <v>8.4423307825214525E-2</v>
      </c>
      <c r="N289" s="137">
        <v>0</v>
      </c>
      <c r="O289" s="141">
        <f>(((G289*$D$4*0.000000001*Input!G289*(238/236))-(N289*0.000000001))/Input!F289)*1000000</f>
        <v>13.714956729870025</v>
      </c>
      <c r="P289" s="137">
        <f>O289*Input!L289/100</f>
        <v>1.6128634128105318E-3</v>
      </c>
      <c r="Q289" s="144">
        <f t="shared" si="990"/>
        <v>10.232717967519235</v>
      </c>
      <c r="R289" s="145">
        <f>Q289*Input!L289/100</f>
        <v>1.2033560694709627E-3</v>
      </c>
      <c r="S289" s="143">
        <f>Input!S289*0.0000028263/0.000000000155125</f>
        <v>0.99985434738072021</v>
      </c>
      <c r="T289" s="137">
        <f>S289*Input!T289/100</f>
        <v>1.9045248907147041E-3</v>
      </c>
      <c r="U289" s="143">
        <f>S289</f>
        <v>0.99985434738072021</v>
      </c>
      <c r="V289" s="137">
        <f>U289*Input!T289/100</f>
        <v>1.9045248907147041E-3</v>
      </c>
      <c r="W289" s="146">
        <v>0</v>
      </c>
      <c r="X289" s="141">
        <f>((($L$4*0.000000001*Input!G289/Input!W289*(232/229))-(W289*0.000000001))/Input!F289)*1000000000</f>
        <v>0.99902981395266233</v>
      </c>
      <c r="Y289" s="141">
        <f>X289*Input!X289/100</f>
        <v>7.1722426220002158E-3</v>
      </c>
      <c r="Z289" s="141">
        <f t="shared" si="991"/>
        <v>2.4393449539197385E-4</v>
      </c>
      <c r="AA289" s="141">
        <f>Z289*Input!X289/100</f>
        <v>1.7512564293795242E-6</v>
      </c>
      <c r="AB289" s="142">
        <v>0</v>
      </c>
      <c r="AC289" s="142">
        <v>0.85</v>
      </c>
      <c r="AD289" s="141">
        <f>(((Input!G289*$L$4*0.000000001*Input!U289*(230/229))-((AB289*0.000000000000001)+(Input!G289*AC289*0.000000000000001)))/Input!F289)*1000000000000</f>
        <v>226.65854465396896</v>
      </c>
      <c r="AE289" s="141">
        <f>AD289*Input!V289/100</f>
        <v>1.0610577243999271</v>
      </c>
      <c r="AF289" s="141">
        <f t="shared" si="992"/>
        <v>10.333028433050368</v>
      </c>
      <c r="AG289" s="141">
        <f>AF289*Input!V289/100</f>
        <v>4.8372055207847556E-2</v>
      </c>
      <c r="AH289" s="137">
        <f t="shared" si="993"/>
        <v>42359.849173633331</v>
      </c>
      <c r="AI289" s="146">
        <f t="shared" si="994"/>
        <v>363.05044623823642</v>
      </c>
      <c r="AJ289" s="143">
        <f t="shared" si="995"/>
        <v>-0.14565261927979023</v>
      </c>
      <c r="AK289" s="146">
        <f t="shared" si="996"/>
        <v>1.9045248907147041</v>
      </c>
      <c r="AL289" s="146">
        <f t="shared" si="997"/>
        <v>1.0098029151052084</v>
      </c>
      <c r="AM289" s="146">
        <f t="shared" si="998"/>
        <v>4.7286865378807627E-3</v>
      </c>
      <c r="AN289" s="137">
        <f>AF289/Q289</f>
        <v>1.0098029151052084</v>
      </c>
      <c r="AO289" s="141">
        <f t="shared" si="999"/>
        <v>4.7286865378807627E-3</v>
      </c>
      <c r="AP289" s="137" t="str">
        <f t="shared" si="1000"/>
        <v>Out of range</v>
      </c>
      <c r="AQ289" s="137" t="e">
        <f t="shared" si="1001"/>
        <v>#VALUE!</v>
      </c>
      <c r="AR289" s="137" t="e">
        <f t="shared" si="1002"/>
        <v>#VALUE!</v>
      </c>
      <c r="AS289" s="145">
        <f t="shared" si="1003"/>
        <v>2.3838680609225467E-5</v>
      </c>
      <c r="AT289" s="145">
        <f t="shared" si="1004"/>
        <v>1.7116580050913888E-7</v>
      </c>
      <c r="AU289" s="137">
        <v>0.75</v>
      </c>
      <c r="AV289" s="137">
        <f t="shared" si="1005"/>
        <v>0.375</v>
      </c>
      <c r="AW289" s="137" t="str">
        <f t="shared" si="1006"/>
        <v>Out of range</v>
      </c>
      <c r="AX289" s="147">
        <f t="shared" si="1007"/>
        <v>178.67177821999999</v>
      </c>
      <c r="AY289" s="147" t="e">
        <f t="shared" si="1008"/>
        <v>#VALUE!</v>
      </c>
      <c r="AZ289" s="137" t="str">
        <f>Input!B289</f>
        <v>Hu1-13</v>
      </c>
      <c r="BA289" s="148">
        <f>Input!E289</f>
        <v>0</v>
      </c>
      <c r="BB289" s="137" t="e">
        <f t="shared" si="1009"/>
        <v>#VALUE!</v>
      </c>
      <c r="BC289" s="143" t="e">
        <f t="shared" si="1010"/>
        <v>#VALUE!</v>
      </c>
      <c r="BD289" s="137" t="e">
        <f t="shared" si="1011"/>
        <v>#VALUE!</v>
      </c>
      <c r="BE289" s="149" t="e">
        <f t="shared" si="1012"/>
        <v>#VALUE!</v>
      </c>
      <c r="BF289" s="150" t="e">
        <f t="shared" si="1013"/>
        <v>#VALUE!</v>
      </c>
      <c r="BG289" s="151"/>
      <c r="BH289" s="151"/>
      <c r="BI289" s="151"/>
      <c r="BJ289" s="151"/>
      <c r="BK289" s="151"/>
      <c r="BL289" s="151"/>
      <c r="BM289" s="155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</row>
    <row r="290" spans="1:109" ht="15" customHeight="1" x14ac:dyDescent="0.2">
      <c r="A290" s="9">
        <f>Input!A290</f>
        <v>9285</v>
      </c>
      <c r="B290" s="9" t="str">
        <f>Input!B290</f>
        <v>ZPT-17-13-J-B</v>
      </c>
      <c r="C290" s="9">
        <f>Input!O290</f>
        <v>0.88820158136926097</v>
      </c>
      <c r="D290" s="9">
        <f>C290*Input!P290/100</f>
        <v>6.800765151629232E-3</v>
      </c>
      <c r="E290" s="11">
        <f>Input!M290</f>
        <v>1.15955431149914</v>
      </c>
      <c r="F290" s="12">
        <f>E290*Input!N290/100</f>
        <v>2.1138843640479499E-4</v>
      </c>
      <c r="G290" s="13">
        <f t="shared" si="988"/>
        <v>159.87934846950142</v>
      </c>
      <c r="H290" s="12">
        <f>G290*Input!L290/100</f>
        <v>2.0110509467264771E-2</v>
      </c>
      <c r="I290" s="9">
        <v>0.3</v>
      </c>
      <c r="J290" s="21">
        <f>(((C290*$G$4*0.000000001*Input!G290*(234/233))-(I290*0.000000000000001))/Input!F290)*1000000000000</f>
        <v>46.772287539099004</v>
      </c>
      <c r="K290" s="9">
        <f>J290*Input!P290/100</f>
        <v>0.3581251709409477</v>
      </c>
      <c r="L290" s="14">
        <f t="shared" si="989"/>
        <v>0.64682673830599247</v>
      </c>
      <c r="M290" s="22">
        <f>L290*Input!P290/100</f>
        <v>4.9526107961122721E-3</v>
      </c>
      <c r="N290" s="9">
        <v>5.0000000000000001E-3</v>
      </c>
      <c r="O290" s="21">
        <f>(((G290*$D$4*0.000000001*Input!G290*(238/236))-(N290*0.000000001))/Input!F290)*1000000</f>
        <v>0.84810495023285537</v>
      </c>
      <c r="P290" s="9">
        <f>O290*Input!L290/100</f>
        <v>1.0667933534984053E-4</v>
      </c>
      <c r="Q290" s="23">
        <f t="shared" si="990"/>
        <v>0.63277040777597771</v>
      </c>
      <c r="R290" s="24">
        <f>Q290*Input!L290/100</f>
        <v>7.9593364609008738E-5</v>
      </c>
      <c r="S290" s="65">
        <f>Input!S290*0.0000028263/0.000000000155125</f>
        <v>1.0161412975103785</v>
      </c>
      <c r="T290" s="9">
        <f>S290*Input!T290/100</f>
        <v>2.2892663728394718E-3</v>
      </c>
      <c r="U290" s="9">
        <f>S290*1/((U289+U291)/2)</f>
        <v>1.0159742365349596</v>
      </c>
      <c r="V290" s="9">
        <f>U290*Input!T290/100</f>
        <v>2.2888900008977177E-3</v>
      </c>
      <c r="W290" s="3">
        <v>3.0000000000000001E-3</v>
      </c>
      <c r="X290" s="21">
        <f>((($L$4*0.000000001*Input!G290/Input!W290*(232/229))-(W290*0.000000001))/Input!F290)*1000000000</f>
        <v>1.4524651463603173</v>
      </c>
      <c r="Y290" s="21">
        <f>X290*Input!X290/100</f>
        <v>6.2489063940696634E-3</v>
      </c>
      <c r="Z290" s="21">
        <f t="shared" si="991"/>
        <v>3.5465042945016838E-4</v>
      </c>
      <c r="AA290" s="21">
        <f>Z290*Input!X290/100</f>
        <v>1.525804141878483E-6</v>
      </c>
      <c r="AB290" s="14">
        <v>0.05</v>
      </c>
      <c r="AC290" s="14">
        <v>0.85</v>
      </c>
      <c r="AD290" s="21">
        <f>(((Input!G290*$L$4*0.000000001*Input!U290*(230/229))-((AB290*0.000000000000001)+(Input!G290*AC290*0.000000000000001)))/Input!F290)*1000000000000</f>
        <v>3.5263739733608933E-2</v>
      </c>
      <c r="AE290" s="21">
        <f>AD290*Input!V290/100</f>
        <v>2.1712488680776616E-3</v>
      </c>
      <c r="AF290" s="21">
        <f t="shared" si="992"/>
        <v>1.6076218343295033E-3</v>
      </c>
      <c r="AG290" s="21">
        <f>AF290*Input!V290/100</f>
        <v>9.898403046453183E-5</v>
      </c>
      <c r="AH290" s="9">
        <f t="shared" si="993"/>
        <v>4.5329758568793412</v>
      </c>
      <c r="AI290" s="3">
        <f t="shared" si="994"/>
        <v>0.27978360728732493</v>
      </c>
      <c r="AJ290" s="22">
        <f t="shared" si="995"/>
        <v>15.974236534959552</v>
      </c>
      <c r="AK290" s="3">
        <f t="shared" si="996"/>
        <v>2.2888900008977178</v>
      </c>
      <c r="AL290" s="3">
        <f t="shared" si="997"/>
        <v>2.5406084332860526E-3</v>
      </c>
      <c r="AM290" s="3">
        <f t="shared" si="998"/>
        <v>1.5642994015228757E-4</v>
      </c>
      <c r="AN290" s="9">
        <f>AL290*1/((AN289+AN291)/2)</f>
        <v>2.5184917414023513E-3</v>
      </c>
      <c r="AO290" s="21">
        <f t="shared" si="999"/>
        <v>1.5506817470177335E-4</v>
      </c>
      <c r="AP290" s="58">
        <f t="shared" si="1000"/>
        <v>0.27100000000000002</v>
      </c>
      <c r="AQ290" s="58">
        <f t="shared" si="1001"/>
        <v>1.6899999999999998E-2</v>
      </c>
      <c r="AR290" s="58">
        <f t="shared" si="1002"/>
        <v>6.2361623616236148</v>
      </c>
      <c r="AS290" s="67">
        <f t="shared" si="1003"/>
        <v>5.6047252698916781E-4</v>
      </c>
      <c r="AT290" s="67">
        <f t="shared" si="1004"/>
        <v>2.4123380501856814E-6</v>
      </c>
      <c r="AU290" s="58">
        <v>0.75</v>
      </c>
      <c r="AV290" s="58">
        <f t="shared" si="1005"/>
        <v>0.375</v>
      </c>
      <c r="AW290" s="58">
        <f t="shared" si="1006"/>
        <v>0.2258</v>
      </c>
      <c r="AX290" s="57">
        <f t="shared" si="1007"/>
        <v>2.6813444700000001E-2</v>
      </c>
      <c r="AY290" s="47">
        <f t="shared" si="1008"/>
        <v>2.8110124380078483E-2</v>
      </c>
      <c r="AZ290" s="9" t="str">
        <f>Input!B290</f>
        <v>ZPT-17-13-J-B</v>
      </c>
      <c r="BA290" s="48">
        <f>Input!E290</f>
        <v>0</v>
      </c>
      <c r="BB290" s="58">
        <f t="shared" si="1009"/>
        <v>15.984434203529567</v>
      </c>
      <c r="BC290" s="22">
        <f t="shared" si="1010"/>
        <v>2.2903515079109464</v>
      </c>
      <c r="BD290" s="9">
        <f t="shared" si="1011"/>
        <v>167.8</v>
      </c>
      <c r="BE290" s="49">
        <f t="shared" si="1012"/>
        <v>14.055062190039241</v>
      </c>
      <c r="BF290" s="89">
        <f t="shared" si="1013"/>
        <v>12.44912505760783</v>
      </c>
      <c r="BG290" s="85"/>
      <c r="BH290" s="85"/>
      <c r="BI290" s="85"/>
      <c r="BJ290" s="85"/>
      <c r="BK290" s="85"/>
      <c r="BL290" s="85"/>
      <c r="BM290" s="90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5"/>
      <c r="CL290" s="85"/>
      <c r="CM290" s="85"/>
      <c r="CN290" s="85"/>
      <c r="CO290" s="85"/>
      <c r="CP290" s="85"/>
      <c r="CQ290" s="85"/>
      <c r="CR290" s="85"/>
      <c r="CS290" s="85"/>
      <c r="CT290" s="85"/>
      <c r="CU290" s="85"/>
      <c r="CV290" s="85"/>
      <c r="CW290" s="85"/>
      <c r="CX290" s="85"/>
      <c r="CY290" s="85"/>
      <c r="CZ290" s="85"/>
      <c r="DA290" s="85"/>
      <c r="DB290" s="85"/>
      <c r="DC290" s="85"/>
      <c r="DD290" s="85"/>
      <c r="DE290" s="85"/>
    </row>
    <row r="291" spans="1:109" s="154" customFormat="1" ht="15" customHeight="1" x14ac:dyDescent="0.2">
      <c r="A291" s="137">
        <f>Input!A291</f>
        <v>9186</v>
      </c>
      <c r="B291" s="137" t="str">
        <f>Input!B291</f>
        <v>Hu1-13</v>
      </c>
      <c r="C291" s="137">
        <f>Input!O291</f>
        <v>2.0550795711263485</v>
      </c>
      <c r="D291" s="137">
        <f>C291*Input!P291/100</f>
        <v>1.8686186359434819E-2</v>
      </c>
      <c r="E291" s="138">
        <f>Input!M291</f>
        <v>2.7003660141678982</v>
      </c>
      <c r="F291" s="139">
        <f>E291*Input!N291/100</f>
        <v>3.1106001180654705E-4</v>
      </c>
      <c r="G291" s="140">
        <f t="shared" si="988"/>
        <v>372.32646603346979</v>
      </c>
      <c r="H291" s="139">
        <f>G291*Input!L291/100</f>
        <v>4.6438491150309416E-2</v>
      </c>
      <c r="I291" s="137">
        <v>0</v>
      </c>
      <c r="J291" s="141">
        <f>(((C291*$G$4*0.000000001*Input!G291*(234/233))-(I291*0.000000000000001))/Input!F291)*1000000000000</f>
        <v>751.66974922509155</v>
      </c>
      <c r="K291" s="137">
        <f>J291*Input!P291/100</f>
        <v>6.834694486827801</v>
      </c>
      <c r="L291" s="142">
        <f t="shared" si="989"/>
        <v>10.395046249728823</v>
      </c>
      <c r="M291" s="143">
        <f>L291*Input!P291/100</f>
        <v>9.4518856674204413E-2</v>
      </c>
      <c r="N291" s="137">
        <v>0</v>
      </c>
      <c r="O291" s="141">
        <f>(((G291*$D$4*0.000000001*Input!G291*(238/236))-(N291*0.000000001))/Input!F291)*1000000</f>
        <v>13.718271500794462</v>
      </c>
      <c r="P291" s="137">
        <f>O291*Input!L291/100</f>
        <v>1.7110140906016556E-3</v>
      </c>
      <c r="Q291" s="144">
        <f t="shared" si="990"/>
        <v>10.23519111538727</v>
      </c>
      <c r="R291" s="145">
        <f>Q291*Input!L291/100</f>
        <v>1.2765862096703871E-3</v>
      </c>
      <c r="S291" s="143">
        <f>Input!S291*0.0000028263/0.000000000155125</f>
        <v>1.0004745211464752</v>
      </c>
      <c r="T291" s="137">
        <f>S291*Input!T291/100</f>
        <v>1.6571236018194714E-3</v>
      </c>
      <c r="U291" s="143">
        <f>S291</f>
        <v>1.0004745211464752</v>
      </c>
      <c r="V291" s="137">
        <f>U291*Input!T291/100</f>
        <v>1.6571236018194714E-3</v>
      </c>
      <c r="W291" s="146">
        <v>0</v>
      </c>
      <c r="X291" s="141">
        <f>((($L$4*0.000000001*Input!G291/Input!W291*(232/229))-(W291*0.000000001))/Input!F291)*1000000000</f>
        <v>0.98597979709039807</v>
      </c>
      <c r="Y291" s="141">
        <f>X291*Input!X291/100</f>
        <v>1.223056180861572E-2</v>
      </c>
      <c r="Z291" s="141">
        <f t="shared" si="991"/>
        <v>2.4074805467349497E-4</v>
      </c>
      <c r="AA291" s="141">
        <f>Z291*Input!X291/100</f>
        <v>2.986353241392244E-6</v>
      </c>
      <c r="AB291" s="142">
        <v>0</v>
      </c>
      <c r="AC291" s="142">
        <v>0.85</v>
      </c>
      <c r="AD291" s="141">
        <f>(((Input!G291*$L$4*0.000000001*Input!U291*(230/229))-((AB291*0.000000000000001)+(Input!G291*AC291*0.000000000000001)))/Input!F291)*1000000000000</f>
        <v>226.25478424060654</v>
      </c>
      <c r="AE291" s="141">
        <f>AD291*Input!V291/100</f>
        <v>0.8920983507174135</v>
      </c>
      <c r="AF291" s="141">
        <f t="shared" si="992"/>
        <v>10.31462159187973</v>
      </c>
      <c r="AG291" s="141">
        <f>AF291*Input!V291/100</f>
        <v>4.0669446797663274E-2</v>
      </c>
      <c r="AH291" s="137">
        <f t="shared" si="993"/>
        <v>42844.049584818153</v>
      </c>
      <c r="AI291" s="146">
        <f t="shared" si="994"/>
        <v>557.66004041194151</v>
      </c>
      <c r="AJ291" s="143">
        <f t="shared" si="995"/>
        <v>0.47452114647517085</v>
      </c>
      <c r="AK291" s="146">
        <f t="shared" si="996"/>
        <v>1.6571236018194713</v>
      </c>
      <c r="AL291" s="146">
        <f t="shared" si="997"/>
        <v>1.0077605269503025</v>
      </c>
      <c r="AM291" s="146">
        <f t="shared" si="998"/>
        <v>3.9754792086211434E-3</v>
      </c>
      <c r="AN291" s="137">
        <f>AF291/Q291</f>
        <v>1.0077605269503025</v>
      </c>
      <c r="AO291" s="141">
        <f t="shared" si="999"/>
        <v>3.9754792086211434E-3</v>
      </c>
      <c r="AP291" s="137" t="str">
        <f t="shared" si="1000"/>
        <v>Out of range</v>
      </c>
      <c r="AQ291" s="137" t="e">
        <f t="shared" si="1001"/>
        <v>#VALUE!</v>
      </c>
      <c r="AR291" s="137" t="e">
        <f t="shared" si="1002"/>
        <v>#VALUE!</v>
      </c>
      <c r="AS291" s="145">
        <f t="shared" si="1003"/>
        <v>2.3521598371676888E-5</v>
      </c>
      <c r="AT291" s="145">
        <f t="shared" si="1004"/>
        <v>2.9178782928627147E-7</v>
      </c>
      <c r="AU291" s="137">
        <v>0.75</v>
      </c>
      <c r="AV291" s="137">
        <f t="shared" si="1005"/>
        <v>0.375</v>
      </c>
      <c r="AW291" s="137" t="str">
        <f t="shared" si="1006"/>
        <v>Out of range</v>
      </c>
      <c r="AX291" s="147">
        <f t="shared" si="1007"/>
        <v>0</v>
      </c>
      <c r="AY291" s="147" t="e">
        <f t="shared" si="1008"/>
        <v>#VALUE!</v>
      </c>
      <c r="AZ291" s="137" t="str">
        <f>Input!B291</f>
        <v>Hu1-13</v>
      </c>
      <c r="BA291" s="148">
        <f>Input!E291</f>
        <v>0</v>
      </c>
      <c r="BB291" s="137" t="e">
        <f t="shared" si="1009"/>
        <v>#VALUE!</v>
      </c>
      <c r="BC291" s="143" t="e">
        <f t="shared" si="1010"/>
        <v>#VALUE!</v>
      </c>
      <c r="BD291" s="137" t="e">
        <f t="shared" si="1011"/>
        <v>#VALUE!</v>
      </c>
      <c r="BE291" s="149" t="e">
        <f t="shared" si="1012"/>
        <v>#VALUE!</v>
      </c>
      <c r="BF291" s="150" t="e">
        <f t="shared" si="1013"/>
        <v>#VALUE!</v>
      </c>
      <c r="BG291" s="151"/>
      <c r="BH291" s="151"/>
      <c r="BI291" s="151"/>
      <c r="BJ291" s="151"/>
      <c r="BK291" s="151"/>
      <c r="BL291" s="151"/>
      <c r="BM291" s="155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</row>
    <row r="292" spans="1:109" ht="15" customHeight="1" x14ac:dyDescent="0.2">
      <c r="A292" s="9">
        <f>Input!A292</f>
        <v>9286</v>
      </c>
      <c r="B292" s="9" t="str">
        <f>Input!B292</f>
        <v>ZPT-17-14-J-A</v>
      </c>
      <c r="C292" s="9">
        <f>Input!O292</f>
        <v>0.91993659113638238</v>
      </c>
      <c r="D292" s="9">
        <f>C292*Input!P292/100</f>
        <v>3.9692485260484746E-3</v>
      </c>
      <c r="E292" s="11">
        <f>Input!M292</f>
        <v>1.1977432666596952</v>
      </c>
      <c r="F292" s="12">
        <f>E292*Input!N292/100</f>
        <v>1.612469495766135E-4</v>
      </c>
      <c r="G292" s="13">
        <f t="shared" si="988"/>
        <v>165.14484160703879</v>
      </c>
      <c r="H292" s="12">
        <f>G292*Input!L292/100</f>
        <v>1.7984569322898977E-2</v>
      </c>
      <c r="I292" s="9">
        <v>0.3</v>
      </c>
      <c r="J292" s="21">
        <f>(((C292*$G$4*0.000000001*Input!G292*(234/233))-(I292*0.000000000000001))/Input!F292)*1000000000000</f>
        <v>40.547384616659564</v>
      </c>
      <c r="K292" s="9">
        <f>J292*Input!P292/100</f>
        <v>0.17494971737778883</v>
      </c>
      <c r="L292" s="14">
        <f t="shared" si="989"/>
        <v>0.56074085571521526</v>
      </c>
      <c r="M292" s="22">
        <f>L292*Input!P292/100</f>
        <v>2.4194274219415321E-3</v>
      </c>
      <c r="N292" s="9">
        <v>5.0000000000000001E-3</v>
      </c>
      <c r="O292" s="21">
        <f>(((G292*$D$4*0.000000001*Input!G292*(238/236))-(N292*0.000000001))/Input!F292)*1000000</f>
        <v>0.73324636253507036</v>
      </c>
      <c r="P292" s="9">
        <f>O292*Input!L292/100</f>
        <v>7.9851843445126572E-5</v>
      </c>
      <c r="Q292" s="23">
        <f t="shared" si="990"/>
        <v>0.5470745096985693</v>
      </c>
      <c r="R292" s="24">
        <f>Q292*Input!L292/100</f>
        <v>5.9577394902085359E-5</v>
      </c>
      <c r="S292" s="65">
        <f>Input!S292*0.0000028263/0.000000000155125</f>
        <v>1.0164729494637079</v>
      </c>
      <c r="T292" s="9">
        <f>S292*Input!T292/100</f>
        <v>1.2983787674641473E-3</v>
      </c>
      <c r="U292" s="9">
        <f>S292*1/((U291+U293)/2)</f>
        <v>1.016445350659718</v>
      </c>
      <c r="V292" s="9">
        <f>U292*Input!T292/100</f>
        <v>1.2983435144836061E-3</v>
      </c>
      <c r="W292" s="3">
        <v>3.0000000000000001E-3</v>
      </c>
      <c r="X292" s="21">
        <f>((($L$4*0.000000001*Input!G292/Input!W292*(232/229))-(W292*0.000000001))/Input!F292)*1000000000</f>
        <v>0.81674628125251414</v>
      </c>
      <c r="Y292" s="21">
        <f>X292*Input!X292/100</f>
        <v>2.7016187624460154E-3</v>
      </c>
      <c r="Z292" s="21">
        <f t="shared" si="991"/>
        <v>1.994260723734953E-4</v>
      </c>
      <c r="AA292" s="21">
        <f>Z292*Input!X292/100</f>
        <v>6.5965800054690283E-7</v>
      </c>
      <c r="AB292" s="14">
        <v>0.05</v>
      </c>
      <c r="AC292" s="14">
        <v>0.85</v>
      </c>
      <c r="AD292" s="21">
        <f>(((Input!G292*$L$4*0.000000001*Input!U292*(230/229))-((AB292*0.000000000000001)+(Input!G292*AC292*0.000000000000001)))/Input!F292)*1000000000000</f>
        <v>2.6388165801888564E-2</v>
      </c>
      <c r="AE292" s="21">
        <f>AD292*Input!V292/100</f>
        <v>1.0986234778954237E-3</v>
      </c>
      <c r="AF292" s="21">
        <f t="shared" si="992"/>
        <v>1.2029975218593079E-3</v>
      </c>
      <c r="AG292" s="21">
        <f>AF292*Input!V292/100</f>
        <v>5.0084622451101198E-5</v>
      </c>
      <c r="AH292" s="9">
        <f t="shared" si="993"/>
        <v>6.0322981220142209</v>
      </c>
      <c r="AI292" s="3">
        <f t="shared" si="994"/>
        <v>0.25193521709648742</v>
      </c>
      <c r="AJ292" s="22">
        <f t="shared" si="995"/>
        <v>16.445350659717974</v>
      </c>
      <c r="AK292" s="3">
        <f t="shared" si="996"/>
        <v>1.2983435144836062</v>
      </c>
      <c r="AL292" s="3">
        <f t="shared" si="997"/>
        <v>2.1989646758028324E-3</v>
      </c>
      <c r="AM292" s="3">
        <f t="shared" si="998"/>
        <v>9.1550223791113993E-5</v>
      </c>
      <c r="AN292" s="9">
        <f>AL292*1/((AN291+AN293)/2)</f>
        <v>2.1800606063965343E-3</v>
      </c>
      <c r="AO292" s="21">
        <f t="shared" si="999"/>
        <v>9.0763184415832768E-5</v>
      </c>
      <c r="AP292" s="58">
        <f t="shared" si="1000"/>
        <v>0.23449999999999999</v>
      </c>
      <c r="AQ292" s="58">
        <f t="shared" si="1001"/>
        <v>1.09E-2</v>
      </c>
      <c r="AR292" s="58">
        <f t="shared" si="1002"/>
        <v>4.6481876332622605</v>
      </c>
      <c r="AS292" s="67">
        <f t="shared" si="1003"/>
        <v>3.6453183037787006E-4</v>
      </c>
      <c r="AT292" s="67">
        <f t="shared" si="1004"/>
        <v>1.206445190692311E-6</v>
      </c>
      <c r="AU292" s="58">
        <v>0.75</v>
      </c>
      <c r="AV292" s="58">
        <f t="shared" si="1005"/>
        <v>0.375</v>
      </c>
      <c r="AW292" s="58">
        <f t="shared" si="1006"/>
        <v>0.2051</v>
      </c>
      <c r="AX292" s="57">
        <f t="shared" si="1007"/>
        <v>1.6814606100000001E-2</v>
      </c>
      <c r="AY292" s="47">
        <f t="shared" si="1008"/>
        <v>1.7645021623648362E-2</v>
      </c>
      <c r="AZ292" s="9" t="str">
        <f>Input!B292</f>
        <v>ZPT-17-14-J-A</v>
      </c>
      <c r="BA292" s="48">
        <f>Input!E292</f>
        <v>0</v>
      </c>
      <c r="BB292" s="58">
        <f t="shared" si="1009"/>
        <v>16.454886367588752</v>
      </c>
      <c r="BC292" s="22">
        <f t="shared" si="1010"/>
        <v>1.2990965841666506</v>
      </c>
      <c r="BD292" s="9">
        <f t="shared" si="1011"/>
        <v>147.1</v>
      </c>
      <c r="BE292" s="49">
        <f t="shared" si="1012"/>
        <v>8.8225108118241806</v>
      </c>
      <c r="BF292" s="89">
        <f t="shared" si="1013"/>
        <v>8.6031309720372313</v>
      </c>
      <c r="BG292" s="85"/>
      <c r="BH292" s="85"/>
      <c r="BI292" s="85"/>
      <c r="BJ292" s="85"/>
      <c r="BK292" s="85"/>
      <c r="BL292" s="85"/>
      <c r="BM292" s="90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</row>
    <row r="293" spans="1:109" s="154" customFormat="1" ht="15" customHeight="1" x14ac:dyDescent="0.2">
      <c r="A293" s="137">
        <f>Input!A293</f>
        <v>9186</v>
      </c>
      <c r="B293" s="137" t="str">
        <f>Input!B293</f>
        <v>Hu1-13</v>
      </c>
      <c r="C293" s="137">
        <f>Input!O293</f>
        <v>2.0986543544252219</v>
      </c>
      <c r="D293" s="137">
        <f>C293*Input!P293/100</f>
        <v>1.7142916799303777E-2</v>
      </c>
      <c r="E293" s="138">
        <f>Input!M293</f>
        <v>2.6999780837416454</v>
      </c>
      <c r="F293" s="139">
        <f>E293*Input!N293/100</f>
        <v>2.6416416014994344E-4</v>
      </c>
      <c r="G293" s="140">
        <f t="shared" si="988"/>
        <v>372.27297818629808</v>
      </c>
      <c r="H293" s="139">
        <f>G293*Input!L293/100</f>
        <v>4.3201618093102648E-2</v>
      </c>
      <c r="I293" s="137">
        <v>0</v>
      </c>
      <c r="J293" s="141">
        <f>(((C293*$G$4*0.000000001*Input!G293*(234/233))-(I293*0.000000000000001))/Input!F293)*1000000000000</f>
        <v>767.607743497912</v>
      </c>
      <c r="K293" s="137">
        <f>J293*Input!P293/100</f>
        <v>6.2702253248796698</v>
      </c>
      <c r="L293" s="142">
        <f t="shared" si="989"/>
        <v>10.61545712533567</v>
      </c>
      <c r="M293" s="143">
        <f>L293*Input!P293/100</f>
        <v>8.6712658472074294E-2</v>
      </c>
      <c r="N293" s="137">
        <v>0</v>
      </c>
      <c r="O293" s="141">
        <f>(((G293*$D$4*0.000000001*Input!G293*(238/236))-(N293*0.000000001))/Input!F293)*1000000</f>
        <v>13.716300755020434</v>
      </c>
      <c r="P293" s="137">
        <f>O293*Input!L293/100</f>
        <v>1.5917523473110852E-3</v>
      </c>
      <c r="Q293" s="144">
        <f t="shared" si="990"/>
        <v>10.233720743581619</v>
      </c>
      <c r="R293" s="145">
        <f>Q293*Input!L293/100</f>
        <v>1.1876051208165506E-3</v>
      </c>
      <c r="S293" s="143">
        <f>Input!S293*0.0000028263/0.000000000155125</f>
        <v>0.99957978340412801</v>
      </c>
      <c r="T293" s="137">
        <f>S293*Input!T293/100</f>
        <v>1.8619612211276534E-3</v>
      </c>
      <c r="U293" s="143">
        <f>S293</f>
        <v>0.99957978340412801</v>
      </c>
      <c r="V293" s="137">
        <f>U293*Input!T293/100</f>
        <v>1.8619612211276534E-3</v>
      </c>
      <c r="W293" s="146">
        <v>0</v>
      </c>
      <c r="X293" s="141">
        <f>((($L$4*0.000000001*Input!G293/Input!W293*(232/229))-(W293*0.000000001))/Input!F293)*1000000000</f>
        <v>1.0004144732305584</v>
      </c>
      <c r="Y293" s="141">
        <f>X293*Input!X293/100</f>
        <v>8.6837660703961497E-3</v>
      </c>
      <c r="Z293" s="141">
        <f t="shared" si="991"/>
        <v>2.4427258956846997E-4</v>
      </c>
      <c r="AA293" s="141">
        <f>Z293*Input!X293/100</f>
        <v>2.1203272063554248E-6</v>
      </c>
      <c r="AB293" s="142">
        <v>0</v>
      </c>
      <c r="AC293" s="142">
        <v>0.85</v>
      </c>
      <c r="AD293" s="141">
        <f>(((Input!G293*$L$4*0.000000001*Input!U293*(230/229))-((AB293*0.000000000000001)+(Input!G293*AC293*0.000000000000001)))/Input!F293)*1000000000000</f>
        <v>226.63120447884342</v>
      </c>
      <c r="AE293" s="141">
        <f>AD293*Input!V293/100</f>
        <v>0.91704618524031067</v>
      </c>
      <c r="AF293" s="141">
        <f t="shared" si="992"/>
        <v>10.331782034828903</v>
      </c>
      <c r="AG293" s="141">
        <f>AF293*Input!V293/100</f>
        <v>4.1806781742885317E-2</v>
      </c>
      <c r="AH293" s="137">
        <f t="shared" si="993"/>
        <v>42296.117026805783</v>
      </c>
      <c r="AI293" s="146">
        <f t="shared" si="994"/>
        <v>405.06980180606894</v>
      </c>
      <c r="AJ293" s="143">
        <f t="shared" si="995"/>
        <v>-0.42021659587199167</v>
      </c>
      <c r="AK293" s="146">
        <f t="shared" si="996"/>
        <v>1.8619612211276533</v>
      </c>
      <c r="AL293" s="146">
        <f t="shared" si="997"/>
        <v>1.0095821738451076</v>
      </c>
      <c r="AM293" s="146">
        <f t="shared" si="998"/>
        <v>4.0868782938639084E-3</v>
      </c>
      <c r="AN293" s="137">
        <f>AF293/Q293</f>
        <v>1.0095821738451076</v>
      </c>
      <c r="AO293" s="141">
        <f t="shared" si="999"/>
        <v>4.0868782938639084E-3</v>
      </c>
      <c r="AP293" s="137" t="str">
        <f t="shared" si="1000"/>
        <v>Out of range</v>
      </c>
      <c r="AQ293" s="137" t="e">
        <f t="shared" si="1001"/>
        <v>#VALUE!</v>
      </c>
      <c r="AR293" s="137" t="e">
        <f t="shared" si="1002"/>
        <v>#VALUE!</v>
      </c>
      <c r="AS293" s="145">
        <f t="shared" si="1003"/>
        <v>2.3869381986182568E-5</v>
      </c>
      <c r="AT293" s="145">
        <f t="shared" si="1004"/>
        <v>2.0720877031959302E-7</v>
      </c>
      <c r="AU293" s="137">
        <v>0.75</v>
      </c>
      <c r="AV293" s="137">
        <f t="shared" si="1005"/>
        <v>0.375</v>
      </c>
      <c r="AW293" s="137" t="str">
        <f t="shared" si="1006"/>
        <v>Out of range</v>
      </c>
      <c r="AX293" s="147">
        <f t="shared" si="1007"/>
        <v>0</v>
      </c>
      <c r="AY293" s="147" t="e">
        <f t="shared" si="1008"/>
        <v>#VALUE!</v>
      </c>
      <c r="AZ293" s="137" t="str">
        <f>Input!B293</f>
        <v>Hu1-13</v>
      </c>
      <c r="BA293" s="148">
        <f>Input!E293</f>
        <v>0</v>
      </c>
      <c r="BB293" s="137" t="e">
        <f t="shared" si="1009"/>
        <v>#VALUE!</v>
      </c>
      <c r="BC293" s="143" t="e">
        <f t="shared" si="1010"/>
        <v>#VALUE!</v>
      </c>
      <c r="BD293" s="137" t="e">
        <f t="shared" si="1011"/>
        <v>#VALUE!</v>
      </c>
      <c r="BE293" s="149" t="e">
        <f t="shared" si="1012"/>
        <v>#VALUE!</v>
      </c>
      <c r="BF293" s="150" t="e">
        <f t="shared" si="1013"/>
        <v>#VALUE!</v>
      </c>
      <c r="BG293" s="151"/>
      <c r="BH293" s="151"/>
      <c r="BI293" s="151"/>
      <c r="BJ293" s="151"/>
      <c r="BK293" s="151"/>
      <c r="BL293" s="151"/>
      <c r="BM293" s="155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</row>
    <row r="294" spans="1:109" ht="15" customHeight="1" x14ac:dyDescent="0.2">
      <c r="A294" s="9">
        <f>Input!A294</f>
        <v>9287</v>
      </c>
      <c r="B294" s="9" t="str">
        <f>Input!B294</f>
        <v>ZPT-17-14-J-B</v>
      </c>
      <c r="C294" s="9">
        <f>Input!O294</f>
        <v>1.0347541099219184</v>
      </c>
      <c r="D294" s="9">
        <f>C294*Input!P294/100</f>
        <v>3.9370206032173539E-3</v>
      </c>
      <c r="E294" s="11">
        <f>Input!M294</f>
        <v>1.347640780115033</v>
      </c>
      <c r="F294" s="12">
        <f>E294*Input!N294/100</f>
        <v>1.4252748472911469E-4</v>
      </c>
      <c r="G294" s="13">
        <f t="shared" si="988"/>
        <v>185.81271076226074</v>
      </c>
      <c r="H294" s="12">
        <f>G294*Input!L294/100</f>
        <v>1.3101339585791121E-2</v>
      </c>
      <c r="I294" s="9">
        <v>0.3</v>
      </c>
      <c r="J294" s="21">
        <f>(((C294*$G$4*0.000000001*Input!G294*(234/233))-(I294*0.000000000000001))/Input!F294)*1000000000000</f>
        <v>44.842348512413878</v>
      </c>
      <c r="K294" s="9">
        <f>J294*Input!P294/100</f>
        <v>0.17061565476975823</v>
      </c>
      <c r="L294" s="14">
        <f t="shared" si="989"/>
        <v>0.62013708442244764</v>
      </c>
      <c r="M294" s="22">
        <f>L294*Input!P294/100</f>
        <v>2.3594904864640246E-3</v>
      </c>
      <c r="N294" s="9">
        <v>5.0000000000000001E-3</v>
      </c>
      <c r="O294" s="21">
        <f>(((G294*$D$4*0.000000001*Input!G294*(238/236))-(N294*0.000000001))/Input!F294)*1000000</f>
        <v>0.81115947712325698</v>
      </c>
      <c r="P294" s="9">
        <f>O294*Input!L294/100</f>
        <v>5.7193481137152613E-5</v>
      </c>
      <c r="Q294" s="23">
        <f t="shared" si="990"/>
        <v>0.60520542059058458</v>
      </c>
      <c r="R294" s="24">
        <f>Q294*Input!L294/100</f>
        <v>4.2672009367882284E-5</v>
      </c>
      <c r="S294" s="65">
        <f>Input!S294*0.0000028263/0.000000000155125</f>
        <v>1.0175614586436985</v>
      </c>
      <c r="T294" s="9">
        <f>S294*Input!T294/100</f>
        <v>1.4467426622033171E-3</v>
      </c>
      <c r="U294" s="9">
        <f>S294*1/((U293+U295)/2)</f>
        <v>1.0185682817455941</v>
      </c>
      <c r="V294" s="9">
        <f>U294*Input!T294/100</f>
        <v>1.4481741373465933E-3</v>
      </c>
      <c r="W294" s="3">
        <v>3.0000000000000001E-3</v>
      </c>
      <c r="X294" s="21">
        <f>((($L$4*0.000000001*Input!G294/Input!W294*(232/229))-(W294*0.000000001))/Input!F294)*1000000000</f>
        <v>0.85077447961844688</v>
      </c>
      <c r="Y294" s="21">
        <f>X294*Input!X294/100</f>
        <v>2.3852428620119988E-3</v>
      </c>
      <c r="Z294" s="21">
        <f t="shared" si="991"/>
        <v>2.0773478476782345E-4</v>
      </c>
      <c r="AA294" s="21">
        <f>Z294*Input!X294/100</f>
        <v>5.824080581040341E-7</v>
      </c>
      <c r="AB294" s="14">
        <v>0.05</v>
      </c>
      <c r="AC294" s="14">
        <v>0.85</v>
      </c>
      <c r="AD294" s="21">
        <f>(((Input!G294*$L$4*0.000000001*Input!U294*(230/229))-((AB294*0.000000000000001)+(Input!G294*AC294*0.000000000000001)))/Input!F294)*1000000000000</f>
        <v>3.0773248858119061E-2</v>
      </c>
      <c r="AE294" s="21">
        <f>AD294*Input!V294/100</f>
        <v>1.3072522351062147E-3</v>
      </c>
      <c r="AF294" s="21">
        <f t="shared" si="992"/>
        <v>1.4029069846615686E-3</v>
      </c>
      <c r="AG294" s="21">
        <f>AF294*Input!V294/100</f>
        <v>5.9595699492128677E-5</v>
      </c>
      <c r="AH294" s="9">
        <f t="shared" si="993"/>
        <v>6.7533561422057433</v>
      </c>
      <c r="AI294" s="3">
        <f t="shared" si="994"/>
        <v>0.2875077031161849</v>
      </c>
      <c r="AJ294" s="22">
        <f t="shared" si="995"/>
        <v>18.568281745594106</v>
      </c>
      <c r="AK294" s="3">
        <f t="shared" si="996"/>
        <v>1.4481741373465933</v>
      </c>
      <c r="AL294" s="3">
        <f t="shared" si="997"/>
        <v>2.3180674477313069E-3</v>
      </c>
      <c r="AM294" s="3">
        <f t="shared" si="998"/>
        <v>9.8471989104974804E-5</v>
      </c>
      <c r="AN294" s="9">
        <f>AL294*1/((AN293+AN295)/2)</f>
        <v>2.2980619116762103E-3</v>
      </c>
      <c r="AO294" s="21">
        <f t="shared" si="999"/>
        <v>9.7622149756950366E-5</v>
      </c>
      <c r="AP294" s="58">
        <f t="shared" si="1000"/>
        <v>0.24660000000000001</v>
      </c>
      <c r="AQ294" s="58">
        <f t="shared" si="1001"/>
        <v>1.0800000000000001E-2</v>
      </c>
      <c r="AR294" s="58">
        <f t="shared" si="1002"/>
        <v>4.3795620437956204</v>
      </c>
      <c r="AS294" s="67">
        <f t="shared" si="1003"/>
        <v>3.4324673524091574E-4</v>
      </c>
      <c r="AT294" s="67">
        <f t="shared" si="1004"/>
        <v>9.6263547685001328E-7</v>
      </c>
      <c r="AU294" s="58">
        <v>0.75</v>
      </c>
      <c r="AV294" s="58">
        <f t="shared" si="1005"/>
        <v>0.375</v>
      </c>
      <c r="AW294" s="58">
        <f t="shared" si="1006"/>
        <v>0.219</v>
      </c>
      <c r="AX294" s="57">
        <f t="shared" si="1007"/>
        <v>1.74908826E-2</v>
      </c>
      <c r="AY294" s="47">
        <f t="shared" si="1008"/>
        <v>1.7339126211363208E-2</v>
      </c>
      <c r="AZ294" s="9" t="str">
        <f>Input!B294</f>
        <v>ZPT-17-14-J-B</v>
      </c>
      <c r="BA294" s="48">
        <f>Input!E294</f>
        <v>0</v>
      </c>
      <c r="BB294" s="58">
        <f t="shared" si="1009"/>
        <v>18.579778321284358</v>
      </c>
      <c r="BC294" s="22">
        <f t="shared" si="1010"/>
        <v>1.4490710673252822</v>
      </c>
      <c r="BD294" s="9">
        <f t="shared" si="1011"/>
        <v>161</v>
      </c>
      <c r="BE294" s="49">
        <f t="shared" si="1012"/>
        <v>8.669563105681604</v>
      </c>
      <c r="BF294" s="89">
        <f t="shared" si="1013"/>
        <v>7.9174092289329714</v>
      </c>
      <c r="BG294" s="85"/>
      <c r="BH294" s="85"/>
      <c r="BI294" s="85"/>
      <c r="BJ294" s="85"/>
      <c r="BK294" s="85"/>
      <c r="BL294" s="85"/>
      <c r="BM294" s="90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  <c r="CM294" s="85"/>
      <c r="CN294" s="85"/>
      <c r="CO294" s="85"/>
      <c r="CP294" s="85"/>
      <c r="CQ294" s="85"/>
      <c r="CR294" s="85"/>
      <c r="CS294" s="85"/>
      <c r="CT294" s="85"/>
      <c r="CU294" s="85"/>
      <c r="CV294" s="85"/>
      <c r="CW294" s="85"/>
      <c r="CX294" s="85"/>
      <c r="CY294" s="85"/>
      <c r="CZ294" s="85"/>
      <c r="DA294" s="85"/>
      <c r="DB294" s="85"/>
      <c r="DC294" s="85"/>
      <c r="DD294" s="85"/>
      <c r="DE294" s="85"/>
    </row>
    <row r="295" spans="1:109" s="154" customFormat="1" ht="15" customHeight="1" x14ac:dyDescent="0.2">
      <c r="A295" s="137">
        <f>Input!A295</f>
        <v>9186</v>
      </c>
      <c r="B295" s="137" t="str">
        <f>Input!B295</f>
        <v>Hu1-13</v>
      </c>
      <c r="C295" s="137">
        <f>Input!O295</f>
        <v>2.0498119905643759</v>
      </c>
      <c r="D295" s="137">
        <f>C295*Input!P295/100</f>
        <v>2.0251072668647188E-2</v>
      </c>
      <c r="E295" s="138">
        <f>Input!M295</f>
        <v>2.7001237112438732</v>
      </c>
      <c r="F295" s="139">
        <f>E295*Input!N295/100</f>
        <v>2.7975476844683406E-4</v>
      </c>
      <c r="G295" s="140">
        <f t="shared" si="988"/>
        <v>372.29305730630523</v>
      </c>
      <c r="H295" s="139">
        <f>G295*Input!L295/100</f>
        <v>2.8116457056343205E-2</v>
      </c>
      <c r="I295" s="137">
        <v>0</v>
      </c>
      <c r="J295" s="141">
        <f>(((C295*$G$4*0.000000001*Input!G295*(234/233))-(I295*0.000000000000001))/Input!F295)*1000000000000</f>
        <v>749.74306910249618</v>
      </c>
      <c r="K295" s="137">
        <f>J295*Input!P295/100</f>
        <v>7.4070702313673413</v>
      </c>
      <c r="L295" s="142">
        <f t="shared" si="989"/>
        <v>10.36840166411997</v>
      </c>
      <c r="M295" s="143">
        <f>L295*Input!P295/100</f>
        <v>0.10243439716634914</v>
      </c>
      <c r="N295" s="137">
        <v>0</v>
      </c>
      <c r="O295" s="141">
        <f>(((G295*$D$4*0.000000001*Input!G295*(238/236))-(N295*0.000000001))/Input!F295)*1000000</f>
        <v>13.717040564958442</v>
      </c>
      <c r="P295" s="137">
        <f>O295*Input!L295/100</f>
        <v>1.0359435246396682E-3</v>
      </c>
      <c r="Q295" s="144">
        <f t="shared" si="990"/>
        <v>10.234272715169595</v>
      </c>
      <c r="R295" s="145">
        <f>Q295*Input!L295/100</f>
        <v>7.7291661408077918E-4</v>
      </c>
      <c r="S295" s="143">
        <f>Input!S295*0.0000028263/0.000000000155125</f>
        <v>0.99844327873134286</v>
      </c>
      <c r="T295" s="137">
        <f>S295*Input!T295/100</f>
        <v>1.4215527285819961E-3</v>
      </c>
      <c r="U295" s="143">
        <f>S295</f>
        <v>0.99844327873134286</v>
      </c>
      <c r="V295" s="137">
        <f>U295*Input!T295/100</f>
        <v>1.4215527285819961E-3</v>
      </c>
      <c r="W295" s="146">
        <v>0</v>
      </c>
      <c r="X295" s="141">
        <f>((($L$4*0.000000001*Input!G295/Input!W295*(232/229))-(W295*0.000000001))/Input!F295)*1000000000</f>
        <v>1.0038445088972674</v>
      </c>
      <c r="Y295" s="141">
        <f>X295*Input!X295/100</f>
        <v>6.5305623992473402E-3</v>
      </c>
      <c r="Z295" s="141">
        <f t="shared" si="991"/>
        <v>2.4511010613489231E-4</v>
      </c>
      <c r="AA295" s="141">
        <f>Z295*Input!X295/100</f>
        <v>1.5945764793378648E-6</v>
      </c>
      <c r="AB295" s="142">
        <v>0</v>
      </c>
      <c r="AC295" s="142">
        <v>0.85</v>
      </c>
      <c r="AD295" s="141">
        <f>(((Input!G295*$L$4*0.000000001*Input!U295*(230/229))-((AB295*0.000000000000001)+(Input!G295*AC295*0.000000000000001)))/Input!F295)*1000000000000</f>
        <v>226.24976785694739</v>
      </c>
      <c r="AE295" s="141">
        <f>AD295*Input!V295/100</f>
        <v>0.81210710468148928</v>
      </c>
      <c r="AF295" s="141">
        <f t="shared" si="992"/>
        <v>10.314392902354433</v>
      </c>
      <c r="AG295" s="141">
        <f>AF295*Input!V295/100</f>
        <v>3.7022763982567111E-2</v>
      </c>
      <c r="AH295" s="137">
        <f t="shared" si="993"/>
        <v>42080.65128362384</v>
      </c>
      <c r="AI295" s="146">
        <f t="shared" si="994"/>
        <v>312.66289839779768</v>
      </c>
      <c r="AJ295" s="143">
        <f t="shared" si="995"/>
        <v>-1.5567212686571352</v>
      </c>
      <c r="AK295" s="146">
        <f t="shared" si="996"/>
        <v>1.4215527285819962</v>
      </c>
      <c r="AL295" s="146">
        <f t="shared" si="997"/>
        <v>1.0078286156148721</v>
      </c>
      <c r="AM295" s="146">
        <f t="shared" si="998"/>
        <v>3.6183282324049157E-3</v>
      </c>
      <c r="AN295" s="137">
        <f>AF295/Q295</f>
        <v>1.0078286156148721</v>
      </c>
      <c r="AO295" s="141">
        <f t="shared" si="999"/>
        <v>3.6183282324049157E-3</v>
      </c>
      <c r="AP295" s="137" t="str">
        <f t="shared" si="1000"/>
        <v>Out of range</v>
      </c>
      <c r="AQ295" s="137" t="e">
        <f t="shared" si="1001"/>
        <v>#VALUE!</v>
      </c>
      <c r="AR295" s="137" t="e">
        <f t="shared" si="1002"/>
        <v>#VALUE!</v>
      </c>
      <c r="AS295" s="145">
        <f t="shared" si="1003"/>
        <v>2.3949929121155973E-5</v>
      </c>
      <c r="AT295" s="145">
        <f t="shared" si="1004"/>
        <v>1.5581800173942366E-7</v>
      </c>
      <c r="AU295" s="137">
        <v>0.75</v>
      </c>
      <c r="AV295" s="137">
        <f t="shared" si="1005"/>
        <v>0.375</v>
      </c>
      <c r="AW295" s="137" t="str">
        <f t="shared" si="1006"/>
        <v>Out of range</v>
      </c>
      <c r="AX295" s="147">
        <f t="shared" si="1007"/>
        <v>58.4272646103</v>
      </c>
      <c r="AY295" s="147" t="e">
        <f t="shared" si="1008"/>
        <v>#VALUE!</v>
      </c>
      <c r="AZ295" s="137" t="str">
        <f>Input!B295</f>
        <v>Hu1-13</v>
      </c>
      <c r="BA295" s="148">
        <f>Input!E295</f>
        <v>0</v>
      </c>
      <c r="BB295" s="137" t="e">
        <f t="shared" si="1009"/>
        <v>#VALUE!</v>
      </c>
      <c r="BC295" s="143" t="e">
        <f t="shared" si="1010"/>
        <v>#VALUE!</v>
      </c>
      <c r="BD295" s="137" t="e">
        <f t="shared" si="1011"/>
        <v>#VALUE!</v>
      </c>
      <c r="BE295" s="149" t="e">
        <f t="shared" si="1012"/>
        <v>#VALUE!</v>
      </c>
      <c r="BF295" s="150" t="e">
        <f t="shared" si="1013"/>
        <v>#VALUE!</v>
      </c>
      <c r="BG295" s="151"/>
      <c r="BH295" s="151"/>
      <c r="BI295" s="151"/>
      <c r="BJ295" s="151"/>
      <c r="BK295" s="151"/>
      <c r="BL295" s="151"/>
      <c r="BM295" s="155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</row>
    <row r="296" spans="1:109" ht="15" customHeight="1" x14ac:dyDescent="0.2">
      <c r="A296" s="9">
        <f>Input!A296</f>
        <v>9288</v>
      </c>
      <c r="B296" s="9" t="str">
        <f>Input!B296</f>
        <v>ZPT-17-16-17-J-A</v>
      </c>
      <c r="C296" s="9">
        <f>Input!O296</f>
        <v>1.4721891293828799</v>
      </c>
      <c r="D296" s="9">
        <f>C296*Input!P296/100</f>
        <v>8.0413750933849143E-3</v>
      </c>
      <c r="E296" s="11">
        <f>Input!M296</f>
        <v>1.9194407374371096</v>
      </c>
      <c r="F296" s="12">
        <f>E296*Input!N296/100</f>
        <v>2.0473249163013973E-4</v>
      </c>
      <c r="G296" s="13">
        <f t="shared" si="988"/>
        <v>264.65248887782866</v>
      </c>
      <c r="H296" s="12">
        <f>G296*Input!L296/100</f>
        <v>2.0707062618771897E-2</v>
      </c>
      <c r="I296" s="9">
        <v>0.3</v>
      </c>
      <c r="J296" s="21">
        <f>(((C296*$G$4*0.000000001*Input!G296*(234/233))-(I296*0.000000000000001))/Input!F296)*1000000000000</f>
        <v>55.901331011880188</v>
      </c>
      <c r="K296" s="9">
        <f>J296*Input!P296/100</f>
        <v>0.3053436286915342</v>
      </c>
      <c r="L296" s="14">
        <f t="shared" si="989"/>
        <v>0.77307477371406363</v>
      </c>
      <c r="M296" s="22">
        <f>L296*Input!P296/100</f>
        <v>4.2226804332364219E-3</v>
      </c>
      <c r="N296" s="9">
        <v>5.0000000000000001E-3</v>
      </c>
      <c r="O296" s="21">
        <f>(((G296*$D$4*0.000000001*Input!G296*(238/236))-(N296*0.000000001))/Input!F296)*1000000</f>
        <v>1.0123097463248825</v>
      </c>
      <c r="P296" s="9">
        <f>O296*Input!L296/100</f>
        <v>7.9205608062197705E-5</v>
      </c>
      <c r="Q296" s="23">
        <f t="shared" si="990"/>
        <v>0.75528347146390384</v>
      </c>
      <c r="R296" s="24">
        <f>Q296*Input!L296/100</f>
        <v>5.9095239212906918E-5</v>
      </c>
      <c r="S296" s="65">
        <f>Input!S296*0.0000028263/0.000000000155125</f>
        <v>1.0162362445543971</v>
      </c>
      <c r="T296" s="9">
        <f>S296*Input!T296/100</f>
        <v>1.4272173704370826E-3</v>
      </c>
      <c r="U296" s="9">
        <f>S296*1/((U295+U297)/2)</f>
        <v>1.0167081922738945</v>
      </c>
      <c r="V296" s="9">
        <f>U296*Input!T296/100</f>
        <v>1.4278801808680374E-3</v>
      </c>
      <c r="W296" s="3">
        <v>3.0000000000000001E-3</v>
      </c>
      <c r="X296" s="21">
        <f>((($L$4*0.000000001*Input!G296/Input!W296*(232/229))-(W296*0.000000001))/Input!F296)*1000000000</f>
        <v>2.4523309302834568</v>
      </c>
      <c r="Y296" s="21">
        <f>X296*Input!X296/100</f>
        <v>1.2162531074893795E-2</v>
      </c>
      <c r="Z296" s="21">
        <f t="shared" si="991"/>
        <v>5.9878904478937833E-4</v>
      </c>
      <c r="AA296" s="21">
        <f>Z296*Input!X296/100</f>
        <v>2.969742082776321E-6</v>
      </c>
      <c r="AB296" s="14">
        <v>0.05</v>
      </c>
      <c r="AC296" s="14">
        <v>0.85</v>
      </c>
      <c r="AD296" s="21">
        <f>(((Input!G296*$L$4*0.000000001*Input!U296*(230/229))-((AB296*0.000000000000001)+(Input!G296*AC296*0.000000000000001)))/Input!F296)*1000000000000</f>
        <v>4.6889423357164131E-2</v>
      </c>
      <c r="AE296" s="21">
        <f>AD296*Input!V296/100</f>
        <v>1.7519254708648377E-3</v>
      </c>
      <c r="AF296" s="21">
        <f t="shared" si="992"/>
        <v>2.1376195876427065E-3</v>
      </c>
      <c r="AG296" s="21">
        <f>AF296*Input!V296/100</f>
        <v>7.9867695835902542E-5</v>
      </c>
      <c r="AH296" s="9">
        <f t="shared" si="993"/>
        <v>3.5699043030999436</v>
      </c>
      <c r="AI296" s="3">
        <f t="shared" si="994"/>
        <v>0.13455199672160753</v>
      </c>
      <c r="AJ296" s="22">
        <f t="shared" si="995"/>
        <v>16.708192273894529</v>
      </c>
      <c r="AK296" s="3">
        <f t="shared" si="996"/>
        <v>1.4278801808680375</v>
      </c>
      <c r="AL296" s="3">
        <f t="shared" si="997"/>
        <v>2.830221590179293E-3</v>
      </c>
      <c r="AM296" s="3">
        <f t="shared" si="998"/>
        <v>1.0574555643926126E-4</v>
      </c>
      <c r="AN296" s="9">
        <f>AL296*1/((AN295+AN297)/2)</f>
        <v>2.8094438390463038E-3</v>
      </c>
      <c r="AO296" s="21">
        <f t="shared" si="999"/>
        <v>1.049692374179032E-4</v>
      </c>
      <c r="AP296" s="58">
        <f t="shared" si="1000"/>
        <v>0.30220000000000002</v>
      </c>
      <c r="AQ296" s="58">
        <f t="shared" si="1001"/>
        <v>1.18E-2</v>
      </c>
      <c r="AR296" s="58">
        <f t="shared" si="1002"/>
        <v>3.9046988749172726</v>
      </c>
      <c r="AS296" s="67">
        <f t="shared" si="1003"/>
        <v>7.9280040860525485E-4</v>
      </c>
      <c r="AT296" s="67">
        <f t="shared" si="1004"/>
        <v>3.9324462022260192E-6</v>
      </c>
      <c r="AU296" s="58">
        <v>0.75</v>
      </c>
      <c r="AV296" s="58">
        <f t="shared" si="1005"/>
        <v>0.375</v>
      </c>
      <c r="AW296" s="58">
        <f t="shared" si="1006"/>
        <v>0.23830000000000001</v>
      </c>
      <c r="AX296" s="57">
        <f t="shared" si="1007"/>
        <v>3.37494843E-2</v>
      </c>
      <c r="AY296" s="47">
        <f t="shared" si="1008"/>
        <v>3.3893633631969629E-2</v>
      </c>
      <c r="AZ296" s="9" t="str">
        <f>Input!B296</f>
        <v>ZPT-17-16-17-J-A</v>
      </c>
      <c r="BA296" s="48">
        <f>Input!E296</f>
        <v>0</v>
      </c>
      <c r="BB296" s="58">
        <f t="shared" si="1009"/>
        <v>16.719449153563456</v>
      </c>
      <c r="BC296" s="22">
        <f t="shared" si="1010"/>
        <v>1.4288430825248184</v>
      </c>
      <c r="BD296" s="9">
        <f t="shared" si="1011"/>
        <v>180.3</v>
      </c>
      <c r="BE296" s="49">
        <f t="shared" si="1012"/>
        <v>16.946816815984814</v>
      </c>
      <c r="BF296" s="89">
        <f t="shared" si="1013"/>
        <v>14.223094264359895</v>
      </c>
      <c r="BG296" s="85"/>
      <c r="BH296" s="85"/>
      <c r="BI296" s="85"/>
      <c r="BJ296" s="85"/>
      <c r="BK296" s="85"/>
      <c r="BL296" s="85"/>
      <c r="BM296" s="90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  <c r="CE296" s="85"/>
      <c r="CF296" s="85"/>
      <c r="CG296" s="85"/>
      <c r="CH296" s="85"/>
      <c r="CI296" s="85"/>
      <c r="CJ296" s="85"/>
      <c r="CK296" s="85"/>
      <c r="CL296" s="85"/>
      <c r="CM296" s="85"/>
      <c r="CN296" s="85"/>
      <c r="CO296" s="85"/>
      <c r="CP296" s="85"/>
      <c r="CQ296" s="85"/>
      <c r="CR296" s="85"/>
      <c r="CS296" s="85"/>
      <c r="CT296" s="85"/>
      <c r="CU296" s="85"/>
      <c r="CV296" s="85"/>
      <c r="CW296" s="85"/>
      <c r="CX296" s="85"/>
      <c r="CY296" s="85"/>
      <c r="CZ296" s="85"/>
      <c r="DA296" s="85"/>
      <c r="DB296" s="85"/>
      <c r="DC296" s="85"/>
      <c r="DD296" s="85"/>
      <c r="DE296" s="85"/>
    </row>
    <row r="297" spans="1:109" s="154" customFormat="1" ht="15" customHeight="1" x14ac:dyDescent="0.2">
      <c r="A297" s="137">
        <f>Input!A297</f>
        <v>9186</v>
      </c>
      <c r="B297" s="137" t="str">
        <f>Input!B297</f>
        <v>Hu1-13</v>
      </c>
      <c r="C297" s="137">
        <f>Input!O297</f>
        <v>2.0424156519645851</v>
      </c>
      <c r="D297" s="137">
        <f>C297*Input!P297/100</f>
        <v>1.4272480741925725E-2</v>
      </c>
      <c r="E297" s="138">
        <f>Input!M297</f>
        <v>2.6997972311832301</v>
      </c>
      <c r="F297" s="139">
        <f>E297*Input!N297/100</f>
        <v>3.1270309100323241E-4</v>
      </c>
      <c r="G297" s="140">
        <f t="shared" si="988"/>
        <v>372.24804223554378</v>
      </c>
      <c r="H297" s="139">
        <f>G297*Input!L297/100</f>
        <v>3.1897130419037738E-2</v>
      </c>
      <c r="I297" s="137">
        <v>0</v>
      </c>
      <c r="J297" s="141">
        <f>(((C297*$G$4*0.000000001*Input!G297*(234/233))-(I297*0.000000000000001))/Input!F297)*1000000000000</f>
        <v>747.03777045683773</v>
      </c>
      <c r="K297" s="137">
        <f>J297*Input!P297/100</f>
        <v>5.2203292616175192</v>
      </c>
      <c r="L297" s="142">
        <f t="shared" si="989"/>
        <v>10.330989350308034</v>
      </c>
      <c r="M297" s="143">
        <f>L297*Input!P297/100</f>
        <v>7.2193359077267719E-2</v>
      </c>
      <c r="N297" s="137">
        <v>0</v>
      </c>
      <c r="O297" s="141">
        <f>(((G297*$D$4*0.000000001*Input!G297*(238/236))-(N297*0.000000001))/Input!F297)*1000000</f>
        <v>13.715381996420698</v>
      </c>
      <c r="P297" s="137">
        <f>O297*Input!L297/100</f>
        <v>1.1752414483080947E-3</v>
      </c>
      <c r="Q297" s="144">
        <f t="shared" si="990"/>
        <v>10.233035258543898</v>
      </c>
      <c r="R297" s="145">
        <f>Q297*Input!L297/100</f>
        <v>8.7684668068140038E-4</v>
      </c>
      <c r="S297" s="143">
        <f>Input!S297*0.0000028263/0.000000000155125</f>
        <v>1.0006283374450904</v>
      </c>
      <c r="T297" s="137">
        <f>S297*Input!T297/100</f>
        <v>1.829530909890315E-3</v>
      </c>
      <c r="U297" s="143">
        <f>S297</f>
        <v>1.0006283374450904</v>
      </c>
      <c r="V297" s="137">
        <f>U297*Input!T297/100</f>
        <v>1.829530909890315E-3</v>
      </c>
      <c r="W297" s="146">
        <v>0</v>
      </c>
      <c r="X297" s="141">
        <f>((($L$4*0.000000001*Input!G297/Input!W297*(232/229))-(W297*0.000000001))/Input!F297)*1000000000</f>
        <v>0.98241581824785917</v>
      </c>
      <c r="Y297" s="141">
        <f>X297*Input!X297/100</f>
        <v>9.6628845233946749E-3</v>
      </c>
      <c r="Z297" s="141">
        <f t="shared" si="991"/>
        <v>2.3987783301604245E-4</v>
      </c>
      <c r="AA297" s="141">
        <f>Z297*Input!X297/100</f>
        <v>2.3593999171248783E-6</v>
      </c>
      <c r="AB297" s="142">
        <v>0</v>
      </c>
      <c r="AC297" s="142">
        <v>0.85</v>
      </c>
      <c r="AD297" s="141">
        <f>(((Input!G297*$L$4*0.000000001*Input!U297*(230/229))-((AB297*0.000000000000001)+(Input!G297*AC297*0.000000000000001)))/Input!F297)*1000000000000</f>
        <v>226.02805395726568</v>
      </c>
      <c r="AE297" s="141">
        <f>AD297*Input!V297/100</f>
        <v>0.92685377702381444</v>
      </c>
      <c r="AF297" s="141">
        <f t="shared" si="992"/>
        <v>10.304285292985851</v>
      </c>
      <c r="AG297" s="141">
        <f>AF297*Input!V297/100</f>
        <v>4.2253895373273308E-2</v>
      </c>
      <c r="AH297" s="137">
        <f t="shared" si="993"/>
        <v>42956.3881056768</v>
      </c>
      <c r="AI297" s="146">
        <f t="shared" si="994"/>
        <v>457.76028536149187</v>
      </c>
      <c r="AJ297" s="143">
        <f t="shared" si="995"/>
        <v>0.6283374450903878</v>
      </c>
      <c r="AK297" s="146">
        <f t="shared" si="996"/>
        <v>1.829530909890315</v>
      </c>
      <c r="AL297" s="146">
        <f t="shared" si="997"/>
        <v>1.0069627468919804</v>
      </c>
      <c r="AM297" s="146">
        <f t="shared" si="998"/>
        <v>4.1300668406272726E-3</v>
      </c>
      <c r="AN297" s="137">
        <f>AF297/Q297</f>
        <v>1.0069627468919804</v>
      </c>
      <c r="AO297" s="141">
        <f t="shared" si="999"/>
        <v>4.1300668406272726E-3</v>
      </c>
      <c r="AP297" s="137" t="str">
        <f t="shared" si="1000"/>
        <v>Out of range</v>
      </c>
      <c r="AQ297" s="137" t="e">
        <f t="shared" si="1001"/>
        <v>#VALUE!</v>
      </c>
      <c r="AR297" s="137" t="e">
        <f t="shared" si="1002"/>
        <v>#VALUE!</v>
      </c>
      <c r="AS297" s="145">
        <f t="shared" si="1003"/>
        <v>2.3441513388294107E-5</v>
      </c>
      <c r="AT297" s="145">
        <f t="shared" si="1004"/>
        <v>2.3057571772415445E-7</v>
      </c>
      <c r="AU297" s="137">
        <v>0.75</v>
      </c>
      <c r="AV297" s="137">
        <f t="shared" si="1005"/>
        <v>0.375</v>
      </c>
      <c r="AW297" s="137" t="str">
        <f t="shared" si="1006"/>
        <v>Out of range</v>
      </c>
      <c r="AX297" s="147">
        <f t="shared" si="1007"/>
        <v>208.467221327</v>
      </c>
      <c r="AY297" s="147" t="e">
        <f t="shared" si="1008"/>
        <v>#VALUE!</v>
      </c>
      <c r="AZ297" s="137" t="str">
        <f>Input!B297</f>
        <v>Hu1-13</v>
      </c>
      <c r="BA297" s="148">
        <f>Input!E297</f>
        <v>0</v>
      </c>
      <c r="BB297" s="137" t="e">
        <f t="shared" si="1009"/>
        <v>#VALUE!</v>
      </c>
      <c r="BC297" s="143" t="e">
        <f t="shared" si="1010"/>
        <v>#VALUE!</v>
      </c>
      <c r="BD297" s="137" t="e">
        <f t="shared" si="1011"/>
        <v>#VALUE!</v>
      </c>
      <c r="BE297" s="149" t="e">
        <f t="shared" si="1012"/>
        <v>#VALUE!</v>
      </c>
      <c r="BF297" s="150" t="e">
        <f t="shared" si="1013"/>
        <v>#VALUE!</v>
      </c>
      <c r="BG297" s="151"/>
      <c r="BH297" s="151"/>
      <c r="BI297" s="151"/>
      <c r="BJ297" s="151"/>
      <c r="BK297" s="151"/>
      <c r="BL297" s="151"/>
      <c r="BM297" s="155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</row>
    <row r="298" spans="1:109" ht="15" customHeight="1" x14ac:dyDescent="0.2">
      <c r="A298" s="9">
        <f>Input!A298</f>
        <v>9289</v>
      </c>
      <c r="B298" s="9" t="str">
        <f>Input!B298</f>
        <v>ZPT-17-16-17-J-B</v>
      </c>
      <c r="C298" s="9">
        <f>Input!O298</f>
        <v>0.91229831462369759</v>
      </c>
      <c r="D298" s="9">
        <f>C298*Input!P298/100</f>
        <v>4.351333314506621E-3</v>
      </c>
      <c r="E298" s="11">
        <f>Input!M298</f>
        <v>1.1969993935798828</v>
      </c>
      <c r="F298" s="12">
        <f>E298*Input!N298/100</f>
        <v>1.1623853691827122E-4</v>
      </c>
      <c r="G298" s="13">
        <f t="shared" si="988"/>
        <v>165.04227638679424</v>
      </c>
      <c r="H298" s="12">
        <f>G298*Input!L298/100</f>
        <v>1.8955651666820238E-2</v>
      </c>
      <c r="I298" s="9">
        <v>0.3</v>
      </c>
      <c r="J298" s="21">
        <f>(((C298*$G$4*0.000000001*Input!G298*(234/233))-(I298*0.000000000000001))/Input!F298)*1000000000000</f>
        <v>61.041289260733393</v>
      </c>
      <c r="K298" s="9">
        <f>J298*Input!P298/100</f>
        <v>0.29114489335675581</v>
      </c>
      <c r="L298" s="14">
        <f t="shared" si="989"/>
        <v>0.84415666010577506</v>
      </c>
      <c r="M298" s="22">
        <f>L298*Input!P298/100</f>
        <v>4.0263222444908457E-3</v>
      </c>
      <c r="N298" s="9">
        <v>5.0000000000000001E-3</v>
      </c>
      <c r="O298" s="21">
        <f>(((G298*$D$4*0.000000001*Input!G298*(238/236))-(N298*0.000000001))/Input!F298)*1000000</f>
        <v>1.1124032932022612</v>
      </c>
      <c r="P298" s="9">
        <f>O298*Input!L298/100</f>
        <v>1.2776319983340325E-4</v>
      </c>
      <c r="Q298" s="23">
        <f t="shared" si="990"/>
        <v>0.82996318469509445</v>
      </c>
      <c r="R298" s="24">
        <f>Q298*Input!L298/100</f>
        <v>9.532401860777912E-5</v>
      </c>
      <c r="S298" s="65">
        <f>Input!S298*0.0000028263/0.000000000155125</f>
        <v>1.0186764799154331</v>
      </c>
      <c r="T298" s="9">
        <f>S298*Input!T298/100</f>
        <v>2.4069602248840668E-3</v>
      </c>
      <c r="U298" s="9">
        <f>S298*1/((U297+U299)/2)</f>
        <v>1.0180368092676899</v>
      </c>
      <c r="V298" s="9">
        <f>U298*Input!T298/100</f>
        <v>2.4054487913362232E-3</v>
      </c>
      <c r="W298" s="3">
        <v>3.0000000000000001E-3</v>
      </c>
      <c r="X298" s="21">
        <f>((($L$4*0.000000001*Input!G298/Input!W298*(232/229))-(W298*0.000000001))/Input!F298)*1000000000</f>
        <v>2.8423175107851733</v>
      </c>
      <c r="Y298" s="21">
        <f>X298*Input!X298/100</f>
        <v>1.2401340491612352E-2</v>
      </c>
      <c r="Z298" s="21">
        <f t="shared" si="991"/>
        <v>6.9401260908716529E-4</v>
      </c>
      <c r="AA298" s="21">
        <f>Z298*Input!X298/100</f>
        <v>3.0280525093006411E-6</v>
      </c>
      <c r="AB298" s="14">
        <v>0.05</v>
      </c>
      <c r="AC298" s="14">
        <v>0.85</v>
      </c>
      <c r="AD298" s="21">
        <f>(((Input!G298*$L$4*0.000000001*Input!U298*(230/229))-((AB298*0.000000000000001)+(Input!G298*AC298*0.000000000000001)))/Input!F298)*1000000000000</f>
        <v>6.0528093188612596E-2</v>
      </c>
      <c r="AE298" s="21">
        <f>AD298*Input!V298/100</f>
        <v>3.3190418951837132E-3</v>
      </c>
      <c r="AF298" s="21">
        <f t="shared" si="992"/>
        <v>2.7593864103869973E-3</v>
      </c>
      <c r="AG298" s="21">
        <f>AF298*Input!V298/100</f>
        <v>1.5131022007476807E-4</v>
      </c>
      <c r="AH298" s="9">
        <f t="shared" si="993"/>
        <v>3.9759888714650558</v>
      </c>
      <c r="AI298" s="3">
        <f t="shared" si="994"/>
        <v>0.21871136632677887</v>
      </c>
      <c r="AJ298" s="22">
        <f t="shared" si="995"/>
        <v>18.036809267689911</v>
      </c>
      <c r="AK298" s="3">
        <f t="shared" si="996"/>
        <v>2.405448791336223</v>
      </c>
      <c r="AL298" s="3">
        <f t="shared" si="997"/>
        <v>3.3247094103345315E-3</v>
      </c>
      <c r="AM298" s="3">
        <f t="shared" si="998"/>
        <v>1.8230995635668419E-4</v>
      </c>
      <c r="AN298" s="9">
        <f>AL298*1/((AN297+AN299)/2)</f>
        <v>3.301720367110246E-3</v>
      </c>
      <c r="AO298" s="21">
        <f t="shared" si="999"/>
        <v>1.8104935551924747E-4</v>
      </c>
      <c r="AP298" s="58">
        <f t="shared" si="1000"/>
        <v>0.35470000000000002</v>
      </c>
      <c r="AQ298" s="58">
        <f t="shared" si="1001"/>
        <v>1.7600000000000001E-2</v>
      </c>
      <c r="AR298" s="58">
        <f t="shared" si="1002"/>
        <v>4.9619396673244998</v>
      </c>
      <c r="AS298" s="67">
        <f t="shared" si="1003"/>
        <v>8.3619686015606388E-4</v>
      </c>
      <c r="AT298" s="67">
        <f t="shared" si="1004"/>
        <v>3.6496817101938514E-6</v>
      </c>
      <c r="AU298" s="58">
        <v>0.75</v>
      </c>
      <c r="AV298" s="58">
        <f t="shared" si="1005"/>
        <v>0.375</v>
      </c>
      <c r="AW298" s="58">
        <f t="shared" si="1006"/>
        <v>0.28739999999999999</v>
      </c>
      <c r="AX298" s="57">
        <f t="shared" si="1007"/>
        <v>3.7206483899999997E-2</v>
      </c>
      <c r="AY298" s="47">
        <f t="shared" si="1008"/>
        <v>3.8894699708847194E-2</v>
      </c>
      <c r="AZ298" s="9" t="str">
        <f>Input!B298</f>
        <v>ZPT-17-16-17-J-B</v>
      </c>
      <c r="BA298" s="48">
        <f>Input!E298</f>
        <v>0</v>
      </c>
      <c r="BB298" s="58">
        <f t="shared" si="1009"/>
        <v>18.051466134154829</v>
      </c>
      <c r="BC298" s="22">
        <f t="shared" si="1010"/>
        <v>2.4074042281051486</v>
      </c>
      <c r="BD298" s="9">
        <f t="shared" si="1011"/>
        <v>229.39999999999998</v>
      </c>
      <c r="BE298" s="49">
        <f t="shared" si="1012"/>
        <v>19.447349854423596</v>
      </c>
      <c r="BF298" s="89">
        <f t="shared" si="1013"/>
        <v>13.533298437316352</v>
      </c>
      <c r="BG298" s="85"/>
      <c r="BH298" s="85"/>
      <c r="BI298" s="85"/>
      <c r="BJ298" s="85"/>
      <c r="BK298" s="85"/>
      <c r="BL298" s="85"/>
      <c r="BM298" s="90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</row>
    <row r="299" spans="1:109" s="154" customFormat="1" ht="15" customHeight="1" x14ac:dyDescent="0.2">
      <c r="A299" s="137">
        <f>Input!A299</f>
        <v>9186</v>
      </c>
      <c r="B299" s="137" t="str">
        <f>Input!B299</f>
        <v>Hu1-13</v>
      </c>
      <c r="C299" s="137">
        <f>Input!O299</f>
        <v>2.0424156519645851</v>
      </c>
      <c r="D299" s="137">
        <f>C299*Input!P299/100</f>
        <v>1.4272480741925725E-2</v>
      </c>
      <c r="E299" s="138">
        <f>Input!M299</f>
        <v>2.6997972311832301</v>
      </c>
      <c r="F299" s="139">
        <f>E299*Input!N299/100</f>
        <v>3.1270309100323241E-4</v>
      </c>
      <c r="G299" s="140">
        <f t="shared" si="988"/>
        <v>372.24804223554378</v>
      </c>
      <c r="H299" s="139">
        <f>G299*Input!L299/100</f>
        <v>3.1897130419037738E-2</v>
      </c>
      <c r="I299" s="137">
        <v>0</v>
      </c>
      <c r="J299" s="141">
        <f>(((C299*$G$4*0.000000001*Input!G299*(234/233))-(I299*0.000000000000001))/Input!F299)*1000000000000</f>
        <v>747.03777045683773</v>
      </c>
      <c r="K299" s="137">
        <f>J299*Input!P299/100</f>
        <v>5.2203292616175192</v>
      </c>
      <c r="L299" s="142">
        <f t="shared" si="989"/>
        <v>10.330989350308034</v>
      </c>
      <c r="M299" s="143">
        <f>L299*Input!P299/100</f>
        <v>7.2193359077267719E-2</v>
      </c>
      <c r="N299" s="137">
        <v>0</v>
      </c>
      <c r="O299" s="141">
        <f>(((G299*$D$4*0.000000001*Input!G299*(238/236))-(N299*0.000000001))/Input!F299)*1000000</f>
        <v>13.715381996420698</v>
      </c>
      <c r="P299" s="137">
        <f>O299*Input!L299/100</f>
        <v>1.1752414483080947E-3</v>
      </c>
      <c r="Q299" s="144">
        <f t="shared" si="990"/>
        <v>10.233035258543898</v>
      </c>
      <c r="R299" s="145">
        <f>Q299*Input!L299/100</f>
        <v>8.7684668068140038E-4</v>
      </c>
      <c r="S299" s="143">
        <f>Input!S299*0.0000028263/0.000000000155125</f>
        <v>1.0006283374450904</v>
      </c>
      <c r="T299" s="137">
        <f>S299*Input!T299/100</f>
        <v>1.829530909890315E-3</v>
      </c>
      <c r="U299" s="143">
        <f>S299</f>
        <v>1.0006283374450904</v>
      </c>
      <c r="V299" s="137">
        <f>U299*Input!T299/100</f>
        <v>1.829530909890315E-3</v>
      </c>
      <c r="W299" s="146">
        <v>0</v>
      </c>
      <c r="X299" s="141">
        <f>((($L$4*0.000000001*Input!G299/Input!W299*(232/229))-(W299*0.000000001))/Input!F299)*1000000000</f>
        <v>0.98241581824785917</v>
      </c>
      <c r="Y299" s="141">
        <f>X299*Input!X299/100</f>
        <v>9.6628845233946749E-3</v>
      </c>
      <c r="Z299" s="141">
        <f t="shared" si="991"/>
        <v>2.3987783301604245E-4</v>
      </c>
      <c r="AA299" s="141">
        <f>Z299*Input!X299/100</f>
        <v>2.3593999171248783E-6</v>
      </c>
      <c r="AB299" s="142">
        <v>0</v>
      </c>
      <c r="AC299" s="142">
        <v>0.85</v>
      </c>
      <c r="AD299" s="141">
        <f>(((Input!G299*$L$4*0.000000001*Input!U299*(230/229))-((AB299*0.000000000000001)+(Input!G299*AC299*0.000000000000001)))/Input!F299)*1000000000000</f>
        <v>226.02805395726568</v>
      </c>
      <c r="AE299" s="141">
        <f>AD299*Input!V299/100</f>
        <v>0.92685377702381444</v>
      </c>
      <c r="AF299" s="141">
        <f t="shared" si="992"/>
        <v>10.304285292985851</v>
      </c>
      <c r="AG299" s="141">
        <f>AF299*Input!V299/100</f>
        <v>4.2253895373273308E-2</v>
      </c>
      <c r="AH299" s="137">
        <f t="shared" si="993"/>
        <v>42956.3881056768</v>
      </c>
      <c r="AI299" s="146">
        <f t="shared" si="994"/>
        <v>457.76028536149187</v>
      </c>
      <c r="AJ299" s="143">
        <f t="shared" si="995"/>
        <v>0.6283374450903878</v>
      </c>
      <c r="AK299" s="146">
        <f t="shared" si="996"/>
        <v>1.829530909890315</v>
      </c>
      <c r="AL299" s="146">
        <f t="shared" si="997"/>
        <v>1.0069627468919804</v>
      </c>
      <c r="AM299" s="146">
        <f t="shared" si="998"/>
        <v>4.1300668406272726E-3</v>
      </c>
      <c r="AN299" s="137">
        <f>AF299/Q299</f>
        <v>1.0069627468919804</v>
      </c>
      <c r="AO299" s="141">
        <f t="shared" si="999"/>
        <v>4.1300668406272726E-3</v>
      </c>
      <c r="AP299" s="137" t="str">
        <f t="shared" si="1000"/>
        <v>Out of range</v>
      </c>
      <c r="AQ299" s="137" t="e">
        <f t="shared" si="1001"/>
        <v>#VALUE!</v>
      </c>
      <c r="AR299" s="137" t="e">
        <f t="shared" si="1002"/>
        <v>#VALUE!</v>
      </c>
      <c r="AS299" s="145">
        <f t="shared" si="1003"/>
        <v>2.3441513388294107E-5</v>
      </c>
      <c r="AT299" s="145">
        <f t="shared" si="1004"/>
        <v>2.3057571772415445E-7</v>
      </c>
      <c r="AU299" s="137">
        <v>0.75</v>
      </c>
      <c r="AV299" s="137">
        <f t="shared" si="1005"/>
        <v>0.375</v>
      </c>
      <c r="AW299" s="137" t="str">
        <f t="shared" si="1006"/>
        <v>Out of range</v>
      </c>
      <c r="AX299" s="147">
        <f t="shared" si="1007"/>
        <v>121.7317925266</v>
      </c>
      <c r="AY299" s="147" t="e">
        <f t="shared" si="1008"/>
        <v>#VALUE!</v>
      </c>
      <c r="AZ299" s="137" t="str">
        <f>Input!B299</f>
        <v>Hu1-13</v>
      </c>
      <c r="BA299" s="148">
        <f>Input!E299</f>
        <v>0</v>
      </c>
      <c r="BB299" s="137" t="e">
        <f t="shared" si="1009"/>
        <v>#VALUE!</v>
      </c>
      <c r="BC299" s="143" t="e">
        <f t="shared" si="1010"/>
        <v>#VALUE!</v>
      </c>
      <c r="BD299" s="137" t="e">
        <f t="shared" si="1011"/>
        <v>#VALUE!</v>
      </c>
      <c r="BE299" s="149" t="e">
        <f t="shared" si="1012"/>
        <v>#VALUE!</v>
      </c>
      <c r="BF299" s="150" t="e">
        <f t="shared" si="1013"/>
        <v>#VALUE!</v>
      </c>
      <c r="BG299" s="151"/>
      <c r="BH299" s="151"/>
      <c r="BI299" s="151"/>
      <c r="BJ299" s="151"/>
      <c r="BK299" s="151"/>
      <c r="BL299" s="151"/>
      <c r="BM299" s="155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</row>
    <row r="300" spans="1:109" s="76" customFormat="1" ht="15" customHeight="1" x14ac:dyDescent="0.2">
      <c r="A300" s="58"/>
      <c r="B300" s="58"/>
      <c r="C300" s="58"/>
      <c r="D300" s="58"/>
      <c r="E300" s="60"/>
      <c r="F300" s="61"/>
      <c r="G300" s="59"/>
      <c r="H300" s="61"/>
      <c r="I300" s="58"/>
      <c r="J300" s="63"/>
      <c r="K300" s="58"/>
      <c r="L300" s="64"/>
      <c r="M300" s="65"/>
      <c r="N300" s="58"/>
      <c r="O300" s="63"/>
      <c r="P300" s="58"/>
      <c r="Q300" s="66"/>
      <c r="R300" s="67"/>
      <c r="S300" s="65"/>
      <c r="T300" s="58"/>
      <c r="U300" s="58"/>
      <c r="V300" s="58"/>
      <c r="W300" s="68"/>
      <c r="X300" s="63"/>
      <c r="Y300" s="63"/>
      <c r="Z300" s="63"/>
      <c r="AA300" s="63"/>
      <c r="AB300" s="64"/>
      <c r="AC300" s="64"/>
      <c r="AD300" s="63"/>
      <c r="AE300" s="63"/>
      <c r="AF300" s="63"/>
      <c r="AG300" s="63"/>
      <c r="AH300" s="58"/>
      <c r="AI300" s="68"/>
      <c r="AJ300" s="65"/>
      <c r="AK300" s="68"/>
      <c r="AL300" s="68"/>
      <c r="AM300" s="68"/>
      <c r="AN300" s="58"/>
      <c r="AO300" s="63"/>
      <c r="AP300" s="58"/>
      <c r="AQ300" s="58"/>
      <c r="AR300" s="58"/>
      <c r="AS300" s="67"/>
      <c r="AT300" s="67"/>
      <c r="AU300" s="58"/>
      <c r="AV300" s="58"/>
      <c r="AW300" s="58"/>
      <c r="AX300" s="57"/>
      <c r="AY300" s="57"/>
      <c r="AZ300" s="58"/>
      <c r="BA300" s="69"/>
      <c r="BB300" s="58"/>
      <c r="BC300" s="65"/>
      <c r="BD300" s="58"/>
      <c r="BE300" s="62"/>
      <c r="BF300" s="74"/>
      <c r="BG300" s="75"/>
      <c r="BH300" s="75"/>
      <c r="BI300" s="75"/>
      <c r="BJ300" s="75"/>
      <c r="BK300" s="75"/>
      <c r="BL300" s="75"/>
      <c r="BM300" s="103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</row>
    <row r="301" spans="1:109" s="154" customFormat="1" ht="15" customHeight="1" x14ac:dyDescent="0.2">
      <c r="A301" s="137">
        <f>Input!A301</f>
        <v>9186</v>
      </c>
      <c r="B301" s="137" t="str">
        <f>Input!B301</f>
        <v>Hu1-13</v>
      </c>
      <c r="C301" s="137">
        <f>Input!O301</f>
        <v>2.0576755554004813</v>
      </c>
      <c r="D301" s="137">
        <f>C301*Input!P301/100</f>
        <v>2.4833412746983727E-2</v>
      </c>
      <c r="E301" s="138">
        <f>Input!M301</f>
        <v>2.7000812239545962</v>
      </c>
      <c r="F301" s="139">
        <f>E301*Input!N301/100</f>
        <v>4.1768351243255306E-4</v>
      </c>
      <c r="G301" s="140">
        <f t="shared" ref="G301:G305" si="1014">E301*137.88</f>
        <v>372.28719915885972</v>
      </c>
      <c r="H301" s="139">
        <f>G301*Input!L301/100</f>
        <v>4.6224830957664276E-2</v>
      </c>
      <c r="I301" s="137">
        <v>0</v>
      </c>
      <c r="J301" s="141">
        <f>(((C301*$G$4*0.000000001*Input!G301*(234/233))-(I301*0.000000000000001))/Input!F301)*1000000000000</f>
        <v>752.61926129058304</v>
      </c>
      <c r="K301" s="137">
        <f>J301*Input!P301/100</f>
        <v>9.0831155125043139</v>
      </c>
      <c r="L301" s="142">
        <f t="shared" ref="L301:L305" si="1015">(J301/234)*602200000000*0.0000028263/(365.2425*24*60)</f>
        <v>10.408177311402694</v>
      </c>
      <c r="M301" s="143">
        <f>L301*Input!P301/100</f>
        <v>0.12561288510206794</v>
      </c>
      <c r="N301" s="137">
        <v>0</v>
      </c>
      <c r="O301" s="141">
        <f>(((G301*$D$4*0.000000001*Input!G301*(238/236))-(N301*0.000000001))/Input!F301)*1000000</f>
        <v>13.716824723044207</v>
      </c>
      <c r="P301" s="137">
        <f>O301*Input!L301/100</f>
        <v>1.7031418365477239E-3</v>
      </c>
      <c r="Q301" s="144">
        <f t="shared" ref="Q301:Q305" si="1016">(O301/238.05)*602200000000000000*0.00000000015512/(365.2425*24*60)</f>
        <v>10.234111675694413</v>
      </c>
      <c r="R301" s="145">
        <f>Q301*Input!L301/100</f>
        <v>1.2707127273773587E-3</v>
      </c>
      <c r="S301" s="143">
        <f>Input!S301*0.0000028263/0.000000000155125</f>
        <v>0.99977450397055923</v>
      </c>
      <c r="T301" s="137">
        <f>S301*Input!T301/100</f>
        <v>1.9684195790992589E-3</v>
      </c>
      <c r="U301" s="143">
        <f>S301</f>
        <v>0.99977450397055923</v>
      </c>
      <c r="V301" s="137">
        <f>U301*Input!T301/100</f>
        <v>1.9684195790992589E-3</v>
      </c>
      <c r="W301" s="146">
        <v>0</v>
      </c>
      <c r="X301" s="141">
        <f>((($L$4*0.000000001*Input!G301/Input!W301*(232/229))-(W301*0.000000001))/Input!F301)*1000000000</f>
        <v>1.0137151741960286</v>
      </c>
      <c r="Y301" s="141">
        <f>X301*Input!X301/100</f>
        <v>1.2191286045988096E-2</v>
      </c>
      <c r="Z301" s="141">
        <f t="shared" ref="Z301:Z305" si="1017">(X301/232)*6.022E+23*0.000000001*0.000000000049475/(365.2425*24*60)</f>
        <v>2.4752024017214383E-4</v>
      </c>
      <c r="AA301" s="141">
        <f>Z301*Input!X301/100</f>
        <v>2.9767632239534259E-6</v>
      </c>
      <c r="AB301" s="142">
        <v>0</v>
      </c>
      <c r="AC301" s="142">
        <v>0.85</v>
      </c>
      <c r="AD301" s="141">
        <f>(((Input!G301*$L$4*0.000000001*Input!U301*(230/229))-((AB301*0.000000000000001)+(Input!G301*AC301*0.000000000000001)))/Input!F301)*1000000000000</f>
        <v>228.86026077086925</v>
      </c>
      <c r="AE301" s="141">
        <f>AD301*Input!V301/100</f>
        <v>1.0546227663574077</v>
      </c>
      <c r="AF301" s="141">
        <f t="shared" ref="AF301:AF305" si="1018">(AD301/230)*602200000000*0.0000091577/(365.2425*24*60)</f>
        <v>10.433401420409695</v>
      </c>
      <c r="AG301" s="141">
        <f>AF301*Input!V301/100</f>
        <v>4.8078694970666344E-2</v>
      </c>
      <c r="AH301" s="137">
        <f t="shared" ref="AH301:AH305" si="1019">AF301/Z301</f>
        <v>42151.710151677042</v>
      </c>
      <c r="AI301" s="146">
        <f t="shared" ref="AI301:AI305" si="1020">AH301*SQRT((AG301/AF301)^2+(AA301/Z301)^2)</f>
        <v>542.87079098611787</v>
      </c>
      <c r="AJ301" s="143">
        <f t="shared" ref="AJ301:AJ305" si="1021">(U301-1)*1000</f>
        <v>-0.22549602944077485</v>
      </c>
      <c r="AK301" s="146">
        <f t="shared" ref="AK301:AK305" si="1022">V301*1000</f>
        <v>1.9684195790992589</v>
      </c>
      <c r="AL301" s="146">
        <f t="shared" ref="AL301:AL305" si="1023">AF301/Q301</f>
        <v>1.0194730867739685</v>
      </c>
      <c r="AM301" s="146">
        <f t="shared" ref="AM301:AM305" si="1024">AL301*SQRT((R301/Q301)^2+(AG301/AF301)^2)</f>
        <v>4.6995915296223602E-3</v>
      </c>
      <c r="AN301" s="137">
        <f>AF301/Q301</f>
        <v>1.0194730867739685</v>
      </c>
      <c r="AO301" s="141">
        <f t="shared" ref="AO301:AO305" si="1025">AN301*SQRT((R301/Q301)^2+(AG301/AF301)^2)</f>
        <v>4.6995915296223602E-3</v>
      </c>
      <c r="AP301" s="137" t="str">
        <f t="shared" ref="AP301:AP305" si="1026">ThU_Alter_Kombi(AN301,U301)</f>
        <v>Out of range</v>
      </c>
      <c r="AQ301" s="137" t="e">
        <f t="shared" ref="AQ301:AQ305" si="1027">Montealter(AN301,AO301,U301,V301)</f>
        <v>#VALUE!</v>
      </c>
      <c r="AR301" s="137" t="e">
        <f t="shared" ref="AR301:AR305" si="1028">(AQ301/AP301)*100</f>
        <v>#VALUE!</v>
      </c>
      <c r="AS301" s="145">
        <f t="shared" ref="AS301:AS305" si="1029">Z301/Q301</f>
        <v>2.4185806058770498E-5</v>
      </c>
      <c r="AT301" s="145">
        <f t="shared" ref="AT301:AT305" si="1030">AS301*SQRT((Y301/X301)^2+(P301/O301)^2)</f>
        <v>2.9088229292574017E-7</v>
      </c>
      <c r="AU301" s="137">
        <v>0.75</v>
      </c>
      <c r="AV301" s="137">
        <f t="shared" ref="AV301:AV305" si="1031">AU301/2</f>
        <v>0.375</v>
      </c>
      <c r="AW301" s="137" t="str">
        <f t="shared" ref="AW301:AW305" si="1032">marincorr_age(AN301,U301,AS301,AU301)</f>
        <v>Out of range</v>
      </c>
      <c r="AX301" s="147">
        <f t="shared" ref="AX301:AX305" si="1033">marincorr_age_error(AN301, AO301, U301, V301, AS301, AT301, AU301, AV301)</f>
        <v>0</v>
      </c>
      <c r="AY301" s="147" t="e">
        <f t="shared" ref="AY301:AY305" si="1034">SQRT(((AU301*EXP(-0.0000091577*AW301*1000))/(0.0000091577*(EXP(-0.0000091577*AW301*1000)+(AJ301/1000)*EXP(-(0.0000091577-0.0000028263)*AW301*1000)-AS301*AU301*EXP(-0.0000091577*AW301*1000))))^2*AT301^2+((AS301*EXP(-0.0000091577*AW301*1000))/(0.0000091577*(EXP(-0.0000091577*AW301*1000)+(AJ301/1000)*EXP(-(0.0000091577-0.0000028263)*AW301*1000)-AS301*AU301*EXP(-0.0000091577*AW301*1000))))^2*AV301^2+((0.0000091577/(0.0000091577-0.0000028263))*(EXP(-(0.0000091577-0.0000028263)*AW301*1000)-1)/(0.0000091577*(EXP(-0.0000091577*AW301*1000)+(AJ301/1000)*EXP(-(0.0000091577-0.0000028263)*AW301*1000)-AS301*AU301*EXP(-0.0000091577*AW301*1000))))^2*T301^2+(1/(0.0000091577*(EXP(-0.0000091577*AW301*1000)+(AJ301/1000)*EXP(-(0.0000091577-0.0000028263)*AW301*1000)-AS301*AU301*EXP(-0.0000091577*AW301*1000))))^2*AO301^2)/1000</f>
        <v>#VALUE!</v>
      </c>
      <c r="AZ301" s="137" t="str">
        <f>Input!B301</f>
        <v>Hu1-13</v>
      </c>
      <c r="BA301" s="148">
        <f>Input!E301</f>
        <v>0</v>
      </c>
      <c r="BB301" s="137" t="e">
        <f t="shared" ref="BB301:BB305" si="1035">((U301-1)*EXP(0.0000028263*AW301*1000))*1000</f>
        <v>#VALUE!</v>
      </c>
      <c r="BC301" s="143" t="e">
        <f t="shared" ref="BC301:BC305" si="1036">SQRT((EXP(0.0000028263*AW301*1000)*V301)^2+((U301-1)*0.0000028263*EXP(0.0000028263*AW301*1000)*AX301*1000)^2)*1000</f>
        <v>#VALUE!</v>
      </c>
      <c r="BD301" s="137" t="e">
        <f t="shared" ref="BD301:BD305" si="1037">AW301*1000-58</f>
        <v>#VALUE!</v>
      </c>
      <c r="BE301" s="149" t="e">
        <f t="shared" ref="BE301:BE305" si="1038">AY301/2*1000</f>
        <v>#VALUE!</v>
      </c>
      <c r="BF301" s="150" t="e">
        <f t="shared" ref="BF301:BF305" si="1039">AY301/AW301*100</f>
        <v>#VALUE!</v>
      </c>
      <c r="BG301" s="151"/>
      <c r="BH301" s="151"/>
      <c r="BI301" s="151"/>
      <c r="BJ301" s="151"/>
      <c r="BK301" s="151"/>
      <c r="BL301" s="151"/>
      <c r="BM301" s="155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</row>
    <row r="302" spans="1:109" ht="15" customHeight="1" x14ac:dyDescent="0.2">
      <c r="A302" s="9">
        <f>Input!A302</f>
        <v>9290</v>
      </c>
      <c r="B302" s="9" t="str">
        <f>Input!B302</f>
        <v>ZPT-17-18-J-A</v>
      </c>
      <c r="C302" s="9">
        <f>Input!O302</f>
        <v>0.81380196049356213</v>
      </c>
      <c r="D302" s="9">
        <f>C302*Input!P302/100</f>
        <v>4.3675440148055354E-3</v>
      </c>
      <c r="E302" s="11">
        <f>Input!M302</f>
        <v>1.0685079302530327</v>
      </c>
      <c r="F302" s="12">
        <f>E302*Input!N302/100</f>
        <v>8.0015738138483432E-4</v>
      </c>
      <c r="G302" s="13">
        <f t="shared" si="1014"/>
        <v>147.32587342328816</v>
      </c>
      <c r="H302" s="12">
        <f>G302*Input!L302/100</f>
        <v>0.11579697910146525</v>
      </c>
      <c r="I302" s="9">
        <v>0.3</v>
      </c>
      <c r="J302" s="21">
        <f>(((C302*$G$4*0.000000001*Input!G302*(234/233))-(I302*0.000000000000001))/Input!F302)*1000000000000</f>
        <v>38.14094283983296</v>
      </c>
      <c r="K302" s="9">
        <f>J302*Input!P302/100</f>
        <v>0.2046962955436015</v>
      </c>
      <c r="L302" s="14">
        <f t="shared" si="1015"/>
        <v>0.52746151516282436</v>
      </c>
      <c r="M302" s="22">
        <f>L302*Input!P302/100</f>
        <v>2.8308009754516648E-3</v>
      </c>
      <c r="N302" s="9">
        <v>5.0000000000000001E-3</v>
      </c>
      <c r="O302" s="21">
        <f>(((G302*$D$4*0.000000001*Input!G302*(238/236))-(N302*0.000000001))/Input!F302)*1000000</f>
        <v>0.69555644159567964</v>
      </c>
      <c r="P302" s="9">
        <f>O302*Input!L302/100</f>
        <v>5.4670189872169984E-4</v>
      </c>
      <c r="Q302" s="23">
        <f t="shared" si="1016"/>
        <v>0.51895409059794417</v>
      </c>
      <c r="R302" s="24">
        <f>Q302*Input!L302/100</f>
        <v>4.0789383824614035E-4</v>
      </c>
      <c r="S302" s="65">
        <f>Input!S302*0.0000028263/0.000000000155125</f>
        <v>1.0182439673030761</v>
      </c>
      <c r="T302" s="9">
        <f>S302*Input!T302/100</f>
        <v>2.3076402963961265E-3</v>
      </c>
      <c r="U302" s="9">
        <f>S302*1/((U301+U303)/2)</f>
        <v>1.017924827154862</v>
      </c>
      <c r="V302" s="9">
        <f>U302*Input!T302/100</f>
        <v>2.3069170309608623E-3</v>
      </c>
      <c r="W302" s="3">
        <v>3.0000000000000001E-3</v>
      </c>
      <c r="X302" s="21">
        <f>((($L$4*0.000000001*Input!G302/Input!W302*(232/229))-(W302*0.000000001))/Input!F302)*1000000000</f>
        <v>0.57164161931450042</v>
      </c>
      <c r="Y302" s="21">
        <f>X302*Input!X302/100</f>
        <v>2.7236843624139557E-3</v>
      </c>
      <c r="Z302" s="21">
        <f t="shared" si="1017"/>
        <v>1.3957852709202612E-4</v>
      </c>
      <c r="AA302" s="21">
        <f>Z302*Input!X302/100</f>
        <v>6.6504578869749337E-7</v>
      </c>
      <c r="AB302" s="14">
        <v>0.05</v>
      </c>
      <c r="AC302" s="14">
        <v>0.85</v>
      </c>
      <c r="AD302" s="21">
        <f>(((Input!G302*$L$4*0.000000001*Input!U302*(230/229))-((AB302*0.000000000000001)+(Input!G302*AC302*0.000000000000001)))/Input!F302)*1000000000000</f>
        <v>1.985211235876912E-2</v>
      </c>
      <c r="AE302" s="21">
        <f>AD302*Input!V302/100</f>
        <v>1.2808807613327109E-3</v>
      </c>
      <c r="AF302" s="21">
        <f t="shared" si="1018"/>
        <v>9.0502849461263372E-4</v>
      </c>
      <c r="AG302" s="21">
        <f>AF302*Input!V302/100</f>
        <v>5.8393462935200856E-5</v>
      </c>
      <c r="AH302" s="9">
        <f t="shared" si="1019"/>
        <v>6.4840094924911726</v>
      </c>
      <c r="AI302" s="3">
        <f t="shared" si="1020"/>
        <v>0.41949479721525995</v>
      </c>
      <c r="AJ302" s="22">
        <f t="shared" si="1021"/>
        <v>17.924827154861987</v>
      </c>
      <c r="AK302" s="3">
        <f t="shared" si="1022"/>
        <v>2.3069170309608622</v>
      </c>
      <c r="AL302" s="3">
        <f t="shared" si="1023"/>
        <v>1.7439471255922671E-3</v>
      </c>
      <c r="AM302" s="3">
        <f t="shared" si="1024"/>
        <v>1.1252979138809195E-4</v>
      </c>
      <c r="AN302" s="9">
        <f>AL302*1/((AN301+AN303)/2)</f>
        <v>1.7094651862965458E-3</v>
      </c>
      <c r="AO302" s="21">
        <f t="shared" si="1025"/>
        <v>1.1030481255779249E-4</v>
      </c>
      <c r="AP302" s="58">
        <f t="shared" si="1026"/>
        <v>0.1835</v>
      </c>
      <c r="AQ302" s="58">
        <f t="shared" si="1027"/>
        <v>1.2500000000000001E-2</v>
      </c>
      <c r="AR302" s="58">
        <f t="shared" si="1028"/>
        <v>6.8119891008174394</v>
      </c>
      <c r="AS302" s="67">
        <f t="shared" si="1029"/>
        <v>2.6896122339300252E-4</v>
      </c>
      <c r="AT302" s="67">
        <f t="shared" si="1030"/>
        <v>1.2988314128136969E-6</v>
      </c>
      <c r="AU302" s="58">
        <v>0.75</v>
      </c>
      <c r="AV302" s="58">
        <f t="shared" si="1031"/>
        <v>0.375</v>
      </c>
      <c r="AW302" s="58">
        <f t="shared" si="1032"/>
        <v>0.16189999999999999</v>
      </c>
      <c r="AX302" s="57">
        <f t="shared" si="1033"/>
        <v>1.49316083E-2</v>
      </c>
      <c r="AY302" s="47">
        <f t="shared" si="1034"/>
        <v>1.6054463573342025E-2</v>
      </c>
      <c r="AZ302" s="9" t="str">
        <f>Input!B302</f>
        <v>ZPT-17-18-J-A</v>
      </c>
      <c r="BA302" s="48">
        <f>Input!E302</f>
        <v>0</v>
      </c>
      <c r="BB302" s="58">
        <f t="shared" si="1035"/>
        <v>17.933031037698996</v>
      </c>
      <c r="BC302" s="22">
        <f t="shared" si="1036"/>
        <v>2.3079729909965203</v>
      </c>
      <c r="BD302" s="9">
        <f t="shared" si="1037"/>
        <v>103.89999999999998</v>
      </c>
      <c r="BE302" s="49">
        <f t="shared" si="1038"/>
        <v>8.0272317866710114</v>
      </c>
      <c r="BF302" s="89">
        <f t="shared" si="1039"/>
        <v>9.9162838624719125</v>
      </c>
      <c r="BG302" s="85"/>
      <c r="BH302" s="85"/>
      <c r="BI302" s="85"/>
      <c r="BJ302" s="85"/>
      <c r="BK302" s="85"/>
      <c r="BL302" s="85"/>
      <c r="BM302" s="90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  <c r="CM302" s="85"/>
      <c r="CN302" s="85"/>
      <c r="CO302" s="85"/>
      <c r="CP302" s="85"/>
      <c r="CQ302" s="85"/>
      <c r="CR302" s="85"/>
      <c r="CS302" s="85"/>
      <c r="CT302" s="85"/>
      <c r="CU302" s="85"/>
      <c r="CV302" s="85"/>
      <c r="CW302" s="85"/>
      <c r="CX302" s="85"/>
      <c r="CY302" s="85"/>
      <c r="CZ302" s="85"/>
      <c r="DA302" s="85"/>
      <c r="DB302" s="85"/>
      <c r="DC302" s="85"/>
      <c r="DD302" s="85"/>
      <c r="DE302" s="85"/>
    </row>
    <row r="303" spans="1:109" s="154" customFormat="1" ht="15" customHeight="1" x14ac:dyDescent="0.2">
      <c r="A303" s="137">
        <f>Input!A303</f>
        <v>9186</v>
      </c>
      <c r="B303" s="137" t="str">
        <f>Input!B303</f>
        <v>Hu1-13</v>
      </c>
      <c r="C303" s="137">
        <f>Input!O303</f>
        <v>2.0272517355684387</v>
      </c>
      <c r="D303" s="137">
        <f>C303*Input!P303/100</f>
        <v>2.0214800598712109E-2</v>
      </c>
      <c r="E303" s="138">
        <f>Input!M303</f>
        <v>2.699852157463758</v>
      </c>
      <c r="F303" s="139">
        <f>E303*Input!N303/100</f>
        <v>3.7541334521766099E-4</v>
      </c>
      <c r="G303" s="140">
        <f t="shared" si="1014"/>
        <v>372.25561547110294</v>
      </c>
      <c r="H303" s="139">
        <f>G303*Input!L303/100</f>
        <v>4.3971958499219005E-2</v>
      </c>
      <c r="I303" s="137">
        <v>0</v>
      </c>
      <c r="J303" s="141">
        <f>(((C303*$G$4*0.000000001*Input!G303*(234/233))-(I303*0.000000000000001))/Input!F303)*1000000000000</f>
        <v>741.49138802235382</v>
      </c>
      <c r="K303" s="137">
        <f>J303*Input!P303/100</f>
        <v>7.393803291198676</v>
      </c>
      <c r="L303" s="142">
        <f t="shared" si="1015"/>
        <v>10.254286912855175</v>
      </c>
      <c r="M303" s="143">
        <f>L303*Input!P303/100</f>
        <v>0.10225092502743728</v>
      </c>
      <c r="N303" s="137">
        <v>0</v>
      </c>
      <c r="O303" s="141">
        <f>(((G303*$D$4*0.000000001*Input!G303*(238/236))-(N303*0.000000001))/Input!F303)*1000000</f>
        <v>13.715661030309011</v>
      </c>
      <c r="P303" s="137">
        <f>O303*Input!L303/100</f>
        <v>1.6201353385921465E-3</v>
      </c>
      <c r="Q303" s="144">
        <f t="shared" si="1016"/>
        <v>10.233243445499113</v>
      </c>
      <c r="R303" s="145">
        <f>Q303*Input!L303/100</f>
        <v>1.2087816473323883E-3</v>
      </c>
      <c r="S303" s="143">
        <f>Input!S303*0.0000028263/0.000000000155125</f>
        <v>1.0008525367296979</v>
      </c>
      <c r="T303" s="137">
        <f>S303*Input!T303/100</f>
        <v>1.9163793397714926E-3</v>
      </c>
      <c r="U303" s="143">
        <f>S303</f>
        <v>1.0008525367296979</v>
      </c>
      <c r="V303" s="137">
        <f>U303*Input!T303/100</f>
        <v>1.9163793397714926E-3</v>
      </c>
      <c r="W303" s="146">
        <v>0</v>
      </c>
      <c r="X303" s="141">
        <f>((($L$4*0.000000001*Input!G303/Input!W303*(232/229))-(W303*0.000000001))/Input!F303)*1000000000</f>
        <v>0.98072101333682571</v>
      </c>
      <c r="Y303" s="141">
        <f>X303*Input!X303/100</f>
        <v>1.100145232352584E-2</v>
      </c>
      <c r="Z303" s="141">
        <f t="shared" si="1017"/>
        <v>2.3946401015011103E-4</v>
      </c>
      <c r="AA303" s="141">
        <f>Z303*Input!X303/100</f>
        <v>2.6862398735632675E-6</v>
      </c>
      <c r="AB303" s="142">
        <v>0</v>
      </c>
      <c r="AC303" s="142">
        <v>0.85</v>
      </c>
      <c r="AD303" s="141">
        <f>(((Input!G303*$L$4*0.000000001*Input!U303*(230/229))-((AB303*0.000000000000001)+(Input!G303*AC303*0.000000000000001)))/Input!F303)*1000000000000</f>
        <v>229.15424901681715</v>
      </c>
      <c r="AE303" s="141">
        <f>AD303*Input!V303/100</f>
        <v>0.91971832064328896</v>
      </c>
      <c r="AF303" s="141">
        <f t="shared" si="1018"/>
        <v>10.446803910525388</v>
      </c>
      <c r="AG303" s="141">
        <f>AF303*Input!V303/100</f>
        <v>4.192860045101339E-2</v>
      </c>
      <c r="AH303" s="137">
        <f t="shared" si="1019"/>
        <v>43625.778687898346</v>
      </c>
      <c r="AI303" s="146">
        <f t="shared" si="1020"/>
        <v>519.76167851730281</v>
      </c>
      <c r="AJ303" s="143">
        <f t="shared" si="1021"/>
        <v>0.85253672969787253</v>
      </c>
      <c r="AK303" s="146">
        <f t="shared" si="1022"/>
        <v>1.9163793397714926</v>
      </c>
      <c r="AL303" s="146">
        <f t="shared" si="1023"/>
        <v>1.0208692841290905</v>
      </c>
      <c r="AM303" s="146">
        <f t="shared" si="1024"/>
        <v>4.0990675046900437E-3</v>
      </c>
      <c r="AN303" s="137">
        <f>AF303/Q303</f>
        <v>1.0208692841290905</v>
      </c>
      <c r="AO303" s="141">
        <f t="shared" si="1025"/>
        <v>4.0990675046900437E-3</v>
      </c>
      <c r="AP303" s="137" t="str">
        <f t="shared" si="1026"/>
        <v>Out of range</v>
      </c>
      <c r="AQ303" s="137" t="e">
        <f t="shared" si="1027"/>
        <v>#VALUE!</v>
      </c>
      <c r="AR303" s="137" t="e">
        <f t="shared" si="1028"/>
        <v>#VALUE!</v>
      </c>
      <c r="AS303" s="145">
        <f t="shared" si="1029"/>
        <v>2.3400597418156262E-5</v>
      </c>
      <c r="AT303" s="145">
        <f t="shared" si="1030"/>
        <v>2.625158691098086E-7</v>
      </c>
      <c r="AU303" s="137">
        <v>0.75</v>
      </c>
      <c r="AV303" s="137">
        <f t="shared" si="1031"/>
        <v>0.375</v>
      </c>
      <c r="AW303" s="137" t="str">
        <f t="shared" si="1032"/>
        <v>Out of range</v>
      </c>
      <c r="AX303" s="147">
        <f t="shared" si="1033"/>
        <v>0</v>
      </c>
      <c r="AY303" s="147" t="e">
        <f t="shared" si="1034"/>
        <v>#VALUE!</v>
      </c>
      <c r="AZ303" s="137" t="str">
        <f>Input!B303</f>
        <v>Hu1-13</v>
      </c>
      <c r="BA303" s="148">
        <f>Input!E303</f>
        <v>0</v>
      </c>
      <c r="BB303" s="137" t="e">
        <f t="shared" si="1035"/>
        <v>#VALUE!</v>
      </c>
      <c r="BC303" s="143" t="e">
        <f t="shared" si="1036"/>
        <v>#VALUE!</v>
      </c>
      <c r="BD303" s="137" t="e">
        <f t="shared" si="1037"/>
        <v>#VALUE!</v>
      </c>
      <c r="BE303" s="149" t="e">
        <f t="shared" si="1038"/>
        <v>#VALUE!</v>
      </c>
      <c r="BF303" s="150" t="e">
        <f t="shared" si="1039"/>
        <v>#VALUE!</v>
      </c>
      <c r="BG303" s="151"/>
      <c r="BH303" s="151"/>
      <c r="BI303" s="151"/>
      <c r="BJ303" s="151"/>
      <c r="BK303" s="151"/>
      <c r="BL303" s="151"/>
      <c r="BM303" s="155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</row>
    <row r="304" spans="1:109" ht="15" customHeight="1" x14ac:dyDescent="0.2">
      <c r="A304" s="9">
        <f>Input!A304</f>
        <v>9291</v>
      </c>
      <c r="B304" s="9" t="str">
        <f>Input!B304</f>
        <v>ZPT-17-18-J-A</v>
      </c>
      <c r="C304" s="9">
        <f>Input!O304</f>
        <v>0.83966410817371762</v>
      </c>
      <c r="D304" s="9">
        <f>C304*Input!P304/100</f>
        <v>5.7604318305705896E-3</v>
      </c>
      <c r="E304" s="11">
        <f>Input!M304</f>
        <v>1.0951963463420147</v>
      </c>
      <c r="F304" s="12">
        <f>E304*Input!N304/100</f>
        <v>1.8107491918047415E-4</v>
      </c>
      <c r="G304" s="13">
        <f t="shared" si="1014"/>
        <v>151.00567223363697</v>
      </c>
      <c r="H304" s="12">
        <f>G304*Input!L304/100</f>
        <v>1.7498903320047197E-2</v>
      </c>
      <c r="I304" s="9">
        <v>0.3</v>
      </c>
      <c r="J304" s="21">
        <f>(((C304*$G$4*0.000000001*Input!G304*(234/233))-(I304*0.000000000000001))/Input!F304)*1000000000000</f>
        <v>38.380231290412674</v>
      </c>
      <c r="K304" s="9">
        <f>J304*Input!P304/100</f>
        <v>0.26330374710289983</v>
      </c>
      <c r="L304" s="14">
        <f t="shared" si="1015"/>
        <v>0.53077070049769559</v>
      </c>
      <c r="M304" s="22">
        <f>L304*Input!P304/100</f>
        <v>3.6412994292815675E-3</v>
      </c>
      <c r="N304" s="9">
        <v>5.0000000000000001E-3</v>
      </c>
      <c r="O304" s="21">
        <f>(((G304*$D$4*0.000000001*Input!G304*(238/236))-(N304*0.000000001))/Input!F304)*1000000</f>
        <v>0.69530533916408033</v>
      </c>
      <c r="P304" s="9">
        <f>O304*Input!L304/100</f>
        <v>8.0573668048176893E-5</v>
      </c>
      <c r="Q304" s="23">
        <f t="shared" si="1016"/>
        <v>0.51876674327967531</v>
      </c>
      <c r="R304" s="24">
        <f>Q304*Input!L304/100</f>
        <v>6.0115947646400156E-5</v>
      </c>
      <c r="S304" s="65">
        <f>Input!S304*0.0000028263/0.000000000155125</f>
        <v>1.0205579303464798</v>
      </c>
      <c r="T304" s="9">
        <f>S304*Input!T304/100</f>
        <v>2.3513651136866688E-3</v>
      </c>
      <c r="U304" s="9">
        <f>S304*1/((U303+U305)/2)</f>
        <v>1.0196886083550027</v>
      </c>
      <c r="V304" s="9">
        <f>U304*Input!T304/100</f>
        <v>2.3493621961231102E-3</v>
      </c>
      <c r="W304" s="3">
        <v>3.0000000000000001E-3</v>
      </c>
      <c r="X304" s="21">
        <f>((($L$4*0.000000001*Input!G304/Input!W304*(232/229))-(W304*0.000000001))/Input!F304)*1000000000</f>
        <v>0.55358240683182613</v>
      </c>
      <c r="Y304" s="21">
        <f>X304*Input!X304/100</f>
        <v>2.3407159710109719E-3</v>
      </c>
      <c r="Z304" s="21">
        <f t="shared" si="1017"/>
        <v>1.3516898413083245E-4</v>
      </c>
      <c r="AA304" s="21">
        <f>Z304*Input!X304/100</f>
        <v>5.7153586536662734E-7</v>
      </c>
      <c r="AB304" s="14">
        <v>0.05</v>
      </c>
      <c r="AC304" s="14">
        <v>0.85</v>
      </c>
      <c r="AD304" s="21">
        <f>(((Input!G304*$L$4*0.000000001*Input!U304*(230/229))-((AB304*0.000000000000001)+(Input!G304*AC304*0.000000000000001)))/Input!F304)*1000000000000</f>
        <v>2.4548380235609072E-2</v>
      </c>
      <c r="AE304" s="21">
        <f>AD304*Input!V304/100</f>
        <v>1.5630440751672834E-3</v>
      </c>
      <c r="AF304" s="21">
        <f t="shared" si="1018"/>
        <v>1.1191244139819748E-3</v>
      </c>
      <c r="AG304" s="21">
        <f>AF304*Input!V304/100</f>
        <v>7.1256871853084326E-5</v>
      </c>
      <c r="AH304" s="9">
        <f t="shared" si="1019"/>
        <v>8.2794468063676092</v>
      </c>
      <c r="AI304" s="3">
        <f t="shared" si="1020"/>
        <v>0.5283299269788202</v>
      </c>
      <c r="AJ304" s="22">
        <f t="shared" si="1021"/>
        <v>19.688608355002746</v>
      </c>
      <c r="AK304" s="3">
        <f t="shared" si="1022"/>
        <v>2.3493621961231104</v>
      </c>
      <c r="AL304" s="3">
        <f t="shared" si="1023"/>
        <v>2.1572786391563987E-3</v>
      </c>
      <c r="AM304" s="3">
        <f t="shared" si="1024"/>
        <v>1.3735843862490272E-4</v>
      </c>
      <c r="AN304" s="9">
        <f>AL304*1/((AN303+AN305)/2)</f>
        <v>2.1131781244616305E-3</v>
      </c>
      <c r="AO304" s="21">
        <f t="shared" si="1025"/>
        <v>1.3455046670552342E-4</v>
      </c>
      <c r="AP304" s="58">
        <f t="shared" si="1026"/>
        <v>0.22650000000000001</v>
      </c>
      <c r="AQ304" s="58">
        <f t="shared" si="1027"/>
        <v>1.46E-2</v>
      </c>
      <c r="AR304" s="58">
        <f t="shared" si="1028"/>
        <v>6.445916114790287</v>
      </c>
      <c r="AS304" s="67">
        <f t="shared" si="1029"/>
        <v>2.6055830656430637E-4</v>
      </c>
      <c r="AT304" s="67">
        <f t="shared" si="1030"/>
        <v>1.1021340033890954E-6</v>
      </c>
      <c r="AU304" s="58">
        <v>0.75</v>
      </c>
      <c r="AV304" s="58">
        <f t="shared" si="1031"/>
        <v>0.375</v>
      </c>
      <c r="AW304" s="58">
        <f t="shared" si="1032"/>
        <v>0.2056</v>
      </c>
      <c r="AX304" s="57">
        <f t="shared" si="1033"/>
        <v>1.6220223999999998E-2</v>
      </c>
      <c r="AY304" s="47">
        <f t="shared" si="1034"/>
        <v>1.7839157180100911E-2</v>
      </c>
      <c r="AZ304" s="9" t="str">
        <f>Input!B304</f>
        <v>ZPT-17-18-J-A</v>
      </c>
      <c r="BA304" s="48">
        <f>Input!E304</f>
        <v>0</v>
      </c>
      <c r="BB304" s="58">
        <f t="shared" si="1035"/>
        <v>19.700052479574332</v>
      </c>
      <c r="BC304" s="22">
        <f t="shared" si="1036"/>
        <v>2.3507279508151844</v>
      </c>
      <c r="BD304" s="9">
        <f t="shared" si="1037"/>
        <v>147.6</v>
      </c>
      <c r="BE304" s="49">
        <f t="shared" si="1038"/>
        <v>8.9195785900504561</v>
      </c>
      <c r="BF304" s="89">
        <f t="shared" si="1039"/>
        <v>8.676632869698885</v>
      </c>
      <c r="BG304" s="85"/>
      <c r="BH304" s="85"/>
      <c r="BI304" s="85"/>
      <c r="BJ304" s="85"/>
      <c r="BK304" s="85"/>
      <c r="BL304" s="85"/>
      <c r="BM304" s="90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  <c r="CM304" s="85"/>
      <c r="CN304" s="85"/>
      <c r="CO304" s="85"/>
      <c r="CP304" s="85"/>
      <c r="CQ304" s="85"/>
      <c r="CR304" s="85"/>
      <c r="CS304" s="85"/>
      <c r="CT304" s="85"/>
      <c r="CU304" s="85"/>
      <c r="CV304" s="85"/>
      <c r="CW304" s="85"/>
      <c r="CX304" s="85"/>
      <c r="CY304" s="85"/>
      <c r="CZ304" s="85"/>
      <c r="DA304" s="85"/>
      <c r="DB304" s="85"/>
      <c r="DC304" s="85"/>
      <c r="DD304" s="85"/>
      <c r="DE304" s="85"/>
    </row>
    <row r="305" spans="1:109" s="154" customFormat="1" ht="15" customHeight="1" x14ac:dyDescent="0.2">
      <c r="A305" s="137">
        <f>Input!A305</f>
        <v>9186</v>
      </c>
      <c r="B305" s="137" t="str">
        <f>Input!B305</f>
        <v>Hu1-13</v>
      </c>
      <c r="C305" s="137">
        <f>Input!O305</f>
        <v>2.0272517355684387</v>
      </c>
      <c r="D305" s="137">
        <f>C305*Input!P305/100</f>
        <v>2.0214800598712109E-2</v>
      </c>
      <c r="E305" s="138">
        <f>Input!M305</f>
        <v>2.699852157463758</v>
      </c>
      <c r="F305" s="139">
        <f>E305*Input!N305/100</f>
        <v>3.7541334521766099E-4</v>
      </c>
      <c r="G305" s="140">
        <f t="shared" si="1014"/>
        <v>372.25561547110294</v>
      </c>
      <c r="H305" s="139">
        <f>G305*Input!L305/100</f>
        <v>4.3971958499219005E-2</v>
      </c>
      <c r="I305" s="137">
        <v>0</v>
      </c>
      <c r="J305" s="141">
        <f>(((C305*$G$4*0.000000001*Input!G305*(234/233))-(I305*0.000000000000001))/Input!F305)*1000000000000</f>
        <v>741.49138802235382</v>
      </c>
      <c r="K305" s="137">
        <f>J305*Input!P305/100</f>
        <v>7.393803291198676</v>
      </c>
      <c r="L305" s="142">
        <f t="shared" si="1015"/>
        <v>10.254286912855175</v>
      </c>
      <c r="M305" s="143">
        <f>L305*Input!P305/100</f>
        <v>0.10225092502743728</v>
      </c>
      <c r="N305" s="137">
        <v>0</v>
      </c>
      <c r="O305" s="141">
        <f>(((G305*$D$4*0.000000001*Input!G305*(238/236))-(N305*0.000000001))/Input!F305)*1000000</f>
        <v>13.715661030309011</v>
      </c>
      <c r="P305" s="137">
        <f>O305*Input!L305/100</f>
        <v>1.6201353385921465E-3</v>
      </c>
      <c r="Q305" s="144">
        <f t="shared" si="1016"/>
        <v>10.233243445499113</v>
      </c>
      <c r="R305" s="145">
        <f>Q305*Input!L305/100</f>
        <v>1.2087816473323883E-3</v>
      </c>
      <c r="S305" s="143">
        <f>Input!S305*0.0000028263/0.000000000155125</f>
        <v>1.0008525367296979</v>
      </c>
      <c r="T305" s="137">
        <f>S305*Input!T305/100</f>
        <v>1.9163793397714926E-3</v>
      </c>
      <c r="U305" s="143">
        <f>S305</f>
        <v>1.0008525367296979</v>
      </c>
      <c r="V305" s="137">
        <f>U305*Input!T305/100</f>
        <v>1.9163793397714926E-3</v>
      </c>
      <c r="W305" s="146">
        <v>0</v>
      </c>
      <c r="X305" s="141">
        <f>((($L$4*0.000000001*Input!G305/Input!W305*(232/229))-(W305*0.000000001))/Input!F305)*1000000000</f>
        <v>0.98072101333682571</v>
      </c>
      <c r="Y305" s="141">
        <f>X305*Input!X305/100</f>
        <v>1.100145232352584E-2</v>
      </c>
      <c r="Z305" s="141">
        <f t="shared" si="1017"/>
        <v>2.3946401015011103E-4</v>
      </c>
      <c r="AA305" s="141">
        <f>Z305*Input!X305/100</f>
        <v>2.6862398735632675E-6</v>
      </c>
      <c r="AB305" s="142">
        <v>0</v>
      </c>
      <c r="AC305" s="142">
        <v>0.85</v>
      </c>
      <c r="AD305" s="141">
        <f>(((Input!G305*$L$4*0.000000001*Input!U305*(230/229))-((AB305*0.000000000000001)+(Input!G305*AC305*0.000000000000001)))/Input!F305)*1000000000000</f>
        <v>229.15424901681715</v>
      </c>
      <c r="AE305" s="141">
        <f>AD305*Input!V305/100</f>
        <v>0.91971832064328896</v>
      </c>
      <c r="AF305" s="141">
        <f t="shared" si="1018"/>
        <v>10.446803910525388</v>
      </c>
      <c r="AG305" s="141">
        <f>AF305*Input!V305/100</f>
        <v>4.192860045101339E-2</v>
      </c>
      <c r="AH305" s="137">
        <f t="shared" si="1019"/>
        <v>43625.778687898346</v>
      </c>
      <c r="AI305" s="146">
        <f t="shared" si="1020"/>
        <v>519.76167851730281</v>
      </c>
      <c r="AJ305" s="143">
        <f t="shared" si="1021"/>
        <v>0.85253672969787253</v>
      </c>
      <c r="AK305" s="146">
        <f t="shared" si="1022"/>
        <v>1.9163793397714926</v>
      </c>
      <c r="AL305" s="146">
        <f t="shared" si="1023"/>
        <v>1.0208692841290905</v>
      </c>
      <c r="AM305" s="146">
        <f t="shared" si="1024"/>
        <v>4.0990675046900437E-3</v>
      </c>
      <c r="AN305" s="137">
        <f>AF305/Q305</f>
        <v>1.0208692841290905</v>
      </c>
      <c r="AO305" s="141">
        <f t="shared" si="1025"/>
        <v>4.0990675046900437E-3</v>
      </c>
      <c r="AP305" s="137" t="str">
        <f t="shared" si="1026"/>
        <v>Out of range</v>
      </c>
      <c r="AQ305" s="137" t="e">
        <f t="shared" si="1027"/>
        <v>#VALUE!</v>
      </c>
      <c r="AR305" s="137" t="e">
        <f t="shared" si="1028"/>
        <v>#VALUE!</v>
      </c>
      <c r="AS305" s="145">
        <f t="shared" si="1029"/>
        <v>2.3400597418156262E-5</v>
      </c>
      <c r="AT305" s="145">
        <f t="shared" si="1030"/>
        <v>2.625158691098086E-7</v>
      </c>
      <c r="AU305" s="137">
        <v>0.75</v>
      </c>
      <c r="AV305" s="137">
        <f t="shared" si="1031"/>
        <v>0.375</v>
      </c>
      <c r="AW305" s="137" t="str">
        <f t="shared" si="1032"/>
        <v>Out of range</v>
      </c>
      <c r="AX305" s="147">
        <f t="shared" si="1033"/>
        <v>0</v>
      </c>
      <c r="AY305" s="147" t="e">
        <f t="shared" si="1034"/>
        <v>#VALUE!</v>
      </c>
      <c r="AZ305" s="137" t="str">
        <f>Input!B305</f>
        <v>Hu1-13</v>
      </c>
      <c r="BA305" s="148">
        <f>Input!E305</f>
        <v>0</v>
      </c>
      <c r="BB305" s="137" t="e">
        <f t="shared" si="1035"/>
        <v>#VALUE!</v>
      </c>
      <c r="BC305" s="143" t="e">
        <f t="shared" si="1036"/>
        <v>#VALUE!</v>
      </c>
      <c r="BD305" s="137" t="e">
        <f t="shared" si="1037"/>
        <v>#VALUE!</v>
      </c>
      <c r="BE305" s="149" t="e">
        <f t="shared" si="1038"/>
        <v>#VALUE!</v>
      </c>
      <c r="BF305" s="150" t="e">
        <f t="shared" si="1039"/>
        <v>#VALUE!</v>
      </c>
      <c r="BG305" s="151"/>
      <c r="BH305" s="151"/>
      <c r="BI305" s="151"/>
      <c r="BJ305" s="151"/>
      <c r="BK305" s="151"/>
      <c r="BL305" s="151"/>
      <c r="BM305" s="155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</row>
    <row r="306" spans="1:109" s="76" customFormat="1" ht="15" customHeight="1" x14ac:dyDescent="0.2">
      <c r="A306" s="58"/>
      <c r="B306" s="58"/>
      <c r="C306" s="58"/>
      <c r="D306" s="58"/>
      <c r="E306" s="60"/>
      <c r="F306" s="61"/>
      <c r="G306" s="59"/>
      <c r="H306" s="61"/>
      <c r="I306" s="58"/>
      <c r="J306" s="63"/>
      <c r="K306" s="58"/>
      <c r="L306" s="64"/>
      <c r="M306" s="65"/>
      <c r="N306" s="58"/>
      <c r="O306" s="63"/>
      <c r="P306" s="58"/>
      <c r="Q306" s="66"/>
      <c r="R306" s="67"/>
      <c r="S306" s="65"/>
      <c r="T306" s="58"/>
      <c r="U306" s="58"/>
      <c r="V306" s="58"/>
      <c r="W306" s="68"/>
      <c r="X306" s="63"/>
      <c r="Y306" s="63"/>
      <c r="Z306" s="63"/>
      <c r="AA306" s="63"/>
      <c r="AB306" s="64"/>
      <c r="AC306" s="64"/>
      <c r="AD306" s="63"/>
      <c r="AE306" s="63"/>
      <c r="AF306" s="63"/>
      <c r="AG306" s="63"/>
      <c r="AH306" s="58"/>
      <c r="AI306" s="68"/>
      <c r="AJ306" s="65"/>
      <c r="AK306" s="68"/>
      <c r="AL306" s="68"/>
      <c r="AM306" s="68"/>
      <c r="AN306" s="58"/>
      <c r="AO306" s="63"/>
      <c r="AP306" s="58"/>
      <c r="AQ306" s="58"/>
      <c r="AR306" s="58"/>
      <c r="AS306" s="67"/>
      <c r="AT306" s="67"/>
      <c r="AU306" s="58"/>
      <c r="AV306" s="58"/>
      <c r="AW306" s="58"/>
      <c r="AX306" s="57"/>
      <c r="AY306" s="57"/>
      <c r="AZ306" s="58"/>
      <c r="BA306" s="69"/>
      <c r="BB306" s="58"/>
      <c r="BC306" s="65"/>
      <c r="BD306" s="58"/>
      <c r="BE306" s="62"/>
      <c r="BF306" s="74"/>
      <c r="BG306" s="75"/>
      <c r="BH306" s="75"/>
      <c r="BI306" s="75"/>
      <c r="BJ306" s="75"/>
      <c r="BK306" s="75"/>
      <c r="BL306" s="75"/>
      <c r="BM306" s="103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</row>
    <row r="307" spans="1:109" s="154" customFormat="1" ht="15" customHeight="1" x14ac:dyDescent="0.2">
      <c r="A307" s="137">
        <f>Input!A307</f>
        <v>9186</v>
      </c>
      <c r="B307" s="137" t="str">
        <f>Input!B307</f>
        <v>Hu1-13</v>
      </c>
      <c r="C307" s="137">
        <f>Input!O307</f>
        <v>2.0993276039803828</v>
      </c>
      <c r="D307" s="137">
        <f>C307*Input!P307/100</f>
        <v>6.1807295446711465E-2</v>
      </c>
      <c r="E307" s="138">
        <f>Input!M307</f>
        <v>2.6989102986529407</v>
      </c>
      <c r="F307" s="139">
        <f>E307*Input!N307/100</f>
        <v>8.9967946612488513E-4</v>
      </c>
      <c r="G307" s="140">
        <f t="shared" ref="G307:G311" si="1040">E307*137.88</f>
        <v>372.12575197826743</v>
      </c>
      <c r="H307" s="139">
        <f>G307*Input!L307/100</f>
        <v>5.7978505903312418E-2</v>
      </c>
      <c r="I307" s="137">
        <v>0</v>
      </c>
      <c r="J307" s="141">
        <f>(((C307*$G$4*0.000000001*Input!G307*(234/233))-(I307*0.000000000000001))/Input!F307)*1000000000000</f>
        <v>767.8539925149347</v>
      </c>
      <c r="K307" s="137">
        <f>J307*Input!P307/100</f>
        <v>22.606752031137976</v>
      </c>
      <c r="L307" s="142">
        <f t="shared" ref="L307:L311" si="1041">(J307/234)*602200000000*0.0000028263/(365.2425*24*60)</f>
        <v>10.618862570244874</v>
      </c>
      <c r="M307" s="143">
        <f>L307*Input!P307/100</f>
        <v>0.31263494794368635</v>
      </c>
      <c r="N307" s="137">
        <v>0</v>
      </c>
      <c r="O307" s="141">
        <f>(((G307*$D$4*0.000000001*Input!G307*(238/236))-(N307*0.000000001))/Input!F307)*1000000</f>
        <v>13.710876243796957</v>
      </c>
      <c r="P307" s="137">
        <f>O307*Input!L307/100</f>
        <v>2.1362029233789577E-3</v>
      </c>
      <c r="Q307" s="144">
        <f t="shared" ref="Q307:Q311" si="1042">(O307/238.05)*602200000000000000*0.00000000015512/(365.2425*24*60)</f>
        <v>10.229673520206822</v>
      </c>
      <c r="R307" s="145">
        <f>Q307*Input!L307/100</f>
        <v>1.5938192490771448E-3</v>
      </c>
      <c r="S307" s="143">
        <f>Input!S307*0.0000028263/0.000000000155125</f>
        <v>0.99977713995662698</v>
      </c>
      <c r="T307" s="137">
        <f>S307*Input!T307/100</f>
        <v>6.9561890041734374E-3</v>
      </c>
      <c r="U307" s="143">
        <f>S307</f>
        <v>0.99977713995662698</v>
      </c>
      <c r="V307" s="137">
        <f>U307*Input!T307/100</f>
        <v>6.9561890041734374E-3</v>
      </c>
      <c r="W307" s="146">
        <v>0</v>
      </c>
      <c r="X307" s="141">
        <f>((($L$4*0.000000001*Input!G307/Input!W307*(232/229))-(W307*0.000000001))/Input!F307)*1000000000</f>
        <v>1.0212714925119626</v>
      </c>
      <c r="Y307" s="141">
        <f>X307*Input!X307/100</f>
        <v>1.408149182073226E-2</v>
      </c>
      <c r="Z307" s="141">
        <f t="shared" ref="Z307:Z311" si="1043">(X307/232)*6.022E+23*0.000000001*0.000000000049475/(365.2425*24*60)</f>
        <v>2.4936527689644906E-4</v>
      </c>
      <c r="AA307" s="141">
        <f>Z307*Input!X307/100</f>
        <v>3.4382973898107231E-6</v>
      </c>
      <c r="AB307" s="142">
        <v>0</v>
      </c>
      <c r="AC307" s="142">
        <v>0.85</v>
      </c>
      <c r="AD307" s="141">
        <f>(((Input!G307*$L$4*0.000000001*Input!U307*(230/229))-((AB307*0.000000000000001)+(Input!G307*AC307*0.000000000000001)))/Input!F307)*1000000000000</f>
        <v>224.03750193353724</v>
      </c>
      <c r="AE307" s="141">
        <f>AD307*Input!V307/100</f>
        <v>1.1076741916030191</v>
      </c>
      <c r="AF307" s="141">
        <f t="shared" ref="AF307:AF311" si="1044">(AD307/230)*602200000000*0.0000091577/(365.2425*24*60)</f>
        <v>10.213538964891082</v>
      </c>
      <c r="AG307" s="141">
        <f>AF307*Input!V307/100</f>
        <v>5.0497231127393356E-2</v>
      </c>
      <c r="AH307" s="137">
        <f t="shared" ref="AH307:AH311" si="1045">AF307/Z307</f>
        <v>40958.144181125652</v>
      </c>
      <c r="AI307" s="146">
        <f t="shared" ref="AI307:AI311" si="1046">AH307*SQRT((AG307/AF307)^2+(AA307/Z307)^2)</f>
        <v>599.94795620938123</v>
      </c>
      <c r="AJ307" s="143">
        <f t="shared" ref="AJ307:AJ311" si="1047">(U307-1)*1000</f>
        <v>-0.22286004337301879</v>
      </c>
      <c r="AK307" s="146">
        <f t="shared" ref="AK307:AK311" si="1048">V307*1000</f>
        <v>6.9561890041734378</v>
      </c>
      <c r="AL307" s="146">
        <f t="shared" ref="AL307:AL311" si="1049">AF307/Q307</f>
        <v>0.99842276928155449</v>
      </c>
      <c r="AM307" s="146">
        <f t="shared" ref="AM307:AM311" si="1050">AL307*SQRT((R307/Q307)^2+(AG307/AF307)^2)</f>
        <v>4.9387986813295209E-3</v>
      </c>
      <c r="AN307" s="137">
        <f>AF307/Q307</f>
        <v>0.99842276928155449</v>
      </c>
      <c r="AO307" s="141">
        <f t="shared" ref="AO307:AO311" si="1051">AN307*SQRT((R307/Q307)^2+(AG307/AF307)^2)</f>
        <v>4.9387986813295209E-3</v>
      </c>
      <c r="AP307" s="137">
        <f t="shared" ref="AP307:AP311" si="1052">ThU_Alter_Kombi(AN307,U307)</f>
        <v>729.23929999999996</v>
      </c>
      <c r="AQ307" s="137" t="e">
        <f t="shared" ref="AQ307:AQ311" si="1053">Montealter(AN307,AO307,U307,V307)</f>
        <v>#VALUE!</v>
      </c>
      <c r="AR307" s="137" t="e">
        <f t="shared" ref="AR307:AR311" si="1054">(AQ307/AP307)*100</f>
        <v>#VALUE!</v>
      </c>
      <c r="AS307" s="145">
        <f t="shared" ref="AS307:AS311" si="1055">Z307/Q307</f>
        <v>2.4376660350291164E-5</v>
      </c>
      <c r="AT307" s="145">
        <f t="shared" ref="AT307:AT311" si="1056">AS307*SQRT((Y307/X307)^2+(P307/O307)^2)</f>
        <v>3.3613163561943883E-7</v>
      </c>
      <c r="AU307" s="137">
        <v>0.75</v>
      </c>
      <c r="AV307" s="137">
        <f t="shared" ref="AV307:AV311" si="1057">AU307/2</f>
        <v>0.375</v>
      </c>
      <c r="AW307" s="137">
        <f t="shared" ref="AW307:AW311" si="1058">marincorr_age(AN307,U307,AS307,AU307)</f>
        <v>729.2373</v>
      </c>
      <c r="AX307" s="147">
        <f t="shared" ref="AX307:AX311" si="1059">marincorr_age_error(AN307, AO307, U307, V307, AS307, AT307, AU307, AV307)</f>
        <v>286.93183938760001</v>
      </c>
      <c r="AY307" s="147">
        <f t="shared" ref="AY307:AY311" si="1060">SQRT(((AU307*EXP(-0.0000091577*AW307*1000))/(0.0000091577*(EXP(-0.0000091577*AW307*1000)+(AJ307/1000)*EXP(-(0.0000091577-0.0000028263)*AW307*1000)-AS307*AU307*EXP(-0.0000091577*AW307*1000))))^2*AT307^2+((AS307*EXP(-0.0000091577*AW307*1000))/(0.0000091577*(EXP(-0.0000091577*AW307*1000)+(AJ307/1000)*EXP(-(0.0000091577-0.0000028263)*AW307*1000)-AS307*AU307*EXP(-0.0000091577*AW307*1000))))^2*AV307^2+((0.0000091577/(0.0000091577-0.0000028263))*(EXP(-(0.0000091577-0.0000028263)*AW307*1000)-1)/(0.0000091577*(EXP(-0.0000091577*AW307*1000)+(AJ307/1000)*EXP(-(0.0000091577-0.0000028263)*AW307*1000)-AS307*AU307*EXP(-0.0000091577*AW307*1000))))^2*T307^2+(1/(0.0000091577*(EXP(-0.0000091577*AW307*1000)+(AJ307/1000)*EXP(-(0.0000091577-0.0000028263)*AW307*1000)-AS307*AU307*EXP(-0.0000091577*AW307*1000))))^2*AO307^2)/1000</f>
        <v>966.77773467747807</v>
      </c>
      <c r="AZ307" s="137" t="str">
        <f>Input!B307</f>
        <v>Hu1-13</v>
      </c>
      <c r="BA307" s="148">
        <f>Input!E307</f>
        <v>0</v>
      </c>
      <c r="BB307" s="137">
        <f t="shared" ref="BB307:BB311" si="1061">((U307-1)*EXP(0.0000028263*AW307*1000))*1000</f>
        <v>-1.7503785314778468</v>
      </c>
      <c r="BC307" s="143">
        <f t="shared" ref="BC307:BC311" si="1062">SQRT((EXP(0.0000028263*AW307*1000)*V307)^2+((U307-1)*0.0000028263*EXP(0.0000028263*AW307*1000)*AX307*1000)^2)*1000</f>
        <v>54.653461054051434</v>
      </c>
      <c r="BD307" s="137">
        <f t="shared" ref="BD307:BD311" si="1063">AW307*1000-58</f>
        <v>729179.3</v>
      </c>
      <c r="BE307" s="149">
        <f t="shared" ref="BE307:BE311" si="1064">AY307/2*1000</f>
        <v>483388.86733873904</v>
      </c>
      <c r="BF307" s="150">
        <f t="shared" ref="BF307:BF311" si="1065">AY307/AW307*100</f>
        <v>132.57381851935961</v>
      </c>
      <c r="BG307" s="151"/>
      <c r="BH307" s="151"/>
      <c r="BI307" s="151"/>
      <c r="BJ307" s="151"/>
      <c r="BK307" s="151"/>
      <c r="BL307" s="151"/>
      <c r="BM307" s="155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</row>
    <row r="308" spans="1:109" ht="15" customHeight="1" x14ac:dyDescent="0.2">
      <c r="A308" s="9">
        <f>Input!A308</f>
        <v>9299</v>
      </c>
      <c r="B308" s="9" t="str">
        <f>Input!B308</f>
        <v>FR21-2.4</v>
      </c>
      <c r="C308" s="9">
        <f>Input!O308</f>
        <v>0.10283526040044844</v>
      </c>
      <c r="D308" s="9">
        <f>C308*Input!P308/100</f>
        <v>9.4060815192132936E-4</v>
      </c>
      <c r="E308" s="11">
        <f>Input!M308</f>
        <v>0.14041678020227596</v>
      </c>
      <c r="F308" s="12">
        <f>E308*Input!N308/100</f>
        <v>2.172999023462156E-5</v>
      </c>
      <c r="G308" s="13">
        <f t="shared" si="1040"/>
        <v>19.360665654289811</v>
      </c>
      <c r="H308" s="12">
        <f>G308*Input!L308/100</f>
        <v>6.1055537365176096E-3</v>
      </c>
      <c r="I308" s="9">
        <v>0.3</v>
      </c>
      <c r="J308" s="21">
        <f>(((C308*$G$4*0.000000001*Input!G308*(234/233))-(I308*0.000000000000001))/Input!F308)*1000000000000</f>
        <v>1.6876566339381966</v>
      </c>
      <c r="K308" s="9">
        <f>J308*Input!P308/100</f>
        <v>1.5436568948674113E-2</v>
      </c>
      <c r="L308" s="14">
        <f t="shared" si="1041"/>
        <v>2.3339064504770687E-2</v>
      </c>
      <c r="M308" s="22">
        <f>L308*Input!P308/100</f>
        <v>2.1347652785551097E-4</v>
      </c>
      <c r="N308" s="9">
        <v>5.0000000000000001E-3</v>
      </c>
      <c r="O308" s="21">
        <f>(((G308*$D$4*0.000000001*Input!G308*(238/236))-(N308*0.000000001))/Input!F308)*1000000</f>
        <v>3.2009282078311815E-2</v>
      </c>
      <c r="P308" s="9">
        <f>O308*Input!L308/100</f>
        <v>1.0094404566775822E-5</v>
      </c>
      <c r="Q308" s="23">
        <f t="shared" si="1042"/>
        <v>2.38820991054805E-2</v>
      </c>
      <c r="R308" s="24">
        <f>Q308*Input!L308/100</f>
        <v>7.5314269681136676E-6</v>
      </c>
      <c r="S308" s="65">
        <f>Input!S308*0.0000028263/0.000000000155125</f>
        <v>0.97419727992244687</v>
      </c>
      <c r="T308" s="9">
        <f>S308*Input!T308/100</f>
        <v>8.3481630956545455E-3</v>
      </c>
      <c r="U308" s="9">
        <f>S308*1/((U307+U309)/2)</f>
        <v>0.9755158201220846</v>
      </c>
      <c r="V308" s="9">
        <f>U308*Input!T308/100</f>
        <v>8.3594620274639528E-3</v>
      </c>
      <c r="W308" s="3">
        <v>3.0000000000000001E-3</v>
      </c>
      <c r="X308" s="21">
        <f>((($L$4*0.000000001*Input!G308/Input!W308*(232/229))-(W308*0.000000001))/Input!F308)*1000000000</f>
        <v>3.1516716438822485E-2</v>
      </c>
      <c r="Y308" s="21">
        <f>X308*Input!X308/100</f>
        <v>1.286222715868672E-4</v>
      </c>
      <c r="Z308" s="21">
        <f t="shared" si="1043"/>
        <v>7.695480368597266E-6</v>
      </c>
      <c r="AA308" s="21">
        <f>Z308*Input!X308/100</f>
        <v>3.1405878460798931E-8</v>
      </c>
      <c r="AB308" s="14">
        <v>0.05</v>
      </c>
      <c r="AC308" s="14">
        <v>0.85</v>
      </c>
      <c r="AD308" s="21">
        <f>(((Input!G308*$L$4*0.000000001*Input!U308*(230/229))-((AB308*0.000000000000001)+(Input!G308*AC308*0.000000000000001)))/Input!F308)*1000000000000</f>
        <v>8.2278429705378003E-3</v>
      </c>
      <c r="AE308" s="21">
        <f>AD308*Input!V308/100</f>
        <v>2.8823343070412904E-4</v>
      </c>
      <c r="AF308" s="21">
        <f t="shared" si="1044"/>
        <v>3.7509521419999979E-4</v>
      </c>
      <c r="AG308" s="21">
        <f>AF308*Input!V308/100</f>
        <v>1.3140136584607095E-5</v>
      </c>
      <c r="AH308" s="9">
        <f t="shared" si="1045"/>
        <v>48.742274196506365</v>
      </c>
      <c r="AI308" s="3">
        <f t="shared" si="1046"/>
        <v>1.7190613626561426</v>
      </c>
      <c r="AJ308" s="22">
        <f t="shared" si="1047"/>
        <v>-24.484179877915402</v>
      </c>
      <c r="AK308" s="3">
        <f t="shared" si="1048"/>
        <v>8.3594620274639535</v>
      </c>
      <c r="AL308" s="3">
        <f t="shared" si="1049"/>
        <v>1.5706124178754555E-2</v>
      </c>
      <c r="AM308" s="3">
        <f t="shared" si="1050"/>
        <v>5.5023090499816047E-4</v>
      </c>
      <c r="AN308" s="9">
        <f>AL308*1/((AN307+AN309)/2)</f>
        <v>1.5716917917539486E-2</v>
      </c>
      <c r="AO308" s="21">
        <f t="shared" si="1051"/>
        <v>5.5060904085092418E-4</v>
      </c>
      <c r="AP308" s="58">
        <f t="shared" si="1052"/>
        <v>1.7738</v>
      </c>
      <c r="AQ308" s="58">
        <f t="shared" si="1053"/>
        <v>6.6600000000000006E-2</v>
      </c>
      <c r="AR308" s="58">
        <f t="shared" si="1054"/>
        <v>3.7546510316833919</v>
      </c>
      <c r="AS308" s="67">
        <f t="shared" si="1055"/>
        <v>3.2222797228202173E-4</v>
      </c>
      <c r="AT308" s="67">
        <f t="shared" si="1056"/>
        <v>1.3189587573065594E-6</v>
      </c>
      <c r="AU308" s="58">
        <v>0.75</v>
      </c>
      <c r="AV308" s="58">
        <f t="shared" si="1057"/>
        <v>0.375</v>
      </c>
      <c r="AW308" s="58">
        <f t="shared" si="1058"/>
        <v>1.7466999999999999</v>
      </c>
      <c r="AX308" s="57">
        <f t="shared" si="1059"/>
        <v>6.7211973100000003E-2</v>
      </c>
      <c r="AY308" s="47">
        <f t="shared" si="1060"/>
        <v>6.5853171960089232E-2</v>
      </c>
      <c r="AZ308" s="9" t="str">
        <f>Input!B308</f>
        <v>FR21-2.4</v>
      </c>
      <c r="BA308" s="48">
        <f>Input!E308</f>
        <v>2.4</v>
      </c>
      <c r="BB308" s="58">
        <f t="shared" si="1061"/>
        <v>-24.605349728298112</v>
      </c>
      <c r="BC308" s="22">
        <f t="shared" si="1062"/>
        <v>8.4008335009812924</v>
      </c>
      <c r="BD308" s="9">
        <f t="shared" si="1063"/>
        <v>1688.6999999999998</v>
      </c>
      <c r="BE308" s="49">
        <f t="shared" si="1064"/>
        <v>32.926585980044614</v>
      </c>
      <c r="BF308" s="89">
        <f t="shared" si="1065"/>
        <v>3.7701478193215343</v>
      </c>
      <c r="BG308" s="85"/>
      <c r="BH308" s="85"/>
      <c r="BI308" s="85"/>
      <c r="BJ308" s="85"/>
      <c r="BK308" s="85"/>
      <c r="BL308" s="85"/>
      <c r="BM308" s="90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</row>
    <row r="309" spans="1:109" s="154" customFormat="1" ht="15" customHeight="1" x14ac:dyDescent="0.2">
      <c r="A309" s="137">
        <f>Input!A309</f>
        <v>9186</v>
      </c>
      <c r="B309" s="137" t="str">
        <f>Input!B309</f>
        <v>Hu1-13</v>
      </c>
      <c r="C309" s="137">
        <f>Input!O309</f>
        <v>2.0294606091495369</v>
      </c>
      <c r="D309" s="137">
        <f>C309*Input!P309/100</f>
        <v>6.5585077868483582E-2</v>
      </c>
      <c r="E309" s="138">
        <f>Input!M309</f>
        <v>2.7002027886048166</v>
      </c>
      <c r="F309" s="139">
        <f>E309*Input!N309/100</f>
        <v>7.8466980253032962E-4</v>
      </c>
      <c r="G309" s="140">
        <f t="shared" si="1040"/>
        <v>372.30396049283212</v>
      </c>
      <c r="H309" s="139">
        <f>G309*Input!L309/100</f>
        <v>6.8842030483555E-2</v>
      </c>
      <c r="I309" s="137">
        <v>0</v>
      </c>
      <c r="J309" s="141">
        <f>(((C309*$G$4*0.000000001*Input!G309*(234/233))-(I309*0.000000000000001))/Input!F309)*1000000000000</f>
        <v>742.29930975643242</v>
      </c>
      <c r="K309" s="137">
        <f>J309*Input!P309/100</f>
        <v>23.988520798390162</v>
      </c>
      <c r="L309" s="142">
        <f t="shared" si="1041"/>
        <v>10.265459883166361</v>
      </c>
      <c r="M309" s="143">
        <f>L309*Input!P309/100</f>
        <v>0.33174380559935879</v>
      </c>
      <c r="N309" s="137">
        <v>0</v>
      </c>
      <c r="O309" s="141">
        <f>(((G309*$D$4*0.000000001*Input!G309*(238/236))-(N309*0.000000001))/Input!F309)*1000000</f>
        <v>13.717442290021376</v>
      </c>
      <c r="P309" s="137">
        <f>O309*Input!L309/100</f>
        <v>2.5364666522376123E-3</v>
      </c>
      <c r="Q309" s="144">
        <f t="shared" si="1042"/>
        <v>10.234572441909568</v>
      </c>
      <c r="R309" s="145">
        <f>Q309*Input!L309/100</f>
        <v>1.8924556888930957E-3</v>
      </c>
      <c r="S309" s="143">
        <f>Input!S309*0.0000028263/0.000000000155125</f>
        <v>0.99751959235167587</v>
      </c>
      <c r="T309" s="137">
        <f>S309*Input!T309/100</f>
        <v>5.7170771969734767E-3</v>
      </c>
      <c r="U309" s="143">
        <f>S309</f>
        <v>0.99751959235167587</v>
      </c>
      <c r="V309" s="137">
        <f>U309*Input!T309/100</f>
        <v>5.7170771969734767E-3</v>
      </c>
      <c r="W309" s="146">
        <v>0</v>
      </c>
      <c r="X309" s="141">
        <f>((($L$4*0.000000001*Input!G309/Input!W309*(232/229))-(W309*0.000000001))/Input!F309)*1000000000</f>
        <v>0.99629574670509025</v>
      </c>
      <c r="Y309" s="141">
        <f>X309*Input!X309/100</f>
        <v>1.3327431219806412E-2</v>
      </c>
      <c r="Z309" s="141">
        <f t="shared" si="1043"/>
        <v>2.4326691439980561E-4</v>
      </c>
      <c r="AA309" s="141">
        <f>Z309*Input!X309/100</f>
        <v>3.2541773669516948E-6</v>
      </c>
      <c r="AB309" s="142">
        <v>0</v>
      </c>
      <c r="AC309" s="142">
        <v>0.85</v>
      </c>
      <c r="AD309" s="141">
        <f>(((Input!G309*$L$4*0.000000001*Input!U309*(230/229))-((AB309*0.000000000000001)+(Input!G309*AC309*0.000000000000001)))/Input!F309)*1000000000000</f>
        <v>224.54461167459269</v>
      </c>
      <c r="AE309" s="141">
        <f>AD309*Input!V309/100</f>
        <v>1.012860634730534</v>
      </c>
      <c r="AF309" s="141">
        <f t="shared" si="1044"/>
        <v>10.236657349335854</v>
      </c>
      <c r="AG309" s="141">
        <f>AF309*Input!V309/100</f>
        <v>4.617482104354801E-2</v>
      </c>
      <c r="AH309" s="137">
        <f t="shared" si="1045"/>
        <v>42079.940770375608</v>
      </c>
      <c r="AI309" s="146">
        <f t="shared" si="1046"/>
        <v>594.04355206544597</v>
      </c>
      <c r="AJ309" s="143">
        <f t="shared" si="1047"/>
        <v>-2.4804076483241344</v>
      </c>
      <c r="AK309" s="146">
        <f t="shared" si="1048"/>
        <v>5.7170771969734764</v>
      </c>
      <c r="AL309" s="146">
        <f t="shared" si="1049"/>
        <v>1.0002037122154461</v>
      </c>
      <c r="AM309" s="146">
        <f t="shared" si="1050"/>
        <v>4.5154403444192951E-3</v>
      </c>
      <c r="AN309" s="137">
        <f>AF309/Q309</f>
        <v>1.0002037122154461</v>
      </c>
      <c r="AO309" s="141">
        <f t="shared" si="1051"/>
        <v>4.5154403444192951E-3</v>
      </c>
      <c r="AP309" s="137" t="str">
        <f t="shared" si="1052"/>
        <v>Out of range</v>
      </c>
      <c r="AQ309" s="137" t="e">
        <f t="shared" si="1053"/>
        <v>#VALUE!</v>
      </c>
      <c r="AR309" s="137" t="e">
        <f t="shared" si="1054"/>
        <v>#VALUE!</v>
      </c>
      <c r="AS309" s="145">
        <f t="shared" si="1055"/>
        <v>2.3769133081090082E-5</v>
      </c>
      <c r="AT309" s="145">
        <f t="shared" si="1056"/>
        <v>3.179896630450766E-7</v>
      </c>
      <c r="AU309" s="137">
        <v>0.75</v>
      </c>
      <c r="AV309" s="137">
        <f t="shared" si="1057"/>
        <v>0.375</v>
      </c>
      <c r="AW309" s="137" t="str">
        <f t="shared" si="1058"/>
        <v>Out of range</v>
      </c>
      <c r="AX309" s="147">
        <f t="shared" si="1059"/>
        <v>300.42121065219999</v>
      </c>
      <c r="AY309" s="147" t="e">
        <f t="shared" si="1060"/>
        <v>#VALUE!</v>
      </c>
      <c r="AZ309" s="137" t="str">
        <f>Input!B309</f>
        <v>Hu1-13</v>
      </c>
      <c r="BA309" s="148">
        <f>Input!E309</f>
        <v>0</v>
      </c>
      <c r="BB309" s="137" t="e">
        <f t="shared" si="1061"/>
        <v>#VALUE!</v>
      </c>
      <c r="BC309" s="143" t="e">
        <f t="shared" si="1062"/>
        <v>#VALUE!</v>
      </c>
      <c r="BD309" s="137" t="e">
        <f t="shared" si="1063"/>
        <v>#VALUE!</v>
      </c>
      <c r="BE309" s="149" t="e">
        <f t="shared" si="1064"/>
        <v>#VALUE!</v>
      </c>
      <c r="BF309" s="150" t="e">
        <f t="shared" si="1065"/>
        <v>#VALUE!</v>
      </c>
      <c r="BG309" s="151"/>
      <c r="BH309" s="151"/>
      <c r="BI309" s="151"/>
      <c r="BJ309" s="151"/>
      <c r="BK309" s="151"/>
      <c r="BL309" s="151"/>
      <c r="BM309" s="155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</row>
    <row r="310" spans="1:109" ht="15" customHeight="1" x14ac:dyDescent="0.2">
      <c r="A310" s="9">
        <f>Input!A310</f>
        <v>9300</v>
      </c>
      <c r="B310" s="9" t="str">
        <f>Input!B310</f>
        <v>FR21-4,8</v>
      </c>
      <c r="C310" s="9">
        <f>Input!O310</f>
        <v>0.1219471097367488</v>
      </c>
      <c r="D310" s="9">
        <f>C310*Input!P310/100</f>
        <v>1.310672364574566E-3</v>
      </c>
      <c r="E310" s="11">
        <f>Input!M310</f>
        <v>0.16757224748712055</v>
      </c>
      <c r="F310" s="12">
        <f>E310*Input!N310/100</f>
        <v>3.5187056018928429E-5</v>
      </c>
      <c r="G310" s="13">
        <f t="shared" si="1040"/>
        <v>23.104861483524179</v>
      </c>
      <c r="H310" s="12">
        <f>G310*Input!L310/100</f>
        <v>6.4168301016451056E-3</v>
      </c>
      <c r="I310" s="9">
        <v>0.3</v>
      </c>
      <c r="J310" s="21">
        <f>(((C310*$G$4*0.000000001*Input!G310*(234/233))-(I310*0.000000000000001))/Input!F310)*1000000000000</f>
        <v>1.8791901554786195</v>
      </c>
      <c r="K310" s="9">
        <f>J310*Input!P310/100</f>
        <v>2.0197302009726782E-2</v>
      </c>
      <c r="L310" s="14">
        <f t="shared" si="1041"/>
        <v>2.5987833883661726E-2</v>
      </c>
      <c r="M310" s="22">
        <f>L310*Input!P310/100</f>
        <v>2.7931400555535665E-4</v>
      </c>
      <c r="N310" s="9">
        <v>5.0000000000000001E-3</v>
      </c>
      <c r="O310" s="21">
        <f>(((G310*$D$4*0.000000001*Input!G310*(238/236))-(N310*0.000000001))/Input!F310)*1000000</f>
        <v>3.5868534353473001E-2</v>
      </c>
      <c r="P310" s="9">
        <f>O310*Input!L310/100</f>
        <v>9.9616390734643987E-6</v>
      </c>
      <c r="Q310" s="23">
        <f t="shared" si="1042"/>
        <v>2.6761484062723863E-2</v>
      </c>
      <c r="R310" s="24">
        <f>Q310*Input!L310/100</f>
        <v>7.4323707424446865E-6</v>
      </c>
      <c r="S310" s="65">
        <f>Input!S310*0.0000028263/0.000000000155125</f>
        <v>0.96919857974713697</v>
      </c>
      <c r="T310" s="9">
        <f>S310*Input!T310/100</f>
        <v>1.0431871852214468E-2</v>
      </c>
      <c r="U310" s="9">
        <f>S310*1/((U309+U311)/2)</f>
        <v>0.97051439302647258</v>
      </c>
      <c r="V310" s="9">
        <f>U310*Input!T310/100</f>
        <v>1.0446034476673794E-2</v>
      </c>
      <c r="W310" s="3">
        <v>3.0000000000000001E-3</v>
      </c>
      <c r="X310" s="21">
        <f>((($L$4*0.000000001*Input!G310/Input!W310*(232/229))-(W310*0.000000001))/Input!F310)*1000000000</f>
        <v>1.8393547304293156E-2</v>
      </c>
      <c r="Y310" s="21">
        <f>X310*Input!X310/100</f>
        <v>4.7534042331824253E-4</v>
      </c>
      <c r="Z310" s="21">
        <f t="shared" si="1043"/>
        <v>4.4911779583324377E-6</v>
      </c>
      <c r="AA310" s="21">
        <f>Z310*Input!X310/100</f>
        <v>1.1606453048961459E-7</v>
      </c>
      <c r="AB310" s="14">
        <v>0.05</v>
      </c>
      <c r="AC310" s="14">
        <v>0.85</v>
      </c>
      <c r="AD310" s="21">
        <f>(((Input!G310*$L$4*0.000000001*Input!U310*(230/229))-((AB310*0.000000000000001)+(Input!G310*AC310*0.000000000000001)))/Input!F310)*1000000000000</f>
        <v>1.9855401254592238E-2</v>
      </c>
      <c r="AE310" s="21">
        <f>AD310*Input!V310/100</f>
        <v>1.1595736032104457E-3</v>
      </c>
      <c r="AF310" s="21">
        <f t="shared" si="1044"/>
        <v>9.0517843051778795E-4</v>
      </c>
      <c r="AG310" s="21">
        <f>AF310*Input!V310/100</f>
        <v>5.2863248683081979E-5</v>
      </c>
      <c r="AH310" s="9">
        <f t="shared" si="1045"/>
        <v>201.54588371151479</v>
      </c>
      <c r="AI310" s="3">
        <f t="shared" si="1046"/>
        <v>12.871377586823778</v>
      </c>
      <c r="AJ310" s="22">
        <f t="shared" si="1047"/>
        <v>-29.485606973527425</v>
      </c>
      <c r="AK310" s="3">
        <f t="shared" si="1048"/>
        <v>10.446034476673795</v>
      </c>
      <c r="AL310" s="3">
        <f t="shared" si="1049"/>
        <v>3.3823925025840147E-2</v>
      </c>
      <c r="AM310" s="3">
        <f t="shared" si="1050"/>
        <v>1.975370510276834E-3</v>
      </c>
      <c r="AN310" s="9">
        <f>AL310*1/((AN309+AN311)/2)</f>
        <v>3.3743434124034168E-2</v>
      </c>
      <c r="AO310" s="21">
        <f t="shared" si="1051"/>
        <v>1.970669714799915E-3</v>
      </c>
      <c r="AP310" s="58">
        <f t="shared" si="1052"/>
        <v>3.8649</v>
      </c>
      <c r="AQ310" s="58">
        <f t="shared" si="1053"/>
        <v>0.23330000000000001</v>
      </c>
      <c r="AR310" s="58">
        <f t="shared" si="1054"/>
        <v>6.0363786902636551</v>
      </c>
      <c r="AS310" s="67">
        <f t="shared" si="1055"/>
        <v>1.6782245513014021E-4</v>
      </c>
      <c r="AT310" s="67">
        <f t="shared" si="1056"/>
        <v>4.3372494719312146E-6</v>
      </c>
      <c r="AU310" s="58">
        <v>0.75</v>
      </c>
      <c r="AV310" s="58">
        <f t="shared" si="1057"/>
        <v>0.375</v>
      </c>
      <c r="AW310" s="58">
        <f t="shared" si="1058"/>
        <v>3.8506999999999998</v>
      </c>
      <c r="AX310" s="57">
        <f t="shared" si="1059"/>
        <v>0.21376331079999999</v>
      </c>
      <c r="AY310" s="47">
        <f t="shared" si="1060"/>
        <v>0.23377763943137944</v>
      </c>
      <c r="AZ310" s="9" t="str">
        <f>Input!B310</f>
        <v>FR21-4,8</v>
      </c>
      <c r="BA310" s="48">
        <f>Input!E310</f>
        <v>4.8</v>
      </c>
      <c r="BB310" s="58">
        <f t="shared" si="1061"/>
        <v>-29.808258276485603</v>
      </c>
      <c r="BC310" s="22">
        <f t="shared" si="1062"/>
        <v>10.560357353183219</v>
      </c>
      <c r="BD310" s="9">
        <f t="shared" si="1063"/>
        <v>3792.7</v>
      </c>
      <c r="BE310" s="49">
        <f t="shared" si="1064"/>
        <v>116.88881971568972</v>
      </c>
      <c r="BF310" s="89">
        <f t="shared" si="1065"/>
        <v>6.0710426528002559</v>
      </c>
      <c r="BG310" s="85"/>
      <c r="BH310" s="85"/>
      <c r="BI310" s="85"/>
      <c r="BJ310" s="85"/>
      <c r="BK310" s="85"/>
      <c r="BL310" s="85"/>
      <c r="BM310" s="90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  <c r="CE310" s="85"/>
      <c r="CF310" s="85"/>
      <c r="CG310" s="85"/>
      <c r="CH310" s="85"/>
      <c r="CI310" s="85"/>
      <c r="CJ310" s="85"/>
      <c r="CK310" s="85"/>
      <c r="CL310" s="85"/>
      <c r="CM310" s="85"/>
      <c r="CN310" s="85"/>
      <c r="CO310" s="85"/>
      <c r="CP310" s="85"/>
      <c r="CQ310" s="85"/>
      <c r="CR310" s="85"/>
      <c r="CS310" s="85"/>
      <c r="CT310" s="85"/>
      <c r="CU310" s="85"/>
      <c r="CV310" s="85"/>
      <c r="CW310" s="85"/>
      <c r="CX310" s="85"/>
      <c r="CY310" s="85"/>
      <c r="CZ310" s="85"/>
      <c r="DA310" s="85"/>
      <c r="DB310" s="85"/>
      <c r="DC310" s="85"/>
      <c r="DD310" s="85"/>
      <c r="DE310" s="85"/>
    </row>
    <row r="311" spans="1:109" s="154" customFormat="1" ht="15" customHeight="1" x14ac:dyDescent="0.2">
      <c r="A311" s="137">
        <f>Input!A311</f>
        <v>9186</v>
      </c>
      <c r="B311" s="137" t="str">
        <f>Input!B311</f>
        <v>Hu1-13</v>
      </c>
      <c r="C311" s="137">
        <f>Input!O311</f>
        <v>2.0511219854109592</v>
      </c>
      <c r="D311" s="137">
        <f>C311*Input!P311/100</f>
        <v>1.8625811435857887E-2</v>
      </c>
      <c r="E311" s="138">
        <f>Input!M311</f>
        <v>2.6991973302569616</v>
      </c>
      <c r="F311" s="139">
        <f>E311*Input!N311/100</f>
        <v>3.8862210995468862E-4</v>
      </c>
      <c r="G311" s="140">
        <f t="shared" si="1040"/>
        <v>372.16532789582988</v>
      </c>
      <c r="H311" s="139">
        <f>G311*Input!L311/100</f>
        <v>4.0382769550129913E-2</v>
      </c>
      <c r="I311" s="137">
        <v>0</v>
      </c>
      <c r="J311" s="141">
        <f>(((C311*$G$4*0.000000001*Input!G311*(234/233))-(I311*0.000000000000001))/Input!F311)*1000000000000</f>
        <v>750.22221526873329</v>
      </c>
      <c r="K311" s="137">
        <f>J311*Input!P311/100</f>
        <v>6.8126116418118867</v>
      </c>
      <c r="L311" s="142">
        <f t="shared" si="1041"/>
        <v>10.375027907311944</v>
      </c>
      <c r="M311" s="143">
        <f>L311*Input!P311/100</f>
        <v>9.4213466979457899E-2</v>
      </c>
      <c r="N311" s="137">
        <v>0</v>
      </c>
      <c r="O311" s="141">
        <f>(((G311*$D$4*0.000000001*Input!G311*(238/236))-(N311*0.000000001))/Input!F311)*1000000</f>
        <v>13.712334408154161</v>
      </c>
      <c r="P311" s="137">
        <f>O311*Input!L311/100</f>
        <v>1.4878926081846092E-3</v>
      </c>
      <c r="Q311" s="144">
        <f t="shared" si="1042"/>
        <v>10.230761455437785</v>
      </c>
      <c r="R311" s="145">
        <f>Q311*Input!L311/100</f>
        <v>1.1101154546372376E-3</v>
      </c>
      <c r="S311" s="143">
        <f>Input!S311*0.0000028263/0.000000000155125</f>
        <v>0.9997688285335985</v>
      </c>
      <c r="T311" s="137">
        <f>S311*Input!T311/100</f>
        <v>1.3806963288383964E-3</v>
      </c>
      <c r="U311" s="143">
        <f>S311</f>
        <v>0.9997688285335985</v>
      </c>
      <c r="V311" s="137">
        <f>U311*Input!T311/100</f>
        <v>1.3806963288383964E-3</v>
      </c>
      <c r="W311" s="146">
        <v>0</v>
      </c>
      <c r="X311" s="141">
        <f>((($L$4*0.000000001*Input!G311/Input!W311*(232/229))-(W311*0.000000001))/Input!F311)*1000000000</f>
        <v>0.98072444178885998</v>
      </c>
      <c r="Y311" s="141">
        <f>X311*Input!X311/100</f>
        <v>4.8447517939231169E-3</v>
      </c>
      <c r="Z311" s="141">
        <f t="shared" si="1043"/>
        <v>2.3946484727999971E-4</v>
      </c>
      <c r="AA311" s="141">
        <f>Z311*Input!X311/100</f>
        <v>1.1829497655071922E-6</v>
      </c>
      <c r="AB311" s="142">
        <v>0</v>
      </c>
      <c r="AC311" s="142">
        <v>0.85</v>
      </c>
      <c r="AD311" s="141">
        <f>(((Input!G311*$L$4*0.000000001*Input!U311*(230/229))-((AB311*0.000000000000001)+(Input!G311*AC311*0.000000000000001)))/Input!F311)*1000000000000</f>
        <v>225.44019838178829</v>
      </c>
      <c r="AE311" s="141">
        <f>AD311*Input!V311/100</f>
        <v>0.70944335815376358</v>
      </c>
      <c r="AF311" s="141">
        <f t="shared" si="1044"/>
        <v>10.277485825155471</v>
      </c>
      <c r="AG311" s="141">
        <f>AF311*Input!V311/100</f>
        <v>3.2342475341633724E-2</v>
      </c>
      <c r="AH311" s="137">
        <f t="shared" si="1045"/>
        <v>42918.557533157626</v>
      </c>
      <c r="AI311" s="146">
        <f t="shared" si="1046"/>
        <v>251.38137555086354</v>
      </c>
      <c r="AJ311" s="143">
        <f t="shared" si="1047"/>
        <v>-0.23117146640150299</v>
      </c>
      <c r="AK311" s="146">
        <f t="shared" si="1048"/>
        <v>1.3806963288383964</v>
      </c>
      <c r="AL311" s="146">
        <f t="shared" si="1049"/>
        <v>1.0045670471275481</v>
      </c>
      <c r="AM311" s="146">
        <f t="shared" si="1050"/>
        <v>3.163175669614271E-3</v>
      </c>
      <c r="AN311" s="137">
        <f>AF311/Q311</f>
        <v>1.0045670471275481</v>
      </c>
      <c r="AO311" s="141">
        <f t="shared" si="1051"/>
        <v>3.163175669614271E-3</v>
      </c>
      <c r="AP311" s="137" t="str">
        <f t="shared" si="1052"/>
        <v>Out of range</v>
      </c>
      <c r="AQ311" s="137" t="e">
        <f t="shared" si="1053"/>
        <v>#VALUE!</v>
      </c>
      <c r="AR311" s="137" t="e">
        <f t="shared" si="1054"/>
        <v>#VALUE!</v>
      </c>
      <c r="AS311" s="145">
        <f t="shared" si="1055"/>
        <v>2.3406356244648926E-5</v>
      </c>
      <c r="AT311" s="145">
        <f t="shared" si="1056"/>
        <v>1.1565464660596218E-7</v>
      </c>
      <c r="AU311" s="137">
        <v>0.75</v>
      </c>
      <c r="AV311" s="137">
        <f t="shared" si="1057"/>
        <v>0.375</v>
      </c>
      <c r="AW311" s="137" t="str">
        <f t="shared" si="1058"/>
        <v>Out of range</v>
      </c>
      <c r="AX311" s="147">
        <f t="shared" si="1059"/>
        <v>233.75764035380001</v>
      </c>
      <c r="AY311" s="147" t="e">
        <f t="shared" si="1060"/>
        <v>#VALUE!</v>
      </c>
      <c r="AZ311" s="137" t="str">
        <f>Input!B311</f>
        <v>Hu1-13</v>
      </c>
      <c r="BA311" s="148">
        <f>Input!E311</f>
        <v>0</v>
      </c>
      <c r="BB311" s="137" t="e">
        <f t="shared" si="1061"/>
        <v>#VALUE!</v>
      </c>
      <c r="BC311" s="143" t="e">
        <f t="shared" si="1062"/>
        <v>#VALUE!</v>
      </c>
      <c r="BD311" s="137" t="e">
        <f t="shared" si="1063"/>
        <v>#VALUE!</v>
      </c>
      <c r="BE311" s="149" t="e">
        <f t="shared" si="1064"/>
        <v>#VALUE!</v>
      </c>
      <c r="BF311" s="150" t="e">
        <f t="shared" si="1065"/>
        <v>#VALUE!</v>
      </c>
      <c r="BG311" s="151"/>
      <c r="BH311" s="151"/>
      <c r="BI311" s="151"/>
      <c r="BJ311" s="151"/>
      <c r="BK311" s="151"/>
      <c r="BL311" s="151"/>
      <c r="BM311" s="155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</row>
    <row r="312" spans="1:109" s="76" customFormat="1" ht="15" customHeight="1" x14ac:dyDescent="0.2">
      <c r="A312" s="58"/>
      <c r="B312" s="58"/>
      <c r="C312" s="58"/>
      <c r="D312" s="58"/>
      <c r="E312" s="60"/>
      <c r="F312" s="61"/>
      <c r="G312" s="59"/>
      <c r="H312" s="61"/>
      <c r="I312" s="58"/>
      <c r="J312" s="63"/>
      <c r="K312" s="58"/>
      <c r="L312" s="64"/>
      <c r="M312" s="65"/>
      <c r="N312" s="58"/>
      <c r="O312" s="63"/>
      <c r="P312" s="58"/>
      <c r="Q312" s="66"/>
      <c r="R312" s="67"/>
      <c r="S312" s="65"/>
      <c r="T312" s="58"/>
      <c r="U312" s="58"/>
      <c r="V312" s="58"/>
      <c r="W312" s="68"/>
      <c r="X312" s="63"/>
      <c r="Y312" s="63"/>
      <c r="Z312" s="63"/>
      <c r="AA312" s="63"/>
      <c r="AB312" s="64"/>
      <c r="AC312" s="64"/>
      <c r="AD312" s="63"/>
      <c r="AE312" s="63"/>
      <c r="AF312" s="63"/>
      <c r="AG312" s="63"/>
      <c r="AH312" s="58"/>
      <c r="AI312" s="68"/>
      <c r="AJ312" s="65"/>
      <c r="AK312" s="68"/>
      <c r="AL312" s="68"/>
      <c r="AM312" s="68"/>
      <c r="AN312" s="58"/>
      <c r="AO312" s="63"/>
      <c r="AP312" s="58"/>
      <c r="AQ312" s="58"/>
      <c r="AR312" s="58"/>
      <c r="AS312" s="67"/>
      <c r="AT312" s="67"/>
      <c r="AU312" s="58"/>
      <c r="AV312" s="58"/>
      <c r="AW312" s="58"/>
      <c r="AX312" s="57"/>
      <c r="AY312" s="57"/>
      <c r="AZ312" s="58"/>
      <c r="BA312" s="69"/>
      <c r="BB312" s="58"/>
      <c r="BC312" s="65"/>
      <c r="BD312" s="58"/>
      <c r="BE312" s="62"/>
      <c r="BF312" s="74"/>
      <c r="BG312" s="75"/>
      <c r="BH312" s="75"/>
      <c r="BI312" s="75"/>
      <c r="BJ312" s="75"/>
      <c r="BK312" s="75"/>
      <c r="BL312" s="75"/>
      <c r="BM312" s="103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</row>
    <row r="313" spans="1:109" s="154" customFormat="1" ht="15" customHeight="1" x14ac:dyDescent="0.2">
      <c r="A313" s="137">
        <f>Input!A313</f>
        <v>9186</v>
      </c>
      <c r="B313" s="137" t="str">
        <f>Input!B313</f>
        <v>Hu1-13</v>
      </c>
      <c r="C313" s="137">
        <f>Input!O313</f>
        <v>2.048355018678921</v>
      </c>
      <c r="D313" s="137">
        <f>C313*Input!P313/100</f>
        <v>1.3564836876822672E-2</v>
      </c>
      <c r="E313" s="138">
        <f>Input!M313</f>
        <v>2.6996605522280133</v>
      </c>
      <c r="F313" s="139">
        <f>E313*Input!N313/100</f>
        <v>3.0498893742803625E-4</v>
      </c>
      <c r="G313" s="140">
        <f t="shared" ref="G313:G317" si="1066">E313*137.88</f>
        <v>372.22919694119844</v>
      </c>
      <c r="H313" s="139">
        <f>G313*Input!L313/100</f>
        <v>4.0573213751632586E-2</v>
      </c>
      <c r="I313" s="137">
        <v>0</v>
      </c>
      <c r="J313" s="141">
        <f>(((C313*$G$4*0.000000001*Input!G313*(234/233))-(I313*0.000000000000001))/Input!F313)*1000000000000</f>
        <v>749.21016433951036</v>
      </c>
      <c r="K313" s="137">
        <f>J313*Input!P313/100</f>
        <v>4.9615001174344764</v>
      </c>
      <c r="L313" s="142">
        <f t="shared" ref="L313:L317" si="1067">(J313/234)*602200000000*0.0000028263/(365.2425*24*60)</f>
        <v>10.361031978611607</v>
      </c>
      <c r="M313" s="143">
        <f>L313*Input!P313/100</f>
        <v>6.861394015381872E-2</v>
      </c>
      <c r="N313" s="137">
        <v>0</v>
      </c>
      <c r="O313" s="141">
        <f>(((G313*$D$4*0.000000001*Input!G313*(238/236))-(N313*0.000000001))/Input!F313)*1000000</f>
        <v>13.71468764646729</v>
      </c>
      <c r="P313" s="137">
        <f>O313*Input!L313/100</f>
        <v>1.4949094751019632E-3</v>
      </c>
      <c r="Q313" s="144">
        <f t="shared" ref="Q313:Q317" si="1068">(O313/238.05)*602200000000000000*0.00000000015512/(365.2425*24*60)</f>
        <v>10.232517204613147</v>
      </c>
      <c r="R313" s="145">
        <f>Q313*Input!L313/100</f>
        <v>1.1153507332892307E-3</v>
      </c>
      <c r="S313" s="143">
        <f>Input!S313*0.0000028263/0.000000000155125</f>
        <v>0.99856475589901872</v>
      </c>
      <c r="T313" s="137">
        <f>S313*Input!T313/100</f>
        <v>1.2653453100211565E-3</v>
      </c>
      <c r="U313" s="143">
        <f>S313</f>
        <v>0.99856475589901872</v>
      </c>
      <c r="V313" s="137">
        <f>U313*Input!T313/100</f>
        <v>1.2653453100211565E-3</v>
      </c>
      <c r="W313" s="146">
        <v>0</v>
      </c>
      <c r="X313" s="141">
        <f>((($L$4*0.000000001*Input!G313/Input!W313*(232/229))-(W313*0.000000001))/Input!F313)*1000000000</f>
        <v>0.9565094921535402</v>
      </c>
      <c r="Y313" s="141">
        <f>X313*Input!X313/100</f>
        <v>7.4046834709896921E-3</v>
      </c>
      <c r="Z313" s="141">
        <f t="shared" ref="Z313:Z317" si="1069">(X313/232)*6.022E+23*0.000000001*0.000000000049475/(365.2425*24*60)</f>
        <v>2.3355224943983791E-4</v>
      </c>
      <c r="AA313" s="141">
        <f>Z313*Input!X313/100</f>
        <v>1.8080118338878198E-6</v>
      </c>
      <c r="AB313" s="142">
        <v>0</v>
      </c>
      <c r="AC313" s="142">
        <v>0.85</v>
      </c>
      <c r="AD313" s="141">
        <f>(((Input!G313*$L$4*0.000000001*Input!U313*(230/229))-((AB313*0.000000000000001)+(Input!G313*AC313*0.000000000000001)))/Input!F313)*1000000000000</f>
        <v>225.22437574739888</v>
      </c>
      <c r="AE313" s="141">
        <f>AD313*Input!V313/100</f>
        <v>0.84306037583176652</v>
      </c>
      <c r="AF313" s="141">
        <f t="shared" ref="AF313:AF317" si="1070">(AD313/230)*602200000000*0.0000091577/(365.2425*24*60)</f>
        <v>10.267646789874245</v>
      </c>
      <c r="AG313" s="141">
        <f>AF313*Input!V313/100</f>
        <v>3.8433877917759901E-2</v>
      </c>
      <c r="AH313" s="137">
        <f t="shared" ref="AH313:AH317" si="1071">AF313/Z313</f>
        <v>43962.953962124644</v>
      </c>
      <c r="AI313" s="146">
        <f t="shared" ref="AI313:AI317" si="1072">AH313*SQRT((AG313/AF313)^2+(AA313/Z313)^2)</f>
        <v>378.03080107462318</v>
      </c>
      <c r="AJ313" s="143">
        <f t="shared" ref="AJ313:AJ317" si="1073">(U313-1)*1000</f>
        <v>-1.4352441009812811</v>
      </c>
      <c r="AK313" s="146">
        <f t="shared" ref="AK313:AK317" si="1074">V313*1000</f>
        <v>1.2653453100211565</v>
      </c>
      <c r="AL313" s="146">
        <f t="shared" ref="AL313:AL317" si="1075">AF313/Q313</f>
        <v>1.0034331322937098</v>
      </c>
      <c r="AM313" s="146">
        <f t="shared" ref="AM313:AM317" si="1076">AL313*SQRT((R313/Q313)^2+(AG313/AF313)^2)</f>
        <v>3.7576452344840806E-3</v>
      </c>
      <c r="AN313" s="137">
        <f>AF313/Q313</f>
        <v>1.0034331322937098</v>
      </c>
      <c r="AO313" s="141">
        <f t="shared" ref="AO313:AO317" si="1077">AN313*SQRT((R313/Q313)^2+(AG313/AF313)^2)</f>
        <v>3.7576452344840806E-3</v>
      </c>
      <c r="AP313" s="137" t="str">
        <f t="shared" ref="AP313:AP317" si="1078">ThU_Alter_Kombi(AN313,U313)</f>
        <v>Out of range</v>
      </c>
      <c r="AQ313" s="137" t="e">
        <f t="shared" ref="AQ313:AQ317" si="1079">Montealter(AN313,AO313,U313,V313)</f>
        <v>#VALUE!</v>
      </c>
      <c r="AR313" s="137" t="e">
        <f t="shared" ref="AR313:AR317" si="1080">(AQ313/AP313)*100</f>
        <v>#VALUE!</v>
      </c>
      <c r="AS313" s="145">
        <f t="shared" ref="AS313:AS317" si="1081">Z313/Q313</f>
        <v>2.2824515685597388E-5</v>
      </c>
      <c r="AT313" s="145">
        <f t="shared" ref="AT313:AT317" si="1082">AS313*SQRT((Y313/X313)^2+(P313/O313)^2)</f>
        <v>1.7671028665590947E-7</v>
      </c>
      <c r="AU313" s="137">
        <v>0.75</v>
      </c>
      <c r="AV313" s="137">
        <f t="shared" ref="AV313:AV317" si="1083">AU313/2</f>
        <v>0.375</v>
      </c>
      <c r="AW313" s="137" t="str">
        <f t="shared" ref="AW313:AW317" si="1084">marincorr_age(AN313,U313,AS313,AU313)</f>
        <v>Out of range</v>
      </c>
      <c r="AX313" s="147">
        <f t="shared" ref="AX313:AX317" si="1085">marincorr_age_error(AN313, AO313, U313, V313, AS313, AT313, AU313, AV313)</f>
        <v>152.62571644210001</v>
      </c>
      <c r="AY313" s="147" t="e">
        <f t="shared" ref="AY313:AY317" si="1086">SQRT(((AU313*EXP(-0.0000091577*AW313*1000))/(0.0000091577*(EXP(-0.0000091577*AW313*1000)+(AJ313/1000)*EXP(-(0.0000091577-0.0000028263)*AW313*1000)-AS313*AU313*EXP(-0.0000091577*AW313*1000))))^2*AT313^2+((AS313*EXP(-0.0000091577*AW313*1000))/(0.0000091577*(EXP(-0.0000091577*AW313*1000)+(AJ313/1000)*EXP(-(0.0000091577-0.0000028263)*AW313*1000)-AS313*AU313*EXP(-0.0000091577*AW313*1000))))^2*AV313^2+((0.0000091577/(0.0000091577-0.0000028263))*(EXP(-(0.0000091577-0.0000028263)*AW313*1000)-1)/(0.0000091577*(EXP(-0.0000091577*AW313*1000)+(AJ313/1000)*EXP(-(0.0000091577-0.0000028263)*AW313*1000)-AS313*AU313*EXP(-0.0000091577*AW313*1000))))^2*T313^2+(1/(0.0000091577*(EXP(-0.0000091577*AW313*1000)+(AJ313/1000)*EXP(-(0.0000091577-0.0000028263)*AW313*1000)-AS313*AU313*EXP(-0.0000091577*AW313*1000))))^2*AO313^2)/1000</f>
        <v>#VALUE!</v>
      </c>
      <c r="AZ313" s="137" t="str">
        <f>Input!B313</f>
        <v>Hu1-13</v>
      </c>
      <c r="BA313" s="148">
        <f>Input!E313</f>
        <v>0</v>
      </c>
      <c r="BB313" s="137" t="e">
        <f t="shared" ref="BB313:BB317" si="1087">((U313-1)*EXP(0.0000028263*AW313*1000))*1000</f>
        <v>#VALUE!</v>
      </c>
      <c r="BC313" s="143" t="e">
        <f t="shared" ref="BC313:BC317" si="1088">SQRT((EXP(0.0000028263*AW313*1000)*V313)^2+((U313-1)*0.0000028263*EXP(0.0000028263*AW313*1000)*AX313*1000)^2)*1000</f>
        <v>#VALUE!</v>
      </c>
      <c r="BD313" s="137" t="e">
        <f t="shared" ref="BD313:BD317" si="1089">AW313*1000-58</f>
        <v>#VALUE!</v>
      </c>
      <c r="BE313" s="149" t="e">
        <f t="shared" ref="BE313:BE317" si="1090">AY313/2*1000</f>
        <v>#VALUE!</v>
      </c>
      <c r="BF313" s="150" t="e">
        <f t="shared" ref="BF313:BF317" si="1091">AY313/AW313*100</f>
        <v>#VALUE!</v>
      </c>
      <c r="BG313" s="151"/>
      <c r="BH313" s="151"/>
      <c r="BI313" s="151"/>
      <c r="BJ313" s="151"/>
      <c r="BK313" s="151"/>
      <c r="BL313" s="151"/>
      <c r="BM313" s="155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</row>
    <row r="314" spans="1:109" ht="15" customHeight="1" x14ac:dyDescent="0.2">
      <c r="A314" s="9">
        <f>Input!A314</f>
        <v>9317</v>
      </c>
      <c r="B314" s="9" t="str">
        <f>Input!B314</f>
        <v>ZPT-LB-2,9</v>
      </c>
      <c r="C314" s="9">
        <f>Input!O314</f>
        <v>1.347283278033971</v>
      </c>
      <c r="D314" s="9">
        <f>C314*Input!P314/100</f>
        <v>7.0763983630636627E-3</v>
      </c>
      <c r="E314" s="11">
        <f>Input!M314</f>
        <v>1.710043991847588</v>
      </c>
      <c r="F314" s="12">
        <f>E314*Input!N314/100</f>
        <v>1.2513642135332352E-4</v>
      </c>
      <c r="G314" s="13">
        <f t="shared" si="1066"/>
        <v>235.78086559594544</v>
      </c>
      <c r="H314" s="12">
        <f>G314*Input!L314/100</f>
        <v>0.11034713069050514</v>
      </c>
      <c r="I314" s="9">
        <v>0.3</v>
      </c>
      <c r="J314" s="21">
        <f>(((C314*$G$4*0.000000001*Input!G314*(234/233))-(I314*0.000000000000001))/Input!F314)*1000000000000</f>
        <v>100.20198906852585</v>
      </c>
      <c r="K314" s="9">
        <f>J314*Input!P314/100</f>
        <v>0.52629554821978619</v>
      </c>
      <c r="L314" s="14">
        <f t="shared" si="1067"/>
        <v>1.3857206728832108</v>
      </c>
      <c r="M314" s="22">
        <f>L314*Input!P314/100</f>
        <v>7.2782848723273322E-3</v>
      </c>
      <c r="N314" s="9">
        <v>5.0000000000000001E-3</v>
      </c>
      <c r="O314" s="21">
        <f>(((G314*$D$4*0.000000001*Input!G314*(238/236))-(N314*0.000000001))/Input!F314)*1000000</f>
        <v>1.7664626467561098</v>
      </c>
      <c r="P314" s="9">
        <f>O314*Input!L314/100</f>
        <v>8.2671714707982665E-4</v>
      </c>
      <c r="Q314" s="23">
        <f t="shared" si="1068"/>
        <v>1.3179563319398184</v>
      </c>
      <c r="R314" s="24">
        <f>Q314*Input!L314/100</f>
        <v>6.1681298538520096E-4</v>
      </c>
      <c r="S314" s="65">
        <f>Input!S314*0.0000028263/0.000000000155125</f>
        <v>1.0324197941709274</v>
      </c>
      <c r="T314" s="9">
        <f>S314*Input!T314/100</f>
        <v>1.597715109371396E-3</v>
      </c>
      <c r="U314" s="9">
        <f>S314*1/((U313+U315)/2)</f>
        <v>1.0343587289220766</v>
      </c>
      <c r="V314" s="9">
        <f>U314*Input!T314/100</f>
        <v>1.6007156963084993E-3</v>
      </c>
      <c r="W314" s="3">
        <v>3.0000000000000001E-3</v>
      </c>
      <c r="X314" s="21">
        <f>((($L$4*0.000000001*Input!G314/Input!W314*(232/229))-(W314*0.000000001))/Input!F314)*1000000000</f>
        <v>1.6668033283339247</v>
      </c>
      <c r="Y314" s="21">
        <f>X314*Input!X314/100</f>
        <v>7.4948198431241172E-3</v>
      </c>
      <c r="Z314" s="21">
        <f t="shared" si="1069"/>
        <v>4.0698568064362518E-4</v>
      </c>
      <c r="AA314" s="21">
        <f>Z314*Input!X314/100</f>
        <v>1.8300205568968771E-6</v>
      </c>
      <c r="AB314" s="14">
        <v>0.05</v>
      </c>
      <c r="AC314" s="14">
        <v>0.85</v>
      </c>
      <c r="AD314" s="21">
        <f>(((Input!G314*$L$4*0.000000001*Input!U314*(230/229))-((AB314*0.000000000000001)+(Input!G314*AC314*0.000000000000001)))/Input!F314)*1000000000000</f>
        <v>15.047086481926153</v>
      </c>
      <c r="AE314" s="21">
        <f>AD314*Input!V314/100</f>
        <v>6.3836425385370654E-2</v>
      </c>
      <c r="AF314" s="21">
        <f t="shared" si="1070"/>
        <v>0.68597445858341333</v>
      </c>
      <c r="AG314" s="21">
        <f>AF314*Input!V314/100</f>
        <v>2.9102083911213485E-3</v>
      </c>
      <c r="AH314" s="9">
        <f t="shared" si="1071"/>
        <v>1685.5002306188831</v>
      </c>
      <c r="AI314" s="3">
        <f t="shared" si="1072"/>
        <v>10.419752891801478</v>
      </c>
      <c r="AJ314" s="22">
        <f t="shared" si="1073"/>
        <v>34.358728922076587</v>
      </c>
      <c r="AK314" s="3">
        <f t="shared" si="1074"/>
        <v>1.6007156963084994</v>
      </c>
      <c r="AL314" s="3">
        <f t="shared" si="1075"/>
        <v>0.52048344998940133</v>
      </c>
      <c r="AM314" s="3">
        <f t="shared" si="1076"/>
        <v>2.2215172536994656E-3</v>
      </c>
      <c r="AN314" s="9">
        <f>AL314*1/((AN313+AN315)/2)</f>
        <v>0.51890080923190807</v>
      </c>
      <c r="AO314" s="21">
        <f t="shared" si="1077"/>
        <v>2.2147622574565477E-3</v>
      </c>
      <c r="AP314" s="58">
        <f t="shared" si="1078"/>
        <v>75.6858</v>
      </c>
      <c r="AQ314" s="58">
        <f t="shared" si="1079"/>
        <v>0.48230000000000001</v>
      </c>
      <c r="AR314" s="58">
        <f t="shared" si="1080"/>
        <v>0.63723974642535319</v>
      </c>
      <c r="AS314" s="67">
        <f t="shared" si="1081"/>
        <v>3.0880058070255491E-4</v>
      </c>
      <c r="AT314" s="67">
        <f t="shared" si="1082"/>
        <v>1.3960297287861884E-6</v>
      </c>
      <c r="AU314" s="58">
        <v>0.75</v>
      </c>
      <c r="AV314" s="58">
        <f t="shared" si="1083"/>
        <v>0.375</v>
      </c>
      <c r="AW314" s="58">
        <f t="shared" si="1084"/>
        <v>75.661600000000007</v>
      </c>
      <c r="AX314" s="57">
        <f t="shared" si="1085"/>
        <v>0.46244711849999998</v>
      </c>
      <c r="AY314" s="47">
        <f t="shared" si="1086"/>
        <v>0.49933076860418729</v>
      </c>
      <c r="AZ314" s="9" t="str">
        <f>Input!B314</f>
        <v>ZPT-LB-2,9</v>
      </c>
      <c r="BA314" s="48">
        <f>Input!E314</f>
        <v>2.9</v>
      </c>
      <c r="BB314" s="58">
        <f t="shared" si="1087"/>
        <v>42.550792651662832</v>
      </c>
      <c r="BC314" s="22">
        <f t="shared" si="1088"/>
        <v>1.9831502058763306</v>
      </c>
      <c r="BD314" s="9">
        <f t="shared" si="1089"/>
        <v>75603.600000000006</v>
      </c>
      <c r="BE314" s="49">
        <f t="shared" si="1090"/>
        <v>249.66538430209366</v>
      </c>
      <c r="BF314" s="89">
        <f t="shared" si="1091"/>
        <v>0.65995269542831136</v>
      </c>
      <c r="BG314" s="85"/>
      <c r="BH314" s="85"/>
      <c r="BI314" s="85"/>
      <c r="BJ314" s="85"/>
      <c r="BK314" s="85"/>
      <c r="BL314" s="85"/>
      <c r="BM314" s="90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  <c r="BX314" s="85"/>
      <c r="BY314" s="85"/>
      <c r="BZ314" s="85"/>
      <c r="CA314" s="85"/>
      <c r="CB314" s="85"/>
      <c r="CC314" s="85"/>
      <c r="CD314" s="85"/>
      <c r="CE314" s="85"/>
      <c r="CF314" s="85"/>
      <c r="CG314" s="85"/>
      <c r="CH314" s="85"/>
      <c r="CI314" s="85"/>
      <c r="CJ314" s="85"/>
      <c r="CK314" s="85"/>
      <c r="CL314" s="85"/>
      <c r="CM314" s="85"/>
      <c r="CN314" s="85"/>
      <c r="CO314" s="85"/>
      <c r="CP314" s="85"/>
      <c r="CQ314" s="85"/>
      <c r="CR314" s="85"/>
      <c r="CS314" s="85"/>
      <c r="CT314" s="85"/>
      <c r="CU314" s="85"/>
      <c r="CV314" s="85"/>
      <c r="CW314" s="85"/>
      <c r="CX314" s="85"/>
      <c r="CY314" s="85"/>
      <c r="CZ314" s="85"/>
      <c r="DA314" s="85"/>
      <c r="DB314" s="85"/>
      <c r="DC314" s="85"/>
      <c r="DD314" s="85"/>
      <c r="DE314" s="85"/>
    </row>
    <row r="315" spans="1:109" s="154" customFormat="1" ht="15" customHeight="1" x14ac:dyDescent="0.2">
      <c r="A315" s="137">
        <f>Input!A315</f>
        <v>9186</v>
      </c>
      <c r="B315" s="137" t="str">
        <f>Input!B315</f>
        <v>Hu1-13</v>
      </c>
      <c r="C315" s="137">
        <f>Input!O315</f>
        <v>2.0446145830224074</v>
      </c>
      <c r="D315" s="137">
        <f>C315*Input!P315/100</f>
        <v>1.8106212879804739E-2</v>
      </c>
      <c r="E315" s="138">
        <f>Input!M315</f>
        <v>2.6995603687870777</v>
      </c>
      <c r="F315" s="139">
        <f>E315*Input!N315/100</f>
        <v>3.905185969302952E-4</v>
      </c>
      <c r="G315" s="140">
        <f t="shared" si="1066"/>
        <v>372.21538364836226</v>
      </c>
      <c r="H315" s="139">
        <f>G315*Input!L315/100</f>
        <v>5.3275453680899539E-2</v>
      </c>
      <c r="I315" s="137">
        <v>0</v>
      </c>
      <c r="J315" s="141">
        <f>(((C315*$G$4*0.000000001*Input!G315*(234/233))-(I315*0.000000000000001))/Input!F315)*1000000000000</f>
        <v>747.84205559499935</v>
      </c>
      <c r="K315" s="137">
        <f>J315*Input!P315/100</f>
        <v>6.6225623017213096</v>
      </c>
      <c r="L315" s="142">
        <f t="shared" si="1067"/>
        <v>10.342112029141099</v>
      </c>
      <c r="M315" s="143">
        <f>L315*Input!P315/100</f>
        <v>9.1585222751179959E-2</v>
      </c>
      <c r="N315" s="137">
        <v>0</v>
      </c>
      <c r="O315" s="141">
        <f>(((G315*$D$4*0.000000001*Input!G315*(238/236))-(N315*0.000000001))/Input!F315)*1000000</f>
        <v>13.714178699296641</v>
      </c>
      <c r="P315" s="137">
        <f>O315*Input!L315/100</f>
        <v>1.9629201912734324E-3</v>
      </c>
      <c r="Q315" s="144">
        <f t="shared" si="1068"/>
        <v>10.23213747954655</v>
      </c>
      <c r="R315" s="145">
        <f>Q315*Input!L315/100</f>
        <v>1.4645331447750249E-3</v>
      </c>
      <c r="S315" s="143">
        <f>Input!S315*0.0000028263/0.000000000155125</f>
        <v>0.99768618742086856</v>
      </c>
      <c r="T315" s="137">
        <f>S315*Input!T315/100</f>
        <v>1.6089130096871664E-3</v>
      </c>
      <c r="U315" s="143">
        <f>S315</f>
        <v>0.99768618742086856</v>
      </c>
      <c r="V315" s="137">
        <f>U315*Input!T315/100</f>
        <v>1.6089130096871664E-3</v>
      </c>
      <c r="W315" s="146">
        <v>0</v>
      </c>
      <c r="X315" s="141">
        <f>((($L$4*0.000000001*Input!G315/Input!W315*(232/229))-(W315*0.000000001))/Input!F315)*1000000000</f>
        <v>0.90483122063319277</v>
      </c>
      <c r="Y315" s="141">
        <f>X315*Input!X315/100</f>
        <v>6.0587880383340554E-3</v>
      </c>
      <c r="Z315" s="141">
        <f t="shared" si="1069"/>
        <v>2.2093389420160006E-4</v>
      </c>
      <c r="AA315" s="141">
        <f>Z315*Input!X315/100</f>
        <v>1.4793826792520284E-6</v>
      </c>
      <c r="AB315" s="142">
        <v>0</v>
      </c>
      <c r="AC315" s="142">
        <v>0.85</v>
      </c>
      <c r="AD315" s="141">
        <f>(((Input!G315*$L$4*0.000000001*Input!U315*(230/229))-((AB315*0.000000000000001)+(Input!G315*AC315*0.000000000000001)))/Input!F315)*1000000000000</f>
        <v>225.04402733282728</v>
      </c>
      <c r="AE315" s="141">
        <f>AD315*Input!V315/100</f>
        <v>0.52310544649492152</v>
      </c>
      <c r="AF315" s="141">
        <f t="shared" si="1070"/>
        <v>10.259424971903654</v>
      </c>
      <c r="AG315" s="141">
        <f>AF315*Input!V315/100</f>
        <v>2.3847605041175671E-2</v>
      </c>
      <c r="AH315" s="137">
        <f t="shared" si="1071"/>
        <v>46436.627611977121</v>
      </c>
      <c r="AI315" s="146">
        <f t="shared" si="1072"/>
        <v>329.14394115777071</v>
      </c>
      <c r="AJ315" s="143">
        <f t="shared" si="1073"/>
        <v>-2.3138125791314357</v>
      </c>
      <c r="AK315" s="146">
        <f t="shared" si="1074"/>
        <v>1.6089130096871664</v>
      </c>
      <c r="AL315" s="146">
        <f t="shared" si="1075"/>
        <v>1.0026668418413698</v>
      </c>
      <c r="AM315" s="146">
        <f t="shared" si="1076"/>
        <v>2.3350714911256599E-3</v>
      </c>
      <c r="AN315" s="137">
        <f>AF315/Q315</f>
        <v>1.0026668418413698</v>
      </c>
      <c r="AO315" s="141">
        <f t="shared" si="1077"/>
        <v>2.3350714911256599E-3</v>
      </c>
      <c r="AP315" s="137" t="str">
        <f t="shared" si="1078"/>
        <v>Out of range</v>
      </c>
      <c r="AQ315" s="137" t="e">
        <f t="shared" si="1079"/>
        <v>#VALUE!</v>
      </c>
      <c r="AR315" s="137" t="e">
        <f t="shared" si="1080"/>
        <v>#VALUE!</v>
      </c>
      <c r="AS315" s="145">
        <f t="shared" si="1081"/>
        <v>2.1592154585807133E-5</v>
      </c>
      <c r="AT315" s="145">
        <f t="shared" si="1082"/>
        <v>1.4461500492266398E-7</v>
      </c>
      <c r="AU315" s="137">
        <v>0.75</v>
      </c>
      <c r="AV315" s="137">
        <f t="shared" si="1083"/>
        <v>0.375</v>
      </c>
      <c r="AW315" s="137" t="str">
        <f t="shared" si="1084"/>
        <v>Out of range</v>
      </c>
      <c r="AX315" s="147">
        <f t="shared" si="1085"/>
        <v>0</v>
      </c>
      <c r="AY315" s="147" t="e">
        <f t="shared" si="1086"/>
        <v>#VALUE!</v>
      </c>
      <c r="AZ315" s="137" t="str">
        <f>Input!B315</f>
        <v>Hu1-13</v>
      </c>
      <c r="BA315" s="148">
        <f>Input!E315</f>
        <v>0</v>
      </c>
      <c r="BB315" s="137" t="e">
        <f t="shared" si="1087"/>
        <v>#VALUE!</v>
      </c>
      <c r="BC315" s="143" t="e">
        <f t="shared" si="1088"/>
        <v>#VALUE!</v>
      </c>
      <c r="BD315" s="137" t="e">
        <f t="shared" si="1089"/>
        <v>#VALUE!</v>
      </c>
      <c r="BE315" s="149" t="e">
        <f t="shared" si="1090"/>
        <v>#VALUE!</v>
      </c>
      <c r="BF315" s="150" t="e">
        <f t="shared" si="1091"/>
        <v>#VALUE!</v>
      </c>
      <c r="BG315" s="151"/>
      <c r="BH315" s="151"/>
      <c r="BI315" s="151"/>
      <c r="BJ315" s="151"/>
      <c r="BK315" s="151"/>
      <c r="BL315" s="151"/>
      <c r="BM315" s="155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</row>
    <row r="316" spans="1:109" ht="15" customHeight="1" x14ac:dyDescent="0.2">
      <c r="A316" s="9">
        <f>Input!A316</f>
        <v>9318</v>
      </c>
      <c r="B316" s="9" t="str">
        <f>Input!B316</f>
        <v>ZPT-LB-3,3</v>
      </c>
      <c r="C316" s="9">
        <f>Input!O316</f>
        <v>0.29462847972834721</v>
      </c>
      <c r="D316" s="9">
        <f>C316*Input!P316/100</f>
        <v>2.2615571827490103E-3</v>
      </c>
      <c r="E316" s="11">
        <f>Input!M316</f>
        <v>0.37194546048636207</v>
      </c>
      <c r="F316" s="12">
        <f>E316*Input!N316/100</f>
        <v>5.6140648895719554E-5</v>
      </c>
      <c r="G316" s="13">
        <f t="shared" si="1066"/>
        <v>51.283840091859602</v>
      </c>
      <c r="H316" s="12">
        <f>G316*Input!L316/100</f>
        <v>1.6726029670946801E-2</v>
      </c>
      <c r="I316" s="9">
        <v>0.3</v>
      </c>
      <c r="J316" s="21">
        <f>(((C316*$G$4*0.000000001*Input!G316*(234/233))-(I316*0.000000000000001))/Input!F316)*1000000000000</f>
        <v>16.58892838965696</v>
      </c>
      <c r="K316" s="9">
        <f>J316*Input!P316/100</f>
        <v>0.127335993412208</v>
      </c>
      <c r="L316" s="14">
        <f t="shared" si="1067"/>
        <v>0.22941282128447699</v>
      </c>
      <c r="M316" s="22">
        <f>L316*Input!P316/100</f>
        <v>1.760964229489949E-3</v>
      </c>
      <c r="N316" s="9">
        <v>5.0000000000000001E-3</v>
      </c>
      <c r="O316" s="21">
        <f>(((G316*$D$4*0.000000001*Input!G316*(238/236))-(N316*0.000000001))/Input!F316)*1000000</f>
        <v>0.29087546734253339</v>
      </c>
      <c r="P316" s="9">
        <f>O316*Input!L316/100</f>
        <v>9.4867928934479196E-5</v>
      </c>
      <c r="Q316" s="23">
        <f t="shared" si="1068"/>
        <v>0.21702194761606827</v>
      </c>
      <c r="R316" s="24">
        <f>Q316*Input!L316/100</f>
        <v>7.0780883969903904E-5</v>
      </c>
      <c r="S316" s="65">
        <f>Input!S316*0.0000028263/0.000000000155125</f>
        <v>1.0479681385668072</v>
      </c>
      <c r="T316" s="9">
        <f>S316*Input!T316/100</f>
        <v>5.7858767194286518E-3</v>
      </c>
      <c r="U316" s="9">
        <f>S316*1/((U315+U317)/2)</f>
        <v>1.0493951038507885</v>
      </c>
      <c r="V316" s="9">
        <f>U316*Input!T316/100</f>
        <v>5.7937550555270303E-3</v>
      </c>
      <c r="W316" s="3">
        <v>3.0000000000000001E-3</v>
      </c>
      <c r="X316" s="21">
        <f>((($L$4*0.000000001*Input!G316/Input!W316*(232/229))-(W316*0.000000001))/Input!F316)*1000000000</f>
        <v>1.0480254927315564</v>
      </c>
      <c r="Y316" s="21">
        <f>X316*Input!X316/100</f>
        <v>2.718801723083072E-3</v>
      </c>
      <c r="Z316" s="21">
        <f t="shared" si="1069"/>
        <v>2.5589783823960093E-4</v>
      </c>
      <c r="AA316" s="21">
        <f>Z316*Input!X316/100</f>
        <v>6.6385358787953402E-7</v>
      </c>
      <c r="AB316" s="14">
        <v>0.05</v>
      </c>
      <c r="AC316" s="14">
        <v>0.85</v>
      </c>
      <c r="AD316" s="21">
        <f>(((Input!G316*$L$4*0.000000001*Input!U316*(230/229))-((AB316*0.000000000000001)+(Input!G316*AC316*0.000000000000001)))/Input!F316)*1000000000000</f>
        <v>0.55024348154400138</v>
      </c>
      <c r="AE316" s="21">
        <f>AD316*Input!V316/100</f>
        <v>5.5721525874154335E-3</v>
      </c>
      <c r="AF316" s="21">
        <f t="shared" si="1070"/>
        <v>2.5084787994976796E-2</v>
      </c>
      <c r="AG316" s="21">
        <f>AF316*Input!V316/100</f>
        <v>2.540262102492532E-4</v>
      </c>
      <c r="AH316" s="9">
        <f t="shared" si="1071"/>
        <v>98.026572508555304</v>
      </c>
      <c r="AI316" s="3">
        <f t="shared" si="1072"/>
        <v>1.0247414260090419</v>
      </c>
      <c r="AJ316" s="22">
        <f t="shared" si="1073"/>
        <v>49.395103850788487</v>
      </c>
      <c r="AK316" s="3">
        <f t="shared" si="1074"/>
        <v>5.7937550555270301</v>
      </c>
      <c r="AL316" s="3">
        <f t="shared" si="1075"/>
        <v>0.11558641082400609</v>
      </c>
      <c r="AM316" s="3">
        <f t="shared" si="1076"/>
        <v>1.1711162154838951E-3</v>
      </c>
      <c r="AN316" s="9">
        <f>AL316*1/((AN315+AN317)/2)</f>
        <v>0.11517608159850391</v>
      </c>
      <c r="AO316" s="21">
        <f t="shared" si="1077"/>
        <v>1.1669587785823874E-3</v>
      </c>
      <c r="AP316" s="58">
        <f t="shared" si="1078"/>
        <v>12.6839</v>
      </c>
      <c r="AQ316" s="58">
        <f t="shared" si="1079"/>
        <v>0.16550000000000001</v>
      </c>
      <c r="AR316" s="58">
        <f t="shared" si="1080"/>
        <v>1.3048037275601354</v>
      </c>
      <c r="AS316" s="67">
        <f t="shared" si="1081"/>
        <v>1.1791334519414953E-3</v>
      </c>
      <c r="AT316" s="67">
        <f t="shared" si="1082"/>
        <v>3.0830031558391671E-6</v>
      </c>
      <c r="AU316" s="58">
        <v>0.75</v>
      </c>
      <c r="AV316" s="58">
        <f t="shared" si="1083"/>
        <v>0.375</v>
      </c>
      <c r="AW316" s="58">
        <f t="shared" si="1084"/>
        <v>12.592000000000001</v>
      </c>
      <c r="AX316" s="57">
        <f t="shared" si="1085"/>
        <v>0.15793282910000001</v>
      </c>
      <c r="AY316" s="47">
        <f t="shared" si="1086"/>
        <v>0.16201943443855901</v>
      </c>
      <c r="AZ316" s="9" t="str">
        <f>Input!B316</f>
        <v>ZPT-LB-3,3</v>
      </c>
      <c r="BA316" s="48">
        <f>Input!E316</f>
        <v>3.3</v>
      </c>
      <c r="BB316" s="58">
        <f t="shared" si="1087"/>
        <v>51.184670174032284</v>
      </c>
      <c r="BC316" s="22">
        <f t="shared" si="1088"/>
        <v>6.0037041283493222</v>
      </c>
      <c r="BD316" s="9">
        <f t="shared" si="1089"/>
        <v>12534</v>
      </c>
      <c r="BE316" s="49">
        <f t="shared" si="1090"/>
        <v>81.009717219279509</v>
      </c>
      <c r="BF316" s="89">
        <f t="shared" si="1091"/>
        <v>1.2866854704459896</v>
      </c>
      <c r="BG316" s="85"/>
      <c r="BH316" s="85"/>
      <c r="BI316" s="85"/>
      <c r="BJ316" s="85"/>
      <c r="BK316" s="85"/>
      <c r="BL316" s="85"/>
      <c r="BM316" s="90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  <c r="CE316" s="85"/>
      <c r="CF316" s="85"/>
      <c r="CG316" s="85"/>
      <c r="CH316" s="85"/>
      <c r="CI316" s="85"/>
      <c r="CJ316" s="85"/>
      <c r="CK316" s="85"/>
      <c r="CL316" s="85"/>
      <c r="CM316" s="85"/>
      <c r="CN316" s="85"/>
      <c r="CO316" s="85"/>
      <c r="CP316" s="85"/>
      <c r="CQ316" s="85"/>
      <c r="CR316" s="85"/>
      <c r="CS316" s="85"/>
      <c r="CT316" s="85"/>
      <c r="CU316" s="85"/>
      <c r="CV316" s="85"/>
      <c r="CW316" s="85"/>
      <c r="CX316" s="85"/>
      <c r="CY316" s="85"/>
      <c r="CZ316" s="85"/>
      <c r="DA316" s="85"/>
      <c r="DB316" s="85"/>
      <c r="DC316" s="85"/>
      <c r="DD316" s="85"/>
      <c r="DE316" s="85"/>
    </row>
    <row r="317" spans="1:109" s="154" customFormat="1" ht="15" customHeight="1" x14ac:dyDescent="0.2">
      <c r="A317" s="137">
        <f>Input!A317</f>
        <v>9186</v>
      </c>
      <c r="B317" s="137" t="str">
        <f>Input!B317</f>
        <v>Hu1-13</v>
      </c>
      <c r="C317" s="137">
        <f>Input!O317</f>
        <v>2.0861996101433622</v>
      </c>
      <c r="D317" s="137">
        <f>C317*Input!P317/100</f>
        <v>1.6939386575047281E-2</v>
      </c>
      <c r="E317" s="138">
        <f>Input!M317</f>
        <v>2.6995150141555615</v>
      </c>
      <c r="F317" s="139">
        <f>E317*Input!N317/100</f>
        <v>3.0585240272494699E-4</v>
      </c>
      <c r="G317" s="140">
        <f t="shared" si="1066"/>
        <v>372.20913015176882</v>
      </c>
      <c r="H317" s="139">
        <f>G317*Input!L317/100</f>
        <v>2.0379498094886424E-2</v>
      </c>
      <c r="I317" s="137">
        <v>0</v>
      </c>
      <c r="J317" s="141">
        <f>(((C317*$G$4*0.000000001*Input!G317*(234/233))-(I317*0.000000000000001))/Input!F317)*1000000000000</f>
        <v>763.05227292512177</v>
      </c>
      <c r="K317" s="137">
        <f>J317*Input!P317/100</f>
        <v>6.1957817292271864</v>
      </c>
      <c r="L317" s="142">
        <f t="shared" si="1067"/>
        <v>10.552458278645016</v>
      </c>
      <c r="M317" s="143">
        <f>L317*Input!P317/100</f>
        <v>8.5683157656587919E-2</v>
      </c>
      <c r="N317" s="137">
        <v>0</v>
      </c>
      <c r="O317" s="141">
        <f>(((G317*$D$4*0.000000001*Input!G317*(238/236))-(N317*0.000000001))/Input!F317)*1000000</f>
        <v>13.713948290846195</v>
      </c>
      <c r="P317" s="137">
        <f>O317*Input!L317/100</f>
        <v>7.5087729028224328E-4</v>
      </c>
      <c r="Q317" s="144">
        <f t="shared" si="1068"/>
        <v>10.231965571990647</v>
      </c>
      <c r="R317" s="145">
        <f>Q317*Input!L317/100</f>
        <v>5.6022893043032455E-4</v>
      </c>
      <c r="S317" s="143">
        <f>Input!S317*0.0000028263/0.000000000155125</f>
        <v>0.99959421673054194</v>
      </c>
      <c r="T317" s="137">
        <f>S317*Input!T317/100</f>
        <v>1.0392367438466594E-3</v>
      </c>
      <c r="U317" s="143">
        <f>S317</f>
        <v>0.99959421673054194</v>
      </c>
      <c r="V317" s="137">
        <f>U317*Input!T317/100</f>
        <v>1.0392367438466594E-3</v>
      </c>
      <c r="W317" s="146">
        <v>0</v>
      </c>
      <c r="X317" s="141">
        <f>((($L$4*0.000000001*Input!G317/Input!W317*(232/229))-(W317*0.000000001))/Input!F317)*1000000000</f>
        <v>0.9286344695312817</v>
      </c>
      <c r="Y317" s="141">
        <f>X317*Input!X317/100</f>
        <v>4.7062717118898471E-3</v>
      </c>
      <c r="Z317" s="141">
        <f t="shared" si="1069"/>
        <v>2.2674596650169659E-4</v>
      </c>
      <c r="AA317" s="141">
        <f>Z317*Input!X317/100</f>
        <v>1.1491368917962726E-6</v>
      </c>
      <c r="AB317" s="142">
        <v>0</v>
      </c>
      <c r="AC317" s="142">
        <v>0.85</v>
      </c>
      <c r="AD317" s="141">
        <f>(((Input!G317*$L$4*0.000000001*Input!U317*(230/229))-((AB317*0.000000000000001)+(Input!G317*AC317*0.000000000000001)))/Input!F317)*1000000000000</f>
        <v>225.44234875490559</v>
      </c>
      <c r="AE317" s="141">
        <f>AD317*Input!V317/100</f>
        <v>0.60833561741127251</v>
      </c>
      <c r="AF317" s="141">
        <f t="shared" si="1070"/>
        <v>10.277583857491276</v>
      </c>
      <c r="AG317" s="141">
        <f>AF317*Input!V317/100</f>
        <v>2.7733122707306053E-2</v>
      </c>
      <c r="AH317" s="137">
        <f t="shared" si="1071"/>
        <v>45326.424174404776</v>
      </c>
      <c r="AI317" s="146">
        <f t="shared" si="1072"/>
        <v>260.24438911129278</v>
      </c>
      <c r="AJ317" s="143">
        <f t="shared" si="1073"/>
        <v>-0.40578326945805987</v>
      </c>
      <c r="AK317" s="146">
        <f t="shared" si="1074"/>
        <v>1.0392367438466594</v>
      </c>
      <c r="AL317" s="146">
        <f t="shared" si="1075"/>
        <v>1.0044584088149695</v>
      </c>
      <c r="AM317" s="146">
        <f t="shared" si="1076"/>
        <v>2.7109973157884897E-3</v>
      </c>
      <c r="AN317" s="137">
        <f>AF317/Q317</f>
        <v>1.0044584088149695</v>
      </c>
      <c r="AO317" s="141">
        <f t="shared" si="1077"/>
        <v>2.7109973157884897E-3</v>
      </c>
      <c r="AP317" s="137" t="str">
        <f t="shared" si="1078"/>
        <v>Out of range</v>
      </c>
      <c r="AQ317" s="137" t="e">
        <f t="shared" si="1079"/>
        <v>#VALUE!</v>
      </c>
      <c r="AR317" s="137" t="e">
        <f t="shared" si="1080"/>
        <v>#VALUE!</v>
      </c>
      <c r="AS317" s="145">
        <f t="shared" si="1081"/>
        <v>2.2160548225689812E-5</v>
      </c>
      <c r="AT317" s="145">
        <f t="shared" si="1082"/>
        <v>1.1231507239589646E-7</v>
      </c>
      <c r="AU317" s="137">
        <v>0.75</v>
      </c>
      <c r="AV317" s="137">
        <f t="shared" si="1083"/>
        <v>0.375</v>
      </c>
      <c r="AW317" s="137" t="str">
        <f t="shared" si="1084"/>
        <v>Out of range</v>
      </c>
      <c r="AX317" s="147">
        <f t="shared" si="1085"/>
        <v>154.16488065350001</v>
      </c>
      <c r="AY317" s="147" t="e">
        <f t="shared" si="1086"/>
        <v>#VALUE!</v>
      </c>
      <c r="AZ317" s="137" t="str">
        <f>Input!B317</f>
        <v>Hu1-13</v>
      </c>
      <c r="BA317" s="148">
        <f>Input!E317</f>
        <v>0</v>
      </c>
      <c r="BB317" s="137" t="e">
        <f t="shared" si="1087"/>
        <v>#VALUE!</v>
      </c>
      <c r="BC317" s="143" t="e">
        <f t="shared" si="1088"/>
        <v>#VALUE!</v>
      </c>
      <c r="BD317" s="137" t="e">
        <f t="shared" si="1089"/>
        <v>#VALUE!</v>
      </c>
      <c r="BE317" s="149" t="e">
        <f t="shared" si="1090"/>
        <v>#VALUE!</v>
      </c>
      <c r="BF317" s="150" t="e">
        <f t="shared" si="1091"/>
        <v>#VALUE!</v>
      </c>
      <c r="BG317" s="151"/>
      <c r="BH317" s="151"/>
      <c r="BI317" s="151"/>
      <c r="BJ317" s="151"/>
      <c r="BK317" s="151"/>
      <c r="BL317" s="151"/>
      <c r="BM317" s="155"/>
      <c r="BN317" s="151"/>
      <c r="BO317" s="151"/>
      <c r="BP317" s="151"/>
      <c r="BQ317" s="151"/>
      <c r="BR317" s="151"/>
      <c r="BS317" s="151"/>
      <c r="BT317" s="151"/>
      <c r="BU317" s="151"/>
      <c r="BV317" s="151"/>
      <c r="BW317" s="151"/>
      <c r="BX317" s="151"/>
      <c r="BY317" s="151"/>
      <c r="BZ317" s="151"/>
      <c r="CA317" s="151"/>
      <c r="CB317" s="151"/>
      <c r="CC317" s="151"/>
      <c r="CD317" s="151"/>
      <c r="CE317" s="151"/>
      <c r="CF317" s="151"/>
      <c r="CG317" s="151"/>
      <c r="CH317" s="151"/>
      <c r="CI317" s="151"/>
      <c r="CJ317" s="151"/>
      <c r="CK317" s="151"/>
      <c r="CL317" s="151"/>
      <c r="CM317" s="151"/>
      <c r="CN317" s="151"/>
      <c r="CO317" s="151"/>
      <c r="CP317" s="151"/>
      <c r="CQ317" s="151"/>
      <c r="CR317" s="151"/>
      <c r="CS317" s="151"/>
      <c r="CT317" s="151"/>
      <c r="CU317" s="151"/>
      <c r="CV317" s="151"/>
      <c r="CW317" s="151"/>
      <c r="CX317" s="151"/>
      <c r="CY317" s="151"/>
      <c r="CZ317" s="151"/>
      <c r="DA317" s="151"/>
      <c r="DB317" s="151"/>
      <c r="DC317" s="151"/>
      <c r="DD317" s="151"/>
      <c r="DE317" s="151"/>
    </row>
    <row r="318" spans="1:109" ht="15" customHeight="1" x14ac:dyDescent="0.2">
      <c r="A318" s="9">
        <f>Input!A318</f>
        <v>9319</v>
      </c>
      <c r="B318" s="9" t="str">
        <f>Input!B318</f>
        <v>ZPT-LB-3,8</v>
      </c>
      <c r="C318" s="9">
        <f>Input!O318</f>
        <v>0.62521136302206037</v>
      </c>
      <c r="D318" s="9">
        <f>C318*Input!P318/100</f>
        <v>4.2039985396589742E-3</v>
      </c>
      <c r="E318" s="11">
        <f>Input!M318</f>
        <v>0.79146035085689026</v>
      </c>
      <c r="F318" s="12">
        <f>E318*Input!N318/100</f>
        <v>8.7138878537448944E-5</v>
      </c>
      <c r="G318" s="13">
        <f t="shared" ref="G318:G323" si="1092">E318*137.88</f>
        <v>109.12655317614802</v>
      </c>
      <c r="H318" s="12">
        <f>G318*Input!L318/100</f>
        <v>1.0456513875525937E-2</v>
      </c>
      <c r="I318" s="9">
        <v>0.3</v>
      </c>
      <c r="J318" s="21">
        <f>(((C318*$G$4*0.000000001*Input!G318*(234/233))-(I318*0.000000000000001))/Input!F318)*1000000000000</f>
        <v>26.456009942533857</v>
      </c>
      <c r="K318" s="9">
        <f>J318*Input!P318/100</f>
        <v>0.17789348329501048</v>
      </c>
      <c r="L318" s="14">
        <f t="shared" ref="L318:L323" si="1093">(J318/234)*602200000000*0.0000028263/(365.2425*24*60)</f>
        <v>0.36586738686695686</v>
      </c>
      <c r="M318" s="22">
        <f>L318*Input!P318/100</f>
        <v>2.4601375647794487E-3</v>
      </c>
      <c r="N318" s="9">
        <v>5.0000000000000001E-3</v>
      </c>
      <c r="O318" s="21">
        <f>(((G318*$D$4*0.000000001*Input!G318*(238/236))-(N318*0.000000001))/Input!F318)*1000000</f>
        <v>0.46516602437983645</v>
      </c>
      <c r="P318" s="9">
        <f>O318*Input!L318/100</f>
        <v>4.4572240639724821E-5</v>
      </c>
      <c r="Q318" s="23">
        <f t="shared" ref="Q318:Q323" si="1094">(O318/238.05)*602200000000000000*0.00000000015512/(365.2425*24*60)</f>
        <v>0.34705998927319626</v>
      </c>
      <c r="R318" s="24">
        <f>Q318*Input!L318/100</f>
        <v>3.3255312184351699E-5</v>
      </c>
      <c r="S318" s="65">
        <f>Input!S318*0.0000028263/0.000000000155125</f>
        <v>1.042529104986492</v>
      </c>
      <c r="T318" s="9">
        <f>S318*Input!T318/100</f>
        <v>3.0758842868379545E-3</v>
      </c>
      <c r="U318" s="9">
        <f>S318*1/((U317+U319)/2)</f>
        <v>1.042948067867207</v>
      </c>
      <c r="V318" s="9">
        <f>U318*Input!T318/100</f>
        <v>3.0771203974994175E-3</v>
      </c>
      <c r="W318" s="3">
        <v>3.0000000000000001E-3</v>
      </c>
      <c r="X318" s="21">
        <f>((($L$4*0.000000001*Input!G318/Input!W318*(232/229))-(W318*0.000000001))/Input!F318)*1000000000</f>
        <v>1.3428080720754352</v>
      </c>
      <c r="Y318" s="21">
        <f>X318*Input!X318/100</f>
        <v>2.3644623906301883E-3</v>
      </c>
      <c r="Z318" s="21">
        <f t="shared" ref="Z318:Z323" si="1095">(X318/232)*6.022E+23*0.000000001*0.000000000049475/(365.2425*24*60)</f>
        <v>3.2787530952055398E-4</v>
      </c>
      <c r="AA318" s="21">
        <f>Z318*Input!X318/100</f>
        <v>5.7733406158287583E-7</v>
      </c>
      <c r="AB318" s="14">
        <v>0.05</v>
      </c>
      <c r="AC318" s="14">
        <v>0.85</v>
      </c>
      <c r="AD318" s="21">
        <f>(((Input!G318*$L$4*0.000000001*Input!U318*(230/229))-((AB318*0.000000000000001)+(Input!G318*AC318*0.000000000000001)))/Input!F318)*1000000000000</f>
        <v>0.71966999541213639</v>
      </c>
      <c r="AE318" s="21">
        <f>AD318*Input!V318/100</f>
        <v>5.2431021557418521E-3</v>
      </c>
      <c r="AF318" s="21">
        <f t="shared" ref="AF318:AF323" si="1096">(AD318/230)*602200000000*0.0000091577/(365.2425*24*60)</f>
        <v>3.2808692636580983E-2</v>
      </c>
      <c r="AG318" s="21">
        <f>AF318*Input!V318/100</f>
        <v>2.3902528684889603E-4</v>
      </c>
      <c r="AH318" s="9">
        <f t="shared" ref="AH318:AH323" si="1097">AF318/Z318</f>
        <v>100.06454186671309</v>
      </c>
      <c r="AI318" s="3">
        <f t="shared" ref="AI318:AI323" si="1098">AH318*SQRT((AG318/AF318)^2+(AA318/Z318)^2)</f>
        <v>0.75000334825937176</v>
      </c>
      <c r="AJ318" s="22">
        <f t="shared" ref="AJ318:AJ323" si="1099">(U318-1)*1000</f>
        <v>42.948067867206952</v>
      </c>
      <c r="AK318" s="3">
        <f t="shared" ref="AK318:AK323" si="1100">V318*1000</f>
        <v>3.0771203974994177</v>
      </c>
      <c r="AL318" s="3">
        <f t="shared" ref="AL318:AL323" si="1101">AF318/Q318</f>
        <v>9.4533203626520207E-2</v>
      </c>
      <c r="AM318" s="3">
        <f t="shared" ref="AM318:AM323" si="1102">AL318*SQRT((R318/Q318)^2+(AG318/AF318)^2)</f>
        <v>6.8877418021114013E-4</v>
      </c>
      <c r="AN318" s="9">
        <f>AL318*1/((AN317+AN319)/2)</f>
        <v>9.4176980101248531E-2</v>
      </c>
      <c r="AO318" s="21">
        <f t="shared" ref="AO318:AO323" si="1103">AN318*SQRT((R318/Q318)^2+(AG318/AF318)^2)</f>
        <v>6.8617871579040315E-4</v>
      </c>
      <c r="AP318" s="58">
        <f t="shared" ref="AP318:AP323" si="1104">ThU_Alter_Kombi(AN318,U318)</f>
        <v>10.3279</v>
      </c>
      <c r="AQ318" s="58">
        <f t="shared" ref="AQ318:AQ323" si="1105">Montealter(AN318,AO318,U318,V318)</f>
        <v>9.1999999999999998E-2</v>
      </c>
      <c r="AR318" s="58">
        <f t="shared" ref="AR318:AR323" si="1106">(AQ318/AP318)*100</f>
        <v>0.89079096428121896</v>
      </c>
      <c r="AS318" s="67">
        <f t="shared" ref="AS318:AS323" si="1107">Z318/Q318</f>
        <v>9.4472229486084434E-4</v>
      </c>
      <c r="AT318" s="67">
        <f t="shared" ref="AT318:AT323" si="1108">AS318*SQRT((Y318/X318)^2+(P318/O318)^2)</f>
        <v>1.665960539025773E-6</v>
      </c>
      <c r="AU318" s="58">
        <v>0.75</v>
      </c>
      <c r="AV318" s="58">
        <f t="shared" ref="AV318:AV323" si="1109">AU318/2</f>
        <v>0.375</v>
      </c>
      <c r="AW318" s="58">
        <f t="shared" ref="AW318:AW323" si="1110">marincorr_age(AN318,U318,AS318,AU318)</f>
        <v>10.2538</v>
      </c>
      <c r="AX318" s="57">
        <f t="shared" ref="AX318:AX323" si="1111">marincorr_age_error(AN318, AO318, U318, V318, AS318, AT318, AU318, AV318)</f>
        <v>8.9723785799999997E-2</v>
      </c>
      <c r="AY318" s="47">
        <f t="shared" ref="AY318:AY323" si="1112">SQRT(((AU318*EXP(-0.0000091577*AW318*1000))/(0.0000091577*(EXP(-0.0000091577*AW318*1000)+(AJ318/1000)*EXP(-(0.0000091577-0.0000028263)*AW318*1000)-AS318*AU318*EXP(-0.0000091577*AW318*1000))))^2*AT318^2+((AS318*EXP(-0.0000091577*AW318*1000))/(0.0000091577*(EXP(-0.0000091577*AW318*1000)+(AJ318/1000)*EXP(-(0.0000091577-0.0000028263)*AW318*1000)-AS318*AU318*EXP(-0.0000091577*AW318*1000))))^2*AV318^2+((0.0000091577/(0.0000091577-0.0000028263))*(EXP(-(0.0000091577-0.0000028263)*AW318*1000)-1)/(0.0000091577*(EXP(-0.0000091577*AW318*1000)+(AJ318/1000)*EXP(-(0.0000091577-0.0000028263)*AW318*1000)-AS318*AU318*EXP(-0.0000091577*AW318*1000))))^2*T318^2+(1/(0.0000091577*(EXP(-0.0000091577*AW318*1000)+(AJ318/1000)*EXP(-(0.0000091577-0.0000028263)*AW318*1000)-AS318*AU318*EXP(-0.0000091577*AW318*1000))))^2*AO318^2)/1000</f>
        <v>9.2892298604816431E-2</v>
      </c>
      <c r="AZ318" s="9" t="str">
        <f>Input!B318</f>
        <v>ZPT-LB-3,8</v>
      </c>
      <c r="BA318" s="48">
        <f>Input!E318</f>
        <v>3.8</v>
      </c>
      <c r="BB318" s="58">
        <f t="shared" ref="BB318:BB323" si="1113">((U318-1)*EXP(0.0000028263*AW318*1000))*1000</f>
        <v>44.210927044372426</v>
      </c>
      <c r="BC318" s="22">
        <f t="shared" ref="BC318:BC323" si="1114">SQRT((EXP(0.0000028263*AW318*1000)*V318)^2+((U318-1)*0.0000028263*EXP(0.0000028263*AW318*1000)*AX318*1000)^2)*1000</f>
        <v>3.1676209026560178</v>
      </c>
      <c r="BD318" s="9">
        <f t="shared" ref="BD318:BD323" si="1115">AW318*1000-58</f>
        <v>10195.799999999999</v>
      </c>
      <c r="BE318" s="49">
        <f t="shared" ref="BE318:BE323" si="1116">AY318/2*1000</f>
        <v>46.446149302408216</v>
      </c>
      <c r="BF318" s="89">
        <f t="shared" ref="BF318:BF323" si="1117">AY318/AW318*100</f>
        <v>0.9059304707017537</v>
      </c>
      <c r="BG318" s="85"/>
      <c r="BH318" s="85"/>
      <c r="BI318" s="85"/>
      <c r="BJ318" s="85"/>
      <c r="BK318" s="85"/>
      <c r="BL318" s="85"/>
      <c r="BM318" s="90"/>
      <c r="BN318" s="85"/>
      <c r="BO318" s="85"/>
      <c r="BP318" s="85"/>
      <c r="BQ318" s="85"/>
      <c r="BR318" s="85"/>
      <c r="BS318" s="85"/>
      <c r="BT318" s="85"/>
      <c r="BU318" s="85"/>
      <c r="BV318" s="85"/>
      <c r="BW318" s="85"/>
      <c r="BX318" s="85"/>
      <c r="BY318" s="85"/>
      <c r="BZ318" s="85"/>
      <c r="CA318" s="85"/>
      <c r="CB318" s="85"/>
      <c r="CC318" s="85"/>
      <c r="CD318" s="85"/>
      <c r="CE318" s="85"/>
      <c r="CF318" s="85"/>
      <c r="CG318" s="85"/>
      <c r="CH318" s="85"/>
      <c r="CI318" s="85"/>
      <c r="CJ318" s="85"/>
      <c r="CK318" s="85"/>
      <c r="CL318" s="85"/>
      <c r="CM318" s="85"/>
      <c r="CN318" s="85"/>
      <c r="CO318" s="85"/>
      <c r="CP318" s="85"/>
      <c r="CQ318" s="85"/>
      <c r="CR318" s="85"/>
      <c r="CS318" s="85"/>
      <c r="CT318" s="85"/>
      <c r="CU318" s="85"/>
      <c r="CV318" s="85"/>
      <c r="CW318" s="85"/>
      <c r="CX318" s="85"/>
      <c r="CY318" s="85"/>
      <c r="CZ318" s="85"/>
      <c r="DA318" s="85"/>
      <c r="DB318" s="85"/>
      <c r="DC318" s="85"/>
      <c r="DD318" s="85"/>
      <c r="DE318" s="85"/>
    </row>
    <row r="319" spans="1:109" s="154" customFormat="1" ht="15" customHeight="1" x14ac:dyDescent="0.2">
      <c r="A319" s="137">
        <f>Input!A319</f>
        <v>9186</v>
      </c>
      <c r="B319" s="137" t="str">
        <f>Input!B319</f>
        <v>Hu1-13</v>
      </c>
      <c r="C319" s="137">
        <f>Input!O319</f>
        <v>2.0687056392375256</v>
      </c>
      <c r="D319" s="137">
        <f>C319*Input!P319/100</f>
        <v>1.6099898916885257E-2</v>
      </c>
      <c r="E319" s="138">
        <f>Input!M319</f>
        <v>2.6989376096028974</v>
      </c>
      <c r="F319" s="139">
        <f>E319*Input!N319/100</f>
        <v>3.5032502078344849E-4</v>
      </c>
      <c r="G319" s="140">
        <f t="shared" si="1092"/>
        <v>372.12951761204749</v>
      </c>
      <c r="H319" s="139">
        <f>G319*Input!L319/100</f>
        <v>2.5398185855684166E-2</v>
      </c>
      <c r="I319" s="137">
        <v>0</v>
      </c>
      <c r="J319" s="141">
        <f>(((C319*$G$4*0.000000001*Input!G319*(234/233))-(I319*0.000000000000001))/Input!F319)*1000000000000</f>
        <v>756.65364539337406</v>
      </c>
      <c r="K319" s="137">
        <f>J319*Input!P319/100</f>
        <v>5.8887291526000141</v>
      </c>
      <c r="L319" s="142">
        <f t="shared" si="1093"/>
        <v>10.463969910986378</v>
      </c>
      <c r="M319" s="143">
        <f>L319*Input!P319/100</f>
        <v>8.1436843715620669E-2</v>
      </c>
      <c r="N319" s="137">
        <v>0</v>
      </c>
      <c r="O319" s="141">
        <f>(((G319*$D$4*0.000000001*Input!G319*(238/236))-(N319*0.000000001))/Input!F319)*1000000</f>
        <v>13.711014987591126</v>
      </c>
      <c r="P319" s="137">
        <f>O319*Input!L319/100</f>
        <v>9.357895314500486E-4</v>
      </c>
      <c r="Q319" s="144">
        <f t="shared" si="1094"/>
        <v>10.229777036837858</v>
      </c>
      <c r="R319" s="145">
        <f>Q319*Input!L319/100</f>
        <v>6.9819180190560217E-4</v>
      </c>
      <c r="S319" s="143">
        <f>Input!S319*0.0000028263/0.000000000155125</f>
        <v>0.99960236286220461</v>
      </c>
      <c r="T319" s="137">
        <f>S319*Input!T319/100</f>
        <v>1.596999526261916E-3</v>
      </c>
      <c r="U319" s="143">
        <f>S319</f>
        <v>0.99960236286220461</v>
      </c>
      <c r="V319" s="137">
        <f>U319*Input!T319/100</f>
        <v>1.596999526261916E-3</v>
      </c>
      <c r="W319" s="146">
        <v>0</v>
      </c>
      <c r="X319" s="141">
        <f>((($L$4*0.000000001*Input!G319/Input!W319*(232/229))-(W319*0.000000001))/Input!F319)*1000000000</f>
        <v>0.92442377905310968</v>
      </c>
      <c r="Y319" s="141">
        <f>X319*Input!X319/100</f>
        <v>5.3974345791004087E-3</v>
      </c>
      <c r="Z319" s="141">
        <f t="shared" si="1095"/>
        <v>2.2571783636714054E-4</v>
      </c>
      <c r="AA319" s="141">
        <f>Z319*Input!X319/100</f>
        <v>1.3178990877708033E-6</v>
      </c>
      <c r="AB319" s="142">
        <v>0</v>
      </c>
      <c r="AC319" s="142">
        <v>0.85</v>
      </c>
      <c r="AD319" s="141">
        <f>(((Input!G319*$L$4*0.000000001*Input!U319*(230/229))-((AB319*0.000000000000001)+(Input!G319*AC319*0.000000000000001)))/Input!F319)*1000000000000</f>
        <v>225.09078480557943</v>
      </c>
      <c r="AE319" s="141">
        <f>AD319*Input!V319/100</f>
        <v>0.63209562475433467</v>
      </c>
      <c r="AF319" s="141">
        <f t="shared" si="1096"/>
        <v>10.261556576058014</v>
      </c>
      <c r="AG319" s="141">
        <f>AF319*Input!V319/100</f>
        <v>2.8816306364997685E-2</v>
      </c>
      <c r="AH319" s="137">
        <f t="shared" si="1097"/>
        <v>45461.87727657958</v>
      </c>
      <c r="AI319" s="146">
        <f t="shared" si="1098"/>
        <v>294.54355469462661</v>
      </c>
      <c r="AJ319" s="143">
        <f t="shared" si="1099"/>
        <v>-0.39763713779539245</v>
      </c>
      <c r="AK319" s="146">
        <f t="shared" si="1100"/>
        <v>1.5969995262619159</v>
      </c>
      <c r="AL319" s="146">
        <f t="shared" si="1101"/>
        <v>1.0031065720304282</v>
      </c>
      <c r="AM319" s="146">
        <f t="shared" si="1102"/>
        <v>2.8177364865035808E-3</v>
      </c>
      <c r="AN319" s="137">
        <f>AF319/Q319</f>
        <v>1.0031065720304282</v>
      </c>
      <c r="AO319" s="141">
        <f t="shared" si="1103"/>
        <v>2.8177364865035808E-3</v>
      </c>
      <c r="AP319" s="137" t="str">
        <f t="shared" si="1104"/>
        <v>Out of range</v>
      </c>
      <c r="AQ319" s="137" t="e">
        <f t="shared" si="1105"/>
        <v>#VALUE!</v>
      </c>
      <c r="AR319" s="137" t="e">
        <f t="shared" si="1106"/>
        <v>#VALUE!</v>
      </c>
      <c r="AS319" s="145">
        <f t="shared" si="1107"/>
        <v>2.2064785532892955E-5</v>
      </c>
      <c r="AT319" s="145">
        <f t="shared" si="1108"/>
        <v>1.2883849962836251E-7</v>
      </c>
      <c r="AU319" s="137">
        <v>0.75</v>
      </c>
      <c r="AV319" s="137">
        <f t="shared" si="1109"/>
        <v>0.375</v>
      </c>
      <c r="AW319" s="137" t="str">
        <f t="shared" si="1110"/>
        <v>Out of range</v>
      </c>
      <c r="AX319" s="147">
        <f t="shared" si="1111"/>
        <v>213.7207078552</v>
      </c>
      <c r="AY319" s="147" t="e">
        <f t="shared" si="1112"/>
        <v>#VALUE!</v>
      </c>
      <c r="AZ319" s="137" t="str">
        <f>Input!B319</f>
        <v>Hu1-13</v>
      </c>
      <c r="BA319" s="148">
        <f>Input!E319</f>
        <v>0</v>
      </c>
      <c r="BB319" s="137" t="e">
        <f t="shared" si="1113"/>
        <v>#VALUE!</v>
      </c>
      <c r="BC319" s="143" t="e">
        <f t="shared" si="1114"/>
        <v>#VALUE!</v>
      </c>
      <c r="BD319" s="137" t="e">
        <f t="shared" si="1115"/>
        <v>#VALUE!</v>
      </c>
      <c r="BE319" s="149" t="e">
        <f t="shared" si="1116"/>
        <v>#VALUE!</v>
      </c>
      <c r="BF319" s="150" t="e">
        <f t="shared" si="1117"/>
        <v>#VALUE!</v>
      </c>
      <c r="BG319" s="151"/>
      <c r="BH319" s="151"/>
      <c r="BI319" s="151"/>
      <c r="BJ319" s="151"/>
      <c r="BK319" s="151"/>
      <c r="BL319" s="151"/>
      <c r="BM319" s="155"/>
      <c r="BN319" s="151"/>
      <c r="BO319" s="151"/>
      <c r="BP319" s="151"/>
      <c r="BQ319" s="151"/>
      <c r="BR319" s="151"/>
      <c r="BS319" s="151"/>
      <c r="BT319" s="151"/>
      <c r="BU319" s="151"/>
      <c r="BV319" s="151"/>
      <c r="BW319" s="151"/>
      <c r="BX319" s="151"/>
      <c r="BY319" s="151"/>
      <c r="BZ319" s="151"/>
      <c r="CA319" s="151"/>
      <c r="CB319" s="151"/>
      <c r="CC319" s="151"/>
      <c r="CD319" s="151"/>
      <c r="CE319" s="151"/>
      <c r="CF319" s="151"/>
      <c r="CG319" s="151"/>
      <c r="CH319" s="151"/>
      <c r="CI319" s="151"/>
      <c r="CJ319" s="151"/>
      <c r="CK319" s="151"/>
      <c r="CL319" s="151"/>
      <c r="CM319" s="151"/>
      <c r="CN319" s="151"/>
      <c r="CO319" s="151"/>
      <c r="CP319" s="151"/>
      <c r="CQ319" s="151"/>
      <c r="CR319" s="151"/>
      <c r="CS319" s="151"/>
      <c r="CT319" s="151"/>
      <c r="CU319" s="151"/>
      <c r="CV319" s="151"/>
      <c r="CW319" s="151"/>
      <c r="CX319" s="151"/>
      <c r="CY319" s="151"/>
      <c r="CZ319" s="151"/>
      <c r="DA319" s="151"/>
      <c r="DB319" s="151"/>
      <c r="DC319" s="151"/>
      <c r="DD319" s="151"/>
      <c r="DE319" s="151"/>
    </row>
    <row r="320" spans="1:109" ht="15" customHeight="1" x14ac:dyDescent="0.2">
      <c r="A320" s="9">
        <f>Input!A320</f>
        <v>9320</v>
      </c>
      <c r="B320" s="9" t="str">
        <f>Input!B320</f>
        <v>ZPT-LB-4,6</v>
      </c>
      <c r="C320" s="9">
        <f>Input!O320</f>
        <v>0.69794272804779489</v>
      </c>
      <c r="D320" s="9">
        <f>C320*Input!P320/100</f>
        <v>4.3977082268137815E-3</v>
      </c>
      <c r="E320" s="11">
        <f>Input!M320</f>
        <v>0.8762791301019921</v>
      </c>
      <c r="F320" s="12">
        <f>E320*Input!N320/100</f>
        <v>7.4002532985690238E-5</v>
      </c>
      <c r="G320" s="13">
        <f t="shared" si="1092"/>
        <v>120.82136645846266</v>
      </c>
      <c r="H320" s="12">
        <f>G320*Input!L320/100</f>
        <v>1.2837119085077862E-2</v>
      </c>
      <c r="I320" s="9">
        <v>0.3</v>
      </c>
      <c r="J320" s="21">
        <f>(((C320*$G$4*0.000000001*Input!G320*(234/233))-(I320*0.000000000000001))/Input!F320)*1000000000000</f>
        <v>34.703451298769131</v>
      </c>
      <c r="K320" s="9">
        <f>J320*Input!P320/100</f>
        <v>0.21866500952349971</v>
      </c>
      <c r="L320" s="14">
        <f t="shared" si="1093"/>
        <v>0.47992350583193433</v>
      </c>
      <c r="M320" s="22">
        <f>L320*Input!P320/100</f>
        <v>3.0239781360597239E-3</v>
      </c>
      <c r="N320" s="9">
        <v>5.0000000000000001E-3</v>
      </c>
      <c r="O320" s="21">
        <f>(((G320*$D$4*0.000000001*Input!G320*(238/236))-(N320*0.000000001))/Input!F320)*1000000</f>
        <v>0.60516786643249165</v>
      </c>
      <c r="P320" s="9">
        <f>O320*Input!L320/100</f>
        <v>6.4298328975836982E-5</v>
      </c>
      <c r="Q320" s="23">
        <f t="shared" si="1094"/>
        <v>0.45151524880295574</v>
      </c>
      <c r="R320" s="24">
        <f>Q320*Input!L320/100</f>
        <v>4.7972930513120536E-5</v>
      </c>
      <c r="S320" s="65">
        <f>Input!S320*0.0000028263/0.000000000155125</f>
        <v>1.0546960615919749</v>
      </c>
      <c r="T320" s="9">
        <f>S320*Input!T320/100</f>
        <v>3.2634951785769405E-3</v>
      </c>
      <c r="U320" s="9">
        <f>S320*1/((U319+U321)/2)</f>
        <v>1.0543080957685969</v>
      </c>
      <c r="V320" s="9">
        <f>U320*Input!T320/100</f>
        <v>3.2622947146327252E-3</v>
      </c>
      <c r="W320" s="3">
        <v>3.0000000000000001E-3</v>
      </c>
      <c r="X320" s="21">
        <f>((($L$4*0.000000001*Input!G320/Input!W320*(232/229))-(W320*0.000000001))/Input!F320)*1000000000</f>
        <v>0.4026413200766798</v>
      </c>
      <c r="Y320" s="21">
        <f>X320*Input!X320/100</f>
        <v>7.3909883336920014E-4</v>
      </c>
      <c r="Z320" s="21">
        <f t="shared" si="1095"/>
        <v>9.8313489612750508E-5</v>
      </c>
      <c r="AA320" s="21">
        <f>Z320*Input!X320/100</f>
        <v>1.8046678732177987E-7</v>
      </c>
      <c r="AB320" s="14">
        <v>0.05</v>
      </c>
      <c r="AC320" s="14">
        <v>0.85</v>
      </c>
      <c r="AD320" s="21">
        <f>(((Input!G320*$L$4*0.000000001*Input!U320*(230/229))-((AB320*0.000000000000001)+(Input!G320*AC320*0.000000000000001)))/Input!F320)*1000000000000</f>
        <v>0.71099256001501399</v>
      </c>
      <c r="AE320" s="21">
        <f>AD320*Input!V320/100</f>
        <v>5.8600812890975806E-3</v>
      </c>
      <c r="AF320" s="21">
        <f t="shared" si="1096"/>
        <v>3.2413101167389692E-2</v>
      </c>
      <c r="AG320" s="21">
        <f>AF320*Input!V320/100</f>
        <v>2.6715245468762186E-4</v>
      </c>
      <c r="AH320" s="9">
        <f t="shared" si="1097"/>
        <v>329.69128951746575</v>
      </c>
      <c r="AI320" s="3">
        <f t="shared" si="1098"/>
        <v>2.7839292437208458</v>
      </c>
      <c r="AJ320" s="22">
        <f t="shared" si="1099"/>
        <v>54.308095768596857</v>
      </c>
      <c r="AK320" s="3">
        <f t="shared" si="1100"/>
        <v>3.2622947146327252</v>
      </c>
      <c r="AL320" s="3">
        <f t="shared" si="1101"/>
        <v>7.1787389802055138E-2</v>
      </c>
      <c r="AM320" s="3">
        <f t="shared" si="1102"/>
        <v>5.9172896540847703E-4</v>
      </c>
      <c r="AN320" s="9">
        <f>AL320*1/((AN319+AN321)/2)</f>
        <v>7.1566907734483265E-2</v>
      </c>
      <c r="AO320" s="21">
        <f t="shared" si="1103"/>
        <v>5.899115762250123E-4</v>
      </c>
      <c r="AP320" s="58">
        <f t="shared" si="1104"/>
        <v>7.6715</v>
      </c>
      <c r="AQ320" s="58">
        <f t="shared" si="1105"/>
        <v>7.1800000000000003E-2</v>
      </c>
      <c r="AR320" s="58">
        <f t="shared" si="1106"/>
        <v>0.93593169523561237</v>
      </c>
      <c r="AS320" s="67">
        <f t="shared" si="1107"/>
        <v>2.1774123880288963E-4</v>
      </c>
      <c r="AT320" s="67">
        <f t="shared" si="1108"/>
        <v>4.003604327930581E-7</v>
      </c>
      <c r="AU320" s="58">
        <v>0.75</v>
      </c>
      <c r="AV320" s="58">
        <f t="shared" si="1109"/>
        <v>0.375</v>
      </c>
      <c r="AW320" s="58">
        <f t="shared" si="1110"/>
        <v>7.6547000000000001</v>
      </c>
      <c r="AX320" s="57">
        <f t="shared" si="1111"/>
        <v>6.12645104E-2</v>
      </c>
      <c r="AY320" s="47">
        <f t="shared" si="1112"/>
        <v>7.0514088838991545E-2</v>
      </c>
      <c r="AZ320" s="9" t="str">
        <f>Input!B320</f>
        <v>ZPT-LB-4,6</v>
      </c>
      <c r="BA320" s="48">
        <f>Input!E320</f>
        <v>4.5999999999999996</v>
      </c>
      <c r="BB320" s="58">
        <f t="shared" si="1113"/>
        <v>55.495824727143813</v>
      </c>
      <c r="BC320" s="22">
        <f t="shared" si="1114"/>
        <v>3.3336556042696075</v>
      </c>
      <c r="BD320" s="9">
        <f t="shared" si="1115"/>
        <v>7596.7</v>
      </c>
      <c r="BE320" s="49">
        <f t="shared" si="1116"/>
        <v>35.25704441949577</v>
      </c>
      <c r="BF320" s="89">
        <f t="shared" si="1117"/>
        <v>0.92118683735471718</v>
      </c>
      <c r="BG320" s="85"/>
      <c r="BH320" s="85"/>
      <c r="BI320" s="85"/>
      <c r="BJ320" s="85"/>
      <c r="BK320" s="85"/>
      <c r="BL320" s="85"/>
      <c r="BM320" s="90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  <c r="BX320" s="85"/>
      <c r="BY320" s="85"/>
      <c r="BZ320" s="85"/>
      <c r="CA320" s="85"/>
      <c r="CB320" s="85"/>
      <c r="CC320" s="85"/>
      <c r="CD320" s="85"/>
      <c r="CE320" s="85"/>
      <c r="CF320" s="85"/>
      <c r="CG320" s="85"/>
      <c r="CH320" s="85"/>
      <c r="CI320" s="85"/>
      <c r="CJ320" s="85"/>
      <c r="CK320" s="85"/>
      <c r="CL320" s="85"/>
      <c r="CM320" s="85"/>
      <c r="CN320" s="85"/>
      <c r="CO320" s="85"/>
      <c r="CP320" s="85"/>
      <c r="CQ320" s="85"/>
      <c r="CR320" s="85"/>
      <c r="CS320" s="85"/>
      <c r="CT320" s="85"/>
      <c r="CU320" s="85"/>
      <c r="CV320" s="85"/>
      <c r="CW320" s="85"/>
      <c r="CX320" s="85"/>
      <c r="CY320" s="85"/>
      <c r="CZ320" s="85"/>
      <c r="DA320" s="85"/>
      <c r="DB320" s="85"/>
      <c r="DC320" s="85"/>
      <c r="DD320" s="85"/>
      <c r="DE320" s="85"/>
    </row>
    <row r="321" spans="1:109" s="154" customFormat="1" ht="15" customHeight="1" x14ac:dyDescent="0.2">
      <c r="A321" s="137">
        <f>Input!A321</f>
        <v>9186</v>
      </c>
      <c r="B321" s="137" t="str">
        <f>Input!B321</f>
        <v>Hu1-13</v>
      </c>
      <c r="C321" s="137">
        <f>Input!O321</f>
        <v>2.0659379190756137</v>
      </c>
      <c r="D321" s="137">
        <f>C321*Input!P321/100</f>
        <v>1.3684493617489397E-2</v>
      </c>
      <c r="E321" s="138">
        <f>Input!M321</f>
        <v>2.6992830998930404</v>
      </c>
      <c r="F321" s="139">
        <f>E321*Input!N321/100</f>
        <v>3.2444546480256913E-4</v>
      </c>
      <c r="G321" s="140">
        <f t="shared" si="1092"/>
        <v>372.1771538132524</v>
      </c>
      <c r="H321" s="139">
        <f>G321*Input!L321/100</f>
        <v>2.5902781453530425E-2</v>
      </c>
      <c r="I321" s="137">
        <v>0</v>
      </c>
      <c r="J321" s="141">
        <f>(((C321*$G$4*0.000000001*Input!G321*(234/233))-(I321*0.000000000000001))/Input!F321)*1000000000000</f>
        <v>755.64131888823101</v>
      </c>
      <c r="K321" s="137">
        <f>J321*Input!P321/100</f>
        <v>5.0052659907922434</v>
      </c>
      <c r="L321" s="142">
        <f t="shared" si="1093"/>
        <v>10.449970171271382</v>
      </c>
      <c r="M321" s="143">
        <f>L321*Input!P321/100</f>
        <v>6.921919036933262E-2</v>
      </c>
      <c r="N321" s="137">
        <v>0</v>
      </c>
      <c r="O321" s="141">
        <f>(((G321*$D$4*0.000000001*Input!G321*(238/236))-(N321*0.000000001))/Input!F321)*1000000</f>
        <v>13.712770130996207</v>
      </c>
      <c r="P321" s="137">
        <f>O321*Input!L321/100</f>
        <v>9.5438122460338583E-4</v>
      </c>
      <c r="Q321" s="144">
        <f t="shared" si="1094"/>
        <v>10.231086547892867</v>
      </c>
      <c r="R321" s="145">
        <f>Q321*Input!L321/100</f>
        <v>7.1206304891890287E-4</v>
      </c>
      <c r="S321" s="143">
        <f>Input!S321*0.0000028263/0.000000000155125</f>
        <v>1.0011336000407365</v>
      </c>
      <c r="T321" s="137">
        <f>S321*Input!T321/100</f>
        <v>1.773015250573973E-3</v>
      </c>
      <c r="U321" s="143">
        <f>S321</f>
        <v>1.0011336000407365</v>
      </c>
      <c r="V321" s="137">
        <f>U321*Input!T321/100</f>
        <v>1.773015250573973E-3</v>
      </c>
      <c r="W321" s="146">
        <v>0</v>
      </c>
      <c r="X321" s="141">
        <f>((($L$4*0.000000001*Input!G321/Input!W321*(232/229))-(W321*0.000000001))/Input!F321)*1000000000</f>
        <v>0.91915727738208375</v>
      </c>
      <c r="Y321" s="141">
        <f>X321*Input!X321/100</f>
        <v>4.139379240477364E-3</v>
      </c>
      <c r="Z321" s="141">
        <f t="shared" si="1095"/>
        <v>2.2443190734914672E-4</v>
      </c>
      <c r="AA321" s="141">
        <f>Z321*Input!X321/100</f>
        <v>1.0107179707348583E-6</v>
      </c>
      <c r="AB321" s="142">
        <v>0</v>
      </c>
      <c r="AC321" s="142">
        <v>0.85</v>
      </c>
      <c r="AD321" s="141">
        <f>(((Input!G321*$L$4*0.000000001*Input!U321*(230/229))-((AB321*0.000000000000001)+(Input!G321*AC321*0.000000000000001)))/Input!F321)*1000000000000</f>
        <v>225.1080230614202</v>
      </c>
      <c r="AE321" s="141">
        <f>AD321*Input!V321/100</f>
        <v>0.54726589656507396</v>
      </c>
      <c r="AF321" s="141">
        <f t="shared" si="1096"/>
        <v>10.262342442692827</v>
      </c>
      <c r="AG321" s="141">
        <f>AF321*Input!V321/100</f>
        <v>2.4949044291618722E-2</v>
      </c>
      <c r="AH321" s="137">
        <f t="shared" si="1097"/>
        <v>45725.862083985194</v>
      </c>
      <c r="AI321" s="146">
        <f t="shared" si="1098"/>
        <v>234.01385612055029</v>
      </c>
      <c r="AJ321" s="143">
        <f t="shared" si="1099"/>
        <v>1.1336000407364821</v>
      </c>
      <c r="AK321" s="146">
        <f t="shared" si="1100"/>
        <v>1.7730152505739729</v>
      </c>
      <c r="AL321" s="146">
        <f t="shared" si="1101"/>
        <v>1.0030549927081203</v>
      </c>
      <c r="AM321" s="146">
        <f t="shared" si="1102"/>
        <v>2.4395518157963817E-3</v>
      </c>
      <c r="AN321" s="137">
        <f>AF321/Q321</f>
        <v>1.0030549927081203</v>
      </c>
      <c r="AO321" s="141">
        <f t="shared" si="1103"/>
        <v>2.4395518157963817E-3</v>
      </c>
      <c r="AP321" s="137" t="str">
        <f t="shared" si="1104"/>
        <v>Out of range</v>
      </c>
      <c r="AQ321" s="137" t="e">
        <f t="shared" si="1105"/>
        <v>#VALUE!</v>
      </c>
      <c r="AR321" s="137" t="e">
        <f t="shared" si="1106"/>
        <v>#VALUE!</v>
      </c>
      <c r="AS321" s="145">
        <f t="shared" si="1107"/>
        <v>2.1936272975363442E-5</v>
      </c>
      <c r="AT321" s="145">
        <f t="shared" si="1108"/>
        <v>9.8800714616082936E-8</v>
      </c>
      <c r="AU321" s="137">
        <v>0.75</v>
      </c>
      <c r="AV321" s="137">
        <f t="shared" si="1109"/>
        <v>0.375</v>
      </c>
      <c r="AW321" s="137" t="str">
        <f t="shared" si="1110"/>
        <v>Out of range</v>
      </c>
      <c r="AX321" s="147">
        <f t="shared" si="1111"/>
        <v>311.23725527750003</v>
      </c>
      <c r="AY321" s="147" t="e">
        <f t="shared" si="1112"/>
        <v>#VALUE!</v>
      </c>
      <c r="AZ321" s="137" t="str">
        <f>Input!B321</f>
        <v>Hu1-13</v>
      </c>
      <c r="BA321" s="148">
        <f>Input!E321</f>
        <v>0</v>
      </c>
      <c r="BB321" s="137" t="e">
        <f t="shared" si="1113"/>
        <v>#VALUE!</v>
      </c>
      <c r="BC321" s="143" t="e">
        <f t="shared" si="1114"/>
        <v>#VALUE!</v>
      </c>
      <c r="BD321" s="137" t="e">
        <f t="shared" si="1115"/>
        <v>#VALUE!</v>
      </c>
      <c r="BE321" s="149" t="e">
        <f t="shared" si="1116"/>
        <v>#VALUE!</v>
      </c>
      <c r="BF321" s="150" t="e">
        <f t="shared" si="1117"/>
        <v>#VALUE!</v>
      </c>
      <c r="BG321" s="151"/>
      <c r="BH321" s="151"/>
      <c r="BI321" s="151"/>
      <c r="BJ321" s="151"/>
      <c r="BK321" s="151"/>
      <c r="BL321" s="151"/>
      <c r="BM321" s="155"/>
      <c r="BN321" s="151"/>
      <c r="BO321" s="151"/>
      <c r="BP321" s="151"/>
      <c r="BQ321" s="151"/>
      <c r="BR321" s="151"/>
      <c r="BS321" s="151"/>
      <c r="BT321" s="151"/>
      <c r="BU321" s="151"/>
      <c r="BV321" s="151"/>
      <c r="BW321" s="151"/>
      <c r="BX321" s="151"/>
      <c r="BY321" s="151"/>
      <c r="BZ321" s="151"/>
      <c r="CA321" s="151"/>
      <c r="CB321" s="151"/>
      <c r="CC321" s="151"/>
      <c r="CD321" s="151"/>
      <c r="CE321" s="151"/>
      <c r="CF321" s="151"/>
      <c r="CG321" s="151"/>
      <c r="CH321" s="151"/>
      <c r="CI321" s="151"/>
      <c r="CJ321" s="151"/>
      <c r="CK321" s="151"/>
      <c r="CL321" s="151"/>
      <c r="CM321" s="151"/>
      <c r="CN321" s="151"/>
      <c r="CO321" s="151"/>
      <c r="CP321" s="151"/>
      <c r="CQ321" s="151"/>
      <c r="CR321" s="151"/>
      <c r="CS321" s="151"/>
      <c r="CT321" s="151"/>
      <c r="CU321" s="151"/>
      <c r="CV321" s="151"/>
      <c r="CW321" s="151"/>
      <c r="CX321" s="151"/>
      <c r="CY321" s="151"/>
      <c r="CZ321" s="151"/>
      <c r="DA321" s="151"/>
      <c r="DB321" s="151"/>
      <c r="DC321" s="151"/>
      <c r="DD321" s="151"/>
      <c r="DE321" s="151"/>
    </row>
    <row r="322" spans="1:109" ht="15" customHeight="1" x14ac:dyDescent="0.2">
      <c r="A322" s="9">
        <f>Input!A322</f>
        <v>9325</v>
      </c>
      <c r="B322" s="9" t="str">
        <f>Input!B322</f>
        <v>ZPT-LB-13</v>
      </c>
      <c r="C322" s="9">
        <f>Input!O322</f>
        <v>0.82726725488754127</v>
      </c>
      <c r="D322" s="9">
        <f>C322*Input!P322/100</f>
        <v>4.7165133583146846E-3</v>
      </c>
      <c r="E322" s="11">
        <f>Input!M322</f>
        <v>1.0611504651199808</v>
      </c>
      <c r="F322" s="12">
        <f>E322*Input!N322/100</f>
        <v>9.9365863240489515E-5</v>
      </c>
      <c r="G322" s="13">
        <f t="shared" si="1092"/>
        <v>146.31142613074294</v>
      </c>
      <c r="H322" s="12">
        <f>G322*Input!L322/100</f>
        <v>4.3548248969753726E-2</v>
      </c>
      <c r="I322" s="9">
        <v>0.3</v>
      </c>
      <c r="J322" s="21">
        <f>(((C322*$G$4*0.000000001*Input!G322*(234/233))-(I322*0.000000000000001))/Input!F322)*1000000000000</f>
        <v>38.218294584597913</v>
      </c>
      <c r="K322" s="9">
        <f>J322*Input!P322/100</f>
        <v>0.21789463547033056</v>
      </c>
      <c r="L322" s="14">
        <f t="shared" si="1093"/>
        <v>0.52853123356662846</v>
      </c>
      <c r="M322" s="22">
        <f>L322*Input!P322/100</f>
        <v>3.0133244228824413E-3</v>
      </c>
      <c r="N322" s="9">
        <v>5.0000000000000001E-3</v>
      </c>
      <c r="O322" s="21">
        <f>(((G322*$D$4*0.000000001*Input!G322*(238/236))-(N322*0.000000001))/Input!F322)*1000000</f>
        <v>0.68090019015711445</v>
      </c>
      <c r="P322" s="9">
        <f>O322*Input!L322/100</f>
        <v>2.0266367288374206E-4</v>
      </c>
      <c r="Q322" s="23">
        <f t="shared" si="1094"/>
        <v>0.50801907342029196</v>
      </c>
      <c r="R322" s="24">
        <f>Q322*Input!L322/100</f>
        <v>1.512072001192935E-4</v>
      </c>
      <c r="S322" s="65">
        <f>Input!S322*0.0000028263/0.000000000155125</f>
        <v>1.0394462759547787</v>
      </c>
      <c r="T322" s="9">
        <f>S322*Input!T322/100</f>
        <v>2.2767977567903198E-3</v>
      </c>
      <c r="U322" s="9">
        <f>S322*1/((U321+U323)/2)</f>
        <v>1.0373989155607397</v>
      </c>
      <c r="V322" s="9">
        <f>U322*Input!T322/100</f>
        <v>2.2723132291525565E-3</v>
      </c>
      <c r="W322" s="3">
        <v>3.0000000000000001E-3</v>
      </c>
      <c r="X322" s="21">
        <f>((($L$4*0.000000001*Input!G322/Input!W322*(232/229))-(W322*0.000000001))/Input!F322)*1000000000</f>
        <v>0.51880900283554376</v>
      </c>
      <c r="Y322" s="21">
        <f>X322*Input!X322/100</f>
        <v>2.075468561988579E-3</v>
      </c>
      <c r="Z322" s="21">
        <f t="shared" si="1095"/>
        <v>1.2667831384409331E-4</v>
      </c>
      <c r="AA322" s="21">
        <f>Z322*Input!X322/100</f>
        <v>5.0677003759026847E-7</v>
      </c>
      <c r="AB322" s="14">
        <v>0.05</v>
      </c>
      <c r="AC322" s="14">
        <v>0.85</v>
      </c>
      <c r="AD322" s="21">
        <f>(((Input!G322*$L$4*0.000000001*Input!U322*(230/229))-((AB322*0.000000000000001)+(Input!G322*AC322*0.000000000000001)))/Input!F322)*1000000000000</f>
        <v>0.72870721786529635</v>
      </c>
      <c r="AE322" s="21">
        <f>AD322*Input!V322/100</f>
        <v>6.6599261001198699E-3</v>
      </c>
      <c r="AF322" s="21">
        <f t="shared" si="1096"/>
        <v>3.3220686266500675E-2</v>
      </c>
      <c r="AG322" s="21">
        <f>AF322*Input!V322/100</f>
        <v>3.0361619880518292E-4</v>
      </c>
      <c r="AH322" s="9">
        <f t="shared" si="1097"/>
        <v>262.24446204254298</v>
      </c>
      <c r="AI322" s="3">
        <f t="shared" si="1098"/>
        <v>2.6162969680770218</v>
      </c>
      <c r="AJ322" s="22">
        <f t="shared" si="1099"/>
        <v>37.398915560739709</v>
      </c>
      <c r="AK322" s="3">
        <f t="shared" si="1100"/>
        <v>2.2723132291525565</v>
      </c>
      <c r="AL322" s="3">
        <f t="shared" si="1101"/>
        <v>6.5392596468551667E-2</v>
      </c>
      <c r="AM322" s="3">
        <f t="shared" si="1102"/>
        <v>5.9796409214802498E-4</v>
      </c>
      <c r="AN322" s="9">
        <f>AL322*1/((AN321+AN323)/2)</f>
        <v>6.5110708412108448E-2</v>
      </c>
      <c r="AO322" s="21">
        <f t="shared" si="1103"/>
        <v>5.9538644659086308E-4</v>
      </c>
      <c r="AP322" s="58">
        <f t="shared" si="1104"/>
        <v>7.0754999999999999</v>
      </c>
      <c r="AQ322" s="58">
        <f t="shared" si="1105"/>
        <v>6.4000000000000001E-2</v>
      </c>
      <c r="AR322" s="58">
        <f t="shared" si="1106"/>
        <v>0.90452971521447245</v>
      </c>
      <c r="AS322" s="67">
        <f t="shared" si="1107"/>
        <v>2.4935739713711575E-4</v>
      </c>
      <c r="AT322" s="67">
        <f t="shared" si="1108"/>
        <v>1.0002985632962139E-6</v>
      </c>
      <c r="AU322" s="58">
        <v>0.75</v>
      </c>
      <c r="AV322" s="58">
        <f t="shared" si="1109"/>
        <v>0.375</v>
      </c>
      <c r="AW322" s="58">
        <f t="shared" si="1110"/>
        <v>7.0557999999999996</v>
      </c>
      <c r="AX322" s="57">
        <f t="shared" si="1111"/>
        <v>6.2256441699999998E-2</v>
      </c>
      <c r="AY322" s="47">
        <f t="shared" si="1112"/>
        <v>6.944139711936495E-2</v>
      </c>
      <c r="AZ322" s="9" t="str">
        <f>Input!B322</f>
        <v>ZPT-LB-13</v>
      </c>
      <c r="BA322" s="48">
        <f>Input!E322</f>
        <v>13</v>
      </c>
      <c r="BB322" s="58">
        <f t="shared" si="1113"/>
        <v>38.152203535436144</v>
      </c>
      <c r="BC322" s="22">
        <f t="shared" si="1114"/>
        <v>2.3180918229281673</v>
      </c>
      <c r="BD322" s="9">
        <f t="shared" si="1115"/>
        <v>6997.7999999999993</v>
      </c>
      <c r="BE322" s="49">
        <f t="shared" si="1116"/>
        <v>34.720698559682475</v>
      </c>
      <c r="BF322" s="89">
        <f t="shared" si="1117"/>
        <v>0.98417468067922775</v>
      </c>
      <c r="BG322" s="85"/>
      <c r="BH322" s="85"/>
      <c r="BI322" s="85"/>
      <c r="BJ322" s="85"/>
      <c r="BK322" s="85"/>
      <c r="BL322" s="85"/>
      <c r="BM322" s="90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  <c r="BX322" s="85"/>
      <c r="BY322" s="85"/>
      <c r="BZ322" s="85"/>
      <c r="CA322" s="85"/>
      <c r="CB322" s="85"/>
      <c r="CC322" s="85"/>
      <c r="CD322" s="85"/>
      <c r="CE322" s="85"/>
      <c r="CF322" s="85"/>
      <c r="CG322" s="85"/>
      <c r="CH322" s="85"/>
      <c r="CI322" s="85"/>
      <c r="CJ322" s="85"/>
      <c r="CK322" s="85"/>
      <c r="CL322" s="85"/>
      <c r="CM322" s="85"/>
      <c r="CN322" s="85"/>
      <c r="CO322" s="85"/>
      <c r="CP322" s="85"/>
      <c r="CQ322" s="85"/>
      <c r="CR322" s="85"/>
      <c r="CS322" s="85"/>
      <c r="CT322" s="85"/>
      <c r="CU322" s="85"/>
      <c r="CV322" s="85"/>
      <c r="CW322" s="85"/>
      <c r="CX322" s="85"/>
      <c r="CY322" s="85"/>
      <c r="CZ322" s="85"/>
      <c r="DA322" s="85"/>
      <c r="DB322" s="85"/>
      <c r="DC322" s="85"/>
      <c r="DD322" s="85"/>
      <c r="DE322" s="85"/>
    </row>
    <row r="323" spans="1:109" s="154" customFormat="1" ht="15" customHeight="1" x14ac:dyDescent="0.2">
      <c r="A323" s="137">
        <f>Input!A323</f>
        <v>9186</v>
      </c>
      <c r="B323" s="137" t="str">
        <f>Input!B323</f>
        <v>Hu1-13</v>
      </c>
      <c r="C323" s="137">
        <f>Input!O323</f>
        <v>2.0930665165786393</v>
      </c>
      <c r="D323" s="137">
        <f>C323*Input!P323/100</f>
        <v>2.7207763293293531E-2</v>
      </c>
      <c r="E323" s="138">
        <f>Input!M323</f>
        <v>2.6997859362581043</v>
      </c>
      <c r="F323" s="139">
        <f>E323*Input!N323/100</f>
        <v>4.7714223864783024E-4</v>
      </c>
      <c r="G323" s="140">
        <f t="shared" si="1092"/>
        <v>372.24648489126741</v>
      </c>
      <c r="H323" s="139">
        <f>G323*Input!L323/100</f>
        <v>0.19533128092339755</v>
      </c>
      <c r="I323" s="137">
        <v>0</v>
      </c>
      <c r="J323" s="141">
        <f>(((C323*$G$4*0.000000001*Input!G323*(234/233))-(I323*0.000000000000001))/Input!F323)*1000000000000</f>
        <v>765.56392547165945</v>
      </c>
      <c r="K323" s="137">
        <f>J323*Input!P323/100</f>
        <v>9.9515624110051721</v>
      </c>
      <c r="L323" s="142">
        <f t="shared" si="1093"/>
        <v>10.587192607665738</v>
      </c>
      <c r="M323" s="143">
        <f>L323*Input!P323/100</f>
        <v>0.1376228744420096</v>
      </c>
      <c r="N323" s="137">
        <v>0</v>
      </c>
      <c r="O323" s="141">
        <f>(((G323*$D$4*0.000000001*Input!G323*(238/236))-(N323*0.000000001))/Input!F323)*1000000</f>
        <v>13.715324616477146</v>
      </c>
      <c r="P323" s="137">
        <f>O323*Input!L323/100</f>
        <v>7.196930083568762E-3</v>
      </c>
      <c r="Q323" s="144">
        <f t="shared" si="1094"/>
        <v>10.232992447415075</v>
      </c>
      <c r="R323" s="145">
        <f>Q323*Input!L323/100</f>
        <v>5.3696236326231331E-3</v>
      </c>
      <c r="S323" s="143">
        <f>Input!S323*0.0000028263/0.000000000155125</f>
        <v>1.0028135033605281</v>
      </c>
      <c r="T323" s="137">
        <f>S323*Input!T323/100</f>
        <v>2.4865841738614257E-3</v>
      </c>
      <c r="U323" s="143">
        <f>S323</f>
        <v>1.0028135033605281</v>
      </c>
      <c r="V323" s="137">
        <f>U323*Input!T323/100</f>
        <v>2.4865841738614257E-3</v>
      </c>
      <c r="W323" s="146">
        <v>0</v>
      </c>
      <c r="X323" s="141">
        <f>((($L$4*0.000000001*Input!G323/Input!W323*(232/229))-(W323*0.000000001))/Input!F323)*1000000000</f>
        <v>0.95374560874912795</v>
      </c>
      <c r="Y323" s="141">
        <f>X323*Input!X323/100</f>
        <v>6.8567858778131804E-3</v>
      </c>
      <c r="Z323" s="141">
        <f t="shared" si="1095"/>
        <v>2.3287738819529699E-4</v>
      </c>
      <c r="AA323" s="141">
        <f>Z323*Input!X323/100</f>
        <v>1.6742309185924107E-6</v>
      </c>
      <c r="AB323" s="142">
        <v>0</v>
      </c>
      <c r="AC323" s="142">
        <v>0.85</v>
      </c>
      <c r="AD323" s="141">
        <f>(((Input!G323*$L$4*0.000000001*Input!U323*(230/229))-((AB323*0.000000000000001)+(Input!G323*AC323*0.000000000000001)))/Input!F323)*1000000000000</f>
        <v>225.72205954752019</v>
      </c>
      <c r="AE323" s="141">
        <f>AD323*Input!V323/100</f>
        <v>0.86160703308600883</v>
      </c>
      <c r="AF323" s="141">
        <f t="shared" si="1096"/>
        <v>10.290335459587418</v>
      </c>
      <c r="AG323" s="141">
        <f>AF323*Input!V323/100</f>
        <v>3.9279392641410407E-2</v>
      </c>
      <c r="AH323" s="137">
        <f t="shared" si="1097"/>
        <v>44187.782847159368</v>
      </c>
      <c r="AI323" s="146">
        <f t="shared" si="1098"/>
        <v>359.68079183339495</v>
      </c>
      <c r="AJ323" s="143">
        <f t="shared" si="1099"/>
        <v>2.8135033605281023</v>
      </c>
      <c r="AK323" s="146">
        <f t="shared" si="1100"/>
        <v>2.4865841738614258</v>
      </c>
      <c r="AL323" s="146">
        <f t="shared" si="1101"/>
        <v>1.0056037383460426</v>
      </c>
      <c r="AM323" s="146">
        <f t="shared" si="1102"/>
        <v>3.8746049485445747E-3</v>
      </c>
      <c r="AN323" s="137">
        <f>AF323/Q323</f>
        <v>1.0056037383460426</v>
      </c>
      <c r="AO323" s="141">
        <f t="shared" si="1103"/>
        <v>3.8746049485445747E-3</v>
      </c>
      <c r="AP323" s="137" t="str">
        <f t="shared" si="1104"/>
        <v>Out of range</v>
      </c>
      <c r="AQ323" s="137" t="e">
        <f t="shared" si="1105"/>
        <v>#VALUE!</v>
      </c>
      <c r="AR323" s="137" t="e">
        <f t="shared" si="1106"/>
        <v>#VALUE!</v>
      </c>
      <c r="AS323" s="145">
        <f t="shared" si="1107"/>
        <v>2.2757506114853378E-5</v>
      </c>
      <c r="AT323" s="145">
        <f t="shared" si="1108"/>
        <v>1.6404630025823138E-7</v>
      </c>
      <c r="AU323" s="137">
        <v>0.75</v>
      </c>
      <c r="AV323" s="137">
        <f t="shared" si="1109"/>
        <v>0.375</v>
      </c>
      <c r="AW323" s="137" t="str">
        <f t="shared" si="1110"/>
        <v>Out of range</v>
      </c>
      <c r="AX323" s="147">
        <f t="shared" si="1111"/>
        <v>322.59494066859997</v>
      </c>
      <c r="AY323" s="147" t="e">
        <f t="shared" si="1112"/>
        <v>#VALUE!</v>
      </c>
      <c r="AZ323" s="137" t="str">
        <f>Input!B323</f>
        <v>Hu1-13</v>
      </c>
      <c r="BA323" s="148">
        <f>Input!E323</f>
        <v>0</v>
      </c>
      <c r="BB323" s="137" t="e">
        <f t="shared" si="1113"/>
        <v>#VALUE!</v>
      </c>
      <c r="BC323" s="143" t="e">
        <f t="shared" si="1114"/>
        <v>#VALUE!</v>
      </c>
      <c r="BD323" s="137" t="e">
        <f t="shared" si="1115"/>
        <v>#VALUE!</v>
      </c>
      <c r="BE323" s="149" t="e">
        <f t="shared" si="1116"/>
        <v>#VALUE!</v>
      </c>
      <c r="BF323" s="150" t="e">
        <f t="shared" si="1117"/>
        <v>#VALUE!</v>
      </c>
      <c r="BG323" s="151"/>
      <c r="BH323" s="151"/>
      <c r="BI323" s="151"/>
      <c r="BJ323" s="151"/>
      <c r="BK323" s="151"/>
      <c r="BL323" s="151"/>
      <c r="BM323" s="155"/>
      <c r="BN323" s="151"/>
      <c r="BO323" s="151"/>
      <c r="BP323" s="151"/>
      <c r="BQ323" s="151"/>
      <c r="BR323" s="151"/>
      <c r="BS323" s="151"/>
      <c r="BT323" s="151"/>
      <c r="BU323" s="151"/>
      <c r="BV323" s="151"/>
      <c r="BW323" s="151"/>
      <c r="BX323" s="151"/>
      <c r="BY323" s="151"/>
      <c r="BZ323" s="151"/>
      <c r="CA323" s="151"/>
      <c r="CB323" s="151"/>
      <c r="CC323" s="151"/>
      <c r="CD323" s="151"/>
      <c r="CE323" s="151"/>
      <c r="CF323" s="151"/>
      <c r="CG323" s="151"/>
      <c r="CH323" s="151"/>
      <c r="CI323" s="151"/>
      <c r="CJ323" s="151"/>
      <c r="CK323" s="151"/>
      <c r="CL323" s="151"/>
      <c r="CM323" s="151"/>
      <c r="CN323" s="151"/>
      <c r="CO323" s="151"/>
      <c r="CP323" s="151"/>
      <c r="CQ323" s="151"/>
      <c r="CR323" s="151"/>
      <c r="CS323" s="151"/>
      <c r="CT323" s="151"/>
      <c r="CU323" s="151"/>
      <c r="CV323" s="151"/>
      <c r="CW323" s="151"/>
      <c r="CX323" s="151"/>
      <c r="CY323" s="151"/>
      <c r="CZ323" s="151"/>
      <c r="DA323" s="151"/>
      <c r="DB323" s="151"/>
      <c r="DC323" s="151"/>
      <c r="DD323" s="151"/>
      <c r="DE323" s="151"/>
    </row>
    <row r="324" spans="1:109" ht="15" customHeight="1" x14ac:dyDescent="0.2">
      <c r="A324" s="9">
        <f>Input!A324</f>
        <v>9329</v>
      </c>
      <c r="B324" s="9" t="str">
        <f>Input!B324</f>
        <v>ZPT-LB-17,3</v>
      </c>
      <c r="C324" s="9">
        <f>Input!O324</f>
        <v>1.4095325172563653</v>
      </c>
      <c r="D324" s="9">
        <f>C324*Input!P324/100</f>
        <v>8.4987958152033128E-3</v>
      </c>
      <c r="E324" s="11">
        <f>Input!M324</f>
        <v>1.7791446576796681</v>
      </c>
      <c r="F324" s="12">
        <f>E324*Input!N324/100</f>
        <v>1.5254758542092289E-4</v>
      </c>
      <c r="G324" s="13">
        <f t="shared" ref="G324:G327" si="1118">E324*137.88</f>
        <v>245.30846540087262</v>
      </c>
      <c r="H324" s="12">
        <f>G324*Input!L324/100</f>
        <v>2.015582300688732E-2</v>
      </c>
      <c r="I324" s="9">
        <v>0.3</v>
      </c>
      <c r="J324" s="21">
        <f>(((C324*$G$4*0.000000001*Input!G324*(234/233))-(I324*0.000000000000001))/Input!F324)*1000000000000</f>
        <v>53.247242142509414</v>
      </c>
      <c r="K324" s="9">
        <f>J324*Input!P324/100</f>
        <v>0.32105498323141496</v>
      </c>
      <c r="L324" s="14">
        <f t="shared" ref="L324:L327" si="1119">(J324/234)*602200000000*0.0000028263/(365.2425*24*60)</f>
        <v>0.73637065388425538</v>
      </c>
      <c r="M324" s="22">
        <f>L324*Input!P324/100</f>
        <v>4.4399570460791193E-3</v>
      </c>
      <c r="N324" s="9">
        <v>5.0000000000000001E-3</v>
      </c>
      <c r="O324" s="21">
        <f>(((G324*$D$4*0.000000001*Input!G324*(238/236))-(N324*0.000000001))/Input!F324)*1000000</f>
        <v>0.93349677047223079</v>
      </c>
      <c r="P324" s="9">
        <f>O324*Input!L324/100</f>
        <v>7.6700963631205654E-5</v>
      </c>
      <c r="Q324" s="23">
        <f t="shared" ref="Q324:Q327" si="1120">(O324/238.05)*602200000000000000*0.00000000015512/(365.2425*24*60)</f>
        <v>0.69648117482051286</v>
      </c>
      <c r="R324" s="24">
        <f>Q324*Input!L324/100</f>
        <v>5.7226526057185406E-5</v>
      </c>
      <c r="S324" s="65">
        <f>Input!S324*0.0000028263/0.000000000155125</f>
        <v>1.0377997609216107</v>
      </c>
      <c r="T324" s="9">
        <f>S324*Input!T324/100</f>
        <v>1.7659268078164603E-3</v>
      </c>
      <c r="U324" s="9">
        <f>S324*1/((U323+U325)/2)</f>
        <v>1.0364137822398878</v>
      </c>
      <c r="V324" s="9">
        <f>U324*Input!T324/100</f>
        <v>1.7635684174975581E-3</v>
      </c>
      <c r="W324" s="3">
        <v>3.0000000000000001E-3</v>
      </c>
      <c r="X324" s="21">
        <f>((($L$4*0.000000001*Input!G324/Input!W324*(232/229))-(W324*0.000000001))/Input!F324)*1000000000</f>
        <v>0.42525923974431851</v>
      </c>
      <c r="Y324" s="21">
        <f>X324*Input!X324/100</f>
        <v>1.4421418265117983E-3</v>
      </c>
      <c r="Z324" s="21">
        <f t="shared" ref="Z324:Z327" si="1121">(X324/232)*6.022E+23*0.000000001*0.000000000049475/(365.2425*24*60)</f>
        <v>1.0383613843051949E-4</v>
      </c>
      <c r="AA324" s="21">
        <f>Z324*Input!X324/100</f>
        <v>3.5212977012364127E-7</v>
      </c>
      <c r="AB324" s="14">
        <v>0.05</v>
      </c>
      <c r="AC324" s="14">
        <v>0.85</v>
      </c>
      <c r="AD324" s="21">
        <f>(((Input!G324*$L$4*0.000000001*Input!U324*(230/229))-((AB324*0.000000000000001)+(Input!G324*AC324*0.000000000000001)))/Input!F324)*1000000000000</f>
        <v>0.95291901687550051</v>
      </c>
      <c r="AE324" s="21">
        <f>AD324*Input!V324/100</f>
        <v>7.8447464498906123E-3</v>
      </c>
      <c r="AF324" s="21">
        <f t="shared" ref="AF324:AF327" si="1122">(AD324/230)*602200000000*0.0000091577/(365.2425*24*60)</f>
        <v>4.3442171177800908E-2</v>
      </c>
      <c r="AG324" s="21">
        <f>AF324*Input!V324/100</f>
        <v>3.5763040939198581E-4</v>
      </c>
      <c r="AH324" s="9">
        <f t="shared" ref="AH324:AH327" si="1123">AF324/Z324</f>
        <v>418.3723685648194</v>
      </c>
      <c r="AI324" s="3">
        <f t="shared" ref="AI324:AI327" si="1124">AH324*SQRT((AG324/AF324)^2+(AA324/Z324)^2)</f>
        <v>3.7249612551221754</v>
      </c>
      <c r="AJ324" s="22">
        <f t="shared" ref="AJ324:AJ327" si="1125">(U324-1)*1000</f>
        <v>36.41378223988778</v>
      </c>
      <c r="AK324" s="3">
        <f t="shared" ref="AK324:AK327" si="1126">V324*1000</f>
        <v>1.7635684174975581</v>
      </c>
      <c r="AL324" s="3">
        <f t="shared" ref="AL324:AL327" si="1127">AF324/Q324</f>
        <v>6.2373790919756304E-2</v>
      </c>
      <c r="AM324" s="3">
        <f t="shared" ref="AM324:AM327" si="1128">AL324*SQRT((R324/Q324)^2+(AG324/AF324)^2)</f>
        <v>5.1350737791264406E-4</v>
      </c>
      <c r="AN324" s="9">
        <f>AL324*1/((AN323+AN325)/2)</f>
        <v>6.210969807730312E-2</v>
      </c>
      <c r="AO324" s="21">
        <f t="shared" ref="AO324:AO327" si="1129">AN324*SQRT((R324/Q324)^2+(AG324/AF324)^2)</f>
        <v>5.1133316946621341E-4</v>
      </c>
      <c r="AP324" s="58">
        <f t="shared" ref="AP324:AP327" si="1130">ThU_Alter_Kombi(AN324,U324)</f>
        <v>6.7458999999999998</v>
      </c>
      <c r="AQ324" s="58">
        <f t="shared" ref="AQ324:AQ327" si="1131">Montealter(AN324,AO324,U324,V324)</f>
        <v>5.8099999999999999E-2</v>
      </c>
      <c r="AR324" s="58">
        <f t="shared" ref="AR324:AR327" si="1132">(AQ324/AP324)*100</f>
        <v>0.86126387880045663</v>
      </c>
      <c r="AS324" s="67">
        <f t="shared" ref="AS324:AS327" si="1133">Z324/Q324</f>
        <v>1.4908678394255043E-4</v>
      </c>
      <c r="AT324" s="67">
        <f t="shared" ref="AT324:AT327" si="1134">AS324*SQRT((Y324/X324)^2+(P324/O324)^2)</f>
        <v>5.057324229203542E-7</v>
      </c>
      <c r="AU324" s="58">
        <v>0.75</v>
      </c>
      <c r="AV324" s="58">
        <f t="shared" ref="AV324:AV327" si="1135">AU324/2</f>
        <v>0.375</v>
      </c>
      <c r="AW324" s="58">
        <f t="shared" ref="AW324:AW327" si="1136">marincorr_age(AN324,U324,AS324,AU324)</f>
        <v>6.7340999999999998</v>
      </c>
      <c r="AX324" s="57">
        <f t="shared" ref="AX324:AX327" si="1137">marincorr_age_error(AN324, AO324, U324, V324, AS324, AT324, AU324, AV324)</f>
        <v>5.9687920700000001E-2</v>
      </c>
      <c r="AY324" s="47">
        <f t="shared" ref="AY324:AY327" si="1138">SQRT(((AU324*EXP(-0.0000091577*AW324*1000))/(0.0000091577*(EXP(-0.0000091577*AW324*1000)+(AJ324/1000)*EXP(-(0.0000091577-0.0000028263)*AW324*1000)-AS324*AU324*EXP(-0.0000091577*AW324*1000))))^2*AT324^2+((AS324*EXP(-0.0000091577*AW324*1000))/(0.0000091577*(EXP(-0.0000091577*AW324*1000)+(AJ324/1000)*EXP(-(0.0000091577-0.0000028263)*AW324*1000)-AS324*AU324*EXP(-0.0000091577*AW324*1000))))^2*AV324^2+((0.0000091577/(0.0000091577-0.0000028263))*(EXP(-(0.0000091577-0.0000028263)*AW324*1000)-1)/(0.0000091577*(EXP(-0.0000091577*AW324*1000)+(AJ324/1000)*EXP(-(0.0000091577-0.0000028263)*AW324*1000)-AS324*AU324*EXP(-0.0000091577*AW324*1000))))^2*T324^2+(1/(0.0000091577*(EXP(-0.0000091577*AW324*1000)+(AJ324/1000)*EXP(-(0.0000091577-0.0000028263)*AW324*1000)-AS324*AU324*EXP(-0.0000091577*AW324*1000))))^2*AO324^2)/1000</f>
        <v>5.8796200052941831E-2</v>
      </c>
      <c r="AZ324" s="9" t="str">
        <f>Input!B324</f>
        <v>ZPT-LB-17,3</v>
      </c>
      <c r="BA324" s="48">
        <f>Input!E324</f>
        <v>17.3</v>
      </c>
      <c r="BB324" s="58">
        <f t="shared" ref="BB324:BB327" si="1139">((U324-1)*EXP(0.0000028263*AW324*1000))*1000</f>
        <v>37.113468006211534</v>
      </c>
      <c r="BC324" s="22">
        <f t="shared" ref="BC324:BC327" si="1140">SQRT((EXP(0.0000028263*AW324*1000)*V324)^2+((U324-1)*0.0000028263*EXP(0.0000028263*AW324*1000)*AX324*1000)^2)*1000</f>
        <v>1.7974660435371139</v>
      </c>
      <c r="BD324" s="9">
        <f t="shared" ref="BD324:BD327" si="1141">AW324*1000-58</f>
        <v>6676.0999999999995</v>
      </c>
      <c r="BE324" s="49">
        <f t="shared" ref="BE324:BE327" si="1142">AY324/2*1000</f>
        <v>29.398100026470917</v>
      </c>
      <c r="BF324" s="89">
        <f t="shared" ref="BF324:BF327" si="1143">AY324/AW324*100</f>
        <v>0.87311147819221324</v>
      </c>
      <c r="BG324" s="85"/>
      <c r="BH324" s="85"/>
      <c r="BI324" s="85"/>
      <c r="BJ324" s="85"/>
      <c r="BK324" s="85"/>
      <c r="BL324" s="85"/>
      <c r="BM324" s="90"/>
      <c r="BN324" s="85"/>
      <c r="BO324" s="85"/>
      <c r="BP324" s="85"/>
      <c r="BQ324" s="85"/>
      <c r="BR324" s="85"/>
      <c r="BS324" s="85"/>
      <c r="BT324" s="85"/>
      <c r="BU324" s="85"/>
      <c r="BV324" s="85"/>
      <c r="BW324" s="85"/>
      <c r="BX324" s="85"/>
      <c r="BY324" s="85"/>
      <c r="BZ324" s="85"/>
      <c r="CA324" s="85"/>
      <c r="CB324" s="85"/>
      <c r="CC324" s="85"/>
      <c r="CD324" s="85"/>
      <c r="CE324" s="85"/>
      <c r="CF324" s="85"/>
      <c r="CG324" s="85"/>
      <c r="CH324" s="85"/>
      <c r="CI324" s="85"/>
      <c r="CJ324" s="85"/>
      <c r="CK324" s="85"/>
      <c r="CL324" s="85"/>
      <c r="CM324" s="85"/>
      <c r="CN324" s="85"/>
      <c r="CO324" s="85"/>
      <c r="CP324" s="85"/>
      <c r="CQ324" s="85"/>
      <c r="CR324" s="85"/>
      <c r="CS324" s="85"/>
      <c r="CT324" s="85"/>
      <c r="CU324" s="85"/>
      <c r="CV324" s="85"/>
      <c r="CW324" s="85"/>
      <c r="CX324" s="85"/>
      <c r="CY324" s="85"/>
      <c r="CZ324" s="85"/>
      <c r="DA324" s="85"/>
      <c r="DB324" s="85"/>
      <c r="DC324" s="85"/>
      <c r="DD324" s="85"/>
      <c r="DE324" s="85"/>
    </row>
    <row r="325" spans="1:109" s="154" customFormat="1" ht="15" customHeight="1" x14ac:dyDescent="0.2">
      <c r="A325" s="137">
        <f>Input!A325</f>
        <v>9186</v>
      </c>
      <c r="B325" s="137" t="str">
        <f>Input!B325</f>
        <v>Hu1-13</v>
      </c>
      <c r="C325" s="137">
        <f>Input!O325</f>
        <v>2.0537282102166712</v>
      </c>
      <c r="D325" s="137">
        <f>C325*Input!P325/100</f>
        <v>2.7281206907202423E-2</v>
      </c>
      <c r="E325" s="138">
        <f>Input!M325</f>
        <v>2.6985394881273894</v>
      </c>
      <c r="F325" s="139">
        <f>E325*Input!N325/100</f>
        <v>3.5729897788219089E-4</v>
      </c>
      <c r="G325" s="140">
        <f t="shared" si="1118"/>
        <v>372.07462462300447</v>
      </c>
      <c r="H325" s="139">
        <f>G325*Input!L325/100</f>
        <v>0.15565020154662773</v>
      </c>
      <c r="I325" s="137">
        <v>0</v>
      </c>
      <c r="J325" s="141">
        <f>(((C325*$G$4*0.000000001*Input!G325*(234/233))-(I325*0.000000000000001))/Input!F325)*1000000000000</f>
        <v>751.17547293021653</v>
      </c>
      <c r="K325" s="137">
        <f>J325*Input!P325/100</f>
        <v>9.9784252846499264</v>
      </c>
      <c r="L325" s="142">
        <f t="shared" si="1119"/>
        <v>10.388210767855742</v>
      </c>
      <c r="M325" s="143">
        <f>L325*Input!P325/100</f>
        <v>0.13799436845813268</v>
      </c>
      <c r="N325" s="137">
        <v>0</v>
      </c>
      <c r="O325" s="141">
        <f>(((G325*$D$4*0.000000001*Input!G325*(238/236))-(N325*0.000000001))/Input!F325)*1000000</f>
        <v>13.708992469731447</v>
      </c>
      <c r="P325" s="137">
        <f>O325*Input!L325/100</f>
        <v>5.734891066750198E-3</v>
      </c>
      <c r="Q325" s="144">
        <f t="shared" si="1120"/>
        <v>10.228268037921564</v>
      </c>
      <c r="R325" s="145">
        <f>Q325*Input!L325/100</f>
        <v>4.2787975212996848E-3</v>
      </c>
      <c r="S325" s="143">
        <f>Input!S325*0.0000028263/0.000000000155125</f>
        <v>0.99986106292848342</v>
      </c>
      <c r="T325" s="137">
        <f>S325*Input!T325/100</f>
        <v>2.564304145465822E-3</v>
      </c>
      <c r="U325" s="143">
        <f>S325</f>
        <v>0.99986106292848342</v>
      </c>
      <c r="V325" s="137">
        <f>U325*Input!T325/100</f>
        <v>2.564304145465822E-3</v>
      </c>
      <c r="W325" s="146">
        <v>0</v>
      </c>
      <c r="X325" s="141">
        <f>((($L$4*0.000000001*Input!G325/Input!W325*(232/229))-(W325*0.000000001))/Input!F325)*1000000000</f>
        <v>0.95899467082441692</v>
      </c>
      <c r="Y325" s="141">
        <f>X325*Input!X325/100</f>
        <v>5.8638918913712437E-3</v>
      </c>
      <c r="Z325" s="141">
        <f t="shared" si="1121"/>
        <v>2.3415905896300988E-4</v>
      </c>
      <c r="AA325" s="141">
        <f>Z325*Input!X325/100</f>
        <v>1.4317946167145214E-6</v>
      </c>
      <c r="AB325" s="142">
        <v>0</v>
      </c>
      <c r="AC325" s="142">
        <v>0.85</v>
      </c>
      <c r="AD325" s="141">
        <f>(((Input!G325*$L$4*0.000000001*Input!U325*(230/229))-((AB325*0.000000000000001)+(Input!G325*AC325*0.000000000000001)))/Input!F325)*1000000000000</f>
        <v>225.01131103131624</v>
      </c>
      <c r="AE325" s="141">
        <f>AD325*Input!V325/100</f>
        <v>0.83358640070297996</v>
      </c>
      <c r="AF325" s="141">
        <f t="shared" si="1122"/>
        <v>10.257933484017089</v>
      </c>
      <c r="AG325" s="141">
        <f>AF325*Input!V325/100</f>
        <v>3.8001973378139667E-2</v>
      </c>
      <c r="AH325" s="137">
        <f t="shared" si="1123"/>
        <v>43807.544877593376</v>
      </c>
      <c r="AI325" s="146">
        <f t="shared" si="1124"/>
        <v>313.19484574775123</v>
      </c>
      <c r="AJ325" s="143">
        <f t="shared" si="1125"/>
        <v>-0.13893707151657608</v>
      </c>
      <c r="AK325" s="146">
        <f t="shared" si="1126"/>
        <v>2.564304145465822</v>
      </c>
      <c r="AL325" s="146">
        <f t="shared" si="1127"/>
        <v>1.0029003391371383</v>
      </c>
      <c r="AM325" s="146">
        <f t="shared" si="1128"/>
        <v>3.7389994812461252E-3</v>
      </c>
      <c r="AN325" s="137">
        <f>AF325/Q325</f>
        <v>1.0029003391371383</v>
      </c>
      <c r="AO325" s="141">
        <f t="shared" si="1129"/>
        <v>3.7389994812461252E-3</v>
      </c>
      <c r="AP325" s="137" t="str">
        <f t="shared" si="1130"/>
        <v>Out of range</v>
      </c>
      <c r="AQ325" s="137" t="e">
        <f t="shared" si="1131"/>
        <v>#VALUE!</v>
      </c>
      <c r="AR325" s="137" t="e">
        <f t="shared" si="1132"/>
        <v>#VALUE!</v>
      </c>
      <c r="AS325" s="145">
        <f t="shared" si="1133"/>
        <v>2.2893324470463545E-5</v>
      </c>
      <c r="AT325" s="145">
        <f t="shared" si="1134"/>
        <v>1.4031129364305253E-7</v>
      </c>
      <c r="AU325" s="137">
        <v>0.75</v>
      </c>
      <c r="AV325" s="137">
        <f t="shared" si="1135"/>
        <v>0.375</v>
      </c>
      <c r="AW325" s="137" t="str">
        <f t="shared" si="1136"/>
        <v>Out of range</v>
      </c>
      <c r="AX325" s="147">
        <f t="shared" si="1137"/>
        <v>306.84178792170002</v>
      </c>
      <c r="AY325" s="147" t="e">
        <f t="shared" si="1138"/>
        <v>#VALUE!</v>
      </c>
      <c r="AZ325" s="137" t="str">
        <f>Input!B325</f>
        <v>Hu1-13</v>
      </c>
      <c r="BA325" s="148">
        <f>Input!E325</f>
        <v>0</v>
      </c>
      <c r="BB325" s="137" t="e">
        <f t="shared" si="1139"/>
        <v>#VALUE!</v>
      </c>
      <c r="BC325" s="143" t="e">
        <f t="shared" si="1140"/>
        <v>#VALUE!</v>
      </c>
      <c r="BD325" s="137" t="e">
        <f t="shared" si="1141"/>
        <v>#VALUE!</v>
      </c>
      <c r="BE325" s="149" t="e">
        <f t="shared" si="1142"/>
        <v>#VALUE!</v>
      </c>
      <c r="BF325" s="150" t="e">
        <f t="shared" si="1143"/>
        <v>#VALUE!</v>
      </c>
      <c r="BG325" s="151"/>
      <c r="BH325" s="151"/>
      <c r="BI325" s="151"/>
      <c r="BJ325" s="151"/>
      <c r="BK325" s="151"/>
      <c r="BL325" s="151"/>
      <c r="BM325" s="155"/>
      <c r="BN325" s="151"/>
      <c r="BO325" s="151"/>
      <c r="BP325" s="151"/>
      <c r="BQ325" s="151"/>
      <c r="BR325" s="151"/>
      <c r="BS325" s="151"/>
      <c r="BT325" s="151"/>
      <c r="BU325" s="151"/>
      <c r="BV325" s="151"/>
      <c r="BW325" s="151"/>
      <c r="BX325" s="151"/>
      <c r="BY325" s="151"/>
      <c r="BZ325" s="151"/>
      <c r="CA325" s="151"/>
      <c r="CB325" s="151"/>
      <c r="CC325" s="151"/>
      <c r="CD325" s="151"/>
      <c r="CE325" s="151"/>
      <c r="CF325" s="151"/>
      <c r="CG325" s="151"/>
      <c r="CH325" s="151"/>
      <c r="CI325" s="151"/>
      <c r="CJ325" s="151"/>
      <c r="CK325" s="151"/>
      <c r="CL325" s="151"/>
      <c r="CM325" s="151"/>
      <c r="CN325" s="151"/>
      <c r="CO325" s="151"/>
      <c r="CP325" s="151"/>
      <c r="CQ325" s="151"/>
      <c r="CR325" s="151"/>
      <c r="CS325" s="151"/>
      <c r="CT325" s="151"/>
      <c r="CU325" s="151"/>
      <c r="CV325" s="151"/>
      <c r="CW325" s="151"/>
      <c r="CX325" s="151"/>
      <c r="CY325" s="151"/>
      <c r="CZ325" s="151"/>
      <c r="DA325" s="151"/>
      <c r="DB325" s="151"/>
      <c r="DC325" s="151"/>
      <c r="DD325" s="151"/>
      <c r="DE325" s="151"/>
    </row>
    <row r="326" spans="1:109" ht="15" customHeight="1" x14ac:dyDescent="0.2">
      <c r="A326" s="9">
        <f>Input!A326</f>
        <v>9337</v>
      </c>
      <c r="B326" s="9" t="str">
        <f>Input!B326</f>
        <v>ZPT-LB-27,8</v>
      </c>
      <c r="C326" s="9">
        <f>Input!O326</f>
        <v>0.52713122140223756</v>
      </c>
      <c r="D326" s="9">
        <f>C326*Input!P326/100</f>
        <v>2.8013663316196419E-3</v>
      </c>
      <c r="E326" s="11">
        <f>Input!M326</f>
        <v>0.67506018620852348</v>
      </c>
      <c r="F326" s="12">
        <f>E326*Input!N326/100</f>
        <v>9.7128345019963821E-5</v>
      </c>
      <c r="G326" s="13">
        <f t="shared" si="1118"/>
        <v>93.077298474431217</v>
      </c>
      <c r="H326" s="12">
        <f>G326*Input!L326/100</f>
        <v>1.7843960231078683E-2</v>
      </c>
      <c r="I326" s="9">
        <v>0.3</v>
      </c>
      <c r="J326" s="21">
        <f>(((C326*$G$4*0.000000001*Input!G326*(234/233))-(I326*0.000000000000001))/Input!F326)*1000000000000</f>
        <v>36.214337910769387</v>
      </c>
      <c r="K326" s="9">
        <f>J326*Input!P326/100</f>
        <v>0.19245611495987089</v>
      </c>
      <c r="L326" s="14">
        <f t="shared" si="1119"/>
        <v>0.50081796942585977</v>
      </c>
      <c r="M326" s="22">
        <f>L326*Input!P326/100</f>
        <v>2.661528175257053E-3</v>
      </c>
      <c r="N326" s="9">
        <v>5.0000000000000001E-3</v>
      </c>
      <c r="O326" s="21">
        <f>(((G326*$D$4*0.000000001*Input!G326*(238/236))-(N326*0.000000001))/Input!F326)*1000000</f>
        <v>0.64414939788019487</v>
      </c>
      <c r="P326" s="9">
        <f>O326*Input!L326/100</f>
        <v>1.2349065160937155E-4</v>
      </c>
      <c r="Q326" s="23">
        <f t="shared" si="1120"/>
        <v>0.48059933744448874</v>
      </c>
      <c r="R326" s="24">
        <f>Q326*Input!L326/100</f>
        <v>9.2136273882057645E-5</v>
      </c>
      <c r="S326" s="65">
        <f>Input!S326*0.0000028263/0.000000000155125</f>
        <v>1.0345180754526138</v>
      </c>
      <c r="T326" s="9">
        <f>S326*Input!T326/100</f>
        <v>3.9740888699195407E-3</v>
      </c>
      <c r="U326" s="9">
        <f>S326*1/((U325+U327)/2)</f>
        <v>1.034661828337053</v>
      </c>
      <c r="V326" s="9">
        <f>U326*Input!T326/100</f>
        <v>3.9746410949135988E-3</v>
      </c>
      <c r="W326" s="3">
        <v>3.0000000000000001E-3</v>
      </c>
      <c r="X326" s="21">
        <f>((($L$4*0.000000001*Input!G326/Input!W326*(232/229))-(W326*0.000000001))/Input!F326)*1000000000</f>
        <v>0.3725398837913656</v>
      </c>
      <c r="Y326" s="21">
        <f>X326*Input!X326/100</f>
        <v>1.4733380845254357E-3</v>
      </c>
      <c r="Z326" s="21">
        <f t="shared" si="1121"/>
        <v>9.0963580162320721E-5</v>
      </c>
      <c r="AA326" s="21">
        <f>Z326*Input!X326/100</f>
        <v>3.5974700371406445E-7</v>
      </c>
      <c r="AB326" s="14">
        <v>0.05</v>
      </c>
      <c r="AC326" s="14">
        <v>0.85</v>
      </c>
      <c r="AD326" s="21">
        <f>(((Input!G326*$L$4*0.000000001*Input!U326*(230/229))-((AB326*0.000000000000001)+(Input!G326*AC326*0.000000000000001)))/Input!F326)*1000000000000</f>
        <v>0.61017868922350693</v>
      </c>
      <c r="AE326" s="21">
        <f>AD326*Input!V326/100</f>
        <v>8.8722187335378358E-3</v>
      </c>
      <c r="AF326" s="21">
        <f t="shared" si="1122"/>
        <v>2.7817145630284965E-2</v>
      </c>
      <c r="AG326" s="21">
        <f>AF326*Input!V326/100</f>
        <v>4.04471353938358E-4</v>
      </c>
      <c r="AH326" s="9">
        <f t="shared" si="1123"/>
        <v>305.80530780172052</v>
      </c>
      <c r="AI326" s="3">
        <f t="shared" si="1124"/>
        <v>4.6080600797748934</v>
      </c>
      <c r="AJ326" s="22">
        <f t="shared" si="1125"/>
        <v>34.661828337053002</v>
      </c>
      <c r="AK326" s="3">
        <f t="shared" si="1126"/>
        <v>3.9746410949135988</v>
      </c>
      <c r="AL326" s="3">
        <f t="shared" si="1127"/>
        <v>5.7880116477476339E-2</v>
      </c>
      <c r="AM326" s="3">
        <f t="shared" si="1128"/>
        <v>8.4167096607584246E-4</v>
      </c>
      <c r="AN326" s="9">
        <f>AL326*1/((AN325+AN327)/2)</f>
        <v>5.7712729987981104E-2</v>
      </c>
      <c r="AO326" s="21">
        <f t="shared" si="1129"/>
        <v>8.3923689446549379E-4</v>
      </c>
      <c r="AP326" s="58">
        <f t="shared" si="1130"/>
        <v>6.2655000000000003</v>
      </c>
      <c r="AQ326" s="58">
        <f t="shared" si="1131"/>
        <v>0.1022</v>
      </c>
      <c r="AR326" s="58">
        <f t="shared" si="1132"/>
        <v>1.6311547362540899</v>
      </c>
      <c r="AS326" s="67">
        <f t="shared" si="1133"/>
        <v>1.8927113101321617E-4</v>
      </c>
      <c r="AT326" s="67">
        <f t="shared" si="1134"/>
        <v>7.4941723602914315E-7</v>
      </c>
      <c r="AU326" s="58">
        <v>0.75</v>
      </c>
      <c r="AV326" s="58">
        <f t="shared" si="1135"/>
        <v>0.375</v>
      </c>
      <c r="AW326" s="58">
        <f t="shared" si="1136"/>
        <v>6.2506000000000004</v>
      </c>
      <c r="AX326" s="57">
        <f t="shared" si="1137"/>
        <v>8.9902989700000005E-2</v>
      </c>
      <c r="AY326" s="47">
        <f t="shared" si="1138"/>
        <v>9.7290257401255992E-2</v>
      </c>
      <c r="AZ326" s="9" t="str">
        <f>Input!B326</f>
        <v>ZPT-LB-27,8</v>
      </c>
      <c r="BA326" s="48">
        <f>Input!E326</f>
        <v>27.8</v>
      </c>
      <c r="BB326" s="58">
        <f t="shared" si="1139"/>
        <v>35.279607447758082</v>
      </c>
      <c r="BC326" s="22">
        <f t="shared" si="1140"/>
        <v>4.0454912091745978</v>
      </c>
      <c r="BD326" s="9">
        <f t="shared" si="1141"/>
        <v>6192.6</v>
      </c>
      <c r="BE326" s="49">
        <f t="shared" si="1142"/>
        <v>48.645128700627993</v>
      </c>
      <c r="BF326" s="89">
        <f t="shared" si="1143"/>
        <v>1.5564946949293825</v>
      </c>
      <c r="BG326" s="85"/>
      <c r="BH326" s="85"/>
      <c r="BI326" s="85"/>
      <c r="BJ326" s="85"/>
      <c r="BK326" s="85"/>
      <c r="BL326" s="85"/>
      <c r="BM326" s="90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  <c r="BX326" s="85"/>
      <c r="BY326" s="85"/>
      <c r="BZ326" s="85"/>
      <c r="CA326" s="85"/>
      <c r="CB326" s="85"/>
      <c r="CC326" s="85"/>
      <c r="CD326" s="85"/>
      <c r="CE326" s="85"/>
      <c r="CF326" s="85"/>
      <c r="CG326" s="85"/>
      <c r="CH326" s="85"/>
      <c r="CI326" s="85"/>
      <c r="CJ326" s="85"/>
      <c r="CK326" s="85"/>
      <c r="CL326" s="85"/>
      <c r="CM326" s="85"/>
      <c r="CN326" s="85"/>
      <c r="CO326" s="85"/>
      <c r="CP326" s="85"/>
      <c r="CQ326" s="85"/>
      <c r="CR326" s="85"/>
      <c r="CS326" s="85"/>
      <c r="CT326" s="85"/>
      <c r="CU326" s="85"/>
      <c r="CV326" s="85"/>
      <c r="CW326" s="85"/>
      <c r="CX326" s="85"/>
      <c r="CY326" s="85"/>
      <c r="CZ326" s="85"/>
      <c r="DA326" s="85"/>
      <c r="DB326" s="85"/>
      <c r="DC326" s="85"/>
      <c r="DD326" s="85"/>
      <c r="DE326" s="85"/>
    </row>
    <row r="327" spans="1:109" s="154" customFormat="1" ht="15" customHeight="1" x14ac:dyDescent="0.2">
      <c r="A327" s="137">
        <f>Input!A327</f>
        <v>9186</v>
      </c>
      <c r="B327" s="137" t="str">
        <f>Input!B327</f>
        <v>Hu1-13</v>
      </c>
      <c r="C327" s="137">
        <f>Input!O327</f>
        <v>2.0537282102166712</v>
      </c>
      <c r="D327" s="137">
        <f>C327*Input!P327/100</f>
        <v>2.7281206907202423E-2</v>
      </c>
      <c r="E327" s="138">
        <f>Input!M327</f>
        <v>2.6985394881273894</v>
      </c>
      <c r="F327" s="139">
        <f>E327*Input!N327/100</f>
        <v>3.5729897788219089E-4</v>
      </c>
      <c r="G327" s="140">
        <f t="shared" si="1118"/>
        <v>372.07462462300447</v>
      </c>
      <c r="H327" s="139">
        <f>G327*Input!L327/100</f>
        <v>0.15565020154662773</v>
      </c>
      <c r="I327" s="137">
        <v>0</v>
      </c>
      <c r="J327" s="141">
        <f>(((C327*$G$4*0.000000001*Input!G327*(234/233))-(I327*0.000000000000001))/Input!F327)*1000000000000</f>
        <v>751.17547293021653</v>
      </c>
      <c r="K327" s="137">
        <f>J327*Input!P327/100</f>
        <v>9.9784252846499264</v>
      </c>
      <c r="L327" s="142">
        <f t="shared" si="1119"/>
        <v>10.388210767855742</v>
      </c>
      <c r="M327" s="143">
        <f>L327*Input!P327/100</f>
        <v>0.13799436845813268</v>
      </c>
      <c r="N327" s="137">
        <v>0</v>
      </c>
      <c r="O327" s="141">
        <f>(((G327*$D$4*0.000000001*Input!G327*(238/236))-(N327*0.000000001))/Input!F327)*1000000</f>
        <v>13.708992469731447</v>
      </c>
      <c r="P327" s="137">
        <f>O327*Input!L327/100</f>
        <v>5.734891066750198E-3</v>
      </c>
      <c r="Q327" s="144">
        <f t="shared" si="1120"/>
        <v>10.228268037921564</v>
      </c>
      <c r="R327" s="145">
        <f>Q327*Input!L327/100</f>
        <v>4.2787975212996848E-3</v>
      </c>
      <c r="S327" s="143">
        <f>Input!S327*0.0000028263/0.000000000155125</f>
        <v>0.99986106292848342</v>
      </c>
      <c r="T327" s="137">
        <f>S327*Input!T327/100</f>
        <v>2.564304145465822E-3</v>
      </c>
      <c r="U327" s="143">
        <f>S327</f>
        <v>0.99986106292848342</v>
      </c>
      <c r="V327" s="137">
        <f>U327*Input!T327/100</f>
        <v>2.564304145465822E-3</v>
      </c>
      <c r="W327" s="146">
        <v>0</v>
      </c>
      <c r="X327" s="141">
        <f>((($L$4*0.000000001*Input!G327/Input!W327*(232/229))-(W327*0.000000001))/Input!F327)*1000000000</f>
        <v>0.95899467082441692</v>
      </c>
      <c r="Y327" s="141">
        <f>X327*Input!X327/100</f>
        <v>5.8638918913712437E-3</v>
      </c>
      <c r="Z327" s="141">
        <f t="shared" si="1121"/>
        <v>2.3415905896300988E-4</v>
      </c>
      <c r="AA327" s="141">
        <f>Z327*Input!X327/100</f>
        <v>1.4317946167145214E-6</v>
      </c>
      <c r="AB327" s="142">
        <v>0</v>
      </c>
      <c r="AC327" s="142">
        <v>0.85</v>
      </c>
      <c r="AD327" s="141">
        <f>(((Input!G327*$L$4*0.000000001*Input!U327*(230/229))-((AB327*0.000000000000001)+(Input!G327*AC327*0.000000000000001)))/Input!F327)*1000000000000</f>
        <v>225.01131103131624</v>
      </c>
      <c r="AE327" s="141">
        <f>AD327*Input!V327/100</f>
        <v>0.83358640070297996</v>
      </c>
      <c r="AF327" s="141">
        <f t="shared" si="1122"/>
        <v>10.257933484017089</v>
      </c>
      <c r="AG327" s="141">
        <f>AF327*Input!V327/100</f>
        <v>3.8001973378139667E-2</v>
      </c>
      <c r="AH327" s="137">
        <f t="shared" si="1123"/>
        <v>43807.544877593376</v>
      </c>
      <c r="AI327" s="146">
        <f t="shared" si="1124"/>
        <v>313.19484574775123</v>
      </c>
      <c r="AJ327" s="143">
        <f t="shared" si="1125"/>
        <v>-0.13893707151657608</v>
      </c>
      <c r="AK327" s="146">
        <f t="shared" si="1126"/>
        <v>2.564304145465822</v>
      </c>
      <c r="AL327" s="146">
        <f t="shared" si="1127"/>
        <v>1.0029003391371383</v>
      </c>
      <c r="AM327" s="146">
        <f t="shared" si="1128"/>
        <v>3.7389994812461252E-3</v>
      </c>
      <c r="AN327" s="137">
        <f>AF327/Q327</f>
        <v>1.0029003391371383</v>
      </c>
      <c r="AO327" s="141">
        <f t="shared" si="1129"/>
        <v>3.7389994812461252E-3</v>
      </c>
      <c r="AP327" s="137" t="str">
        <f t="shared" si="1130"/>
        <v>Out of range</v>
      </c>
      <c r="AQ327" s="137" t="e">
        <f t="shared" si="1131"/>
        <v>#VALUE!</v>
      </c>
      <c r="AR327" s="137" t="e">
        <f t="shared" si="1132"/>
        <v>#VALUE!</v>
      </c>
      <c r="AS327" s="145">
        <f t="shared" si="1133"/>
        <v>2.2893324470463545E-5</v>
      </c>
      <c r="AT327" s="145">
        <f t="shared" si="1134"/>
        <v>1.4031129364305253E-7</v>
      </c>
      <c r="AU327" s="137">
        <v>0.75</v>
      </c>
      <c r="AV327" s="137">
        <f t="shared" si="1135"/>
        <v>0.375</v>
      </c>
      <c r="AW327" s="137" t="str">
        <f t="shared" si="1136"/>
        <v>Out of range</v>
      </c>
      <c r="AX327" s="147">
        <f t="shared" si="1137"/>
        <v>290.9732826403</v>
      </c>
      <c r="AY327" s="147" t="e">
        <f t="shared" si="1138"/>
        <v>#VALUE!</v>
      </c>
      <c r="AZ327" s="137" t="str">
        <f>Input!B327</f>
        <v>Hu1-13</v>
      </c>
      <c r="BA327" s="148">
        <f>Input!E327</f>
        <v>0</v>
      </c>
      <c r="BB327" s="137" t="e">
        <f t="shared" si="1139"/>
        <v>#VALUE!</v>
      </c>
      <c r="BC327" s="143" t="e">
        <f t="shared" si="1140"/>
        <v>#VALUE!</v>
      </c>
      <c r="BD327" s="137" t="e">
        <f t="shared" si="1141"/>
        <v>#VALUE!</v>
      </c>
      <c r="BE327" s="149" t="e">
        <f t="shared" si="1142"/>
        <v>#VALUE!</v>
      </c>
      <c r="BF327" s="150" t="e">
        <f t="shared" si="1143"/>
        <v>#VALUE!</v>
      </c>
      <c r="BG327" s="151"/>
      <c r="BH327" s="151"/>
      <c r="BI327" s="151"/>
      <c r="BJ327" s="151"/>
      <c r="BK327" s="151"/>
      <c r="BL327" s="151"/>
      <c r="BM327" s="155"/>
      <c r="BN327" s="151"/>
      <c r="BO327" s="151"/>
      <c r="BP327" s="151"/>
      <c r="BQ327" s="151"/>
      <c r="BR327" s="151"/>
      <c r="BS327" s="151"/>
      <c r="BT327" s="151"/>
      <c r="BU327" s="151"/>
      <c r="BV327" s="151"/>
      <c r="BW327" s="151"/>
      <c r="BX327" s="151"/>
      <c r="BY327" s="151"/>
      <c r="BZ327" s="151"/>
      <c r="CA327" s="151"/>
      <c r="CB327" s="151"/>
      <c r="CC327" s="151"/>
      <c r="CD327" s="151"/>
      <c r="CE327" s="151"/>
      <c r="CF327" s="151"/>
      <c r="CG327" s="151"/>
      <c r="CH327" s="151"/>
      <c r="CI327" s="151"/>
      <c r="CJ327" s="151"/>
      <c r="CK327" s="151"/>
      <c r="CL327" s="151"/>
      <c r="CM327" s="151"/>
      <c r="CN327" s="151"/>
      <c r="CO327" s="151"/>
      <c r="CP327" s="151"/>
      <c r="CQ327" s="151"/>
      <c r="CR327" s="151"/>
      <c r="CS327" s="151"/>
      <c r="CT327" s="151"/>
      <c r="CU327" s="151"/>
      <c r="CV327" s="151"/>
      <c r="CW327" s="151"/>
      <c r="CX327" s="151"/>
      <c r="CY327" s="151"/>
      <c r="CZ327" s="151"/>
      <c r="DA327" s="151"/>
      <c r="DB327" s="151"/>
      <c r="DC327" s="151"/>
      <c r="DD327" s="151"/>
      <c r="DE327" s="151"/>
    </row>
    <row r="328" spans="1:109" s="76" customFormat="1" ht="15" customHeight="1" x14ac:dyDescent="0.2">
      <c r="A328" s="58"/>
      <c r="B328" s="58"/>
      <c r="C328" s="58"/>
      <c r="D328" s="58"/>
      <c r="E328" s="60"/>
      <c r="F328" s="61"/>
      <c r="G328" s="59"/>
      <c r="H328" s="61"/>
      <c r="I328" s="58"/>
      <c r="J328" s="63"/>
      <c r="K328" s="58"/>
      <c r="L328" s="64"/>
      <c r="M328" s="65"/>
      <c r="N328" s="58"/>
      <c r="O328" s="63"/>
      <c r="P328" s="58"/>
      <c r="Q328" s="66"/>
      <c r="R328" s="67"/>
      <c r="S328" s="65"/>
      <c r="T328" s="58"/>
      <c r="U328" s="58"/>
      <c r="V328" s="58"/>
      <c r="W328" s="68"/>
      <c r="X328" s="63"/>
      <c r="Y328" s="63"/>
      <c r="Z328" s="63"/>
      <c r="AA328" s="63"/>
      <c r="AB328" s="64"/>
      <c r="AC328" s="64"/>
      <c r="AD328" s="63"/>
      <c r="AE328" s="63"/>
      <c r="AF328" s="63"/>
      <c r="AG328" s="63"/>
      <c r="AH328" s="58"/>
      <c r="AI328" s="68"/>
      <c r="AJ328" s="65"/>
      <c r="AK328" s="68"/>
      <c r="AL328" s="68"/>
      <c r="AM328" s="68"/>
      <c r="AN328" s="58"/>
      <c r="AO328" s="63"/>
      <c r="AP328" s="58"/>
      <c r="AQ328" s="58"/>
      <c r="AR328" s="58"/>
      <c r="AS328" s="67"/>
      <c r="AT328" s="67"/>
      <c r="AU328" s="58"/>
      <c r="AV328" s="58"/>
      <c r="AW328" s="58"/>
      <c r="AX328" s="57"/>
      <c r="AY328" s="57"/>
      <c r="AZ328" s="58"/>
      <c r="BA328" s="69"/>
      <c r="BB328" s="58"/>
      <c r="BC328" s="65"/>
      <c r="BD328" s="58"/>
      <c r="BE328" s="62"/>
      <c r="BF328" s="74"/>
      <c r="BG328" s="75"/>
      <c r="BH328" s="75"/>
      <c r="BI328" s="75"/>
      <c r="BJ328" s="75"/>
      <c r="BK328" s="75"/>
      <c r="BL328" s="75"/>
      <c r="BM328" s="103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</row>
    <row r="329" spans="1:109" s="154" customFormat="1" ht="15" customHeight="1" x14ac:dyDescent="0.2">
      <c r="A329" s="137">
        <f>Input!A329</f>
        <v>9186</v>
      </c>
      <c r="B329" s="137" t="str">
        <f>Input!B329</f>
        <v>Hu1-13</v>
      </c>
      <c r="C329" s="137">
        <f>Input!O329</f>
        <v>2.0616008084289281</v>
      </c>
      <c r="D329" s="137">
        <f>C329*Input!P329/100</f>
        <v>2.2077023546621985E-2</v>
      </c>
      <c r="E329" s="138">
        <f>Input!M329</f>
        <v>2.6989527431040772</v>
      </c>
      <c r="F329" s="139">
        <f>E329*Input!N329/100</f>
        <v>4.0231677912161477E-4</v>
      </c>
      <c r="G329" s="140">
        <f t="shared" ref="G329:G337" si="1144">E329*137.88</f>
        <v>372.13160421919014</v>
      </c>
      <c r="H329" s="139">
        <f>G329*Input!L329/100</f>
        <v>3.3543403298705907E-2</v>
      </c>
      <c r="I329" s="137">
        <v>0</v>
      </c>
      <c r="J329" s="141">
        <f>(((C329*$G$4*0.000000001*Input!G329*(234/233))-(I329*0.000000000000001))/Input!F329)*1000000000000</f>
        <v>754.05496918286701</v>
      </c>
      <c r="K329" s="137">
        <f>J329*Input!P329/100</f>
        <v>8.0749334410592191</v>
      </c>
      <c r="L329" s="142">
        <f t="shared" ref="L329:L337" si="1145">(J329/234)*602200000000*0.0000028263/(365.2425*24*60)</f>
        <v>10.428032107949686</v>
      </c>
      <c r="M329" s="143">
        <f>L329*Input!P329/100</f>
        <v>0.11167045989256166</v>
      </c>
      <c r="N329" s="137">
        <v>0</v>
      </c>
      <c r="O329" s="141">
        <f>(((G329*$D$4*0.000000001*Input!G329*(238/236))-(N329*0.000000001))/Input!F329)*1000000</f>
        <v>13.711091868086898</v>
      </c>
      <c r="P329" s="137">
        <f>O329*Input!L329/100</f>
        <v>1.2358979430458399E-3</v>
      </c>
      <c r="Q329" s="144">
        <f t="shared" ref="Q329:Q337" si="1146">(O329/238.05)*602200000000000000*0.00000000015512/(365.2425*24*60)</f>
        <v>10.229834397312697</v>
      </c>
      <c r="R329" s="145">
        <f>Q329*Input!L329/100</f>
        <v>9.2210244165641484E-4</v>
      </c>
      <c r="S329" s="143">
        <f>Input!S329*0.0000028263/0.000000000155125</f>
        <v>0.99949564328446772</v>
      </c>
      <c r="T329" s="137">
        <f>S329*Input!T329/100</f>
        <v>1.515841668506475E-3</v>
      </c>
      <c r="U329" s="143">
        <f>S329</f>
        <v>0.99949564328446772</v>
      </c>
      <c r="V329" s="137">
        <f>U329*Input!T329/100</f>
        <v>1.515841668506475E-3</v>
      </c>
      <c r="W329" s="146">
        <v>0</v>
      </c>
      <c r="X329" s="141">
        <f>((($L$4*0.000000001*Input!G329/Input!W329*(232/229))-(W329*0.000000001))/Input!F329)*1000000000</f>
        <v>0.96924346814877249</v>
      </c>
      <c r="Y329" s="141">
        <f>X329*Input!X329/100</f>
        <v>8.3889800842070154E-3</v>
      </c>
      <c r="Z329" s="141">
        <f t="shared" ref="Z329:Z337" si="1147">(X329/232)*6.022E+23*0.000000001*0.000000000049475/(365.2425*24*60)</f>
        <v>2.3666152202144445E-4</v>
      </c>
      <c r="AA329" s="141">
        <f>Z329*Input!X329/100</f>
        <v>2.0483489032203408E-6</v>
      </c>
      <c r="AB329" s="142">
        <v>0</v>
      </c>
      <c r="AC329" s="142">
        <v>0.85</v>
      </c>
      <c r="AD329" s="141">
        <f>(((Input!G329*$L$4*0.000000001*Input!U329*(230/229))-((AB329*0.000000000000001)+(Input!G329*AC329*0.000000000000001)))/Input!F329)*1000000000000</f>
        <v>224.14279971646897</v>
      </c>
      <c r="AE329" s="141">
        <f>AD329*Input!V329/100</f>
        <v>0.60397740373720554</v>
      </c>
      <c r="AF329" s="141">
        <f t="shared" ref="AF329:AF337" si="1148">(AD329/230)*602200000000*0.0000091577/(365.2425*24*60)</f>
        <v>10.218339335363028</v>
      </c>
      <c r="AG329" s="141">
        <f>AF329*Input!V329/100</f>
        <v>2.7534438179969166E-2</v>
      </c>
      <c r="AH329" s="137">
        <f t="shared" ref="AH329:AH337" si="1149">AF329/Z329</f>
        <v>43177.020278087795</v>
      </c>
      <c r="AI329" s="146">
        <f t="shared" ref="AI329:AI337" si="1150">AH329*SQRT((AG329/AF329)^2+(AA329/Z329)^2)</f>
        <v>391.39706687469908</v>
      </c>
      <c r="AJ329" s="143">
        <f t="shared" ref="AJ329:AJ337" si="1151">(U329-1)*1000</f>
        <v>-0.50435671553228367</v>
      </c>
      <c r="AK329" s="146">
        <f t="shared" ref="AK329:AK337" si="1152">V329*1000</f>
        <v>1.5158416685064751</v>
      </c>
      <c r="AL329" s="146">
        <f t="shared" ref="AL329:AL337" si="1153">AF329/Q329</f>
        <v>0.99887631984026171</v>
      </c>
      <c r="AM329" s="146">
        <f t="shared" ref="AM329:AM337" si="1154">AL329*SQRT((R329/Q329)^2+(AG329/AF329)^2)</f>
        <v>2.6930875216927014E-3</v>
      </c>
      <c r="AN329" s="137">
        <f>AF329/Q329</f>
        <v>0.99887631984026171</v>
      </c>
      <c r="AO329" s="141">
        <f t="shared" ref="AO329:AO337" si="1155">AN329*SQRT((R329/Q329)^2+(AG329/AF329)^2)</f>
        <v>2.6930875216927014E-3</v>
      </c>
      <c r="AP329" s="137">
        <f t="shared" ref="AP329:AP337" si="1156">ThU_Alter_Kombi(AN329,U329)</f>
        <v>855.08230000000003</v>
      </c>
      <c r="AQ329" s="137" t="e">
        <f t="shared" ref="AQ329:AQ337" si="1157">Montealter(AN329,AO329,U329,V329)</f>
        <v>#VALUE!</v>
      </c>
      <c r="AR329" s="137" t="e">
        <f t="shared" ref="AR329:AR337" si="1158">(AQ329/AP329)*100</f>
        <v>#VALUE!</v>
      </c>
      <c r="AS329" s="145">
        <f t="shared" ref="AS329:AS337" si="1159">Z329/Q329</f>
        <v>2.3134443122912498E-5</v>
      </c>
      <c r="AT329" s="145">
        <f t="shared" ref="AT329:AT337" si="1160">AS329*SQRT((Y329/X329)^2+(P329/O329)^2)</f>
        <v>2.0024370897400382E-7</v>
      </c>
      <c r="AU329" s="137">
        <v>0.75</v>
      </c>
      <c r="AV329" s="137">
        <f t="shared" ref="AV329:AV337" si="1161">AU329/2</f>
        <v>0.375</v>
      </c>
      <c r="AW329" s="137">
        <f t="shared" ref="AW329:AW337" si="1162">marincorr_age(AN329,U329,AS329,AU329)</f>
        <v>855.08040000000005</v>
      </c>
      <c r="AX329" s="147">
        <f t="shared" ref="AX329:AX337" si="1163">marincorr_age_error(AN329, AO329, U329, V329, AS329, AT329, AU329, AV329)</f>
        <v>337.53375895660002</v>
      </c>
      <c r="AY329" s="147">
        <f t="shared" ref="AY329:AY337" si="1164">SQRT(((AU329*EXP(-0.0000091577*AW329*1000))/(0.0000091577*(EXP(-0.0000091577*AW329*1000)+(AJ329/1000)*EXP(-(0.0000091577-0.0000028263)*AW329*1000)-AS329*AU329*EXP(-0.0000091577*AW329*1000))))^2*AT329^2+((AS329*EXP(-0.0000091577*AW329*1000))/(0.0000091577*(EXP(-0.0000091577*AW329*1000)+(AJ329/1000)*EXP(-(0.0000091577-0.0000028263)*AW329*1000)-AS329*AU329*EXP(-0.0000091577*AW329*1000))))^2*AV329^2+((0.0000091577/(0.0000091577-0.0000028263))*(EXP(-(0.0000091577-0.0000028263)*AW329*1000)-1)/(0.0000091577*(EXP(-0.0000091577*AW329*1000)+(AJ329/1000)*EXP(-(0.0000091577-0.0000028263)*AW329*1000)-AS329*AU329*EXP(-0.0000091577*AW329*1000))))^2*T329^2+(1/(0.0000091577*(EXP(-0.0000091577*AW329*1000)+(AJ329/1000)*EXP(-(0.0000091577-0.0000028263)*AW329*1000)-AS329*AU329*EXP(-0.0000091577*AW329*1000))))^2*AO329^2)/1000</f>
        <v>957.97860802496564</v>
      </c>
      <c r="AZ329" s="137" t="str">
        <f>Input!B329</f>
        <v>Hu1-13</v>
      </c>
      <c r="BA329" s="148">
        <f>Input!E329</f>
        <v>0</v>
      </c>
      <c r="BB329" s="137">
        <f t="shared" ref="BB329:BB337" si="1165">((U329-1)*EXP(0.0000028263*AW329*1000))*1000</f>
        <v>-5.6533158107212413</v>
      </c>
      <c r="BC329" s="143">
        <f t="shared" ref="BC329:BC337" si="1166">SQRT((EXP(0.0000028263*AW329*1000)*V329)^2+((U329-1)*0.0000028263*EXP(0.0000028263*AW329*1000)*AX329*1000)^2)*1000</f>
        <v>17.826387589509618</v>
      </c>
      <c r="BD329" s="137">
        <f t="shared" ref="BD329:BD337" si="1167">AW329*1000-58</f>
        <v>855022.4</v>
      </c>
      <c r="BE329" s="149">
        <f t="shared" ref="BE329:BE337" si="1168">AY329/2*1000</f>
        <v>478989.30401248281</v>
      </c>
      <c r="BF329" s="150">
        <f t="shared" ref="BF329:BF337" si="1169">AY329/AW329*100</f>
        <v>112.03374653716371</v>
      </c>
      <c r="BG329" s="151"/>
      <c r="BH329" s="151"/>
      <c r="BI329" s="151"/>
      <c r="BJ329" s="151"/>
      <c r="BK329" s="151"/>
      <c r="BL329" s="151"/>
      <c r="BM329" s="155"/>
      <c r="BN329" s="151"/>
      <c r="BO329" s="151"/>
      <c r="BP329" s="151"/>
      <c r="BQ329" s="151"/>
      <c r="BR329" s="151"/>
      <c r="BS329" s="151"/>
      <c r="BT329" s="151"/>
      <c r="BU329" s="151"/>
      <c r="BV329" s="151"/>
      <c r="BW329" s="151"/>
      <c r="BX329" s="151"/>
      <c r="BY329" s="151"/>
      <c r="BZ329" s="151"/>
      <c r="CA329" s="151"/>
      <c r="CB329" s="151"/>
      <c r="CC329" s="151"/>
      <c r="CD329" s="151"/>
      <c r="CE329" s="151"/>
      <c r="CF329" s="151"/>
      <c r="CG329" s="151"/>
      <c r="CH329" s="151"/>
      <c r="CI329" s="151"/>
      <c r="CJ329" s="151"/>
      <c r="CK329" s="151"/>
      <c r="CL329" s="151"/>
      <c r="CM329" s="151"/>
      <c r="CN329" s="151"/>
      <c r="CO329" s="151"/>
      <c r="CP329" s="151"/>
      <c r="CQ329" s="151"/>
      <c r="CR329" s="151"/>
      <c r="CS329" s="151"/>
      <c r="CT329" s="151"/>
      <c r="CU329" s="151"/>
      <c r="CV329" s="151"/>
      <c r="CW329" s="151"/>
      <c r="CX329" s="151"/>
      <c r="CY329" s="151"/>
      <c r="CZ329" s="151"/>
      <c r="DA329" s="151"/>
      <c r="DB329" s="151"/>
      <c r="DC329" s="151"/>
      <c r="DD329" s="151"/>
      <c r="DE329" s="151"/>
    </row>
    <row r="330" spans="1:109" ht="15" customHeight="1" x14ac:dyDescent="0.2">
      <c r="A330" s="9">
        <f>Input!A330</f>
        <v>9340</v>
      </c>
      <c r="B330" s="9" t="str">
        <f>Input!B330</f>
        <v>ZPT-LB-33,9</v>
      </c>
      <c r="C330" s="9">
        <f>Input!O330</f>
        <v>0.77771614974994407</v>
      </c>
      <c r="D330" s="9">
        <f>C330*Input!P330/100</f>
        <v>3.9473169331706963E-3</v>
      </c>
      <c r="E330" s="11">
        <f>Input!M330</f>
        <v>1.005407221534629</v>
      </c>
      <c r="F330" s="12">
        <f>E330*Input!N330/100</f>
        <v>9.4566190415928971E-5</v>
      </c>
      <c r="G330" s="13">
        <f t="shared" si="1144"/>
        <v>138.62554770519463</v>
      </c>
      <c r="H330" s="12">
        <f>G330*Input!L330/100</f>
        <v>2.0347659963807826E-2</v>
      </c>
      <c r="I330" s="9">
        <v>0.3</v>
      </c>
      <c r="J330" s="21">
        <f>(((C330*$G$4*0.000000001*Input!G330*(234/233))-(I330*0.000000000000001))/Input!F330)*1000000000000</f>
        <v>40.943784716845123</v>
      </c>
      <c r="K330" s="9">
        <f>J330*Input!P330/100</f>
        <v>0.20781115934504218</v>
      </c>
      <c r="L330" s="14">
        <f t="shared" si="1145"/>
        <v>0.56622278096107503</v>
      </c>
      <c r="M330" s="22">
        <f>L330*Input!P330/100</f>
        <v>2.8738772776588008E-3</v>
      </c>
      <c r="N330" s="9">
        <v>5.0000000000000001E-3</v>
      </c>
      <c r="O330" s="21">
        <f>(((G330*$D$4*0.000000001*Input!G330*(238/236))-(N330*0.000000001))/Input!F330)*1000000</f>
        <v>0.73517438702600091</v>
      </c>
      <c r="P330" s="9">
        <f>O330*Input!L330/100</f>
        <v>1.0790996817641691E-4</v>
      </c>
      <c r="Q330" s="23">
        <f t="shared" si="1146"/>
        <v>0.54851300718993901</v>
      </c>
      <c r="R330" s="24">
        <f>Q330*Input!L330/100</f>
        <v>8.0511538751585582E-5</v>
      </c>
      <c r="S330" s="65">
        <f>Input!S330*0.0000028263/0.000000000155125</f>
        <v>1.0263796661384161</v>
      </c>
      <c r="T330" s="9">
        <f>S330*Input!T330/100</f>
        <v>2.3430153795748043E-3</v>
      </c>
      <c r="U330" s="9">
        <f>S330*1/((U329+U331)/2)</f>
        <v>1.0258445080491756</v>
      </c>
      <c r="V330" s="9">
        <f>U330*Input!T330/100</f>
        <v>2.3417937228380607E-3</v>
      </c>
      <c r="W330" s="3">
        <v>3.0000000000000001E-3</v>
      </c>
      <c r="X330" s="21">
        <f>((($L$4*0.000000001*Input!G330/Input!W330*(232/229))-(W330*0.000000001))/Input!F330)*1000000000</f>
        <v>0.44159106694069172</v>
      </c>
      <c r="Y330" s="21">
        <f>X330*Input!X330/100</f>
        <v>1.3917163496656127E-3</v>
      </c>
      <c r="Z330" s="21">
        <f t="shared" si="1147"/>
        <v>1.0782390333036159E-4</v>
      </c>
      <c r="AA330" s="21">
        <f>Z330*Input!X330/100</f>
        <v>3.3981731149870094E-7</v>
      </c>
      <c r="AB330" s="14">
        <v>0.05</v>
      </c>
      <c r="AC330" s="14">
        <v>0.85</v>
      </c>
      <c r="AD330" s="21">
        <f>(((Input!G330*$L$4*0.000000001*Input!U330*(230/229))-((AB330*0.000000000000001)+(Input!G330*AC330*0.000000000000001)))/Input!F330)*1000000000000</f>
        <v>0.5456536943793695</v>
      </c>
      <c r="AE330" s="21">
        <f>AD330*Input!V330/100</f>
        <v>5.5448809354499487E-3</v>
      </c>
      <c r="AF330" s="21">
        <f t="shared" si="1148"/>
        <v>2.4875546374078739E-2</v>
      </c>
      <c r="AG330" s="21">
        <f>AF330*Input!V330/100</f>
        <v>2.5278293589749276E-4</v>
      </c>
      <c r="AH330" s="9">
        <f t="shared" si="1149"/>
        <v>230.70530379393304</v>
      </c>
      <c r="AI330" s="3">
        <f t="shared" si="1150"/>
        <v>2.4545663504034665</v>
      </c>
      <c r="AJ330" s="22">
        <f t="shared" si="1151"/>
        <v>25.844508049175595</v>
      </c>
      <c r="AK330" s="3">
        <f t="shared" si="1152"/>
        <v>2.3417937228380605</v>
      </c>
      <c r="AL330" s="3">
        <f t="shared" si="1153"/>
        <v>4.5350877824242436E-2</v>
      </c>
      <c r="AM330" s="3">
        <f t="shared" si="1154"/>
        <v>4.6089937922060383E-4</v>
      </c>
      <c r="AN330" s="9">
        <f>AL330*1/((AN329+AN331)/2)</f>
        <v>4.5238481071705049E-2</v>
      </c>
      <c r="AO330" s="21">
        <f t="shared" si="1155"/>
        <v>4.5975709497041449E-4</v>
      </c>
      <c r="AP330" s="58">
        <f t="shared" si="1156"/>
        <v>4.9240000000000004</v>
      </c>
      <c r="AQ330" s="58">
        <f t="shared" si="1157"/>
        <v>5.16E-2</v>
      </c>
      <c r="AR330" s="58">
        <f t="shared" si="1158"/>
        <v>1.0479285134037368</v>
      </c>
      <c r="AS330" s="67">
        <f t="shared" si="1159"/>
        <v>1.9657492514671461E-4</v>
      </c>
      <c r="AT330" s="67">
        <f t="shared" si="1160"/>
        <v>6.2019616288513488E-7</v>
      </c>
      <c r="AU330" s="58">
        <v>0.75</v>
      </c>
      <c r="AV330" s="58">
        <f t="shared" si="1161"/>
        <v>0.375</v>
      </c>
      <c r="AW330" s="58">
        <f t="shared" si="1162"/>
        <v>4.9082999999999997</v>
      </c>
      <c r="AX330" s="57">
        <f t="shared" si="1163"/>
        <v>5.7509637000000002E-2</v>
      </c>
      <c r="AY330" s="47">
        <f t="shared" si="1164"/>
        <v>5.3047850576354735E-2</v>
      </c>
      <c r="AZ330" s="9" t="str">
        <f>Input!B330</f>
        <v>ZPT-LB-33,9</v>
      </c>
      <c r="BA330" s="48">
        <f>Input!E330</f>
        <v>33.9</v>
      </c>
      <c r="BB330" s="58">
        <f t="shared" si="1165"/>
        <v>26.20552986629793</v>
      </c>
      <c r="BC330" s="22">
        <f t="shared" si="1166"/>
        <v>2.3745100491804303</v>
      </c>
      <c r="BD330" s="9">
        <f t="shared" si="1167"/>
        <v>4850.2999999999993</v>
      </c>
      <c r="BE330" s="49">
        <f t="shared" si="1168"/>
        <v>26.523925288177367</v>
      </c>
      <c r="BF330" s="89">
        <f t="shared" si="1169"/>
        <v>1.0807784890156416</v>
      </c>
      <c r="BG330" s="85"/>
      <c r="BH330" s="85"/>
      <c r="BI330" s="85"/>
      <c r="BJ330" s="85"/>
      <c r="BK330" s="85"/>
      <c r="BL330" s="85"/>
      <c r="BM330" s="90"/>
      <c r="BN330" s="85"/>
      <c r="BO330" s="85"/>
      <c r="BP330" s="85"/>
      <c r="BQ330" s="85"/>
      <c r="BR330" s="85"/>
      <c r="BS330" s="85"/>
      <c r="BT330" s="85"/>
      <c r="BU330" s="85"/>
      <c r="BV330" s="85"/>
      <c r="BW330" s="85"/>
      <c r="BX330" s="85"/>
      <c r="BY330" s="85"/>
      <c r="BZ330" s="85"/>
      <c r="CA330" s="85"/>
      <c r="CB330" s="85"/>
      <c r="CC330" s="85"/>
      <c r="CD330" s="85"/>
      <c r="CE330" s="85"/>
      <c r="CF330" s="85"/>
      <c r="CG330" s="85"/>
      <c r="CH330" s="85"/>
      <c r="CI330" s="85"/>
      <c r="CJ330" s="85"/>
      <c r="CK330" s="85"/>
      <c r="CL330" s="85"/>
      <c r="CM330" s="85"/>
      <c r="CN330" s="85"/>
      <c r="CO330" s="85"/>
      <c r="CP330" s="85"/>
      <c r="CQ330" s="85"/>
      <c r="CR330" s="85"/>
      <c r="CS330" s="85"/>
      <c r="CT330" s="85"/>
      <c r="CU330" s="85"/>
      <c r="CV330" s="85"/>
      <c r="CW330" s="85"/>
      <c r="CX330" s="85"/>
      <c r="CY330" s="85"/>
      <c r="CZ330" s="85"/>
      <c r="DA330" s="85"/>
      <c r="DB330" s="85"/>
      <c r="DC330" s="85"/>
      <c r="DD330" s="85"/>
      <c r="DE330" s="85"/>
    </row>
    <row r="331" spans="1:109" s="154" customFormat="1" ht="15" customHeight="1" x14ac:dyDescent="0.2">
      <c r="A331" s="137">
        <f>Input!A331</f>
        <v>9186</v>
      </c>
      <c r="B331" s="137" t="str">
        <f>Input!B331</f>
        <v>Hu1-13</v>
      </c>
      <c r="C331" s="137">
        <f>Input!O331</f>
        <v>2.0281777115197057</v>
      </c>
      <c r="D331" s="137">
        <f>C331*Input!P331/100</f>
        <v>4.1263417522164059E-2</v>
      </c>
      <c r="E331" s="138">
        <f>Input!M331</f>
        <v>2.6990127579484966</v>
      </c>
      <c r="F331" s="139">
        <f>E331*Input!N331/100</f>
        <v>6.555290079121119E-4</v>
      </c>
      <c r="G331" s="140">
        <f t="shared" si="1144"/>
        <v>372.13987906593871</v>
      </c>
      <c r="H331" s="139">
        <f>G331*Input!L331/100</f>
        <v>3.5086333679874002E-2</v>
      </c>
      <c r="I331" s="137">
        <v>0</v>
      </c>
      <c r="J331" s="141">
        <f>(((C331*$G$4*0.000000001*Input!G331*(234/233))-(I331*0.000000000000001))/Input!F331)*1000000000000</f>
        <v>741.83007471889675</v>
      </c>
      <c r="K331" s="137">
        <f>J331*Input!P331/100</f>
        <v>15.092584801500314</v>
      </c>
      <c r="L331" s="142">
        <f t="shared" si="1145"/>
        <v>10.258970703680019</v>
      </c>
      <c r="M331" s="143">
        <f>L331*Input!P331/100</f>
        <v>0.20871947713911404</v>
      </c>
      <c r="N331" s="137">
        <v>0</v>
      </c>
      <c r="O331" s="141">
        <f>(((G331*$D$4*0.000000001*Input!G331*(238/236))-(N331*0.000000001))/Input!F331)*1000000</f>
        <v>13.711396752656436</v>
      </c>
      <c r="P331" s="137">
        <f>O331*Input!L331/100</f>
        <v>1.2927468103884733E-3</v>
      </c>
      <c r="Q331" s="144">
        <f t="shared" si="1146"/>
        <v>10.230061871439972</v>
      </c>
      <c r="R331" s="145">
        <f>Q331*Input!L331/100</f>
        <v>9.6451733495484925E-4</v>
      </c>
      <c r="S331" s="143">
        <f>Input!S331*0.0000028263/0.000000000155125</f>
        <v>1.0015477079935118</v>
      </c>
      <c r="T331" s="137">
        <f>S331*Input!T331/100</f>
        <v>3.187023938404449E-3</v>
      </c>
      <c r="U331" s="143">
        <f>S331</f>
        <v>1.0015477079935118</v>
      </c>
      <c r="V331" s="137">
        <f>U331*Input!T331/100</f>
        <v>3.187023938404449E-3</v>
      </c>
      <c r="W331" s="146">
        <v>0</v>
      </c>
      <c r="X331" s="141">
        <f>((($L$4*0.000000001*Input!G331/Input!W331*(232/229))-(W331*0.000000001))/Input!F331)*1000000000</f>
        <v>0.94624209094114686</v>
      </c>
      <c r="Y331" s="141">
        <f>X331*Input!X331/100</f>
        <v>8.64982495243748E-3</v>
      </c>
      <c r="Z331" s="141">
        <f t="shared" si="1147"/>
        <v>2.3104524384425635E-4</v>
      </c>
      <c r="AA331" s="141">
        <f>Z331*Input!X331/100</f>
        <v>2.1120397565049249E-6</v>
      </c>
      <c r="AB331" s="142">
        <v>0</v>
      </c>
      <c r="AC331" s="142">
        <v>0.85</v>
      </c>
      <c r="AD331" s="141">
        <f>(((Input!G331*$L$4*0.000000001*Input!U331*(230/229))-((AB331*0.000000000000001)+(Input!G331*AC331*0.000000000000001)))/Input!F331)*1000000000000</f>
        <v>225.76715196318344</v>
      </c>
      <c r="AE331" s="141">
        <f>AD331*Input!V331/100</f>
        <v>0.82593227833335336</v>
      </c>
      <c r="AF331" s="141">
        <f t="shared" si="1148"/>
        <v>10.292391156247229</v>
      </c>
      <c r="AG331" s="141">
        <f>AF331*Input!V331/100</f>
        <v>3.7653033239147142E-2</v>
      </c>
      <c r="AH331" s="137">
        <f t="shared" si="1149"/>
        <v>44547.080844413111</v>
      </c>
      <c r="AI331" s="146">
        <f t="shared" si="1150"/>
        <v>438.61499092731691</v>
      </c>
      <c r="AJ331" s="143">
        <f t="shared" si="1151"/>
        <v>1.5477079935117821</v>
      </c>
      <c r="AK331" s="146">
        <f t="shared" si="1152"/>
        <v>3.1870239384044488</v>
      </c>
      <c r="AL331" s="146">
        <f t="shared" si="1153"/>
        <v>1.0060927573645733</v>
      </c>
      <c r="AM331" s="146">
        <f t="shared" si="1154"/>
        <v>3.6818482753873741E-3</v>
      </c>
      <c r="AN331" s="137">
        <f>AF331/Q331</f>
        <v>1.0060927573645733</v>
      </c>
      <c r="AO331" s="141">
        <f t="shared" si="1155"/>
        <v>3.6818482753873741E-3</v>
      </c>
      <c r="AP331" s="137" t="str">
        <f t="shared" si="1156"/>
        <v>Out of range</v>
      </c>
      <c r="AQ331" s="137" t="e">
        <f t="shared" si="1157"/>
        <v>#VALUE!</v>
      </c>
      <c r="AR331" s="137" t="e">
        <f t="shared" si="1158"/>
        <v>#VALUE!</v>
      </c>
      <c r="AS331" s="145">
        <f t="shared" si="1159"/>
        <v>2.2584931229915885E-5</v>
      </c>
      <c r="AT331" s="145">
        <f t="shared" si="1160"/>
        <v>2.0646523137030831E-7</v>
      </c>
      <c r="AU331" s="137">
        <v>0.75</v>
      </c>
      <c r="AV331" s="137">
        <f t="shared" si="1161"/>
        <v>0.375</v>
      </c>
      <c r="AW331" s="137" t="str">
        <f t="shared" si="1162"/>
        <v>Out of range</v>
      </c>
      <c r="AX331" s="147">
        <f t="shared" si="1163"/>
        <v>278.2229845128</v>
      </c>
      <c r="AY331" s="147" t="e">
        <f t="shared" si="1164"/>
        <v>#VALUE!</v>
      </c>
      <c r="AZ331" s="137" t="str">
        <f>Input!B331</f>
        <v>Hu1-13</v>
      </c>
      <c r="BA331" s="148">
        <f>Input!E331</f>
        <v>0</v>
      </c>
      <c r="BB331" s="137" t="e">
        <f t="shared" si="1165"/>
        <v>#VALUE!</v>
      </c>
      <c r="BC331" s="143" t="e">
        <f t="shared" si="1166"/>
        <v>#VALUE!</v>
      </c>
      <c r="BD331" s="137" t="e">
        <f t="shared" si="1167"/>
        <v>#VALUE!</v>
      </c>
      <c r="BE331" s="149" t="e">
        <f t="shared" si="1168"/>
        <v>#VALUE!</v>
      </c>
      <c r="BF331" s="150" t="e">
        <f t="shared" si="1169"/>
        <v>#VALUE!</v>
      </c>
      <c r="BG331" s="151"/>
      <c r="BH331" s="151"/>
      <c r="BI331" s="151"/>
      <c r="BJ331" s="151"/>
      <c r="BK331" s="151"/>
      <c r="BL331" s="151"/>
      <c r="BM331" s="155"/>
      <c r="BN331" s="151"/>
      <c r="BO331" s="151"/>
      <c r="BP331" s="151"/>
      <c r="BQ331" s="151"/>
      <c r="BR331" s="151"/>
      <c r="BS331" s="151"/>
      <c r="BT331" s="151"/>
      <c r="BU331" s="151"/>
      <c r="BV331" s="151"/>
      <c r="BW331" s="151"/>
      <c r="BX331" s="151"/>
      <c r="BY331" s="151"/>
      <c r="BZ331" s="151"/>
      <c r="CA331" s="151"/>
      <c r="CB331" s="151"/>
      <c r="CC331" s="151"/>
      <c r="CD331" s="151"/>
      <c r="CE331" s="151"/>
      <c r="CF331" s="151"/>
      <c r="CG331" s="151"/>
      <c r="CH331" s="151"/>
      <c r="CI331" s="151"/>
      <c r="CJ331" s="151"/>
      <c r="CK331" s="151"/>
      <c r="CL331" s="151"/>
      <c r="CM331" s="151"/>
      <c r="CN331" s="151"/>
      <c r="CO331" s="151"/>
      <c r="CP331" s="151"/>
      <c r="CQ331" s="151"/>
      <c r="CR331" s="151"/>
      <c r="CS331" s="151"/>
      <c r="CT331" s="151"/>
      <c r="CU331" s="151"/>
      <c r="CV331" s="151"/>
      <c r="CW331" s="151"/>
      <c r="CX331" s="151"/>
      <c r="CY331" s="151"/>
      <c r="CZ331" s="151"/>
      <c r="DA331" s="151"/>
      <c r="DB331" s="151"/>
      <c r="DC331" s="151"/>
      <c r="DD331" s="151"/>
      <c r="DE331" s="151"/>
    </row>
    <row r="332" spans="1:109" ht="15" customHeight="1" x14ac:dyDescent="0.2">
      <c r="A332" s="9">
        <f>Input!A332</f>
        <v>9343</v>
      </c>
      <c r="B332" s="9" t="str">
        <f>Input!B332</f>
        <v>ZPT-LB-38,4</v>
      </c>
      <c r="C332" s="9">
        <f>Input!O332</f>
        <v>1.1993069123289077</v>
      </c>
      <c r="D332" s="9">
        <f>C332*Input!P332/100</f>
        <v>4.913617419027504E-3</v>
      </c>
      <c r="E332" s="11">
        <f>Input!M332</f>
        <v>1.5564452960800792</v>
      </c>
      <c r="F332" s="12">
        <f>E332*Input!N332/100</f>
        <v>1.3397613894444832E-4</v>
      </c>
      <c r="G332" s="13">
        <f t="shared" si="1144"/>
        <v>214.6026774235213</v>
      </c>
      <c r="H332" s="12">
        <f>G332*Input!L332/100</f>
        <v>1.3124684987606499E-2</v>
      </c>
      <c r="I332" s="9">
        <v>0.3</v>
      </c>
      <c r="J332" s="21">
        <f>(((C332*$G$4*0.000000001*Input!G332*(234/233))-(I332*0.000000000000001))/Input!F332)*1000000000000</f>
        <v>63.228544742514899</v>
      </c>
      <c r="K332" s="9">
        <f>J332*Input!P332/100</f>
        <v>0.25905035286028388</v>
      </c>
      <c r="L332" s="14">
        <f t="shared" si="1145"/>
        <v>0.8744048135222604</v>
      </c>
      <c r="M332" s="22">
        <f>L332*Input!P332/100</f>
        <v>3.5824780786606275E-3</v>
      </c>
      <c r="N332" s="9">
        <v>5.0000000000000001E-3</v>
      </c>
      <c r="O332" s="21">
        <f>(((G332*$D$4*0.000000001*Input!G332*(238/236))-(N332*0.000000001))/Input!F332)*1000000</f>
        <v>1.1397174430353225</v>
      </c>
      <c r="P332" s="9">
        <f>O332*Input!L332/100</f>
        <v>6.970291607871365E-5</v>
      </c>
      <c r="Q332" s="23">
        <f t="shared" si="1146"/>
        <v>0.85034224948321424</v>
      </c>
      <c r="R332" s="24">
        <f>Q332*Input!L332/100</f>
        <v>5.2005288517880581E-5</v>
      </c>
      <c r="S332" s="65">
        <f>Input!S332*0.0000028263/0.000000000155125</f>
        <v>1.0207095575523801</v>
      </c>
      <c r="T332" s="9">
        <f>S332*Input!T332/100</f>
        <v>1.41457214882887E-3</v>
      </c>
      <c r="U332" s="9">
        <f>S332*1/((U331+U333)/2)</f>
        <v>1.0201432506699801</v>
      </c>
      <c r="V332" s="9">
        <f>U332*Input!T332/100</f>
        <v>1.413787320336175E-3</v>
      </c>
      <c r="W332" s="3">
        <v>3.0000000000000001E-3</v>
      </c>
      <c r="X332" s="21">
        <f>((($L$4*0.000000001*Input!G332/Input!W332*(232/229))-(W332*0.000000001))/Input!F332)*1000000000</f>
        <v>0.42169369343960317</v>
      </c>
      <c r="Y332" s="21">
        <f>X332*Input!X332/100</f>
        <v>1.2429160457333897E-3</v>
      </c>
      <c r="Z332" s="21">
        <f t="shared" si="1147"/>
        <v>1.0296553404365315E-4</v>
      </c>
      <c r="AA332" s="21">
        <f>Z332*Input!X332/100</f>
        <v>3.0348453489189679E-7</v>
      </c>
      <c r="AB332" s="14">
        <v>0.05</v>
      </c>
      <c r="AC332" s="14">
        <v>0.85</v>
      </c>
      <c r="AD332" s="21">
        <f>(((Input!G332*$L$4*0.000000001*Input!U332*(230/229))-((AB332*0.000000000000001)+(Input!G332*AC332*0.000000000000001)))/Input!F332)*1000000000000</f>
        <v>0.70612512254138704</v>
      </c>
      <c r="AE332" s="21">
        <f>AD332*Input!V332/100</f>
        <v>5.8100489760717381E-3</v>
      </c>
      <c r="AF332" s="21">
        <f t="shared" si="1148"/>
        <v>3.2191201878801812E-2</v>
      </c>
      <c r="AG332" s="21">
        <f>AF332*Input!V332/100</f>
        <v>2.6487155539985595E-4</v>
      </c>
      <c r="AH332" s="9">
        <f t="shared" si="1149"/>
        <v>312.64055664640233</v>
      </c>
      <c r="AI332" s="3">
        <f t="shared" si="1150"/>
        <v>2.7324958966825066</v>
      </c>
      <c r="AJ332" s="22">
        <f t="shared" si="1151"/>
        <v>20.143250669980127</v>
      </c>
      <c r="AK332" s="3">
        <f t="shared" si="1152"/>
        <v>1.413787320336175</v>
      </c>
      <c r="AL332" s="3">
        <f t="shared" si="1153"/>
        <v>3.7856759320574328E-2</v>
      </c>
      <c r="AM332" s="3">
        <f t="shared" si="1154"/>
        <v>3.1149677930510442E-4</v>
      </c>
      <c r="AN332" s="9">
        <f>AL332*1/((AN331+AN333)/2)</f>
        <v>3.7650886246666196E-2</v>
      </c>
      <c r="AO332" s="21">
        <f t="shared" si="1155"/>
        <v>3.0980279385524123E-4</v>
      </c>
      <c r="AP332" s="58">
        <f t="shared" si="1156"/>
        <v>4.1059999999999999</v>
      </c>
      <c r="AQ332" s="58">
        <f t="shared" si="1157"/>
        <v>3.6999999999999998E-2</v>
      </c>
      <c r="AR332" s="58">
        <f t="shared" si="1158"/>
        <v>0.9011203117389186</v>
      </c>
      <c r="AS332" s="67">
        <f t="shared" si="1159"/>
        <v>1.2108716708622825E-4</v>
      </c>
      <c r="AT332" s="67">
        <f t="shared" si="1160"/>
        <v>3.5697374775488782E-7</v>
      </c>
      <c r="AU332" s="58">
        <v>0.75</v>
      </c>
      <c r="AV332" s="58">
        <f t="shared" si="1161"/>
        <v>0.375</v>
      </c>
      <c r="AW332" s="58">
        <f t="shared" si="1162"/>
        <v>4.0963000000000003</v>
      </c>
      <c r="AX332" s="57">
        <f t="shared" si="1163"/>
        <v>3.4791436000000002E-2</v>
      </c>
      <c r="AY332" s="47">
        <f t="shared" si="1164"/>
        <v>3.5249776000257166E-2</v>
      </c>
      <c r="AZ332" s="9" t="str">
        <f>Input!B332</f>
        <v>ZPT-LB-38,4</v>
      </c>
      <c r="BA332" s="48">
        <f>Input!E332</f>
        <v>38.4</v>
      </c>
      <c r="BB332" s="58">
        <f t="shared" si="1165"/>
        <v>20.377811770861495</v>
      </c>
      <c r="BC332" s="22">
        <f t="shared" si="1166"/>
        <v>1.4302517822775778</v>
      </c>
      <c r="BD332" s="9">
        <f t="shared" si="1167"/>
        <v>4038.3</v>
      </c>
      <c r="BE332" s="49">
        <f t="shared" si="1168"/>
        <v>17.624888000128582</v>
      </c>
      <c r="BF332" s="89">
        <f t="shared" si="1169"/>
        <v>0.86052720748619893</v>
      </c>
      <c r="BG332" s="85"/>
      <c r="BH332" s="85"/>
      <c r="BI332" s="85"/>
      <c r="BJ332" s="85"/>
      <c r="BK332" s="85"/>
      <c r="BL332" s="85"/>
      <c r="BM332" s="90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  <c r="BX332" s="85"/>
      <c r="BY332" s="85"/>
      <c r="BZ332" s="85"/>
      <c r="CA332" s="85"/>
      <c r="CB332" s="85"/>
      <c r="CC332" s="85"/>
      <c r="CD332" s="85"/>
      <c r="CE332" s="85"/>
      <c r="CF332" s="85"/>
      <c r="CG332" s="85"/>
      <c r="CH332" s="85"/>
      <c r="CI332" s="85"/>
      <c r="CJ332" s="85"/>
      <c r="CK332" s="85"/>
      <c r="CL332" s="85"/>
      <c r="CM332" s="85"/>
      <c r="CN332" s="85"/>
      <c r="CO332" s="85"/>
      <c r="CP332" s="85"/>
      <c r="CQ332" s="85"/>
      <c r="CR332" s="85"/>
      <c r="CS332" s="85"/>
      <c r="CT332" s="85"/>
      <c r="CU332" s="85"/>
      <c r="CV332" s="85"/>
      <c r="CW332" s="85"/>
      <c r="CX332" s="85"/>
      <c r="CY332" s="85"/>
      <c r="CZ332" s="85"/>
      <c r="DA332" s="85"/>
      <c r="DB332" s="85"/>
      <c r="DC332" s="85"/>
      <c r="DD332" s="85"/>
      <c r="DE332" s="85"/>
    </row>
    <row r="333" spans="1:109" s="154" customFormat="1" ht="15" customHeight="1" x14ac:dyDescent="0.2">
      <c r="A333" s="137">
        <f>Input!A333</f>
        <v>9186</v>
      </c>
      <c r="B333" s="137" t="str">
        <f>Input!B333</f>
        <v>Hu1-13</v>
      </c>
      <c r="C333" s="137">
        <f>Input!O333</f>
        <v>2.092417119042651</v>
      </c>
      <c r="D333" s="137">
        <f>C333*Input!P333/100</f>
        <v>3.9490116010598111E-2</v>
      </c>
      <c r="E333" s="138">
        <f>Input!M333</f>
        <v>2.6983764169733435</v>
      </c>
      <c r="F333" s="139">
        <f>E333*Input!N333/100</f>
        <v>5.4799143430095875E-4</v>
      </c>
      <c r="G333" s="140">
        <f t="shared" si="1144"/>
        <v>372.05214037228461</v>
      </c>
      <c r="H333" s="139">
        <f>G333*Input!L333/100</f>
        <v>3.2668553886054871E-2</v>
      </c>
      <c r="I333" s="137">
        <v>0</v>
      </c>
      <c r="J333" s="141">
        <f>(((C333*$G$4*0.000000001*Input!G333*(234/233))-(I333*0.000000000000001))/Input!F333)*1000000000000</f>
        <v>765.32640061379891</v>
      </c>
      <c r="K333" s="137">
        <f>J333*Input!P333/100</f>
        <v>14.443978722579143</v>
      </c>
      <c r="L333" s="142">
        <f t="shared" si="1145"/>
        <v>10.583907811536234</v>
      </c>
      <c r="M333" s="143">
        <f>L333*Input!P333/100</f>
        <v>0.1997497265336233</v>
      </c>
      <c r="N333" s="137">
        <v>0</v>
      </c>
      <c r="O333" s="141">
        <f>(((G333*$D$4*0.000000001*Input!G333*(238/236))-(N333*0.000000001))/Input!F333)*1000000</f>
        <v>13.708164043379831</v>
      </c>
      <c r="P333" s="137">
        <f>O333*Input!L333/100</f>
        <v>1.2036643446854739E-3</v>
      </c>
      <c r="Q333" s="144">
        <f t="shared" si="1146"/>
        <v>10.227649949700076</v>
      </c>
      <c r="R333" s="145">
        <f>Q333*Input!L333/100</f>
        <v>8.9805298035687162E-4</v>
      </c>
      <c r="S333" s="143">
        <f>Input!S333*0.0000028263/0.000000000155125</f>
        <v>0.99956254173274595</v>
      </c>
      <c r="T333" s="137">
        <f>S333*Input!T333/100</f>
        <v>3.533993634328156E-3</v>
      </c>
      <c r="U333" s="143">
        <f>S333</f>
        <v>0.99956254173274595</v>
      </c>
      <c r="V333" s="137">
        <f>U333*Input!T333/100</f>
        <v>3.533993634328156E-3</v>
      </c>
      <c r="W333" s="146">
        <v>0</v>
      </c>
      <c r="X333" s="141">
        <f>((($L$4*0.000000001*Input!G333/Input!W333*(232/229))-(W333*0.000000001))/Input!F333)*1000000000</f>
        <v>1.0062751221539721</v>
      </c>
      <c r="Y333" s="141">
        <f>X333*Input!X333/100</f>
        <v>7.4944296276478143E-3</v>
      </c>
      <c r="Z333" s="141">
        <f t="shared" si="1147"/>
        <v>2.4570359234520013E-4</v>
      </c>
      <c r="AA333" s="141">
        <f>Z333*Input!X333/100</f>
        <v>1.8299252774427739E-6</v>
      </c>
      <c r="AB333" s="142">
        <v>0</v>
      </c>
      <c r="AC333" s="142">
        <v>0.85</v>
      </c>
      <c r="AD333" s="141">
        <f>(((Input!G333*$L$4*0.000000001*Input!U333*(230/229))-((AB333*0.000000000000001)+(Input!G333*AC333*0.000000000000001)))/Input!F333)*1000000000000</f>
        <v>225.43357486017052</v>
      </c>
      <c r="AE333" s="141">
        <f>AD333*Input!V333/100</f>
        <v>0.76679746721347397</v>
      </c>
      <c r="AF333" s="141">
        <f t="shared" si="1148"/>
        <v>10.277183868583272</v>
      </c>
      <c r="AG333" s="141">
        <f>AF333*Input!V333/100</f>
        <v>3.4957164501360841E-2</v>
      </c>
      <c r="AH333" s="137">
        <f t="shared" si="1149"/>
        <v>41827.568618306526</v>
      </c>
      <c r="AI333" s="146">
        <f t="shared" si="1150"/>
        <v>342.47024411116729</v>
      </c>
      <c r="AJ333" s="143">
        <f t="shared" si="1151"/>
        <v>-0.4374582672540539</v>
      </c>
      <c r="AK333" s="146">
        <f t="shared" si="1152"/>
        <v>3.5339936343281559</v>
      </c>
      <c r="AL333" s="146">
        <f t="shared" si="1153"/>
        <v>1.004843137878868</v>
      </c>
      <c r="AM333" s="146">
        <f t="shared" si="1154"/>
        <v>3.4190464353980933E-3</v>
      </c>
      <c r="AN333" s="137">
        <f>AF333/Q333</f>
        <v>1.004843137878868</v>
      </c>
      <c r="AO333" s="141">
        <f t="shared" si="1155"/>
        <v>3.4190464353980933E-3</v>
      </c>
      <c r="AP333" s="137" t="str">
        <f t="shared" si="1156"/>
        <v>Out of range</v>
      </c>
      <c r="AQ333" s="137" t="e">
        <f t="shared" si="1157"/>
        <v>#VALUE!</v>
      </c>
      <c r="AR333" s="137" t="e">
        <f t="shared" si="1158"/>
        <v>#VALUE!</v>
      </c>
      <c r="AS333" s="145">
        <f t="shared" si="1159"/>
        <v>2.4023465170745829E-5</v>
      </c>
      <c r="AT333" s="145">
        <f t="shared" si="1160"/>
        <v>1.7893186215675147E-7</v>
      </c>
      <c r="AU333" s="137">
        <v>0.75</v>
      </c>
      <c r="AV333" s="137">
        <f t="shared" si="1161"/>
        <v>0.375</v>
      </c>
      <c r="AW333" s="137" t="str">
        <f t="shared" si="1162"/>
        <v>Out of range</v>
      </c>
      <c r="AX333" s="147">
        <f t="shared" si="1163"/>
        <v>223.30910905210001</v>
      </c>
      <c r="AY333" s="147" t="e">
        <f t="shared" si="1164"/>
        <v>#VALUE!</v>
      </c>
      <c r="AZ333" s="137" t="str">
        <f>Input!B333</f>
        <v>Hu1-13</v>
      </c>
      <c r="BA333" s="148">
        <f>Input!E333</f>
        <v>0</v>
      </c>
      <c r="BB333" s="137" t="e">
        <f t="shared" si="1165"/>
        <v>#VALUE!</v>
      </c>
      <c r="BC333" s="143" t="e">
        <f t="shared" si="1166"/>
        <v>#VALUE!</v>
      </c>
      <c r="BD333" s="137" t="e">
        <f t="shared" si="1167"/>
        <v>#VALUE!</v>
      </c>
      <c r="BE333" s="149" t="e">
        <f t="shared" si="1168"/>
        <v>#VALUE!</v>
      </c>
      <c r="BF333" s="150" t="e">
        <f t="shared" si="1169"/>
        <v>#VALUE!</v>
      </c>
      <c r="BG333" s="151"/>
      <c r="BH333" s="151"/>
      <c r="BI333" s="151"/>
      <c r="BJ333" s="151"/>
      <c r="BK333" s="151"/>
      <c r="BL333" s="151"/>
      <c r="BM333" s="155"/>
      <c r="BN333" s="151"/>
      <c r="BO333" s="151"/>
      <c r="BP333" s="151"/>
      <c r="BQ333" s="151"/>
      <c r="BR333" s="151"/>
      <c r="BS333" s="151"/>
      <c r="BT333" s="151"/>
      <c r="BU333" s="151"/>
      <c r="BV333" s="151"/>
      <c r="BW333" s="151"/>
      <c r="BX333" s="151"/>
      <c r="BY333" s="151"/>
      <c r="BZ333" s="151"/>
      <c r="CA333" s="151"/>
      <c r="CB333" s="151"/>
      <c r="CC333" s="151"/>
      <c r="CD333" s="151"/>
      <c r="CE333" s="151"/>
      <c r="CF333" s="151"/>
      <c r="CG333" s="151"/>
      <c r="CH333" s="151"/>
      <c r="CI333" s="151"/>
      <c r="CJ333" s="151"/>
      <c r="CK333" s="151"/>
      <c r="CL333" s="151"/>
      <c r="CM333" s="151"/>
      <c r="CN333" s="151"/>
      <c r="CO333" s="151"/>
      <c r="CP333" s="151"/>
      <c r="CQ333" s="151"/>
      <c r="CR333" s="151"/>
      <c r="CS333" s="151"/>
      <c r="CT333" s="151"/>
      <c r="CU333" s="151"/>
      <c r="CV333" s="151"/>
      <c r="CW333" s="151"/>
      <c r="CX333" s="151"/>
      <c r="CY333" s="151"/>
      <c r="CZ333" s="151"/>
      <c r="DA333" s="151"/>
      <c r="DB333" s="151"/>
      <c r="DC333" s="151"/>
      <c r="DD333" s="151"/>
      <c r="DE333" s="151"/>
    </row>
    <row r="334" spans="1:109" ht="15" customHeight="1" x14ac:dyDescent="0.2">
      <c r="A334" s="9">
        <f>Input!A334</f>
        <v>9345</v>
      </c>
      <c r="B334" s="9" t="str">
        <f>Input!B334</f>
        <v>ZPT-LB-40</v>
      </c>
      <c r="C334" s="9">
        <f>Input!O334</f>
        <v>1.5018652105163091</v>
      </c>
      <c r="D334" s="9">
        <f>C334*Input!P334/100</f>
        <v>7.5457274471154778E-3</v>
      </c>
      <c r="E334" s="11">
        <f>Input!M334</f>
        <v>1.941410604653683</v>
      </c>
      <c r="F334" s="12">
        <f>E334*Input!N334/100</f>
        <v>1.4877917189769452E-4</v>
      </c>
      <c r="G334" s="13">
        <f t="shared" si="1144"/>
        <v>267.6816941696498</v>
      </c>
      <c r="H334" s="12">
        <f>G334*Input!L334/100</f>
        <v>1.9215320186104591E-2</v>
      </c>
      <c r="I334" s="9">
        <v>0.3</v>
      </c>
      <c r="J334" s="21">
        <f>(((C334*$G$4*0.000000001*Input!G334*(234/233))-(I334*0.000000000000001))/Input!F334)*1000000000000</f>
        <v>57.232137021518426</v>
      </c>
      <c r="K334" s="9">
        <f>J334*Input!P334/100</f>
        <v>0.28754784660860611</v>
      </c>
      <c r="L334" s="14">
        <f t="shared" si="1145"/>
        <v>0.79147885347631042</v>
      </c>
      <c r="M334" s="22">
        <f>L334*Input!P334/100</f>
        <v>3.9765777026252195E-3</v>
      </c>
      <c r="N334" s="9">
        <v>5.0000000000000001E-3</v>
      </c>
      <c r="O334" s="21">
        <f>(((G334*$D$4*0.000000001*Input!G334*(238/236))-(N334*0.000000001))/Input!F334)*1000000</f>
        <v>1.0275580501452</v>
      </c>
      <c r="P334" s="9">
        <f>O334*Input!L334/100</f>
        <v>7.3762447613752598E-5</v>
      </c>
      <c r="Q334" s="23">
        <f t="shared" si="1146"/>
        <v>0.76666021843799603</v>
      </c>
      <c r="R334" s="24">
        <f>Q334*Input!L334/100</f>
        <v>5.5034101666655091E-5</v>
      </c>
      <c r="S334" s="65">
        <f>Input!S334*0.0000028263/0.000000000155125</f>
        <v>1.0201015485646818</v>
      </c>
      <c r="T334" s="9">
        <f>S334*Input!T334/100</f>
        <v>1.2842455521694398E-3</v>
      </c>
      <c r="U334" s="9">
        <f>S334*1/((U333+U335)/2)</f>
        <v>1.0207479496827083</v>
      </c>
      <c r="V334" s="9">
        <f>U334*Input!T334/100</f>
        <v>1.2850593317013999E-3</v>
      </c>
      <c r="W334" s="3">
        <v>3.0000000000000001E-3</v>
      </c>
      <c r="X334" s="21">
        <f>((($L$4*0.000000001*Input!G334/Input!W334*(232/229))-(W334*0.000000001))/Input!F334)*1000000000</f>
        <v>0.41296931434752804</v>
      </c>
      <c r="Y334" s="21">
        <f>X334*Input!X334/100</f>
        <v>1.0878077335782263E-3</v>
      </c>
      <c r="Z334" s="21">
        <f t="shared" si="1147"/>
        <v>1.0083529029946146E-4</v>
      </c>
      <c r="AA334" s="21">
        <f>Z334*Input!X334/100</f>
        <v>2.6561152316768073E-7</v>
      </c>
      <c r="AB334" s="14">
        <v>0.05</v>
      </c>
      <c r="AC334" s="14">
        <v>0.85</v>
      </c>
      <c r="AD334" s="21">
        <f>(((Input!G334*$L$4*0.000000001*Input!U334*(230/229))-((AB334*0.000000000000001)+(Input!G334*AC334*0.000000000000001)))/Input!F334)*1000000000000</f>
        <v>0.59448760505283915</v>
      </c>
      <c r="AE334" s="21">
        <f>AD334*Input!V334/100</f>
        <v>5.4289881233028723E-3</v>
      </c>
      <c r="AF334" s="21">
        <f t="shared" si="1148"/>
        <v>2.7101812267810482E-2</v>
      </c>
      <c r="AG334" s="21">
        <f>AF334*Input!V334/100</f>
        <v>2.4749955368514291E-4</v>
      </c>
      <c r="AH334" s="9">
        <f t="shared" si="1149"/>
        <v>268.77308715354815</v>
      </c>
      <c r="AI334" s="3">
        <f t="shared" si="1150"/>
        <v>2.5545589692725192</v>
      </c>
      <c r="AJ334" s="22">
        <f t="shared" si="1151"/>
        <v>20.747949682708324</v>
      </c>
      <c r="AK334" s="3">
        <f t="shared" si="1152"/>
        <v>1.2850593317013999</v>
      </c>
      <c r="AL334" s="3">
        <f t="shared" si="1153"/>
        <v>3.5350487238046707E-2</v>
      </c>
      <c r="AM334" s="3">
        <f t="shared" si="1154"/>
        <v>3.2283819336625838E-4</v>
      </c>
      <c r="AN334" s="9">
        <f>AL334*1/((AN333+AN335)/2)</f>
        <v>3.5202823443373089E-2</v>
      </c>
      <c r="AO334" s="21">
        <f t="shared" si="1155"/>
        <v>3.2148965431000656E-4</v>
      </c>
      <c r="AP334" s="58">
        <f t="shared" si="1156"/>
        <v>3.8319999999999999</v>
      </c>
      <c r="AQ334" s="58">
        <f t="shared" si="1157"/>
        <v>3.5099999999999999E-2</v>
      </c>
      <c r="AR334" s="58">
        <f t="shared" si="1158"/>
        <v>0.91597077244258873</v>
      </c>
      <c r="AS334" s="67">
        <f t="shared" si="1159"/>
        <v>1.3152539791996075E-4</v>
      </c>
      <c r="AT334" s="67">
        <f t="shared" si="1160"/>
        <v>3.4658135091283232E-7</v>
      </c>
      <c r="AU334" s="58">
        <v>0.75</v>
      </c>
      <c r="AV334" s="58">
        <f t="shared" si="1161"/>
        <v>0.375</v>
      </c>
      <c r="AW334" s="58">
        <f t="shared" si="1162"/>
        <v>3.8214000000000001</v>
      </c>
      <c r="AX334" s="57">
        <f t="shared" si="1163"/>
        <v>3.4388979899999998E-2</v>
      </c>
      <c r="AY334" s="47">
        <f t="shared" si="1164"/>
        <v>3.6335950060196652E-2</v>
      </c>
      <c r="AZ334" s="9" t="str">
        <f>Input!B334</f>
        <v>ZPT-LB-40</v>
      </c>
      <c r="BA334" s="48">
        <f>Input!E334</f>
        <v>40</v>
      </c>
      <c r="BB334" s="58">
        <f t="shared" si="1165"/>
        <v>20.973250795475476</v>
      </c>
      <c r="BC334" s="22">
        <f t="shared" si="1166"/>
        <v>1.2990153363439625</v>
      </c>
      <c r="BD334" s="9">
        <f t="shared" si="1167"/>
        <v>3763.4</v>
      </c>
      <c r="BE334" s="49">
        <f t="shared" si="1168"/>
        <v>18.167975030098326</v>
      </c>
      <c r="BF334" s="89">
        <f t="shared" si="1169"/>
        <v>0.95085440048664505</v>
      </c>
      <c r="BG334" s="85"/>
      <c r="BH334" s="85"/>
      <c r="BI334" s="85"/>
      <c r="BJ334" s="85"/>
      <c r="BK334" s="85"/>
      <c r="BL334" s="85"/>
      <c r="BM334" s="90"/>
      <c r="BN334" s="85"/>
      <c r="BO334" s="85"/>
      <c r="BP334" s="85"/>
      <c r="BQ334" s="85"/>
      <c r="BR334" s="85"/>
      <c r="BS334" s="85"/>
      <c r="BT334" s="85"/>
      <c r="BU334" s="85"/>
      <c r="BV334" s="85"/>
      <c r="BW334" s="85"/>
      <c r="BX334" s="85"/>
      <c r="BY334" s="85"/>
      <c r="BZ334" s="85"/>
      <c r="CA334" s="85"/>
      <c r="CB334" s="85"/>
      <c r="CC334" s="85"/>
      <c r="CD334" s="85"/>
      <c r="CE334" s="85"/>
      <c r="CF334" s="85"/>
      <c r="CG334" s="85"/>
      <c r="CH334" s="85"/>
      <c r="CI334" s="85"/>
      <c r="CJ334" s="85"/>
      <c r="CK334" s="85"/>
      <c r="CL334" s="85"/>
      <c r="CM334" s="85"/>
      <c r="CN334" s="85"/>
      <c r="CO334" s="85"/>
      <c r="CP334" s="85"/>
      <c r="CQ334" s="85"/>
      <c r="CR334" s="85"/>
      <c r="CS334" s="85"/>
      <c r="CT334" s="85"/>
      <c r="CU334" s="85"/>
      <c r="CV334" s="85"/>
      <c r="CW334" s="85"/>
      <c r="CX334" s="85"/>
      <c r="CY334" s="85"/>
      <c r="CZ334" s="85"/>
      <c r="DA334" s="85"/>
      <c r="DB334" s="85"/>
      <c r="DC334" s="85"/>
      <c r="DD334" s="85"/>
      <c r="DE334" s="85"/>
    </row>
    <row r="335" spans="1:109" s="154" customFormat="1" ht="15" customHeight="1" x14ac:dyDescent="0.2">
      <c r="A335" s="137">
        <f>Input!A335</f>
        <v>9186</v>
      </c>
      <c r="B335" s="137" t="str">
        <f>Input!B335</f>
        <v>Hu1-13</v>
      </c>
      <c r="C335" s="137">
        <f>Input!O335</f>
        <v>2.0743878294418723</v>
      </c>
      <c r="D335" s="137">
        <f>C335*Input!P335/100</f>
        <v>1.9935575360773915E-2</v>
      </c>
      <c r="E335" s="138">
        <f>Input!M335</f>
        <v>2.6989745719555627</v>
      </c>
      <c r="F335" s="139">
        <f>E335*Input!N335/100</f>
        <v>3.7748117090357481E-4</v>
      </c>
      <c r="G335" s="140">
        <f t="shared" si="1144"/>
        <v>372.13461398123297</v>
      </c>
      <c r="H335" s="139">
        <f>G335*Input!L335/100</f>
        <v>3.0644791741570847E-2</v>
      </c>
      <c r="I335" s="137">
        <v>0</v>
      </c>
      <c r="J335" s="141">
        <f>(((C335*$G$4*0.000000001*Input!G335*(234/233))-(I335*0.000000000000001))/Input!F335)*1000000000000</f>
        <v>758.73197391454642</v>
      </c>
      <c r="K335" s="137">
        <f>J335*Input!P335/100</f>
        <v>7.2916733457079115</v>
      </c>
      <c r="L335" s="142">
        <f t="shared" si="1145"/>
        <v>10.49271168371568</v>
      </c>
      <c r="M335" s="143">
        <f>L335*Input!P335/100</f>
        <v>0.10083854211864889</v>
      </c>
      <c r="N335" s="137">
        <v>0</v>
      </c>
      <c r="O335" s="141">
        <f>(((G335*$D$4*0.000000001*Input!G335*(238/236))-(N335*0.000000001))/Input!F335)*1000000</f>
        <v>13.711202761984119</v>
      </c>
      <c r="P335" s="137">
        <f>O335*Input!L335/100</f>
        <v>1.129099356472774E-3</v>
      </c>
      <c r="Q335" s="144">
        <f t="shared" si="1146"/>
        <v>10.229917135158461</v>
      </c>
      <c r="R335" s="145">
        <f>Q335*Input!L335/100</f>
        <v>8.4242010380756419E-4</v>
      </c>
      <c r="S335" s="143">
        <f>Input!S335*0.0000028263/0.000000000155125</f>
        <v>0.9991709338167718</v>
      </c>
      <c r="T335" s="137">
        <f>S335*Input!T335/100</f>
        <v>2.4758536961355915E-3</v>
      </c>
      <c r="U335" s="143">
        <f>S335</f>
        <v>0.9991709338167718</v>
      </c>
      <c r="V335" s="137">
        <f>U335*Input!T335/100</f>
        <v>2.4758536961355915E-3</v>
      </c>
      <c r="W335" s="146">
        <v>0</v>
      </c>
      <c r="X335" s="141">
        <f>((($L$4*0.000000001*Input!G335/Input!W335*(232/229))-(W335*0.000000001))/Input!F335)*1000000000</f>
        <v>0.97731464765900777</v>
      </c>
      <c r="Y335" s="141">
        <f>X335*Input!X335/100</f>
        <v>7.8287333413370117E-3</v>
      </c>
      <c r="Z335" s="141">
        <f t="shared" si="1147"/>
        <v>2.3863227311770812E-4</v>
      </c>
      <c r="AA335" s="141">
        <f>Z335*Input!X335/100</f>
        <v>1.9115526789152002E-6</v>
      </c>
      <c r="AB335" s="142">
        <v>0</v>
      </c>
      <c r="AC335" s="142">
        <v>0.85</v>
      </c>
      <c r="AD335" s="141">
        <f>(((Input!G335*$L$4*0.000000001*Input!U335*(230/229))-((AB335*0.000000000000001)+(Input!G335*AC335*0.000000000000001)))/Input!F335)*1000000000000</f>
        <v>225.19251350966644</v>
      </c>
      <c r="AE335" s="141">
        <f>AD335*Input!V335/100</f>
        <v>0.8145421877164789</v>
      </c>
      <c r="AF335" s="141">
        <f t="shared" si="1148"/>
        <v>10.266194237494487</v>
      </c>
      <c r="AG335" s="141">
        <f>AF335*Input!V335/100</f>
        <v>3.7133775823200786E-2</v>
      </c>
      <c r="AH335" s="137">
        <f t="shared" si="1149"/>
        <v>43020.979951150897</v>
      </c>
      <c r="AI335" s="146">
        <f t="shared" si="1150"/>
        <v>378.12167268136596</v>
      </c>
      <c r="AJ335" s="143">
        <f t="shared" si="1151"/>
        <v>-0.8290661832281998</v>
      </c>
      <c r="AK335" s="146">
        <f t="shared" si="1152"/>
        <v>2.4758536961355917</v>
      </c>
      <c r="AL335" s="146">
        <f t="shared" si="1153"/>
        <v>1.0035461775356271</v>
      </c>
      <c r="AM335" s="146">
        <f t="shared" si="1154"/>
        <v>3.6308601121583847E-3</v>
      </c>
      <c r="AN335" s="137">
        <f>AF335/Q335</f>
        <v>1.0035461775356271</v>
      </c>
      <c r="AO335" s="141">
        <f t="shared" si="1155"/>
        <v>3.6308601121583847E-3</v>
      </c>
      <c r="AP335" s="137" t="str">
        <f t="shared" si="1156"/>
        <v>Out of range</v>
      </c>
      <c r="AQ335" s="137" t="e">
        <f t="shared" si="1157"/>
        <v>#VALUE!</v>
      </c>
      <c r="AR335" s="137" t="e">
        <f t="shared" si="1158"/>
        <v>#VALUE!</v>
      </c>
      <c r="AS335" s="145">
        <f t="shared" si="1159"/>
        <v>2.3326901866836257E-5</v>
      </c>
      <c r="AT335" s="145">
        <f t="shared" si="1160"/>
        <v>1.8686893147624707E-7</v>
      </c>
      <c r="AU335" s="137">
        <v>0.75</v>
      </c>
      <c r="AV335" s="137">
        <f t="shared" si="1161"/>
        <v>0.375</v>
      </c>
      <c r="AW335" s="137" t="str">
        <f t="shared" si="1162"/>
        <v>Out of range</v>
      </c>
      <c r="AX335" s="147">
        <f t="shared" si="1163"/>
        <v>258.00442663389998</v>
      </c>
      <c r="AY335" s="147" t="e">
        <f t="shared" si="1164"/>
        <v>#VALUE!</v>
      </c>
      <c r="AZ335" s="137" t="str">
        <f>Input!B335</f>
        <v>Hu1-13</v>
      </c>
      <c r="BA335" s="148">
        <f>Input!E335</f>
        <v>0</v>
      </c>
      <c r="BB335" s="137" t="e">
        <f t="shared" si="1165"/>
        <v>#VALUE!</v>
      </c>
      <c r="BC335" s="143" t="e">
        <f t="shared" si="1166"/>
        <v>#VALUE!</v>
      </c>
      <c r="BD335" s="137" t="e">
        <f t="shared" si="1167"/>
        <v>#VALUE!</v>
      </c>
      <c r="BE335" s="149" t="e">
        <f t="shared" si="1168"/>
        <v>#VALUE!</v>
      </c>
      <c r="BF335" s="150" t="e">
        <f t="shared" si="1169"/>
        <v>#VALUE!</v>
      </c>
      <c r="BG335" s="151"/>
      <c r="BH335" s="151"/>
      <c r="BI335" s="151"/>
      <c r="BJ335" s="151"/>
      <c r="BK335" s="151"/>
      <c r="BL335" s="151"/>
      <c r="BM335" s="155"/>
      <c r="BN335" s="151"/>
      <c r="BO335" s="151"/>
      <c r="BP335" s="151"/>
      <c r="BQ335" s="151"/>
      <c r="BR335" s="151"/>
      <c r="BS335" s="151"/>
      <c r="BT335" s="151"/>
      <c r="BU335" s="151"/>
      <c r="BV335" s="151"/>
      <c r="BW335" s="151"/>
      <c r="BX335" s="151"/>
      <c r="BY335" s="151"/>
      <c r="BZ335" s="151"/>
      <c r="CA335" s="151"/>
      <c r="CB335" s="151"/>
      <c r="CC335" s="151"/>
      <c r="CD335" s="151"/>
      <c r="CE335" s="151"/>
      <c r="CF335" s="151"/>
      <c r="CG335" s="151"/>
      <c r="CH335" s="151"/>
      <c r="CI335" s="151"/>
      <c r="CJ335" s="151"/>
      <c r="CK335" s="151"/>
      <c r="CL335" s="151"/>
      <c r="CM335" s="151"/>
      <c r="CN335" s="151"/>
      <c r="CO335" s="151"/>
      <c r="CP335" s="151"/>
      <c r="CQ335" s="151"/>
      <c r="CR335" s="151"/>
      <c r="CS335" s="151"/>
      <c r="CT335" s="151"/>
      <c r="CU335" s="151"/>
      <c r="CV335" s="151"/>
      <c r="CW335" s="151"/>
      <c r="CX335" s="151"/>
      <c r="CY335" s="151"/>
      <c r="CZ335" s="151"/>
      <c r="DA335" s="151"/>
      <c r="DB335" s="151"/>
      <c r="DC335" s="151"/>
      <c r="DD335" s="151"/>
      <c r="DE335" s="151"/>
    </row>
    <row r="336" spans="1:109" ht="15" customHeight="1" x14ac:dyDescent="0.2">
      <c r="A336" s="9">
        <f>Input!A336</f>
        <v>9349</v>
      </c>
      <c r="B336" s="9" t="str">
        <f>Input!B336</f>
        <v>ZPT-LB-46,9</v>
      </c>
      <c r="C336" s="9">
        <f>Input!O336</f>
        <v>0.9156875200348239</v>
      </c>
      <c r="D336" s="9">
        <f>C336*Input!P336/100</f>
        <v>4.7754105193769441E-3</v>
      </c>
      <c r="E336" s="11">
        <f>Input!M336</f>
        <v>1.1861735477377415</v>
      </c>
      <c r="F336" s="12">
        <f>E336*Input!N336/100</f>
        <v>1.1760608686972583E-4</v>
      </c>
      <c r="G336" s="13">
        <f t="shared" si="1144"/>
        <v>163.5496087620798</v>
      </c>
      <c r="H336" s="12">
        <f>G336*Input!L336/100</f>
        <v>1.2205572235006517E-2</v>
      </c>
      <c r="I336" s="9">
        <v>0.3</v>
      </c>
      <c r="J336" s="21">
        <f>(((C336*$G$4*0.000000001*Input!G336*(234/233))-(I336*0.000000000000001))/Input!F336)*1000000000000</f>
        <v>33.50325851058966</v>
      </c>
      <c r="K336" s="9">
        <f>J336*Input!P336/100</f>
        <v>0.17472315568829686</v>
      </c>
      <c r="L336" s="14">
        <f t="shared" si="1145"/>
        <v>0.46332571198087363</v>
      </c>
      <c r="M336" s="22">
        <f>L336*Input!P336/100</f>
        <v>2.4162942384615346E-3</v>
      </c>
      <c r="N336" s="9">
        <v>5.0000000000000001E-3</v>
      </c>
      <c r="O336" s="21">
        <f>(((G336*$D$4*0.000000001*Input!G336*(238/236))-(N336*0.000000001))/Input!F336)*1000000</f>
        <v>0.60279422458797749</v>
      </c>
      <c r="P336" s="9">
        <f>O336*Input!L336/100</f>
        <v>4.4986035165369219E-5</v>
      </c>
      <c r="Q336" s="23">
        <f t="shared" si="1146"/>
        <v>0.44974427656956062</v>
      </c>
      <c r="R336" s="24">
        <f>Q336*Input!L336/100</f>
        <v>3.3564043940551914E-5</v>
      </c>
      <c r="S336" s="65">
        <f>Input!S336*0.0000028263/0.000000000155125</f>
        <v>1.0214604559666733</v>
      </c>
      <c r="T336" s="9">
        <f>S336*Input!T336/100</f>
        <v>1.6564008969322858E-3</v>
      </c>
      <c r="U336" s="9">
        <f>S336*1/((U335+U337)/2)</f>
        <v>1.0207504301437298</v>
      </c>
      <c r="V336" s="9">
        <f>U336*Input!T336/100</f>
        <v>1.6552495186257651E-3</v>
      </c>
      <c r="W336" s="3">
        <v>3.0000000000000001E-3</v>
      </c>
      <c r="X336" s="21">
        <f>((($L$4*0.000000001*Input!G336/Input!W336*(232/229))-(W336*0.000000001))/Input!F336)*1000000000</f>
        <v>0.80272614395313191</v>
      </c>
      <c r="Y336" s="21">
        <f>X336*Input!X336/100</f>
        <v>1.8390064198022887E-3</v>
      </c>
      <c r="Z336" s="21">
        <f t="shared" si="1147"/>
        <v>1.9600275600226535E-4</v>
      </c>
      <c r="AA336" s="21">
        <f>Z336*Input!X336/100</f>
        <v>4.4903274834431318E-7</v>
      </c>
      <c r="AB336" s="14">
        <v>0.05</v>
      </c>
      <c r="AC336" s="14">
        <v>0.85</v>
      </c>
      <c r="AD336" s="21">
        <f>(((Input!G336*$L$4*0.000000001*Input!U336*(230/229))-((AB336*0.000000000000001)+(Input!G336*AC336*0.000000000000001)))/Input!F336)*1000000000000</f>
        <v>0.31690897903600568</v>
      </c>
      <c r="AE336" s="21">
        <f>AD336*Input!V336/100</f>
        <v>3.212043114712551E-3</v>
      </c>
      <c r="AF336" s="21">
        <f t="shared" si="1148"/>
        <v>1.4447412499128428E-2</v>
      </c>
      <c r="AG336" s="21">
        <f>AF336*Input!V336/100</f>
        <v>1.464323036361968E-4</v>
      </c>
      <c r="AH336" s="9">
        <f t="shared" si="1149"/>
        <v>73.71025180360958</v>
      </c>
      <c r="AI336" s="3">
        <f t="shared" si="1150"/>
        <v>0.76593994713299152</v>
      </c>
      <c r="AJ336" s="22">
        <f t="shared" si="1151"/>
        <v>20.750430143729794</v>
      </c>
      <c r="AK336" s="3">
        <f t="shared" si="1152"/>
        <v>1.655249518625765</v>
      </c>
      <c r="AL336" s="3">
        <f t="shared" si="1153"/>
        <v>3.2123616134320923E-2</v>
      </c>
      <c r="AM336" s="3">
        <f t="shared" si="1154"/>
        <v>3.255989695991022E-4</v>
      </c>
      <c r="AN336" s="9">
        <f>AL336*1/((AN335+AN337)/2)</f>
        <v>3.1972610255484479E-2</v>
      </c>
      <c r="AO336" s="21">
        <f t="shared" si="1155"/>
        <v>3.2406840223249671E-4</v>
      </c>
      <c r="AP336" s="58">
        <f t="shared" si="1156"/>
        <v>3.4746999999999999</v>
      </c>
      <c r="AQ336" s="58">
        <f t="shared" si="1157"/>
        <v>3.85E-2</v>
      </c>
      <c r="AR336" s="58">
        <f t="shared" si="1158"/>
        <v>1.1080093245460041</v>
      </c>
      <c r="AS336" s="67">
        <f t="shared" si="1159"/>
        <v>4.3580933924781181E-4</v>
      </c>
      <c r="AT336" s="67">
        <f t="shared" si="1160"/>
        <v>9.9894753299885569E-7</v>
      </c>
      <c r="AU336" s="58">
        <v>0.75</v>
      </c>
      <c r="AV336" s="58">
        <f t="shared" si="1161"/>
        <v>0.375</v>
      </c>
      <c r="AW336" s="58">
        <f t="shared" si="1162"/>
        <v>3.4398</v>
      </c>
      <c r="AX336" s="57">
        <f t="shared" si="1163"/>
        <v>3.9724347899999998E-2</v>
      </c>
      <c r="AY336" s="47">
        <f t="shared" si="1164"/>
        <v>4.0231459445406847E-2</v>
      </c>
      <c r="AZ336" s="9" t="str">
        <f>Input!B336</f>
        <v>ZPT-LB-46,9</v>
      </c>
      <c r="BA336" s="48">
        <f>Input!E336</f>
        <v>46.9</v>
      </c>
      <c r="BB336" s="58">
        <f t="shared" si="1165"/>
        <v>20.953147694303091</v>
      </c>
      <c r="BC336" s="22">
        <f t="shared" si="1166"/>
        <v>1.6714218330452484</v>
      </c>
      <c r="BD336" s="9">
        <f t="shared" si="1167"/>
        <v>3381.8</v>
      </c>
      <c r="BE336" s="49">
        <f t="shared" si="1168"/>
        <v>20.115729722703424</v>
      </c>
      <c r="BF336" s="89">
        <f t="shared" si="1169"/>
        <v>1.1695871691786397</v>
      </c>
      <c r="BG336" s="85"/>
      <c r="BH336" s="85"/>
      <c r="BI336" s="85"/>
      <c r="BJ336" s="85"/>
      <c r="BK336" s="85"/>
      <c r="BL336" s="85"/>
      <c r="BM336" s="90"/>
      <c r="BN336" s="85"/>
      <c r="BO336" s="85"/>
      <c r="BP336" s="85"/>
      <c r="BQ336" s="85"/>
      <c r="BR336" s="85"/>
      <c r="BS336" s="85"/>
      <c r="BT336" s="85"/>
      <c r="BU336" s="85"/>
      <c r="BV336" s="85"/>
      <c r="BW336" s="85"/>
      <c r="BX336" s="85"/>
      <c r="BY336" s="85"/>
      <c r="BZ336" s="85"/>
      <c r="CA336" s="85"/>
      <c r="CB336" s="85"/>
      <c r="CC336" s="85"/>
      <c r="CD336" s="85"/>
      <c r="CE336" s="85"/>
      <c r="CF336" s="85"/>
      <c r="CG336" s="85"/>
      <c r="CH336" s="85"/>
      <c r="CI336" s="85"/>
      <c r="CJ336" s="85"/>
      <c r="CK336" s="85"/>
      <c r="CL336" s="85"/>
      <c r="CM336" s="85"/>
      <c r="CN336" s="85"/>
      <c r="CO336" s="85"/>
      <c r="CP336" s="85"/>
      <c r="CQ336" s="85"/>
      <c r="CR336" s="85"/>
      <c r="CS336" s="85"/>
      <c r="CT336" s="85"/>
      <c r="CU336" s="85"/>
      <c r="CV336" s="85"/>
      <c r="CW336" s="85"/>
      <c r="CX336" s="85"/>
      <c r="CY336" s="85"/>
      <c r="CZ336" s="85"/>
      <c r="DA336" s="85"/>
      <c r="DB336" s="85"/>
      <c r="DC336" s="85"/>
      <c r="DD336" s="85"/>
      <c r="DE336" s="85"/>
    </row>
    <row r="337" spans="1:109" s="154" customFormat="1" ht="15" customHeight="1" x14ac:dyDescent="0.2">
      <c r="A337" s="137">
        <f>Input!A337</f>
        <v>9186</v>
      </c>
      <c r="B337" s="137" t="str">
        <f>Input!B337</f>
        <v>Hu1-13</v>
      </c>
      <c r="C337" s="137">
        <f>Input!O337</f>
        <v>2.0963518251139557</v>
      </c>
      <c r="D337" s="137">
        <f>C337*Input!P337/100</f>
        <v>3.4655900251167243E-2</v>
      </c>
      <c r="E337" s="138">
        <f>Input!M337</f>
        <v>2.6994036683858109</v>
      </c>
      <c r="F337" s="139">
        <f>E337*Input!N337/100</f>
        <v>5.6214802995692545E-4</v>
      </c>
      <c r="G337" s="140">
        <f t="shared" si="1144"/>
        <v>372.19377779703558</v>
      </c>
      <c r="H337" s="139">
        <f>G337*Input!L337/100</f>
        <v>2.4625935093177301E-2</v>
      </c>
      <c r="I337" s="137">
        <v>0</v>
      </c>
      <c r="J337" s="141">
        <f>(((C337*$G$4*0.000000001*Input!G337*(234/233))-(I337*0.000000000000001))/Input!F337)*1000000000000</f>
        <v>766.76556606872634</v>
      </c>
      <c r="K337" s="137">
        <f>J337*Input!P337/100</f>
        <v>12.675806921036781</v>
      </c>
      <c r="L337" s="142">
        <f t="shared" si="1145"/>
        <v>10.603810423661315</v>
      </c>
      <c r="M337" s="143">
        <f>L337*Input!P337/100</f>
        <v>0.17529719578664613</v>
      </c>
      <c r="N337" s="137">
        <v>0</v>
      </c>
      <c r="O337" s="141">
        <f>(((G337*$D$4*0.000000001*Input!G337*(238/236))-(N337*0.000000001))/Input!F337)*1000000</f>
        <v>13.713382637341489</v>
      </c>
      <c r="P337" s="137">
        <f>O337*Input!L337/100</f>
        <v>9.0733615358619206E-4</v>
      </c>
      <c r="Q337" s="144">
        <f t="shared" si="1146"/>
        <v>10.231543538374719</v>
      </c>
      <c r="R337" s="145">
        <f>Q337*Input!L337/100</f>
        <v>6.769627600180701E-4</v>
      </c>
      <c r="S337" s="143">
        <f>Input!S337*0.0000028263/0.000000000155125</f>
        <v>1.0022202501631237</v>
      </c>
      <c r="T337" s="137">
        <f>S337*Input!T337/100</f>
        <v>3.0473313469964285E-3</v>
      </c>
      <c r="U337" s="143">
        <f>S337</f>
        <v>1.0022202501631237</v>
      </c>
      <c r="V337" s="137">
        <f>U337*Input!T337/100</f>
        <v>3.0473313469964285E-3</v>
      </c>
      <c r="W337" s="146">
        <v>0</v>
      </c>
      <c r="X337" s="141">
        <f>((($L$4*0.000000001*Input!G337/Input!W337*(232/229))-(W337*0.000000001))/Input!F337)*1000000000</f>
        <v>0.96985089107461697</v>
      </c>
      <c r="Y337" s="141">
        <f>X337*Input!X337/100</f>
        <v>8.1278561321624816E-3</v>
      </c>
      <c r="Z337" s="141">
        <f t="shared" si="1147"/>
        <v>2.3680983731978292E-4</v>
      </c>
      <c r="AA337" s="141">
        <f>Z337*Input!X337/100</f>
        <v>1.9845899056537685E-6</v>
      </c>
      <c r="AB337" s="142">
        <v>0</v>
      </c>
      <c r="AC337" s="142">
        <v>0.85</v>
      </c>
      <c r="AD337" s="141">
        <f>(((Input!G337*$L$4*0.000000001*Input!U337*(230/229))-((AB337*0.000000000000001)+(Input!G337*AC337*0.000000000000001)))/Input!F337)*1000000000000</f>
        <v>225.7565393473059</v>
      </c>
      <c r="AE337" s="141">
        <f>AD337*Input!V337/100</f>
        <v>0.49197511230543944</v>
      </c>
      <c r="AF337" s="141">
        <f t="shared" si="1148"/>
        <v>10.291907342756858</v>
      </c>
      <c r="AG337" s="141">
        <f>AF337*Input!V337/100</f>
        <v>2.2428419063425045E-2</v>
      </c>
      <c r="AH337" s="137">
        <f t="shared" si="1149"/>
        <v>43460.641074884436</v>
      </c>
      <c r="AI337" s="146">
        <f t="shared" si="1150"/>
        <v>376.33546584909448</v>
      </c>
      <c r="AJ337" s="143">
        <f t="shared" si="1151"/>
        <v>2.2202501631236604</v>
      </c>
      <c r="AK337" s="146">
        <f t="shared" si="1152"/>
        <v>3.0473313469964283</v>
      </c>
      <c r="AL337" s="146">
        <f t="shared" si="1153"/>
        <v>1.0058997749612006</v>
      </c>
      <c r="AM337" s="146">
        <f t="shared" si="1154"/>
        <v>2.1930956921883634E-3</v>
      </c>
      <c r="AN337" s="137">
        <f>AF337/Q337</f>
        <v>1.0058997749612006</v>
      </c>
      <c r="AO337" s="141">
        <f t="shared" si="1155"/>
        <v>2.1930956921883634E-3</v>
      </c>
      <c r="AP337" s="137" t="str">
        <f t="shared" si="1156"/>
        <v>Out of range</v>
      </c>
      <c r="AQ337" s="137" t="e">
        <f t="shared" si="1157"/>
        <v>#VALUE!</v>
      </c>
      <c r="AR337" s="137" t="e">
        <f t="shared" si="1158"/>
        <v>#VALUE!</v>
      </c>
      <c r="AS337" s="145">
        <f t="shared" si="1159"/>
        <v>2.3145074487695545E-5</v>
      </c>
      <c r="AT337" s="145">
        <f t="shared" si="1160"/>
        <v>1.9397383670760092E-7</v>
      </c>
      <c r="AU337" s="137">
        <v>0.75</v>
      </c>
      <c r="AV337" s="137">
        <f t="shared" si="1161"/>
        <v>0.375</v>
      </c>
      <c r="AW337" s="137" t="str">
        <f t="shared" si="1162"/>
        <v>Out of range</v>
      </c>
      <c r="AX337" s="147">
        <f t="shared" si="1163"/>
        <v>319.337688066</v>
      </c>
      <c r="AY337" s="147" t="e">
        <f t="shared" si="1164"/>
        <v>#VALUE!</v>
      </c>
      <c r="AZ337" s="137" t="str">
        <f>Input!B337</f>
        <v>Hu1-13</v>
      </c>
      <c r="BA337" s="148">
        <f>Input!E337</f>
        <v>0</v>
      </c>
      <c r="BB337" s="137" t="e">
        <f t="shared" si="1165"/>
        <v>#VALUE!</v>
      </c>
      <c r="BC337" s="143" t="e">
        <f t="shared" si="1166"/>
        <v>#VALUE!</v>
      </c>
      <c r="BD337" s="137" t="e">
        <f t="shared" si="1167"/>
        <v>#VALUE!</v>
      </c>
      <c r="BE337" s="149" t="e">
        <f t="shared" si="1168"/>
        <v>#VALUE!</v>
      </c>
      <c r="BF337" s="150" t="e">
        <f t="shared" si="1169"/>
        <v>#VALUE!</v>
      </c>
      <c r="BG337" s="151"/>
      <c r="BH337" s="151"/>
      <c r="BI337" s="151"/>
      <c r="BJ337" s="151"/>
      <c r="BK337" s="151"/>
      <c r="BL337" s="151"/>
      <c r="BM337" s="155"/>
      <c r="BN337" s="151"/>
      <c r="BO337" s="151"/>
      <c r="BP337" s="151"/>
      <c r="BQ337" s="151"/>
      <c r="BR337" s="151"/>
      <c r="BS337" s="151"/>
      <c r="BT337" s="151"/>
      <c r="BU337" s="151"/>
      <c r="BV337" s="151"/>
      <c r="BW337" s="151"/>
      <c r="BX337" s="151"/>
      <c r="BY337" s="151"/>
      <c r="BZ337" s="151"/>
      <c r="CA337" s="151"/>
      <c r="CB337" s="151"/>
      <c r="CC337" s="151"/>
      <c r="CD337" s="151"/>
      <c r="CE337" s="151"/>
      <c r="CF337" s="151"/>
      <c r="CG337" s="151"/>
      <c r="CH337" s="151"/>
      <c r="CI337" s="151"/>
      <c r="CJ337" s="151"/>
      <c r="CK337" s="151"/>
      <c r="CL337" s="151"/>
      <c r="CM337" s="151"/>
      <c r="CN337" s="151"/>
      <c r="CO337" s="151"/>
      <c r="CP337" s="151"/>
      <c r="CQ337" s="151"/>
      <c r="CR337" s="151"/>
      <c r="CS337" s="151"/>
      <c r="CT337" s="151"/>
      <c r="CU337" s="151"/>
      <c r="CV337" s="151"/>
      <c r="CW337" s="151"/>
      <c r="CX337" s="151"/>
      <c r="CY337" s="151"/>
      <c r="CZ337" s="151"/>
      <c r="DA337" s="151"/>
      <c r="DB337" s="151"/>
      <c r="DC337" s="151"/>
      <c r="DD337" s="151"/>
      <c r="DE337" s="151"/>
    </row>
    <row r="338" spans="1:109" s="76" customFormat="1" ht="15" customHeight="1" x14ac:dyDescent="0.2">
      <c r="A338" s="58"/>
      <c r="B338" s="58"/>
      <c r="C338" s="58"/>
      <c r="D338" s="58"/>
      <c r="E338" s="60"/>
      <c r="F338" s="61"/>
      <c r="G338" s="59"/>
      <c r="H338" s="61"/>
      <c r="I338" s="58"/>
      <c r="J338" s="63"/>
      <c r="K338" s="58"/>
      <c r="L338" s="64"/>
      <c r="M338" s="65"/>
      <c r="N338" s="58"/>
      <c r="O338" s="63"/>
      <c r="P338" s="58"/>
      <c r="Q338" s="66"/>
      <c r="R338" s="67"/>
      <c r="S338" s="65"/>
      <c r="T338" s="58"/>
      <c r="U338" s="58"/>
      <c r="V338" s="58"/>
      <c r="W338" s="68"/>
      <c r="X338" s="63"/>
      <c r="Y338" s="63"/>
      <c r="Z338" s="63"/>
      <c r="AA338" s="63"/>
      <c r="AB338" s="64"/>
      <c r="AC338" s="64"/>
      <c r="AD338" s="63"/>
      <c r="AE338" s="63"/>
      <c r="AF338" s="63"/>
      <c r="AG338" s="63"/>
      <c r="AH338" s="58"/>
      <c r="AI338" s="68"/>
      <c r="AJ338" s="65"/>
      <c r="AK338" s="68"/>
      <c r="AL338" s="68"/>
      <c r="AM338" s="68"/>
      <c r="AN338" s="58"/>
      <c r="AO338" s="63"/>
      <c r="AP338" s="58"/>
      <c r="AQ338" s="58"/>
      <c r="AR338" s="58"/>
      <c r="AS338" s="67"/>
      <c r="AT338" s="67"/>
      <c r="AU338" s="58"/>
      <c r="AV338" s="58"/>
      <c r="AW338" s="58"/>
      <c r="AX338" s="57"/>
      <c r="AY338" s="57"/>
      <c r="AZ338" s="58"/>
      <c r="BA338" s="69"/>
      <c r="BB338" s="58"/>
      <c r="BC338" s="65"/>
      <c r="BD338" s="58"/>
      <c r="BE338" s="62"/>
      <c r="BF338" s="74"/>
      <c r="BG338" s="75"/>
      <c r="BH338" s="75"/>
      <c r="BI338" s="75"/>
      <c r="BJ338" s="75"/>
      <c r="BK338" s="75"/>
      <c r="BL338" s="75"/>
      <c r="BM338" s="103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</row>
    <row r="339" spans="1:109" s="154" customFormat="1" ht="15" customHeight="1" x14ac:dyDescent="0.2">
      <c r="A339" s="137">
        <f>Input!A339</f>
        <v>9186</v>
      </c>
      <c r="B339" s="137" t="str">
        <f>Input!B339</f>
        <v>Hu1-13</v>
      </c>
      <c r="C339" s="137">
        <f>Input!O339</f>
        <v>2.058040634470689</v>
      </c>
      <c r="D339" s="137">
        <f>C339*Input!P339/100</f>
        <v>3.2730119158144028E-2</v>
      </c>
      <c r="E339" s="138">
        <f>Input!M339</f>
        <v>2.6992999739467876</v>
      </c>
      <c r="F339" s="139">
        <f>E339*Input!N339/100</f>
        <v>3.1635345550954172E-4</v>
      </c>
      <c r="G339" s="140">
        <f t="shared" ref="G339:G343" si="1170">E339*137.88</f>
        <v>372.17948040778305</v>
      </c>
      <c r="H339" s="139">
        <f>G339*Input!L339/100</f>
        <v>2.9087218742030387E-2</v>
      </c>
      <c r="I339" s="137">
        <v>0</v>
      </c>
      <c r="J339" s="141">
        <f>(((C339*$G$4*0.000000001*Input!G339*(234/233))-(I339*0.000000000000001))/Input!F339)*1000000000000</f>
        <v>752.75279329440707</v>
      </c>
      <c r="K339" s="137">
        <f>J339*Input!P339/100</f>
        <v>11.971429625094993</v>
      </c>
      <c r="L339" s="142">
        <f t="shared" ref="L339:L343" si="1171">(J339/234)*602200000000*0.0000028263/(365.2425*24*60)</f>
        <v>10.410023961952357</v>
      </c>
      <c r="M339" s="143">
        <f>L339*Input!P339/100</f>
        <v>0.16555616978936175</v>
      </c>
      <c r="N339" s="137">
        <v>0</v>
      </c>
      <c r="O339" s="141">
        <f>(((G339*$D$4*0.000000001*Input!G339*(238/236))-(N339*0.000000001))/Input!F339)*1000000</f>
        <v>13.712855853764676</v>
      </c>
      <c r="P339" s="137">
        <f>O339*Input!L339/100</f>
        <v>1.071710985676479E-3</v>
      </c>
      <c r="Q339" s="144">
        <f t="shared" ref="Q339:Q343" si="1172">(O339/238.05)*602200000000000000*0.00000000015512/(365.2425*24*60)</f>
        <v>10.231150505580116</v>
      </c>
      <c r="R339" s="145">
        <f>Q339*Input!L339/100</f>
        <v>7.9960268742483923E-4</v>
      </c>
      <c r="S339" s="143">
        <f>Input!S339*0.0000028263/0.000000000155125</f>
        <v>1.0000713628382261</v>
      </c>
      <c r="T339" s="137">
        <f>S339*Input!T339/100</f>
        <v>2.9887395221704057E-3</v>
      </c>
      <c r="U339" s="143">
        <f>S339</f>
        <v>1.0000713628382261</v>
      </c>
      <c r="V339" s="137">
        <f>U339*Input!T339/100</f>
        <v>2.9887395221704057E-3</v>
      </c>
      <c r="W339" s="146">
        <v>0</v>
      </c>
      <c r="X339" s="141">
        <f>((($L$4*0.000000001*Input!G339/Input!W339*(232/229))-(W339*0.000000001))/Input!F339)*1000000000</f>
        <v>1.0680969971339114</v>
      </c>
      <c r="Y339" s="141">
        <f>X339*Input!X339/100</f>
        <v>8.6411318686328217E-3</v>
      </c>
      <c r="Z339" s="141">
        <f t="shared" ref="Z339:Z343" si="1173">(X339/232)*6.022E+23*0.000000001*0.000000000049475/(365.2425*24*60)</f>
        <v>2.6079872531000245E-4</v>
      </c>
      <c r="AA339" s="141">
        <f>Z339*Input!X339/100</f>
        <v>2.1099171541744702E-6</v>
      </c>
      <c r="AB339" s="142">
        <v>0</v>
      </c>
      <c r="AC339" s="142">
        <v>0.85</v>
      </c>
      <c r="AD339" s="141">
        <f>(((Input!G339*$L$4*0.000000001*Input!U339*(230/229))-((AB339*0.000000000000001)+(Input!G339*AC339*0.000000000000001)))/Input!F339)*1000000000000</f>
        <v>224.88609193771745</v>
      </c>
      <c r="AE339" s="141">
        <f>AD339*Input!V339/100</f>
        <v>0.79725942268636141</v>
      </c>
      <c r="AF339" s="141">
        <f t="shared" ref="AF339:AF343" si="1174">(AD339/230)*602200000000*0.0000091577/(365.2425*24*60)</f>
        <v>10.252224930401816</v>
      </c>
      <c r="AG339" s="141">
        <f>AF339*Input!V339/100</f>
        <v>3.6345880080154484E-2</v>
      </c>
      <c r="AH339" s="137">
        <f t="shared" ref="AH339:AH343" si="1175">AF339/Z339</f>
        <v>39310.870550518797</v>
      </c>
      <c r="AI339" s="146">
        <f t="shared" ref="AI339:AI343" si="1176">AH339*SQRT((AG339/AF339)^2+(AA339/Z339)^2)</f>
        <v>347.22820739584103</v>
      </c>
      <c r="AJ339" s="143">
        <f t="shared" ref="AJ339:AJ343" si="1177">(U339-1)*1000</f>
        <v>7.1362838226063374E-2</v>
      </c>
      <c r="AK339" s="146">
        <f t="shared" ref="AK339:AK343" si="1178">V339*1000</f>
        <v>2.9887395221704058</v>
      </c>
      <c r="AL339" s="146">
        <f t="shared" ref="AL339:AL343" si="1179">AF339/Q339</f>
        <v>1.0020598294209635</v>
      </c>
      <c r="AM339" s="146">
        <f t="shared" ref="AM339:AM343" si="1180">AL339*SQRT((R339/Q339)^2+(AG339/AF339)^2)</f>
        <v>3.5533355526048273E-3</v>
      </c>
      <c r="AN339" s="137">
        <f>AF339/Q339</f>
        <v>1.0020598294209635</v>
      </c>
      <c r="AO339" s="141">
        <f t="shared" ref="AO339:AO343" si="1181">AN339*SQRT((R339/Q339)^2+(AG339/AF339)^2)</f>
        <v>3.5533355526048273E-3</v>
      </c>
      <c r="AP339" s="137" t="str">
        <f t="shared" ref="AP339:AP343" si="1182">ThU_Alter_Kombi(AN339,U339)</f>
        <v>Out of range</v>
      </c>
      <c r="AQ339" s="137" t="e">
        <f t="shared" ref="AQ339:AQ343" si="1183">Montealter(AN339,AO339,U339,V339)</f>
        <v>#VALUE!</v>
      </c>
      <c r="AR339" s="137" t="e">
        <f t="shared" ref="AR339:AR343" si="1184">(AQ339/AP339)*100</f>
        <v>#VALUE!</v>
      </c>
      <c r="AS339" s="145">
        <f t="shared" ref="AS339:AS343" si="1185">Z339/Q339</f>
        <v>2.5490654757523276E-5</v>
      </c>
      <c r="AT339" s="145">
        <f t="shared" ref="AT339:AT343" si="1186">AS339*SQRT((Y339/X339)^2+(P339/O339)^2)</f>
        <v>2.0623444065065985E-7</v>
      </c>
      <c r="AU339" s="137">
        <v>0.75</v>
      </c>
      <c r="AV339" s="137">
        <f t="shared" ref="AV339:AV343" si="1187">AU339/2</f>
        <v>0.375</v>
      </c>
      <c r="AW339" s="137" t="str">
        <f t="shared" ref="AW339:AW343" si="1188">marincorr_age(AN339,U339,AS339,AU339)</f>
        <v>Out of range</v>
      </c>
      <c r="AX339" s="147">
        <f t="shared" ref="AX339:AX343" si="1189">marincorr_age_error(AN339, AO339, U339, V339, AS339, AT339, AU339, AV339)</f>
        <v>328.88058941209999</v>
      </c>
      <c r="AY339" s="147" t="e">
        <f t="shared" ref="AY339:AY343" si="1190">SQRT(((AU339*EXP(-0.0000091577*AW339*1000))/(0.0000091577*(EXP(-0.0000091577*AW339*1000)+(AJ339/1000)*EXP(-(0.0000091577-0.0000028263)*AW339*1000)-AS339*AU339*EXP(-0.0000091577*AW339*1000))))^2*AT339^2+((AS339*EXP(-0.0000091577*AW339*1000))/(0.0000091577*(EXP(-0.0000091577*AW339*1000)+(AJ339/1000)*EXP(-(0.0000091577-0.0000028263)*AW339*1000)-AS339*AU339*EXP(-0.0000091577*AW339*1000))))^2*AV339^2+((0.0000091577/(0.0000091577-0.0000028263))*(EXP(-(0.0000091577-0.0000028263)*AW339*1000)-1)/(0.0000091577*(EXP(-0.0000091577*AW339*1000)+(AJ339/1000)*EXP(-(0.0000091577-0.0000028263)*AW339*1000)-AS339*AU339*EXP(-0.0000091577*AW339*1000))))^2*T339^2+(1/(0.0000091577*(EXP(-0.0000091577*AW339*1000)+(AJ339/1000)*EXP(-(0.0000091577-0.0000028263)*AW339*1000)-AS339*AU339*EXP(-0.0000091577*AW339*1000))))^2*AO339^2)/1000</f>
        <v>#VALUE!</v>
      </c>
      <c r="AZ339" s="137" t="str">
        <f>Input!B339</f>
        <v>Hu1-13</v>
      </c>
      <c r="BA339" s="148">
        <f>Input!E339</f>
        <v>0</v>
      </c>
      <c r="BB339" s="137" t="e">
        <f t="shared" ref="BB339:BB343" si="1191">((U339-1)*EXP(0.0000028263*AW339*1000))*1000</f>
        <v>#VALUE!</v>
      </c>
      <c r="BC339" s="143" t="e">
        <f t="shared" ref="BC339:BC343" si="1192">SQRT((EXP(0.0000028263*AW339*1000)*V339)^2+((U339-1)*0.0000028263*EXP(0.0000028263*AW339*1000)*AX339*1000)^2)*1000</f>
        <v>#VALUE!</v>
      </c>
      <c r="BD339" s="137" t="e">
        <f t="shared" ref="BD339:BD343" si="1193">AW339*1000-58</f>
        <v>#VALUE!</v>
      </c>
      <c r="BE339" s="149" t="e">
        <f t="shared" ref="BE339:BE343" si="1194">AY339/2*1000</f>
        <v>#VALUE!</v>
      </c>
      <c r="BF339" s="150" t="e">
        <f t="shared" ref="BF339:BF343" si="1195">AY339/AW339*100</f>
        <v>#VALUE!</v>
      </c>
      <c r="BG339" s="151"/>
      <c r="BH339" s="151"/>
      <c r="BI339" s="151"/>
      <c r="BJ339" s="151"/>
      <c r="BK339" s="151"/>
      <c r="BL339" s="151"/>
      <c r="BM339" s="155"/>
      <c r="BN339" s="151"/>
      <c r="BO339" s="151"/>
      <c r="BP339" s="151"/>
      <c r="BQ339" s="151"/>
      <c r="BR339" s="151"/>
      <c r="BS339" s="151"/>
      <c r="BT339" s="151"/>
      <c r="BU339" s="151"/>
      <c r="BV339" s="151"/>
      <c r="BW339" s="151"/>
      <c r="BX339" s="151"/>
      <c r="BY339" s="151"/>
      <c r="BZ339" s="151"/>
      <c r="CA339" s="151"/>
      <c r="CB339" s="151"/>
      <c r="CC339" s="151"/>
      <c r="CD339" s="151"/>
      <c r="CE339" s="151"/>
      <c r="CF339" s="151"/>
      <c r="CG339" s="151"/>
      <c r="CH339" s="151"/>
      <c r="CI339" s="151"/>
      <c r="CJ339" s="151"/>
      <c r="CK339" s="151"/>
      <c r="CL339" s="151"/>
      <c r="CM339" s="151"/>
      <c r="CN339" s="151"/>
      <c r="CO339" s="151"/>
      <c r="CP339" s="151"/>
      <c r="CQ339" s="151"/>
      <c r="CR339" s="151"/>
      <c r="CS339" s="151"/>
      <c r="CT339" s="151"/>
      <c r="CU339" s="151"/>
      <c r="CV339" s="151"/>
      <c r="CW339" s="151"/>
      <c r="CX339" s="151"/>
      <c r="CY339" s="151"/>
      <c r="CZ339" s="151"/>
      <c r="DA339" s="151"/>
      <c r="DB339" s="151"/>
      <c r="DC339" s="151"/>
      <c r="DD339" s="151"/>
      <c r="DE339" s="151"/>
    </row>
    <row r="340" spans="1:109" ht="15" customHeight="1" x14ac:dyDescent="0.2">
      <c r="A340" s="9">
        <f>Input!A340</f>
        <v>9354</v>
      </c>
      <c r="B340" s="9" t="str">
        <f>Input!B340</f>
        <v>ZPT-LB-53,8</v>
      </c>
      <c r="C340" s="9">
        <f>Input!O340</f>
        <v>0.73298640603556375</v>
      </c>
      <c r="D340" s="9">
        <f>C340*Input!P340/100</f>
        <v>3.8965068583141425E-3</v>
      </c>
      <c r="E340" s="11">
        <f>Input!M340</f>
        <v>0.95674056744815295</v>
      </c>
      <c r="F340" s="12">
        <f>E340*Input!N340/100</f>
        <v>8.6435262825167603E-5</v>
      </c>
      <c r="G340" s="13">
        <f t="shared" si="1170"/>
        <v>131.91538943975132</v>
      </c>
      <c r="H340" s="12">
        <f>G340*Input!L340/100</f>
        <v>1.5054345476804207E-2</v>
      </c>
      <c r="I340" s="9">
        <v>0.3</v>
      </c>
      <c r="J340" s="21">
        <f>(((C340*$G$4*0.000000001*Input!G340*(234/233))-(I340*0.000000000000001))/Input!F340)*1000000000000</f>
        <v>45.283278620477368</v>
      </c>
      <c r="K340" s="9">
        <f>J340*Input!P340/100</f>
        <v>0.24072288961806371</v>
      </c>
      <c r="L340" s="14">
        <f t="shared" si="1171"/>
        <v>0.62623482730879254</v>
      </c>
      <c r="M340" s="22">
        <f>L340*Input!P340/100</f>
        <v>3.3290225840907207E-3</v>
      </c>
      <c r="N340" s="9">
        <v>5.0000000000000001E-3</v>
      </c>
      <c r="O340" s="21">
        <f>(((G340*$D$4*0.000000001*Input!G340*(238/236))-(N340*0.000000001))/Input!F340)*1000000</f>
        <v>0.82095273231586352</v>
      </c>
      <c r="P340" s="9">
        <f>O340*Input!L340/100</f>
        <v>9.3688129223572965E-5</v>
      </c>
      <c r="Q340" s="23">
        <f t="shared" si="1172"/>
        <v>0.61251216025762523</v>
      </c>
      <c r="R340" s="24">
        <f>Q340*Input!L340/100</f>
        <v>6.9900636373236609E-5</v>
      </c>
      <c r="S340" s="65">
        <f>Input!S340*0.0000028263/0.000000000155125</f>
        <v>1.0162790528317955</v>
      </c>
      <c r="T340" s="9">
        <f>S340*Input!T340/100</f>
        <v>2.6162131847082119E-3</v>
      </c>
      <c r="U340" s="9">
        <f>S340*1/((U339+U341)/2)</f>
        <v>1.0164773418215594</v>
      </c>
      <c r="V340" s="9">
        <f>U340*Input!T340/100</f>
        <v>2.616723641228945E-3</v>
      </c>
      <c r="W340" s="3">
        <v>3.0000000000000001E-3</v>
      </c>
      <c r="X340" s="21">
        <f>((($L$4*0.000000001*Input!G340/Input!W340*(232/229))-(W340*0.000000001))/Input!F340)*1000000000</f>
        <v>0.56712137147560915</v>
      </c>
      <c r="Y340" s="21">
        <f>X340*Input!X340/100</f>
        <v>1.7711963012320324E-3</v>
      </c>
      <c r="Z340" s="21">
        <f t="shared" si="1173"/>
        <v>1.3847481190732707E-4</v>
      </c>
      <c r="AA340" s="21">
        <f>Z340*Input!X340/100</f>
        <v>4.3247545763598082E-7</v>
      </c>
      <c r="AB340" s="14">
        <v>0.05</v>
      </c>
      <c r="AC340" s="14">
        <v>0.85</v>
      </c>
      <c r="AD340" s="21">
        <f>(((Input!G340*$L$4*0.000000001*Input!U340*(230/229))-((AB340*0.000000000000001)+(Input!G340*AC340*0.000000000000001)))/Input!F340)*1000000000000</f>
        <v>0.18846331034843766</v>
      </c>
      <c r="AE340" s="21">
        <f>AD340*Input!V340/100</f>
        <v>2.8462059440813835E-3</v>
      </c>
      <c r="AF340" s="21">
        <f t="shared" si="1174"/>
        <v>8.5917640889745378E-3</v>
      </c>
      <c r="AG340" s="21">
        <f>AF340*Input!V340/100</f>
        <v>1.2975432711530434E-4</v>
      </c>
      <c r="AH340" s="9">
        <f t="shared" si="1175"/>
        <v>62.045681598213633</v>
      </c>
      <c r="AI340" s="3">
        <f t="shared" si="1176"/>
        <v>0.95685156914862357</v>
      </c>
      <c r="AJ340" s="22">
        <f t="shared" si="1177"/>
        <v>16.477341821559357</v>
      </c>
      <c r="AK340" s="3">
        <f t="shared" si="1178"/>
        <v>2.616723641228945</v>
      </c>
      <c r="AL340" s="3">
        <f t="shared" si="1179"/>
        <v>1.4027091454577497E-2</v>
      </c>
      <c r="AM340" s="3">
        <f t="shared" si="1180"/>
        <v>2.1184564179907084E-4</v>
      </c>
      <c r="AN340" s="9">
        <f>AL340*1/((AN339+AN341)/2)</f>
        <v>1.397892146502467E-2</v>
      </c>
      <c r="AO340" s="21">
        <f t="shared" si="1181"/>
        <v>2.1111814940442025E-4</v>
      </c>
      <c r="AP340" s="58">
        <f t="shared" si="1182"/>
        <v>1.5121</v>
      </c>
      <c r="AQ340" s="58">
        <f t="shared" si="1183"/>
        <v>2.5000000000000001E-2</v>
      </c>
      <c r="AR340" s="58">
        <f t="shared" si="1184"/>
        <v>1.6533298062297468</v>
      </c>
      <c r="AS340" s="67">
        <f t="shared" si="1185"/>
        <v>2.2607683715060282E-4</v>
      </c>
      <c r="AT340" s="67">
        <f t="shared" si="1186"/>
        <v>7.065395814721794E-7</v>
      </c>
      <c r="AU340" s="58">
        <v>0.75</v>
      </c>
      <c r="AV340" s="58">
        <f t="shared" si="1187"/>
        <v>0.375</v>
      </c>
      <c r="AW340" s="58">
        <f t="shared" si="1188"/>
        <v>1.4939</v>
      </c>
      <c r="AX340" s="57">
        <f t="shared" si="1189"/>
        <v>2.1815561800000001E-2</v>
      </c>
      <c r="AY340" s="47">
        <f t="shared" si="1190"/>
        <v>2.5035429722050129E-2</v>
      </c>
      <c r="AZ340" s="9" t="str">
        <f>Input!B340</f>
        <v>ZPT-LB-53,8</v>
      </c>
      <c r="BA340" s="48">
        <f>Input!E340</f>
        <v>53.8</v>
      </c>
      <c r="BB340" s="58">
        <f t="shared" si="1191"/>
        <v>16.547059690040268</v>
      </c>
      <c r="BC340" s="22">
        <f t="shared" si="1192"/>
        <v>2.6277955519832972</v>
      </c>
      <c r="BD340" s="9">
        <f t="shared" si="1193"/>
        <v>1435.9</v>
      </c>
      <c r="BE340" s="49">
        <f t="shared" si="1194"/>
        <v>12.517714861025064</v>
      </c>
      <c r="BF340" s="89">
        <f t="shared" si="1195"/>
        <v>1.6758437460372266</v>
      </c>
      <c r="BG340" s="85"/>
      <c r="BH340" s="85"/>
      <c r="BI340" s="85"/>
      <c r="BJ340" s="85"/>
      <c r="BK340" s="85"/>
      <c r="BL340" s="85"/>
      <c r="BM340" s="90"/>
      <c r="BN340" s="85"/>
      <c r="BO340" s="85"/>
      <c r="BP340" s="85"/>
      <c r="BQ340" s="85"/>
      <c r="BR340" s="85"/>
      <c r="BS340" s="85"/>
      <c r="BT340" s="85"/>
      <c r="BU340" s="85"/>
      <c r="BV340" s="85"/>
      <c r="BW340" s="85"/>
      <c r="BX340" s="85"/>
      <c r="BY340" s="85"/>
      <c r="BZ340" s="85"/>
      <c r="CA340" s="85"/>
      <c r="CB340" s="85"/>
      <c r="CC340" s="85"/>
      <c r="CD340" s="85"/>
      <c r="CE340" s="85"/>
      <c r="CF340" s="85"/>
      <c r="CG340" s="85"/>
      <c r="CH340" s="85"/>
      <c r="CI340" s="85"/>
      <c r="CJ340" s="85"/>
      <c r="CK340" s="85"/>
      <c r="CL340" s="85"/>
      <c r="CM340" s="85"/>
      <c r="CN340" s="85"/>
      <c r="CO340" s="85"/>
      <c r="CP340" s="85"/>
      <c r="CQ340" s="85"/>
      <c r="CR340" s="85"/>
      <c r="CS340" s="85"/>
      <c r="CT340" s="85"/>
      <c r="CU340" s="85"/>
      <c r="CV340" s="85"/>
      <c r="CW340" s="85"/>
      <c r="CX340" s="85"/>
      <c r="CY340" s="85"/>
      <c r="CZ340" s="85"/>
      <c r="DA340" s="85"/>
      <c r="DB340" s="85"/>
      <c r="DC340" s="85"/>
      <c r="DD340" s="85"/>
      <c r="DE340" s="85"/>
    </row>
    <row r="341" spans="1:109" s="154" customFormat="1" ht="15" customHeight="1" x14ac:dyDescent="0.2">
      <c r="A341" s="137">
        <f>Input!A341</f>
        <v>9186</v>
      </c>
      <c r="B341" s="137" t="str">
        <f>Input!B341</f>
        <v>Hu1-13</v>
      </c>
      <c r="C341" s="137">
        <f>Input!O341</f>
        <v>2.0541475940575094</v>
      </c>
      <c r="D341" s="137">
        <f>C341*Input!P341/100</f>
        <v>3.0884530707360608E-2</v>
      </c>
      <c r="E341" s="138">
        <f>Input!M341</f>
        <v>2.6993188400902546</v>
      </c>
      <c r="F341" s="139">
        <f>E341*Input!N341/100</f>
        <v>5.1070236698868372E-4</v>
      </c>
      <c r="G341" s="140">
        <f t="shared" si="1170"/>
        <v>372.18208167164431</v>
      </c>
      <c r="H341" s="139">
        <f>G341*Input!L341/100</f>
        <v>3.689681043520588E-2</v>
      </c>
      <c r="I341" s="137">
        <v>0</v>
      </c>
      <c r="J341" s="141">
        <f>(((C341*$G$4*0.000000001*Input!G341*(234/233))-(I341*0.000000000000001))/Input!F341)*1000000000000</f>
        <v>751.32886754855679</v>
      </c>
      <c r="K341" s="137">
        <f>J341*Input!P341/100</f>
        <v>11.296383740028482</v>
      </c>
      <c r="L341" s="142">
        <f t="shared" si="1171"/>
        <v>10.390332103926204</v>
      </c>
      <c r="M341" s="143">
        <f>L341*Input!P341/100</f>
        <v>0.15622077588374084</v>
      </c>
      <c r="N341" s="137">
        <v>0</v>
      </c>
      <c r="O341" s="141">
        <f>(((G341*$D$4*0.000000001*Input!G341*(238/236))-(N341*0.000000001))/Input!F341)*1000000</f>
        <v>13.712951696652972</v>
      </c>
      <c r="P341" s="137">
        <f>O341*Input!L341/100</f>
        <v>1.3594533540841544E-3</v>
      </c>
      <c r="Q341" s="144">
        <f t="shared" si="1172"/>
        <v>10.231222013880464</v>
      </c>
      <c r="R341" s="145">
        <f>Q341*Input!L341/100</f>
        <v>1.0142870324952929E-3</v>
      </c>
      <c r="S341" s="143">
        <f>Input!S341*0.0000028263/0.000000000155125</f>
        <v>0.99953848780653387</v>
      </c>
      <c r="T341" s="137">
        <f>S341*Input!T341/100</f>
        <v>2.5982239440520997E-3</v>
      </c>
      <c r="U341" s="143">
        <f>S341</f>
        <v>0.99953848780653387</v>
      </c>
      <c r="V341" s="137">
        <f>U341*Input!T341/100</f>
        <v>2.5982239440520997E-3</v>
      </c>
      <c r="W341" s="146">
        <v>0</v>
      </c>
      <c r="X341" s="141">
        <f>((($L$4*0.000000001*Input!G341/Input!W341*(232/229))-(W341*0.000000001))/Input!F341)*1000000000</f>
        <v>1.0439329338617764</v>
      </c>
      <c r="Y341" s="141">
        <f>X341*Input!X341/100</f>
        <v>7.8825343748415259E-3</v>
      </c>
      <c r="Z341" s="141">
        <f t="shared" si="1173"/>
        <v>2.5489855246372211E-4</v>
      </c>
      <c r="AA341" s="141">
        <f>Z341*Input!X341/100</f>
        <v>1.9246893518915204E-6</v>
      </c>
      <c r="AB341" s="142">
        <v>0</v>
      </c>
      <c r="AC341" s="142">
        <v>0.85</v>
      </c>
      <c r="AD341" s="141">
        <f>(((Input!G341*$L$4*0.000000001*Input!U341*(230/229))-((AB341*0.000000000000001)+(Input!G341*AC341*0.000000000000001)))/Input!F341)*1000000000000</f>
        <v>225.50980334966164</v>
      </c>
      <c r="AE341" s="141">
        <f>AD341*Input!V341/100</f>
        <v>0.60022953812011404</v>
      </c>
      <c r="AF341" s="141">
        <f t="shared" si="1174"/>
        <v>10.280659012882476</v>
      </c>
      <c r="AG341" s="141">
        <f>AF341*Input!V341/100</f>
        <v>2.736357851948832E-2</v>
      </c>
      <c r="AH341" s="137">
        <f t="shared" si="1175"/>
        <v>40332.355415575177</v>
      </c>
      <c r="AI341" s="146">
        <f t="shared" si="1176"/>
        <v>322.90849072163059</v>
      </c>
      <c r="AJ341" s="143">
        <f t="shared" si="1177"/>
        <v>-0.46151219346612926</v>
      </c>
      <c r="AK341" s="146">
        <f t="shared" si="1178"/>
        <v>2.5982239440520996</v>
      </c>
      <c r="AL341" s="146">
        <f t="shared" si="1179"/>
        <v>1.0048319740237228</v>
      </c>
      <c r="AM341" s="146">
        <f t="shared" si="1180"/>
        <v>2.6763716319668832E-3</v>
      </c>
      <c r="AN341" s="137">
        <f>AF341/Q341</f>
        <v>1.0048319740237228</v>
      </c>
      <c r="AO341" s="141">
        <f t="shared" si="1181"/>
        <v>2.6763716319668832E-3</v>
      </c>
      <c r="AP341" s="137" t="str">
        <f t="shared" si="1182"/>
        <v>Out of range</v>
      </c>
      <c r="AQ341" s="137" t="e">
        <f t="shared" si="1183"/>
        <v>#VALUE!</v>
      </c>
      <c r="AR341" s="137" t="e">
        <f t="shared" si="1184"/>
        <v>#VALUE!</v>
      </c>
      <c r="AS341" s="145">
        <f t="shared" si="1185"/>
        <v>2.4913793495821625E-5</v>
      </c>
      <c r="AT341" s="145">
        <f t="shared" si="1186"/>
        <v>1.8813541809075017E-7</v>
      </c>
      <c r="AU341" s="137">
        <v>0.75</v>
      </c>
      <c r="AV341" s="137">
        <f t="shared" si="1187"/>
        <v>0.375</v>
      </c>
      <c r="AW341" s="137" t="str">
        <f t="shared" si="1188"/>
        <v>Out of range</v>
      </c>
      <c r="AX341" s="147">
        <f t="shared" si="1189"/>
        <v>229.30605488090001</v>
      </c>
      <c r="AY341" s="147" t="e">
        <f t="shared" si="1190"/>
        <v>#VALUE!</v>
      </c>
      <c r="AZ341" s="137" t="str">
        <f>Input!B341</f>
        <v>Hu1-13</v>
      </c>
      <c r="BA341" s="148">
        <f>Input!E341</f>
        <v>0</v>
      </c>
      <c r="BB341" s="137" t="e">
        <f t="shared" si="1191"/>
        <v>#VALUE!</v>
      </c>
      <c r="BC341" s="143" t="e">
        <f t="shared" si="1192"/>
        <v>#VALUE!</v>
      </c>
      <c r="BD341" s="137" t="e">
        <f t="shared" si="1193"/>
        <v>#VALUE!</v>
      </c>
      <c r="BE341" s="149" t="e">
        <f t="shared" si="1194"/>
        <v>#VALUE!</v>
      </c>
      <c r="BF341" s="150" t="e">
        <f t="shared" si="1195"/>
        <v>#VALUE!</v>
      </c>
      <c r="BG341" s="151"/>
      <c r="BH341" s="151"/>
      <c r="BI341" s="151"/>
      <c r="BJ341" s="151"/>
      <c r="BK341" s="151"/>
      <c r="BL341" s="151"/>
      <c r="BM341" s="155"/>
      <c r="BN341" s="151"/>
      <c r="BO341" s="151"/>
      <c r="BP341" s="151"/>
      <c r="BQ341" s="151"/>
      <c r="BR341" s="151"/>
      <c r="BS341" s="151"/>
      <c r="BT341" s="151"/>
      <c r="BU341" s="151"/>
      <c r="BV341" s="151"/>
      <c r="BW341" s="151"/>
      <c r="BX341" s="151"/>
      <c r="BY341" s="151"/>
      <c r="BZ341" s="151"/>
      <c r="CA341" s="151"/>
      <c r="CB341" s="151"/>
      <c r="CC341" s="151"/>
      <c r="CD341" s="151"/>
      <c r="CE341" s="151"/>
      <c r="CF341" s="151"/>
      <c r="CG341" s="151"/>
      <c r="CH341" s="151"/>
      <c r="CI341" s="151"/>
      <c r="CJ341" s="151"/>
      <c r="CK341" s="151"/>
      <c r="CL341" s="151"/>
      <c r="CM341" s="151"/>
      <c r="CN341" s="151"/>
      <c r="CO341" s="151"/>
      <c r="CP341" s="151"/>
      <c r="CQ341" s="151"/>
      <c r="CR341" s="151"/>
      <c r="CS341" s="151"/>
      <c r="CT341" s="151"/>
      <c r="CU341" s="151"/>
      <c r="CV341" s="151"/>
      <c r="CW341" s="151"/>
      <c r="CX341" s="151"/>
      <c r="CY341" s="151"/>
      <c r="CZ341" s="151"/>
      <c r="DA341" s="151"/>
      <c r="DB341" s="151"/>
      <c r="DC341" s="151"/>
      <c r="DD341" s="151"/>
      <c r="DE341" s="151"/>
    </row>
    <row r="342" spans="1:109" ht="15" customHeight="1" x14ac:dyDescent="0.2">
      <c r="A342" s="9">
        <f>Input!A342</f>
        <v>9355</v>
      </c>
      <c r="B342" s="9" t="str">
        <f>Input!B342</f>
        <v>ZPT-LB-56,7</v>
      </c>
      <c r="C342" s="9">
        <f>Input!O342</f>
        <v>1.1482946307469006</v>
      </c>
      <c r="D342" s="9">
        <f>C342*Input!P342/100</f>
        <v>5.8020697523390521E-3</v>
      </c>
      <c r="E342" s="11">
        <f>Input!M342</f>
        <v>1.4973866993788347</v>
      </c>
      <c r="F342" s="12">
        <f>E342*Input!N342/100</f>
        <v>1.3428117876931249E-4</v>
      </c>
      <c r="G342" s="13">
        <f t="shared" si="1170"/>
        <v>206.45967811035374</v>
      </c>
      <c r="H342" s="12">
        <f>G342*Input!L342/100</f>
        <v>1.7987124334663339E-2</v>
      </c>
      <c r="I342" s="9">
        <v>0.3</v>
      </c>
      <c r="J342" s="21">
        <f>(((C342*$G$4*0.000000001*Input!G342*(234/233))-(I342*0.000000000000001))/Input!F342)*1000000000000</f>
        <v>63.867155442929409</v>
      </c>
      <c r="K342" s="9">
        <f>J342*Input!P342/100</f>
        <v>0.32270610768451286</v>
      </c>
      <c r="L342" s="14">
        <f t="shared" si="1171"/>
        <v>0.88323633530855594</v>
      </c>
      <c r="M342" s="22">
        <f>L342*Input!P342/100</f>
        <v>4.4627908970777857E-3</v>
      </c>
      <c r="N342" s="9">
        <v>5.0000000000000001E-3</v>
      </c>
      <c r="O342" s="21">
        <f>(((G342*$D$4*0.000000001*Input!G342*(238/236))-(N342*0.000000001))/Input!F342)*1000000</f>
        <v>1.1567484180484255</v>
      </c>
      <c r="P342" s="9">
        <f>O342*Input!L342/100</f>
        <v>1.0077792336884754E-4</v>
      </c>
      <c r="Q342" s="23">
        <f t="shared" si="1172"/>
        <v>0.86304904597214493</v>
      </c>
      <c r="R342" s="24">
        <f>Q342*Input!L342/100</f>
        <v>7.519032597016845E-5</v>
      </c>
      <c r="S342" s="65">
        <f>Input!S342*0.0000028263/0.000000000155125</f>
        <v>1.0155729582789743</v>
      </c>
      <c r="T342" s="9">
        <f>S342*Input!T342/100</f>
        <v>1.9075718556248137E-3</v>
      </c>
      <c r="U342" s="9">
        <f>S342*1/((U341+U343)/2)</f>
        <v>1.015874260903622</v>
      </c>
      <c r="V342" s="9">
        <f>U342*Input!T342/100</f>
        <v>1.9081377986248889E-3</v>
      </c>
      <c r="W342" s="3">
        <v>3.0000000000000001E-3</v>
      </c>
      <c r="X342" s="21">
        <f>((($L$4*0.000000001*Input!G342/Input!W342*(232/229))-(W342*0.000000001))/Input!F342)*1000000000</f>
        <v>1.4456552988934392</v>
      </c>
      <c r="Y342" s="21">
        <f>X342*Input!X342/100</f>
        <v>2.6866180192385543E-3</v>
      </c>
      <c r="Z342" s="21">
        <f t="shared" si="1173"/>
        <v>3.5298765954848064E-4</v>
      </c>
      <c r="AA342" s="21">
        <f>Z342*Input!X342/100</f>
        <v>6.5599524827093341E-7</v>
      </c>
      <c r="AB342" s="14">
        <v>0.05</v>
      </c>
      <c r="AC342" s="14">
        <v>0.85</v>
      </c>
      <c r="AD342" s="21">
        <f>(((Input!G342*$L$4*0.000000001*Input!U342*(230/229))-((AB342*0.000000000000001)+(Input!G342*AC342*0.000000000000001)))/Input!F342)*1000000000000</f>
        <v>0.25174368271500552</v>
      </c>
      <c r="AE342" s="21">
        <f>AD342*Input!V342/100</f>
        <v>5.2800979201346942E-3</v>
      </c>
      <c r="AF342" s="21">
        <f t="shared" si="1174"/>
        <v>1.1476622843873945E-2</v>
      </c>
      <c r="AG342" s="21">
        <f>AF342*Input!V342/100</f>
        <v>2.4071186913043885E-4</v>
      </c>
      <c r="AH342" s="9">
        <f t="shared" si="1175"/>
        <v>32.512816052986416</v>
      </c>
      <c r="AI342" s="3">
        <f t="shared" si="1176"/>
        <v>0.68459876491403726</v>
      </c>
      <c r="AJ342" s="22">
        <f t="shared" si="1177"/>
        <v>15.874260903621984</v>
      </c>
      <c r="AK342" s="3">
        <f t="shared" si="1178"/>
        <v>1.9081377986248889</v>
      </c>
      <c r="AL342" s="3">
        <f t="shared" si="1179"/>
        <v>1.3297764359320495E-2</v>
      </c>
      <c r="AM342" s="3">
        <f t="shared" si="1180"/>
        <v>2.7891108489020545E-4</v>
      </c>
      <c r="AN342" s="9">
        <f>AL342*1/((AN341+AN343)/2)</f>
        <v>1.3240168192216521E-2</v>
      </c>
      <c r="AO342" s="21">
        <f t="shared" si="1181"/>
        <v>2.7770304652989058E-4</v>
      </c>
      <c r="AP342" s="58">
        <f t="shared" si="1182"/>
        <v>1.4325000000000001</v>
      </c>
      <c r="AQ342" s="58">
        <f t="shared" si="1183"/>
        <v>3.2899999999999999E-2</v>
      </c>
      <c r="AR342" s="58">
        <f t="shared" si="1184"/>
        <v>2.2966841186736473</v>
      </c>
      <c r="AS342" s="67">
        <f t="shared" si="1185"/>
        <v>4.0900069491516867E-4</v>
      </c>
      <c r="AT342" s="67">
        <f t="shared" si="1186"/>
        <v>7.6092511752539224E-7</v>
      </c>
      <c r="AU342" s="58">
        <v>0.75</v>
      </c>
      <c r="AV342" s="58">
        <f t="shared" si="1187"/>
        <v>0.375</v>
      </c>
      <c r="AW342" s="58">
        <f t="shared" si="1188"/>
        <v>1.3995</v>
      </c>
      <c r="AX342" s="57">
        <f t="shared" si="1189"/>
        <v>3.5367739400000001E-2</v>
      </c>
      <c r="AY342" s="47">
        <f t="shared" si="1190"/>
        <v>3.4548566590283943E-2</v>
      </c>
      <c r="AZ342" s="9" t="str">
        <f>Input!B342</f>
        <v>ZPT-LB-56,7</v>
      </c>
      <c r="BA342" s="48">
        <f>Input!E342</f>
        <v>56.7</v>
      </c>
      <c r="BB342" s="58">
        <f t="shared" si="1191"/>
        <v>15.937174406163576</v>
      </c>
      <c r="BC342" s="22">
        <f t="shared" si="1192"/>
        <v>1.9157008686778441</v>
      </c>
      <c r="BD342" s="9">
        <f t="shared" si="1193"/>
        <v>1341.5</v>
      </c>
      <c r="BE342" s="49">
        <f t="shared" si="1194"/>
        <v>17.27428329514197</v>
      </c>
      <c r="BF342" s="89">
        <f t="shared" si="1195"/>
        <v>2.4686364123103925</v>
      </c>
      <c r="BG342" s="85"/>
      <c r="BH342" s="85"/>
      <c r="BI342" s="85"/>
      <c r="BJ342" s="85"/>
      <c r="BK342" s="85"/>
      <c r="BL342" s="85"/>
      <c r="BM342" s="90"/>
      <c r="BN342" s="85"/>
      <c r="BO342" s="85"/>
      <c r="BP342" s="85"/>
      <c r="BQ342" s="85"/>
      <c r="BR342" s="85"/>
      <c r="BS342" s="85"/>
      <c r="BT342" s="85"/>
      <c r="BU342" s="85"/>
      <c r="BV342" s="85"/>
      <c r="BW342" s="85"/>
      <c r="BX342" s="85"/>
      <c r="BY342" s="85"/>
      <c r="BZ342" s="85"/>
      <c r="CA342" s="85"/>
      <c r="CB342" s="85"/>
      <c r="CC342" s="85"/>
      <c r="CD342" s="85"/>
      <c r="CE342" s="85"/>
      <c r="CF342" s="85"/>
      <c r="CG342" s="85"/>
      <c r="CH342" s="85"/>
      <c r="CI342" s="85"/>
      <c r="CJ342" s="85"/>
      <c r="CK342" s="85"/>
      <c r="CL342" s="85"/>
      <c r="CM342" s="85"/>
      <c r="CN342" s="85"/>
      <c r="CO342" s="85"/>
      <c r="CP342" s="85"/>
      <c r="CQ342" s="85"/>
      <c r="CR342" s="85"/>
      <c r="CS342" s="85"/>
      <c r="CT342" s="85"/>
      <c r="CU342" s="85"/>
      <c r="CV342" s="85"/>
      <c r="CW342" s="85"/>
      <c r="CX342" s="85"/>
      <c r="CY342" s="85"/>
      <c r="CZ342" s="85"/>
      <c r="DA342" s="85"/>
      <c r="DB342" s="85"/>
      <c r="DC342" s="85"/>
      <c r="DD342" s="85"/>
      <c r="DE342" s="85"/>
    </row>
    <row r="343" spans="1:109" s="154" customFormat="1" ht="15" customHeight="1" x14ac:dyDescent="0.2">
      <c r="A343" s="137">
        <f>Input!A343</f>
        <v>9186</v>
      </c>
      <c r="B343" s="137" t="str">
        <f>Input!B343</f>
        <v>Hu1-13</v>
      </c>
      <c r="C343" s="137">
        <f>Input!O343</f>
        <v>2.0973607160026666</v>
      </c>
      <c r="D343" s="137">
        <f>C343*Input!P343/100</f>
        <v>3.475480815192554E-2</v>
      </c>
      <c r="E343" s="138">
        <f>Input!M343</f>
        <v>2.6991677037437087</v>
      </c>
      <c r="F343" s="139">
        <f>E343*Input!N343/100</f>
        <v>5.1348677314544909E-4</v>
      </c>
      <c r="G343" s="140">
        <f t="shared" si="1170"/>
        <v>372.16124299218257</v>
      </c>
      <c r="H343" s="139">
        <f>G343*Input!L343/100</f>
        <v>3.2093759829494105E-2</v>
      </c>
      <c r="I343" s="137">
        <v>0</v>
      </c>
      <c r="J343" s="141">
        <f>(((C343*$G$4*0.000000001*Input!G343*(234/233))-(I343*0.000000000000001))/Input!F343)*1000000000000</f>
        <v>767.13457988793198</v>
      </c>
      <c r="K343" s="137">
        <f>J343*Input!P343/100</f>
        <v>12.711983659886178</v>
      </c>
      <c r="L343" s="142">
        <f t="shared" si="1171"/>
        <v>10.608913616548065</v>
      </c>
      <c r="M343" s="143">
        <f>L343*Input!P343/100</f>
        <v>0.17579749378838361</v>
      </c>
      <c r="N343" s="137">
        <v>0</v>
      </c>
      <c r="O343" s="141">
        <f>(((G343*$D$4*0.000000001*Input!G343*(238/236))-(N343*0.000000001))/Input!F343)*1000000</f>
        <v>13.712183900945032</v>
      </c>
      <c r="P343" s="137">
        <f>O343*Input!L343/100</f>
        <v>1.1824862076356226E-3</v>
      </c>
      <c r="Q343" s="144">
        <f t="shared" si="1172"/>
        <v>10.230649162132494</v>
      </c>
      <c r="R343" s="145">
        <f>Q343*Input!L343/100</f>
        <v>8.8225198967371323E-4</v>
      </c>
      <c r="S343" s="143">
        <f>Input!S343*0.0000028263/0.000000000155125</f>
        <v>0.99986832337818943</v>
      </c>
      <c r="T343" s="137">
        <f>S343*Input!T343/100</f>
        <v>2.7371641184256151E-3</v>
      </c>
      <c r="U343" s="143">
        <f>S343</f>
        <v>0.99986832337818943</v>
      </c>
      <c r="V343" s="137">
        <f>U343*Input!T343/100</f>
        <v>2.7371641184256151E-3</v>
      </c>
      <c r="W343" s="146">
        <v>0</v>
      </c>
      <c r="X343" s="141">
        <f>((($L$4*0.000000001*Input!G343/Input!W343*(232/229))-(W343*0.000000001))/Input!F343)*1000000000</f>
        <v>1.0556943221784845</v>
      </c>
      <c r="Y343" s="141">
        <f>X343*Input!X343/100</f>
        <v>7.9887377104594995E-3</v>
      </c>
      <c r="Z343" s="141">
        <f t="shared" si="1173"/>
        <v>2.5777034696282121E-4</v>
      </c>
      <c r="AA343" s="141">
        <f>Z343*Input!X343/100</f>
        <v>1.950621167660276E-6</v>
      </c>
      <c r="AB343" s="142">
        <v>0</v>
      </c>
      <c r="AC343" s="142">
        <v>0.85</v>
      </c>
      <c r="AD343" s="141">
        <f>(((Input!G343*$L$4*0.000000001*Input!U343*(230/229))-((AB343*0.000000000000001)+(Input!G343*AC343*0.000000000000001)))/Input!F343)*1000000000000</f>
        <v>225.28090329267943</v>
      </c>
      <c r="AE343" s="141">
        <f>AD343*Input!V343/100</f>
        <v>0.5602997426935864</v>
      </c>
      <c r="AF343" s="141">
        <f t="shared" si="1174"/>
        <v>10.270223797211543</v>
      </c>
      <c r="AG343" s="141">
        <f>AF343*Input!V343/100</f>
        <v>2.5543238094651966E-2</v>
      </c>
      <c r="AH343" s="137">
        <f t="shared" si="1175"/>
        <v>39842.533938524903</v>
      </c>
      <c r="AI343" s="146">
        <f t="shared" si="1176"/>
        <v>317.36652443690838</v>
      </c>
      <c r="AJ343" s="143">
        <f t="shared" si="1177"/>
        <v>-0.13167662181057249</v>
      </c>
      <c r="AK343" s="146">
        <f t="shared" si="1178"/>
        <v>2.737164118425615</v>
      </c>
      <c r="AL343" s="146">
        <f t="shared" si="1179"/>
        <v>1.0038682428115637</v>
      </c>
      <c r="AM343" s="146">
        <f t="shared" si="1180"/>
        <v>2.498237157282388E-3</v>
      </c>
      <c r="AN343" s="137">
        <f>AF343/Q343</f>
        <v>1.0038682428115637</v>
      </c>
      <c r="AO343" s="141">
        <f t="shared" si="1181"/>
        <v>2.498237157282388E-3</v>
      </c>
      <c r="AP343" s="137" t="str">
        <f t="shared" si="1182"/>
        <v>Out of range</v>
      </c>
      <c r="AQ343" s="137" t="e">
        <f t="shared" si="1183"/>
        <v>#VALUE!</v>
      </c>
      <c r="AR343" s="137" t="e">
        <f t="shared" si="1184"/>
        <v>#VALUE!</v>
      </c>
      <c r="AS343" s="145">
        <f t="shared" si="1185"/>
        <v>2.5195893523250396E-5</v>
      </c>
      <c r="AT343" s="145">
        <f t="shared" si="1186"/>
        <v>1.9067683715237482E-7</v>
      </c>
      <c r="AU343" s="137">
        <v>0.75</v>
      </c>
      <c r="AV343" s="137">
        <f t="shared" si="1187"/>
        <v>0.375</v>
      </c>
      <c r="AW343" s="137" t="str">
        <f t="shared" si="1188"/>
        <v>Out of range</v>
      </c>
      <c r="AX343" s="147">
        <f t="shared" si="1189"/>
        <v>279.01224476789997</v>
      </c>
      <c r="AY343" s="147" t="e">
        <f t="shared" si="1190"/>
        <v>#VALUE!</v>
      </c>
      <c r="AZ343" s="137" t="str">
        <f>Input!B343</f>
        <v>Hu1-13</v>
      </c>
      <c r="BA343" s="148">
        <f>Input!E343</f>
        <v>0</v>
      </c>
      <c r="BB343" s="137" t="e">
        <f t="shared" si="1191"/>
        <v>#VALUE!</v>
      </c>
      <c r="BC343" s="143" t="e">
        <f t="shared" si="1192"/>
        <v>#VALUE!</v>
      </c>
      <c r="BD343" s="137" t="e">
        <f t="shared" si="1193"/>
        <v>#VALUE!</v>
      </c>
      <c r="BE343" s="149" t="e">
        <f t="shared" si="1194"/>
        <v>#VALUE!</v>
      </c>
      <c r="BF343" s="150" t="e">
        <f t="shared" si="1195"/>
        <v>#VALUE!</v>
      </c>
      <c r="BG343" s="151"/>
      <c r="BH343" s="151"/>
      <c r="BI343" s="151"/>
      <c r="BJ343" s="151"/>
      <c r="BK343" s="151"/>
      <c r="BL343" s="151"/>
      <c r="BM343" s="155"/>
      <c r="BN343" s="151"/>
      <c r="BO343" s="151"/>
      <c r="BP343" s="151"/>
      <c r="BQ343" s="151"/>
      <c r="BR343" s="151"/>
      <c r="BS343" s="151"/>
      <c r="BT343" s="151"/>
      <c r="BU343" s="151"/>
      <c r="BV343" s="151"/>
      <c r="BW343" s="151"/>
      <c r="BX343" s="151"/>
      <c r="BY343" s="151"/>
      <c r="BZ343" s="151"/>
      <c r="CA343" s="151"/>
      <c r="CB343" s="151"/>
      <c r="CC343" s="151"/>
      <c r="CD343" s="151"/>
      <c r="CE343" s="151"/>
      <c r="CF343" s="151"/>
      <c r="CG343" s="151"/>
      <c r="CH343" s="151"/>
      <c r="CI343" s="151"/>
      <c r="CJ343" s="151"/>
      <c r="CK343" s="151"/>
      <c r="CL343" s="151"/>
      <c r="CM343" s="151"/>
      <c r="CN343" s="151"/>
      <c r="CO343" s="151"/>
      <c r="CP343" s="151"/>
      <c r="CQ343" s="151"/>
      <c r="CR343" s="151"/>
      <c r="CS343" s="151"/>
      <c r="CT343" s="151"/>
      <c r="CU343" s="151"/>
      <c r="CV343" s="151"/>
      <c r="CW343" s="151"/>
      <c r="CX343" s="151"/>
      <c r="CY343" s="151"/>
      <c r="CZ343" s="151"/>
      <c r="DA343" s="151"/>
      <c r="DB343" s="151"/>
      <c r="DC343" s="151"/>
      <c r="DD343" s="151"/>
      <c r="DE343" s="151"/>
    </row>
    <row r="344" spans="1:109" ht="15" customHeight="1" x14ac:dyDescent="0.2">
      <c r="A344" s="9">
        <f>Input!A344</f>
        <v>9369</v>
      </c>
      <c r="B344" s="9" t="str">
        <f>Input!B344</f>
        <v>LM-AJ 18</v>
      </c>
      <c r="C344" s="9">
        <f>Input!O344</f>
        <v>4.5726551240970563</v>
      </c>
      <c r="D344" s="9">
        <f>C344*Input!P344/100</f>
        <v>1.9326891022523461E-2</v>
      </c>
      <c r="E344" s="11">
        <f>Input!M344</f>
        <v>2.4707830251598604</v>
      </c>
      <c r="F344" s="12">
        <f>E344*Input!N344/100</f>
        <v>1.6818134345023396E-4</v>
      </c>
      <c r="G344" s="13">
        <f t="shared" ref="G344:G351" si="1196">E344*137.88</f>
        <v>340.67156350904156</v>
      </c>
      <c r="H344" s="12">
        <f>G344*Input!L344/100</f>
        <v>2.5555148161809545E-2</v>
      </c>
      <c r="I344" s="9">
        <v>0.3</v>
      </c>
      <c r="J344" s="21">
        <f>(((C344*$G$4*0.000000001*Input!G344*(234/233))-(I344*0.000000000000001))/Input!F344)*1000000000000</f>
        <v>143.65376924693726</v>
      </c>
      <c r="K344" s="9">
        <f>J344*Input!P344/100</f>
        <v>0.60717037866671164</v>
      </c>
      <c r="L344" s="14">
        <f t="shared" ref="L344:L351" si="1197">(J344/234)*602200000000*0.0000028263/(365.2425*24*60)</f>
        <v>1.9866272080381562</v>
      </c>
      <c r="M344" s="22">
        <f>L344*Input!P344/100</f>
        <v>8.3967249902134836E-3</v>
      </c>
      <c r="N344" s="9">
        <v>5.0000000000000001E-3</v>
      </c>
      <c r="O344" s="21">
        <f>(((G344*$D$4*0.000000001*Input!G344*(238/236))-(N344*0.000000001))/Input!F344)*1000000</f>
        <v>1.0780839934426731</v>
      </c>
      <c r="P344" s="9">
        <f>O344*Input!L344/100</f>
        <v>8.0871429066522646E-5</v>
      </c>
      <c r="Q344" s="23">
        <f t="shared" ref="Q344:Q351" si="1198">(O344/238.05)*602200000000000000*0.00000000015512/(365.2425*24*60)</f>
        <v>0.80435758329222784</v>
      </c>
      <c r="R344" s="24">
        <f>Q344*Input!L344/100</f>
        <v>6.0338106897972398E-5</v>
      </c>
      <c r="S344" s="65">
        <f>Input!S344*0.0000028263/0.000000000155125</f>
        <v>2.4650486080878635</v>
      </c>
      <c r="T344" s="9">
        <f>S344*Input!T344/100</f>
        <v>1.229825465080762E-3</v>
      </c>
      <c r="U344" s="9">
        <f>S344*1/((U343+U345)/2)</f>
        <v>2.4653657200133998</v>
      </c>
      <c r="V344" s="9">
        <f>U344*Input!T344/100</f>
        <v>1.2299836738560478E-3</v>
      </c>
      <c r="W344" s="3">
        <v>3.0000000000000001E-3</v>
      </c>
      <c r="X344" s="21">
        <f>((($L$4*0.000000001*Input!G344/Input!W344*(232/229))-(W344*0.000000001))/Input!F344)*1000000000</f>
        <v>41.840066322576916</v>
      </c>
      <c r="Y344" s="21">
        <f>X344*Input!X344/100</f>
        <v>6.410805797524087E-2</v>
      </c>
      <c r="Z344" s="21">
        <f t="shared" ref="Z344:Z351" si="1199">(X344/232)*6.022E+23*0.000000001*0.000000000049475/(365.2425*24*60)</f>
        <v>1.021614702886948E-2</v>
      </c>
      <c r="AA344" s="21">
        <f>Z344*Input!X344/100</f>
        <v>1.5653353437849236E-5</v>
      </c>
      <c r="AB344" s="14">
        <v>0.05</v>
      </c>
      <c r="AC344" s="14">
        <v>0.85</v>
      </c>
      <c r="AD344" s="21">
        <f>(((Input!G344*$L$4*0.000000001*Input!U344*(230/229))-((AB344*0.000000000000001)+(Input!G344*AC344*0.000000000000001)))/Input!F344)*1000000000000</f>
        <v>1.6830057296464942</v>
      </c>
      <c r="AE344" s="21">
        <f>AD344*Input!V344/100</f>
        <v>6.3596073629937303E-3</v>
      </c>
      <c r="AF344" s="21">
        <f t="shared" ref="AF344:AF351" si="1200">(AD344/230)*602200000000*0.0000091577/(365.2425*24*60)</f>
        <v>7.6725746580493567E-2</v>
      </c>
      <c r="AG344" s="21">
        <f>AF344*Input!V344/100</f>
        <v>2.8992511094242567E-4</v>
      </c>
      <c r="AH344" s="9">
        <f t="shared" ref="AH344:AH351" si="1201">AF344/Z344</f>
        <v>7.5102429872707157</v>
      </c>
      <c r="AI344" s="3">
        <f t="shared" ref="AI344:AI351" si="1202">AH344*SQRT((AG344/AF344)^2+(AA344/Z344)^2)</f>
        <v>3.0623390687123074E-2</v>
      </c>
      <c r="AJ344" s="22">
        <f t="shared" ref="AJ344:AJ351" si="1203">(U344-1)*1000</f>
        <v>1465.3657200133998</v>
      </c>
      <c r="AK344" s="3">
        <f t="shared" ref="AK344:AK351" si="1204">V344*1000</f>
        <v>1.2299836738560479</v>
      </c>
      <c r="AL344" s="3">
        <f t="shared" ref="AL344:AL351" si="1205">AF344/Q344</f>
        <v>9.5387608912016253E-2</v>
      </c>
      <c r="AM344" s="3">
        <f t="shared" ref="AM344:AM351" si="1206">AL344*SQRT((R344/Q344)^2+(AG344/AF344)^2)</f>
        <v>3.6051407938348089E-4</v>
      </c>
      <c r="AN344" s="9">
        <f>AL344*1/((AN343+AN345)/2)</f>
        <v>9.4867402878714008E-2</v>
      </c>
      <c r="AO344" s="21">
        <f t="shared" ref="AO344:AO351" si="1207">AN344*SQRT((R344/Q344)^2+(AG344/AF344)^2)</f>
        <v>3.5854797916014182E-4</v>
      </c>
      <c r="AP344" s="58">
        <f t="shared" ref="AP344:AP351" si="1208">ThU_Alter_Kombi(AN344,U344)</f>
        <v>4.2693000000000003</v>
      </c>
      <c r="AQ344" s="58">
        <f t="shared" ref="AQ344:AQ351" si="1209">Montealter(AN344,AO344,U344,V344)</f>
        <v>1.5800000000000002E-2</v>
      </c>
      <c r="AR344" s="58">
        <f t="shared" ref="AR344:AR351" si="1210">(AQ344/AP344)*100</f>
        <v>0.37008408872648912</v>
      </c>
      <c r="AS344" s="67">
        <f t="shared" ref="AS344:AS351" si="1211">Z344/Q344</f>
        <v>1.2701001695110386E-2</v>
      </c>
      <c r="AT344" s="67">
        <f t="shared" ref="AT344:AT351" si="1212">AS344*SQRT((Y344/X344)^2+(P344/O344)^2)</f>
        <v>1.9483998242082799E-5</v>
      </c>
      <c r="AU344" s="58">
        <v>0.75</v>
      </c>
      <c r="AV344" s="58">
        <f t="shared" ref="AV344:AV351" si="1213">AU344/2</f>
        <v>0.375</v>
      </c>
      <c r="AW344" s="58">
        <f t="shared" ref="AW344:AW351" si="1214">marincorr_age(AN344,U344,AS344,AU344)</f>
        <v>3.8494999999999999</v>
      </c>
      <c r="AX344" s="57">
        <f t="shared" ref="AX344:AX351" si="1215">marincorr_age_error(AN344, AO344, U344, V344, AS344, AT344, AU344, AV344)</f>
        <v>0.20267356559999999</v>
      </c>
      <c r="AY344" s="47">
        <f t="shared" ref="AY344:AY351" si="1216">SQRT(((AU344*EXP(-0.0000091577*AW344*1000))/(0.0000091577*(EXP(-0.0000091577*AW344*1000)+(AJ344/1000)*EXP(-(0.0000091577-0.0000028263)*AW344*1000)-AS344*AU344*EXP(-0.0000091577*AW344*1000))))^2*AT344^2+((AS344*EXP(-0.0000091577*AW344*1000))/(0.0000091577*(EXP(-0.0000091577*AW344*1000)+(AJ344/1000)*EXP(-(0.0000091577-0.0000028263)*AW344*1000)-AS344*AU344*EXP(-0.0000091577*AW344*1000))))^2*AV344^2+((0.0000091577/(0.0000091577-0.0000028263))*(EXP(-(0.0000091577-0.0000028263)*AW344*1000)-1)/(0.0000091577*(EXP(-0.0000091577*AW344*1000)+(AJ344/1000)*EXP(-(0.0000091577-0.0000028263)*AW344*1000)-AS344*AU344*EXP(-0.0000091577*AW344*1000))))^2*T344^2+(1/(0.0000091577*(EXP(-0.0000091577*AW344*1000)+(AJ344/1000)*EXP(-(0.0000091577-0.0000028263)*AW344*1000)-AS344*AU344*EXP(-0.0000091577*AW344*1000))))^2*AO344^2)/1000</f>
        <v>0.21105441726436405</v>
      </c>
      <c r="AZ344" s="9" t="str">
        <f>Input!B344</f>
        <v>LM-AJ 18</v>
      </c>
      <c r="BA344" s="48">
        <f>Input!E344</f>
        <v>0</v>
      </c>
      <c r="BB344" s="58">
        <f t="shared" ref="BB344:BB351" si="1217">((U344-1)*EXP(0.0000028263*AW344*1000))*1000</f>
        <v>1481.3957110598058</v>
      </c>
      <c r="BC344" s="22">
        <f t="shared" ref="BC344:BC351" si="1218">SQRT((EXP(0.0000028263*AW344*1000)*V344)^2+((U344-1)*0.0000028263*EXP(0.0000028263*AW344*1000)*AX344*1000)^2)*1000</f>
        <v>1.5053926211363857</v>
      </c>
      <c r="BD344" s="9">
        <f t="shared" ref="BD344:BD351" si="1219">AW344*1000-58</f>
        <v>3791.5</v>
      </c>
      <c r="BE344" s="49">
        <f t="shared" ref="BE344:BE351" si="1220">AY344/2*1000</f>
        <v>105.52720863218202</v>
      </c>
      <c r="BF344" s="89">
        <f t="shared" ref="BF344:BF351" si="1221">AY344/AW344*100</f>
        <v>5.4826449477689065</v>
      </c>
      <c r="BG344" s="85"/>
      <c r="BH344" s="85"/>
      <c r="BI344" s="85"/>
      <c r="BJ344" s="85"/>
      <c r="BK344" s="85"/>
      <c r="BL344" s="85"/>
      <c r="BM344" s="90"/>
      <c r="BN344" s="85"/>
      <c r="BO344" s="85"/>
      <c r="BP344" s="85"/>
      <c r="BQ344" s="85"/>
      <c r="BR344" s="85"/>
      <c r="BS344" s="85"/>
      <c r="BT344" s="85"/>
      <c r="BU344" s="85"/>
      <c r="BV344" s="85"/>
      <c r="BW344" s="85"/>
      <c r="BX344" s="85"/>
      <c r="BY344" s="85"/>
      <c r="BZ344" s="85"/>
      <c r="CA344" s="85"/>
      <c r="CB344" s="85"/>
      <c r="CC344" s="85"/>
      <c r="CD344" s="85"/>
      <c r="CE344" s="85"/>
      <c r="CF344" s="85"/>
      <c r="CG344" s="85"/>
      <c r="CH344" s="85"/>
      <c r="CI344" s="85"/>
      <c r="CJ344" s="85"/>
      <c r="CK344" s="85"/>
      <c r="CL344" s="85"/>
      <c r="CM344" s="85"/>
      <c r="CN344" s="85"/>
      <c r="CO344" s="85"/>
      <c r="CP344" s="85"/>
      <c r="CQ344" s="85"/>
      <c r="CR344" s="85"/>
      <c r="CS344" s="85"/>
      <c r="CT344" s="85"/>
      <c r="CU344" s="85"/>
      <c r="CV344" s="85"/>
      <c r="CW344" s="85"/>
      <c r="CX344" s="85"/>
      <c r="CY344" s="85"/>
      <c r="CZ344" s="85"/>
      <c r="DA344" s="85"/>
      <c r="DB344" s="85"/>
      <c r="DC344" s="85"/>
      <c r="DD344" s="85"/>
      <c r="DE344" s="85"/>
    </row>
    <row r="345" spans="1:109" s="154" customFormat="1" ht="15" customHeight="1" x14ac:dyDescent="0.2">
      <c r="A345" s="137">
        <f>Input!A345</f>
        <v>9186</v>
      </c>
      <c r="B345" s="137" t="str">
        <f>Input!B345</f>
        <v>Hu1-13</v>
      </c>
      <c r="C345" s="137">
        <f>Input!O345</f>
        <v>2.0550283690670406</v>
      </c>
      <c r="D345" s="137">
        <f>C345*Input!P345/100</f>
        <v>1.1557097854184725E-2</v>
      </c>
      <c r="E345" s="138">
        <f>Input!M345</f>
        <v>2.6994060493672061</v>
      </c>
      <c r="F345" s="139">
        <f>E345*Input!N345/100</f>
        <v>1.8930805227373448E-4</v>
      </c>
      <c r="G345" s="140">
        <f t="shared" si="1196"/>
        <v>372.19410608675037</v>
      </c>
      <c r="H345" s="139">
        <f>G345*Input!L345/100</f>
        <v>3.1767674776922807E-2</v>
      </c>
      <c r="I345" s="137">
        <v>0</v>
      </c>
      <c r="J345" s="141">
        <f>(((C345*$G$4*0.000000001*Input!G345*(234/233))-(I345*0.000000000000001))/Input!F345)*1000000000000</f>
        <v>751.65102146407412</v>
      </c>
      <c r="K345" s="137">
        <f>J345*Input!P345/100</f>
        <v>4.2271457358041067</v>
      </c>
      <c r="L345" s="142">
        <f t="shared" si="1197"/>
        <v>10.394787258406994</v>
      </c>
      <c r="M345" s="143">
        <f>L345*Input!P345/100</f>
        <v>5.8458352851538241E-2</v>
      </c>
      <c r="N345" s="137">
        <v>0</v>
      </c>
      <c r="O345" s="141">
        <f>(((G345*$D$4*0.000000001*Input!G345*(238/236))-(N345*0.000000001))/Input!F345)*1000000</f>
        <v>13.713394733090379</v>
      </c>
      <c r="P345" s="137">
        <f>O345*Input!L345/100</f>
        <v>1.1704716889494281E-3</v>
      </c>
      <c r="Q345" s="144">
        <f t="shared" si="1198"/>
        <v>10.231552563003047</v>
      </c>
      <c r="R345" s="145">
        <f>Q345*Input!L345/100</f>
        <v>8.7328796713592716E-4</v>
      </c>
      <c r="S345" s="143">
        <f>Input!S345*0.0000028263/0.000000000155125</f>
        <v>0.99987442316609654</v>
      </c>
      <c r="T345" s="137">
        <f>S345*Input!T345/100</f>
        <v>9.0515995489260466E-4</v>
      </c>
      <c r="U345" s="143">
        <f>S345</f>
        <v>0.99987442316609654</v>
      </c>
      <c r="V345" s="137">
        <f>U345*Input!T345/100</f>
        <v>9.0515995489260466E-4</v>
      </c>
      <c r="W345" s="146">
        <v>0</v>
      </c>
      <c r="X345" s="141">
        <f>((($L$4*0.000000001*Input!G345/Input!W345*(232/229))-(W345*0.000000001))/Input!F345)*1000000000</f>
        <v>0.9144029972935811</v>
      </c>
      <c r="Y345" s="141">
        <f>X345*Input!X345/100</f>
        <v>2.968958654536326E-3</v>
      </c>
      <c r="Z345" s="141">
        <f t="shared" si="1199"/>
        <v>2.2327104818544217E-4</v>
      </c>
      <c r="AA345" s="141">
        <f>Z345*Input!X345/100</f>
        <v>7.2493475281636517E-7</v>
      </c>
      <c r="AB345" s="142">
        <v>0</v>
      </c>
      <c r="AC345" s="142">
        <v>0.85</v>
      </c>
      <c r="AD345" s="141">
        <f>(((Input!G345*$L$4*0.000000001*Input!U345*(230/229))-((AB345*0.000000000000001)+(Input!G345*AC345*0.000000000000001)))/Input!F345)*1000000000000</f>
        <v>226.02583219487013</v>
      </c>
      <c r="AE345" s="141">
        <f>AD345*Input!V345/100</f>
        <v>0.39507430683327771</v>
      </c>
      <c r="AF345" s="141">
        <f t="shared" si="1200"/>
        <v>10.304184006118243</v>
      </c>
      <c r="AG345" s="141">
        <f>AF345*Input!V345/100</f>
        <v>1.8010854397341333E-2</v>
      </c>
      <c r="AH345" s="137">
        <f t="shared" si="1201"/>
        <v>46151.008336557366</v>
      </c>
      <c r="AI345" s="146">
        <f t="shared" si="1202"/>
        <v>170.18058611284485</v>
      </c>
      <c r="AJ345" s="143">
        <f t="shared" si="1203"/>
        <v>-0.12557683390346241</v>
      </c>
      <c r="AK345" s="146">
        <f t="shared" si="1204"/>
        <v>0.9051599548926047</v>
      </c>
      <c r="AL345" s="146">
        <f t="shared" si="1205"/>
        <v>1.0070987704620538</v>
      </c>
      <c r="AM345" s="146">
        <f t="shared" si="1206"/>
        <v>1.7624221350949459E-3</v>
      </c>
      <c r="AN345" s="137">
        <f>AF345/Q345</f>
        <v>1.0070987704620538</v>
      </c>
      <c r="AO345" s="141">
        <f t="shared" si="1207"/>
        <v>1.7624221350949459E-3</v>
      </c>
      <c r="AP345" s="137" t="str">
        <f t="shared" si="1208"/>
        <v>Out of range</v>
      </c>
      <c r="AQ345" s="137" t="e">
        <f t="shared" si="1209"/>
        <v>#VALUE!</v>
      </c>
      <c r="AR345" s="137" t="e">
        <f t="shared" si="1210"/>
        <v>#VALUE!</v>
      </c>
      <c r="AS345" s="145">
        <f t="shared" si="1211"/>
        <v>2.1821815097034522E-5</v>
      </c>
      <c r="AT345" s="145">
        <f t="shared" si="1212"/>
        <v>7.0877335775930928E-8</v>
      </c>
      <c r="AU345" s="137">
        <v>0.75</v>
      </c>
      <c r="AV345" s="137">
        <f t="shared" si="1213"/>
        <v>0.375</v>
      </c>
      <c r="AW345" s="137" t="str">
        <f t="shared" si="1214"/>
        <v>Out of range</v>
      </c>
      <c r="AX345" s="147">
        <f t="shared" si="1215"/>
        <v>0</v>
      </c>
      <c r="AY345" s="147" t="e">
        <f t="shared" si="1216"/>
        <v>#VALUE!</v>
      </c>
      <c r="AZ345" s="137" t="str">
        <f>Input!B345</f>
        <v>Hu1-13</v>
      </c>
      <c r="BA345" s="148">
        <f>Input!E345</f>
        <v>0</v>
      </c>
      <c r="BB345" s="137" t="e">
        <f t="shared" si="1217"/>
        <v>#VALUE!</v>
      </c>
      <c r="BC345" s="143" t="e">
        <f t="shared" si="1218"/>
        <v>#VALUE!</v>
      </c>
      <c r="BD345" s="137" t="e">
        <f t="shared" si="1219"/>
        <v>#VALUE!</v>
      </c>
      <c r="BE345" s="149" t="e">
        <f t="shared" si="1220"/>
        <v>#VALUE!</v>
      </c>
      <c r="BF345" s="150" t="e">
        <f t="shared" si="1221"/>
        <v>#VALUE!</v>
      </c>
      <c r="BG345" s="151"/>
      <c r="BH345" s="151"/>
      <c r="BI345" s="151"/>
      <c r="BJ345" s="151"/>
      <c r="BK345" s="151"/>
      <c r="BL345" s="151"/>
      <c r="BM345" s="155"/>
      <c r="BN345" s="151"/>
      <c r="BO345" s="151"/>
      <c r="BP345" s="151"/>
      <c r="BQ345" s="151"/>
      <c r="BR345" s="151"/>
      <c r="BS345" s="151"/>
      <c r="BT345" s="151"/>
      <c r="BU345" s="151"/>
      <c r="BV345" s="151"/>
      <c r="BW345" s="151"/>
      <c r="BX345" s="151"/>
      <c r="BY345" s="151"/>
      <c r="BZ345" s="151"/>
      <c r="CA345" s="151"/>
      <c r="CB345" s="151"/>
      <c r="CC345" s="151"/>
      <c r="CD345" s="151"/>
      <c r="CE345" s="151"/>
      <c r="CF345" s="151"/>
      <c r="CG345" s="151"/>
      <c r="CH345" s="151"/>
      <c r="CI345" s="151"/>
      <c r="CJ345" s="151"/>
      <c r="CK345" s="151"/>
      <c r="CL345" s="151"/>
      <c r="CM345" s="151"/>
      <c r="CN345" s="151"/>
      <c r="CO345" s="151"/>
      <c r="CP345" s="151"/>
      <c r="CQ345" s="151"/>
      <c r="CR345" s="151"/>
      <c r="CS345" s="151"/>
      <c r="CT345" s="151"/>
      <c r="CU345" s="151"/>
      <c r="CV345" s="151"/>
      <c r="CW345" s="151"/>
      <c r="CX345" s="151"/>
      <c r="CY345" s="151"/>
      <c r="CZ345" s="151"/>
      <c r="DA345" s="151"/>
      <c r="DB345" s="151"/>
      <c r="DC345" s="151"/>
      <c r="DD345" s="151"/>
      <c r="DE345" s="151"/>
    </row>
    <row r="346" spans="1:109" ht="15" customHeight="1" x14ac:dyDescent="0.2">
      <c r="A346" s="9">
        <f>Input!A346</f>
        <v>9368</v>
      </c>
      <c r="B346" s="9" t="str">
        <f>Input!B346</f>
        <v>LM-AJ 15</v>
      </c>
      <c r="C346" s="9">
        <f>Input!O346</f>
        <v>5.4119395321917283</v>
      </c>
      <c r="D346" s="9">
        <f>C346*Input!P346/100</f>
        <v>3.806875296419579E-2</v>
      </c>
      <c r="E346" s="11">
        <f>Input!M346</f>
        <v>6.0992843998082309</v>
      </c>
      <c r="F346" s="12">
        <f>E346*Input!N346/100</f>
        <v>4.72455414503271E-4</v>
      </c>
      <c r="G346" s="13">
        <f t="shared" si="1196"/>
        <v>840.96933304555887</v>
      </c>
      <c r="H346" s="12">
        <f>G346*Input!L346/100</f>
        <v>6.7389902149415204E-2</v>
      </c>
      <c r="I346" s="9">
        <v>0.3</v>
      </c>
      <c r="J346" s="21">
        <f>(((C346*$G$4*0.000000001*Input!G346*(234/233))-(I346*0.000000000000001))/Input!F346)*1000000000000</f>
        <v>129.40111509240802</v>
      </c>
      <c r="K346" s="9">
        <f>J346*Input!P346/100</f>
        <v>0.91023542566251847</v>
      </c>
      <c r="L346" s="14">
        <f t="shared" si="1197"/>
        <v>1.7895233612085366</v>
      </c>
      <c r="M346" s="22">
        <f>L346*Input!P346/100</f>
        <v>1.2587894294878763E-2</v>
      </c>
      <c r="N346" s="9">
        <v>5.0000000000000001E-3</v>
      </c>
      <c r="O346" s="21">
        <f>(((G346*$D$4*0.000000001*Input!G346*(238/236))-(N346*0.000000001))/Input!F346)*1000000</f>
        <v>2.0255450154189023</v>
      </c>
      <c r="P346" s="9">
        <f>O346*Input!L346/100</f>
        <v>1.6231421887166566E-4</v>
      </c>
      <c r="Q346" s="23">
        <f t="shared" si="1198"/>
        <v>1.5112574747067724</v>
      </c>
      <c r="R346" s="24">
        <f>Q346*Input!L346/100</f>
        <v>1.2110250557441483E-4</v>
      </c>
      <c r="S346" s="65">
        <f>Input!S346*0.0000028263/0.000000000155125</f>
        <v>1.1624758044860064</v>
      </c>
      <c r="T346" s="9">
        <f>S346*Input!T346/100</f>
        <v>6.1261354860742958E-4</v>
      </c>
      <c r="U346" s="9">
        <f>S346*1/((U345+U347)/2)</f>
        <v>1.1620195106104509</v>
      </c>
      <c r="V346" s="9">
        <f>U346*Input!T346/100</f>
        <v>6.1237308613136499E-4</v>
      </c>
      <c r="W346" s="3">
        <v>3.0000000000000001E-3</v>
      </c>
      <c r="X346" s="21">
        <f>((($L$4*0.000000001*Input!G346/Input!W346*(232/229))-(W346*0.000000001))/Input!F346)*1000000000</f>
        <v>54.202569291244231</v>
      </c>
      <c r="Y346" s="21">
        <f>X346*Input!X346/100</f>
        <v>0.1103550471290643</v>
      </c>
      <c r="Z346" s="21">
        <f t="shared" si="1199"/>
        <v>1.3234716526322469E-2</v>
      </c>
      <c r="AA346" s="21">
        <f>Z346*Input!X346/100</f>
        <v>2.6945544927111993E-5</v>
      </c>
      <c r="AB346" s="14">
        <v>0.05</v>
      </c>
      <c r="AC346" s="14">
        <v>0.85</v>
      </c>
      <c r="AD346" s="21">
        <f>(((Input!G346*$L$4*0.000000001*Input!U346*(230/229))-((AB346*0.000000000000001)+(Input!G346*AC346*0.000000000000001)))/Input!F346)*1000000000000</f>
        <v>40.758469726235504</v>
      </c>
      <c r="AE346" s="21">
        <f>AD346*Input!V346/100</f>
        <v>8.3348723409438302E-2</v>
      </c>
      <c r="AF346" s="21">
        <f t="shared" si="1200"/>
        <v>1.8581184627818941</v>
      </c>
      <c r="AG346" s="21">
        <f>AF346*Input!V346/100</f>
        <v>3.7997452518854146E-3</v>
      </c>
      <c r="AH346" s="9">
        <f t="shared" si="1201"/>
        <v>140.39729971445104</v>
      </c>
      <c r="AI346" s="3">
        <f t="shared" si="1202"/>
        <v>0.40513760362698925</v>
      </c>
      <c r="AJ346" s="22">
        <f t="shared" si="1203"/>
        <v>162.01951061045094</v>
      </c>
      <c r="AK346" s="3">
        <f t="shared" si="1204"/>
        <v>0.61237308613136499</v>
      </c>
      <c r="AL346" s="3">
        <f t="shared" si="1205"/>
        <v>1.2295181290285579</v>
      </c>
      <c r="AM346" s="3">
        <f t="shared" si="1206"/>
        <v>2.5162234545650398E-3</v>
      </c>
      <c r="AN346" s="9">
        <f>AL346*1/((AN345+AN347)/2)</f>
        <v>1.2207243501183944</v>
      </c>
      <c r="AO346" s="21">
        <f t="shared" si="1207"/>
        <v>2.4982268815779496E-3</v>
      </c>
      <c r="AP346" s="58">
        <f t="shared" si="1208"/>
        <v>550.74810000000002</v>
      </c>
      <c r="AQ346" s="58">
        <f t="shared" si="1209"/>
        <v>24.3428</v>
      </c>
      <c r="AR346" s="58">
        <f t="shared" si="1210"/>
        <v>4.4199516984261953</v>
      </c>
      <c r="AS346" s="67">
        <f t="shared" si="1211"/>
        <v>8.7574200609928411E-3</v>
      </c>
      <c r="AT346" s="67">
        <f t="shared" si="1212"/>
        <v>1.7843688600207862E-5</v>
      </c>
      <c r="AU346" s="58">
        <v>0.75</v>
      </c>
      <c r="AV346" s="58">
        <f t="shared" si="1213"/>
        <v>0.375</v>
      </c>
      <c r="AW346" s="58">
        <f t="shared" si="1214"/>
        <v>550.34169999999995</v>
      </c>
      <c r="AX346" s="57">
        <f t="shared" si="1215"/>
        <v>26.1634263135</v>
      </c>
      <c r="AY346" s="47">
        <f t="shared" si="1216"/>
        <v>25.302335104342674</v>
      </c>
      <c r="AZ346" s="9" t="str">
        <f>Input!B346</f>
        <v>LM-AJ 15</v>
      </c>
      <c r="BA346" s="48">
        <f>Input!E346</f>
        <v>0</v>
      </c>
      <c r="BB346" s="58">
        <f t="shared" si="1217"/>
        <v>767.50693139762961</v>
      </c>
      <c r="BC346" s="22">
        <f t="shared" si="1218"/>
        <v>56.827919974949864</v>
      </c>
      <c r="BD346" s="9">
        <f t="shared" si="1219"/>
        <v>550283.69999999995</v>
      </c>
      <c r="BE346" s="49">
        <f t="shared" si="1220"/>
        <v>12651.167552171337</v>
      </c>
      <c r="BF346" s="89">
        <f t="shared" si="1221"/>
        <v>4.5975682206786574</v>
      </c>
      <c r="BG346" s="85"/>
      <c r="BH346" s="85"/>
      <c r="BI346" s="85"/>
      <c r="BJ346" s="85"/>
      <c r="BK346" s="85"/>
      <c r="BL346" s="85"/>
      <c r="BM346" s="90"/>
      <c r="BN346" s="85"/>
      <c r="BO346" s="85"/>
      <c r="BP346" s="85"/>
      <c r="BQ346" s="85"/>
      <c r="BR346" s="85"/>
      <c r="BS346" s="85"/>
      <c r="BT346" s="85"/>
      <c r="BU346" s="85"/>
      <c r="BV346" s="85"/>
      <c r="BW346" s="85"/>
      <c r="BX346" s="85"/>
      <c r="BY346" s="85"/>
      <c r="BZ346" s="85"/>
      <c r="CA346" s="85"/>
      <c r="CB346" s="85"/>
      <c r="CC346" s="85"/>
      <c r="CD346" s="85"/>
      <c r="CE346" s="85"/>
      <c r="CF346" s="85"/>
      <c r="CG346" s="85"/>
      <c r="CH346" s="85"/>
      <c r="CI346" s="85"/>
      <c r="CJ346" s="85"/>
      <c r="CK346" s="85"/>
      <c r="CL346" s="85"/>
      <c r="CM346" s="85"/>
      <c r="CN346" s="85"/>
      <c r="CO346" s="85"/>
      <c r="CP346" s="85"/>
      <c r="CQ346" s="85"/>
      <c r="CR346" s="85"/>
      <c r="CS346" s="85"/>
      <c r="CT346" s="85"/>
      <c r="CU346" s="85"/>
      <c r="CV346" s="85"/>
      <c r="CW346" s="85"/>
      <c r="CX346" s="85"/>
      <c r="CY346" s="85"/>
      <c r="CZ346" s="85"/>
      <c r="DA346" s="85"/>
      <c r="DB346" s="85"/>
      <c r="DC346" s="85"/>
      <c r="DD346" s="85"/>
      <c r="DE346" s="85"/>
    </row>
    <row r="347" spans="1:109" s="154" customFormat="1" ht="15" customHeight="1" x14ac:dyDescent="0.2">
      <c r="A347" s="137">
        <f>Input!A347</f>
        <v>9186</v>
      </c>
      <c r="B347" s="137" t="str">
        <f>Input!B347</f>
        <v>Hu1-13</v>
      </c>
      <c r="C347" s="137">
        <f>Input!O347</f>
        <v>2.0534899828494235</v>
      </c>
      <c r="D347" s="137">
        <f>C347*Input!P347/100</f>
        <v>1.294556500271435E-2</v>
      </c>
      <c r="E347" s="138">
        <f>Input!M347</f>
        <v>2.6991535439285905</v>
      </c>
      <c r="F347" s="139">
        <f>E347*Input!N347/100</f>
        <v>2.7663509812976073E-4</v>
      </c>
      <c r="G347" s="140">
        <f t="shared" si="1196"/>
        <v>372.15929063687406</v>
      </c>
      <c r="H347" s="139">
        <f>G347*Input!L347/100</f>
        <v>2.3458019046364992E-2</v>
      </c>
      <c r="I347" s="137">
        <v>0</v>
      </c>
      <c r="J347" s="141">
        <f>(((C347*$G$4*0.000000001*Input!G347*(234/233))-(I347*0.000000000000001))/Input!F347)*1000000000000</f>
        <v>751.08833844262119</v>
      </c>
      <c r="K347" s="137">
        <f>J347*Input!P347/100</f>
        <v>4.7349940780318125</v>
      </c>
      <c r="L347" s="142">
        <f t="shared" si="1197"/>
        <v>10.387005761229585</v>
      </c>
      <c r="M347" s="143">
        <f>L347*Input!P347/100</f>
        <v>6.5481526274105042E-2</v>
      </c>
      <c r="N347" s="137">
        <v>0</v>
      </c>
      <c r="O347" s="141">
        <f>(((G347*$D$4*0.000000001*Input!G347*(238/236))-(N347*0.000000001))/Input!F347)*1000000</f>
        <v>13.712111966923057</v>
      </c>
      <c r="P347" s="137">
        <f>O347*Input!L347/100</f>
        <v>8.6430459155142209E-4</v>
      </c>
      <c r="Q347" s="144">
        <f t="shared" si="1198"/>
        <v>10.230595492217699</v>
      </c>
      <c r="R347" s="145">
        <f>Q347*Input!L347/100</f>
        <v>6.4485694687725235E-4</v>
      </c>
      <c r="S347" s="143">
        <f>Input!S347*0.0000028263/0.000000000155125</f>
        <v>1.0009109231579352</v>
      </c>
      <c r="T347" s="137">
        <f>S347*Input!T347/100</f>
        <v>1.2576572933172712E-3</v>
      </c>
      <c r="U347" s="143">
        <f>S347</f>
        <v>1.0009109231579352</v>
      </c>
      <c r="V347" s="137">
        <f>U347*Input!T347/100</f>
        <v>1.2576572933172712E-3</v>
      </c>
      <c r="W347" s="146">
        <v>0</v>
      </c>
      <c r="X347" s="141">
        <f>((($L$4*0.000000001*Input!G347/Input!W347*(232/229))-(W347*0.000000001))/Input!F347)*1000000000</f>
        <v>0.91085404565953032</v>
      </c>
      <c r="Y347" s="141">
        <f>X347*Input!X347/100</f>
        <v>4.4216371475763808E-3</v>
      </c>
      <c r="Z347" s="141">
        <f t="shared" si="1199"/>
        <v>2.2240449574232983E-4</v>
      </c>
      <c r="AA347" s="141">
        <f>Z347*Input!X347/100</f>
        <v>1.0796372754212505E-6</v>
      </c>
      <c r="AB347" s="142">
        <v>0</v>
      </c>
      <c r="AC347" s="142">
        <v>0.85</v>
      </c>
      <c r="AD347" s="141">
        <f>(((Input!G347*$L$4*0.000000001*Input!U347*(230/229))-((AB347*0.000000000000001)+(Input!G347*AC347*0.000000000000001)))/Input!F347)*1000000000000</f>
        <v>226.05180155466394</v>
      </c>
      <c r="AE347" s="141">
        <f>AD347*Input!V347/100</f>
        <v>0.53305408273486665</v>
      </c>
      <c r="AF347" s="141">
        <f t="shared" si="1200"/>
        <v>10.30536791089248</v>
      </c>
      <c r="AG347" s="141">
        <f>AF347*Input!V347/100</f>
        <v>2.4301148680107833E-2</v>
      </c>
      <c r="AH347" s="137">
        <f t="shared" si="1201"/>
        <v>46336.149260363527</v>
      </c>
      <c r="AI347" s="146">
        <f t="shared" si="1202"/>
        <v>250.06811843988154</v>
      </c>
      <c r="AJ347" s="143">
        <f t="shared" si="1203"/>
        <v>0.91092315793517287</v>
      </c>
      <c r="AK347" s="146">
        <f t="shared" si="1204"/>
        <v>1.2576572933172712</v>
      </c>
      <c r="AL347" s="146">
        <f t="shared" si="1205"/>
        <v>1.0073087063926689</v>
      </c>
      <c r="AM347" s="146">
        <f t="shared" si="1206"/>
        <v>2.3761890161613842E-3</v>
      </c>
      <c r="AN347" s="137">
        <f>AF347/Q347</f>
        <v>1.0073087063926689</v>
      </c>
      <c r="AO347" s="141">
        <f t="shared" si="1207"/>
        <v>2.3761890161613842E-3</v>
      </c>
      <c r="AP347" s="137" t="str">
        <f t="shared" si="1208"/>
        <v>Out of range</v>
      </c>
      <c r="AQ347" s="137" t="e">
        <f t="shared" si="1209"/>
        <v>#VALUE!</v>
      </c>
      <c r="AR347" s="137" t="e">
        <f t="shared" si="1210"/>
        <v>#VALUE!</v>
      </c>
      <c r="AS347" s="145">
        <f t="shared" si="1211"/>
        <v>2.1739154471654214E-5</v>
      </c>
      <c r="AT347" s="145">
        <f t="shared" si="1212"/>
        <v>1.05539143402485E-7</v>
      </c>
      <c r="AU347" s="137">
        <v>0.75</v>
      </c>
      <c r="AV347" s="137">
        <f t="shared" si="1213"/>
        <v>0.375</v>
      </c>
      <c r="AW347" s="137" t="str">
        <f t="shared" si="1214"/>
        <v>Out of range</v>
      </c>
      <c r="AX347" s="147">
        <f t="shared" si="1215"/>
        <v>139.57549509649999</v>
      </c>
      <c r="AY347" s="147" t="e">
        <f t="shared" si="1216"/>
        <v>#VALUE!</v>
      </c>
      <c r="AZ347" s="137" t="str">
        <f>Input!B347</f>
        <v>Hu1-13</v>
      </c>
      <c r="BA347" s="148">
        <f>Input!E347</f>
        <v>0</v>
      </c>
      <c r="BB347" s="137" t="e">
        <f t="shared" si="1217"/>
        <v>#VALUE!</v>
      </c>
      <c r="BC347" s="143" t="e">
        <f t="shared" si="1218"/>
        <v>#VALUE!</v>
      </c>
      <c r="BD347" s="137" t="e">
        <f t="shared" si="1219"/>
        <v>#VALUE!</v>
      </c>
      <c r="BE347" s="149" t="e">
        <f t="shared" si="1220"/>
        <v>#VALUE!</v>
      </c>
      <c r="BF347" s="150" t="e">
        <f t="shared" si="1221"/>
        <v>#VALUE!</v>
      </c>
      <c r="BG347" s="151"/>
      <c r="BH347" s="151"/>
      <c r="BI347" s="151"/>
      <c r="BJ347" s="151"/>
      <c r="BK347" s="151"/>
      <c r="BL347" s="151"/>
      <c r="BM347" s="155"/>
      <c r="BN347" s="151"/>
      <c r="BO347" s="151"/>
      <c r="BP347" s="151"/>
      <c r="BQ347" s="151"/>
      <c r="BR347" s="151"/>
      <c r="BS347" s="151"/>
      <c r="BT347" s="151"/>
      <c r="BU347" s="151"/>
      <c r="BV347" s="151"/>
      <c r="BW347" s="151"/>
      <c r="BX347" s="151"/>
      <c r="BY347" s="151"/>
      <c r="BZ347" s="151"/>
      <c r="CA347" s="151"/>
      <c r="CB347" s="151"/>
      <c r="CC347" s="151"/>
      <c r="CD347" s="151"/>
      <c r="CE347" s="151"/>
      <c r="CF347" s="151"/>
      <c r="CG347" s="151"/>
      <c r="CH347" s="151"/>
      <c r="CI347" s="151"/>
      <c r="CJ347" s="151"/>
      <c r="CK347" s="151"/>
      <c r="CL347" s="151"/>
      <c r="CM347" s="151"/>
      <c r="CN347" s="151"/>
      <c r="CO347" s="151"/>
      <c r="CP347" s="151"/>
      <c r="CQ347" s="151"/>
      <c r="CR347" s="151"/>
      <c r="CS347" s="151"/>
      <c r="CT347" s="151"/>
      <c r="CU347" s="151"/>
      <c r="CV347" s="151"/>
      <c r="CW347" s="151"/>
      <c r="CX347" s="151"/>
      <c r="CY347" s="151"/>
      <c r="CZ347" s="151"/>
      <c r="DA347" s="151"/>
      <c r="DB347" s="151"/>
      <c r="DC347" s="151"/>
      <c r="DD347" s="151"/>
      <c r="DE347" s="151"/>
    </row>
    <row r="348" spans="1:109" ht="15" customHeight="1" x14ac:dyDescent="0.2">
      <c r="A348" s="9">
        <f>Input!A348</f>
        <v>9366</v>
      </c>
      <c r="B348" s="9" t="str">
        <f>Input!B348</f>
        <v>LM-AJ 10B</v>
      </c>
      <c r="C348" s="9">
        <f>Input!O348</f>
        <v>14.745057014425537</v>
      </c>
      <c r="D348" s="9">
        <f>C348*Input!P348/100</f>
        <v>0.1773398033658804</v>
      </c>
      <c r="E348" s="11">
        <f>Input!M348</f>
        <v>8.0804766163017607</v>
      </c>
      <c r="F348" s="12">
        <f>E348*Input!N348/100</f>
        <v>8.413190812534123E-4</v>
      </c>
      <c r="G348" s="13">
        <f t="shared" si="1196"/>
        <v>1114.1361158556867</v>
      </c>
      <c r="H348" s="12">
        <f>G348*Input!L348/100</f>
        <v>8.4224839390501266E-2</v>
      </c>
      <c r="I348" s="9">
        <v>0.3</v>
      </c>
      <c r="J348" s="21">
        <f>(((C348*$G$4*0.000000001*Input!G348*(234/233))-(I348*0.000000000000001))/Input!F348)*1000000000000</f>
        <v>253.58499170918279</v>
      </c>
      <c r="K348" s="9">
        <f>J348*Input!P348/100</f>
        <v>3.0498839388853276</v>
      </c>
      <c r="L348" s="14">
        <f t="shared" si="1197"/>
        <v>3.5068961066633033</v>
      </c>
      <c r="M348" s="22">
        <f>L348*Input!P348/100</f>
        <v>4.2177677941279308E-2</v>
      </c>
      <c r="N348" s="9">
        <v>5.0000000000000001E-3</v>
      </c>
      <c r="O348" s="21">
        <f>(((G348*$D$4*0.000000001*Input!G348*(238/236))-(N348*0.000000001))/Input!F348)*1000000</f>
        <v>1.9301438518803984</v>
      </c>
      <c r="P348" s="9">
        <f>O348*Input!L348/100</f>
        <v>1.4591220373494029E-4</v>
      </c>
      <c r="Q348" s="23">
        <f t="shared" si="1198"/>
        <v>1.4400787448361503</v>
      </c>
      <c r="R348" s="24">
        <f>Q348*Input!L348/100</f>
        <v>1.0886497553339351E-4</v>
      </c>
      <c r="S348" s="65">
        <f>Input!S348*0.0000028263/0.000000000155125</f>
        <v>2.3548309680956505</v>
      </c>
      <c r="T348" s="9">
        <f>S348*Input!T348/100</f>
        <v>9.2430147480700349E-4</v>
      </c>
      <c r="U348" s="9">
        <f>S348*1/((U347+U349)/2)</f>
        <v>2.3541056124261024</v>
      </c>
      <c r="V348" s="9">
        <f>U348*Input!T348/100</f>
        <v>9.2401676336732611E-4</v>
      </c>
      <c r="W348" s="3">
        <v>3.0000000000000001E-3</v>
      </c>
      <c r="X348" s="21">
        <f>((($L$4*0.000000001*Input!G348/Input!W348*(232/229))-(W348*0.000000001))/Input!F348)*1000000000</f>
        <v>40.072547588910339</v>
      </c>
      <c r="Y348" s="21">
        <f>X348*Input!X348/100</f>
        <v>9.3885942845291767E-2</v>
      </c>
      <c r="Z348" s="21">
        <f t="shared" si="1199"/>
        <v>9.7845695280069801E-3</v>
      </c>
      <c r="AA348" s="21">
        <f>Z348*Input!X348/100</f>
        <v>2.2924260890427371E-5</v>
      </c>
      <c r="AB348" s="14">
        <v>0.05</v>
      </c>
      <c r="AC348" s="14">
        <v>0.85</v>
      </c>
      <c r="AD348" s="21">
        <f>(((Input!G348*$L$4*0.000000001*Input!U348*(230/229))-((AB348*0.000000000000001)+(Input!G348*AC348*0.000000000000001)))/Input!F348)*1000000000000</f>
        <v>3.2898597800885905</v>
      </c>
      <c r="AE348" s="21">
        <f>AD348*Input!V348/100</f>
        <v>1.0389484093281602E-2</v>
      </c>
      <c r="AF348" s="21">
        <f t="shared" si="1200"/>
        <v>0.14997985052935869</v>
      </c>
      <c r="AG348" s="21">
        <f>AF348*Input!V348/100</f>
        <v>4.7364124173874807E-4</v>
      </c>
      <c r="AH348" s="9">
        <f t="shared" si="1201"/>
        <v>15.328201215195218</v>
      </c>
      <c r="AI348" s="3">
        <f t="shared" si="1202"/>
        <v>6.0273844080134212E-2</v>
      </c>
      <c r="AJ348" s="22">
        <f t="shared" si="1203"/>
        <v>1354.1056124261024</v>
      </c>
      <c r="AK348" s="3">
        <f t="shared" si="1204"/>
        <v>0.92401676336732608</v>
      </c>
      <c r="AL348" s="3">
        <f t="shared" si="1205"/>
        <v>0.10414697881428918</v>
      </c>
      <c r="AM348" s="3">
        <f t="shared" si="1206"/>
        <v>3.2899376318065439E-4</v>
      </c>
      <c r="AN348" s="9">
        <f>AL348*1/((AN347+AN349)/2)</f>
        <v>0.10344447319043278</v>
      </c>
      <c r="AO348" s="21">
        <f t="shared" si="1207"/>
        <v>3.2677459204886176E-4</v>
      </c>
      <c r="AP348" s="58">
        <f t="shared" si="1208"/>
        <v>4.8872</v>
      </c>
      <c r="AQ348" s="58">
        <f t="shared" si="1209"/>
        <v>1.5900000000000001E-2</v>
      </c>
      <c r="AR348" s="58">
        <f t="shared" si="1210"/>
        <v>0.32533966279260113</v>
      </c>
      <c r="AS348" s="67">
        <f t="shared" si="1211"/>
        <v>6.7944684018791286E-3</v>
      </c>
      <c r="AT348" s="67">
        <f t="shared" si="1212"/>
        <v>1.5927039550827052E-5</v>
      </c>
      <c r="AU348" s="58">
        <v>0.75</v>
      </c>
      <c r="AV348" s="58">
        <f t="shared" si="1213"/>
        <v>0.375</v>
      </c>
      <c r="AW348" s="58">
        <f t="shared" si="1214"/>
        <v>4.6524000000000001</v>
      </c>
      <c r="AX348" s="57">
        <f t="shared" si="1215"/>
        <v>0.1062190438</v>
      </c>
      <c r="AY348" s="47">
        <f t="shared" si="1216"/>
        <v>0.1186118301409271</v>
      </c>
      <c r="AZ348" s="9" t="str">
        <f>Input!B348</f>
        <v>LM-AJ 10B</v>
      </c>
      <c r="BA348" s="48">
        <f>Input!E348</f>
        <v>0</v>
      </c>
      <c r="BB348" s="58">
        <f t="shared" si="1217"/>
        <v>1372.0284289292242</v>
      </c>
      <c r="BC348" s="22">
        <f t="shared" si="1218"/>
        <v>1.0228458870503421</v>
      </c>
      <c r="BD348" s="9">
        <f t="shared" si="1219"/>
        <v>4594.3999999999996</v>
      </c>
      <c r="BE348" s="49">
        <f t="shared" si="1220"/>
        <v>59.305915070463556</v>
      </c>
      <c r="BF348" s="89">
        <f t="shared" si="1221"/>
        <v>2.5494761873640939</v>
      </c>
      <c r="BG348" s="85"/>
      <c r="BH348" s="85"/>
      <c r="BI348" s="85"/>
      <c r="BJ348" s="85"/>
      <c r="BK348" s="85"/>
      <c r="BL348" s="85"/>
      <c r="BM348" s="90"/>
      <c r="BN348" s="85"/>
      <c r="BO348" s="85"/>
      <c r="BP348" s="85"/>
      <c r="BQ348" s="85"/>
      <c r="BR348" s="85"/>
      <c r="BS348" s="85"/>
      <c r="BT348" s="85"/>
      <c r="BU348" s="85"/>
      <c r="BV348" s="85"/>
      <c r="BW348" s="85"/>
      <c r="BX348" s="85"/>
      <c r="BY348" s="85"/>
      <c r="BZ348" s="85"/>
      <c r="CA348" s="85"/>
      <c r="CB348" s="85"/>
      <c r="CC348" s="85"/>
      <c r="CD348" s="85"/>
      <c r="CE348" s="85"/>
      <c r="CF348" s="85"/>
      <c r="CG348" s="85"/>
      <c r="CH348" s="85"/>
      <c r="CI348" s="85"/>
      <c r="CJ348" s="85"/>
      <c r="CK348" s="85"/>
      <c r="CL348" s="85"/>
      <c r="CM348" s="85"/>
      <c r="CN348" s="85"/>
      <c r="CO348" s="85"/>
      <c r="CP348" s="85"/>
      <c r="CQ348" s="85"/>
      <c r="CR348" s="85"/>
      <c r="CS348" s="85"/>
      <c r="CT348" s="85"/>
      <c r="CU348" s="85"/>
      <c r="CV348" s="85"/>
      <c r="CW348" s="85"/>
      <c r="CX348" s="85"/>
      <c r="CY348" s="85"/>
      <c r="CZ348" s="85"/>
      <c r="DA348" s="85"/>
      <c r="DB348" s="85"/>
      <c r="DC348" s="85"/>
      <c r="DD348" s="85"/>
      <c r="DE348" s="85"/>
    </row>
    <row r="349" spans="1:109" s="154" customFormat="1" ht="15" customHeight="1" x14ac:dyDescent="0.2">
      <c r="A349" s="137">
        <f>Input!A349</f>
        <v>9186</v>
      </c>
      <c r="B349" s="137" t="str">
        <f>Input!B349</f>
        <v>Hu1-13</v>
      </c>
      <c r="C349" s="137">
        <f>Input!O349</f>
        <v>2.0373660740946993</v>
      </c>
      <c r="D349" s="137">
        <f>C349*Input!P349/100</f>
        <v>1.1267323844540983E-2</v>
      </c>
      <c r="E349" s="138">
        <f>Input!M349</f>
        <v>2.6991057106304357</v>
      </c>
      <c r="F349" s="139">
        <f>E349*Input!N349/100</f>
        <v>2.5083661880403682E-4</v>
      </c>
      <c r="G349" s="140">
        <f t="shared" si="1196"/>
        <v>372.15269538172447</v>
      </c>
      <c r="H349" s="139">
        <f>G349*Input!L349/100</f>
        <v>2.3217325967660459E-2</v>
      </c>
      <c r="I349" s="137">
        <v>0</v>
      </c>
      <c r="J349" s="141">
        <f>(((C349*$G$4*0.000000001*Input!G349*(234/233))-(I349*0.000000000000001))/Input!F349)*1000000000000</f>
        <v>745.1908274068079</v>
      </c>
      <c r="K349" s="137">
        <f>J349*Input!P349/100</f>
        <v>4.1211574518363561</v>
      </c>
      <c r="L349" s="142">
        <f t="shared" si="1197"/>
        <v>10.305447470452595</v>
      </c>
      <c r="M349" s="143">
        <f>L349*Input!P349/100</f>
        <v>5.6992611926205042E-2</v>
      </c>
      <c r="N349" s="137">
        <v>0</v>
      </c>
      <c r="O349" s="141">
        <f>(((G349*$D$4*0.000000001*Input!G349*(238/236))-(N349*0.000000001))/Input!F349)*1000000</f>
        <v>13.711868966467778</v>
      </c>
      <c r="P349" s="137">
        <f>O349*Input!L349/100</f>
        <v>8.554363178635289E-4</v>
      </c>
      <c r="Q349" s="144">
        <f t="shared" si="1198"/>
        <v>10.230414189777317</v>
      </c>
      <c r="R349" s="145">
        <f>Q349*Input!L349/100</f>
        <v>6.3824033515223364E-4</v>
      </c>
      <c r="S349" s="143">
        <f>Input!S349*0.0000028263/0.000000000155125</f>
        <v>0.99970532418943892</v>
      </c>
      <c r="T349" s="137">
        <f>S349*Input!T349/100</f>
        <v>1.1976872633464647E-3</v>
      </c>
      <c r="U349" s="143">
        <f>S349</f>
        <v>0.99970532418943892</v>
      </c>
      <c r="V349" s="137">
        <f>U349*Input!T349/100</f>
        <v>1.1976872633464647E-3</v>
      </c>
      <c r="W349" s="146">
        <v>0</v>
      </c>
      <c r="X349" s="141">
        <f>((($L$4*0.000000001*Input!G349/Input!W349*(232/229))-(W349*0.000000001))/Input!F349)*1000000000</f>
        <v>0.91195033154320004</v>
      </c>
      <c r="Y349" s="141">
        <f>X349*Input!X349/100</f>
        <v>3.2961247259232778E-3</v>
      </c>
      <c r="Z349" s="141">
        <f t="shared" si="1199"/>
        <v>2.2267217738716514E-4</v>
      </c>
      <c r="AA349" s="141">
        <f>Z349*Input!X349/100</f>
        <v>8.0481934626747923E-7</v>
      </c>
      <c r="AB349" s="142">
        <v>0</v>
      </c>
      <c r="AC349" s="142">
        <v>0.85</v>
      </c>
      <c r="AD349" s="141">
        <f>(((Input!G349*$L$4*0.000000001*Input!U349*(230/229))-((AB349*0.000000000000001)+(Input!G349*AC349*0.000000000000001)))/Input!F349)*1000000000000</f>
        <v>225.81550262803208</v>
      </c>
      <c r="AE349" s="141">
        <f>AD349*Input!V349/100</f>
        <v>0.38195650676127485</v>
      </c>
      <c r="AF349" s="141">
        <f t="shared" si="1200"/>
        <v>10.294595391677227</v>
      </c>
      <c r="AG349" s="141">
        <f>AF349*Input!V349/100</f>
        <v>1.7412833257966203E-2</v>
      </c>
      <c r="AH349" s="137">
        <f t="shared" si="1201"/>
        <v>46232.068651207293</v>
      </c>
      <c r="AI349" s="146">
        <f t="shared" si="1202"/>
        <v>184.49247022658739</v>
      </c>
      <c r="AJ349" s="143">
        <f t="shared" si="1203"/>
        <v>-0.29467581056108472</v>
      </c>
      <c r="AK349" s="146">
        <f t="shared" si="1204"/>
        <v>1.1976872633464646</v>
      </c>
      <c r="AL349" s="146">
        <f t="shared" si="1205"/>
        <v>1.006273568274884</v>
      </c>
      <c r="AM349" s="146">
        <f t="shared" si="1206"/>
        <v>1.703222663853396E-3</v>
      </c>
      <c r="AN349" s="137">
        <f>AF349/Q349</f>
        <v>1.006273568274884</v>
      </c>
      <c r="AO349" s="141">
        <f t="shared" si="1207"/>
        <v>1.703222663853396E-3</v>
      </c>
      <c r="AP349" s="137" t="str">
        <f t="shared" si="1208"/>
        <v>Out of range</v>
      </c>
      <c r="AQ349" s="137" t="e">
        <f t="shared" si="1209"/>
        <v>#VALUE!</v>
      </c>
      <c r="AR349" s="137" t="e">
        <f t="shared" si="1210"/>
        <v>#VALUE!</v>
      </c>
      <c r="AS349" s="145">
        <f t="shared" si="1211"/>
        <v>2.1765705010230089E-5</v>
      </c>
      <c r="AT349" s="145">
        <f t="shared" si="1212"/>
        <v>7.8681000898617944E-8</v>
      </c>
      <c r="AU349" s="137">
        <v>0.75</v>
      </c>
      <c r="AV349" s="137">
        <f t="shared" si="1213"/>
        <v>0.375</v>
      </c>
      <c r="AW349" s="137" t="str">
        <f t="shared" si="1214"/>
        <v>Out of range</v>
      </c>
      <c r="AX349" s="147">
        <f t="shared" si="1215"/>
        <v>77.628171271900001</v>
      </c>
      <c r="AY349" s="147" t="e">
        <f t="shared" si="1216"/>
        <v>#VALUE!</v>
      </c>
      <c r="AZ349" s="137" t="str">
        <f>Input!B349</f>
        <v>Hu1-13</v>
      </c>
      <c r="BA349" s="148">
        <f>Input!E349</f>
        <v>0</v>
      </c>
      <c r="BB349" s="137" t="e">
        <f t="shared" si="1217"/>
        <v>#VALUE!</v>
      </c>
      <c r="BC349" s="143" t="e">
        <f t="shared" si="1218"/>
        <v>#VALUE!</v>
      </c>
      <c r="BD349" s="137" t="e">
        <f t="shared" si="1219"/>
        <v>#VALUE!</v>
      </c>
      <c r="BE349" s="149" t="e">
        <f t="shared" si="1220"/>
        <v>#VALUE!</v>
      </c>
      <c r="BF349" s="150" t="e">
        <f t="shared" si="1221"/>
        <v>#VALUE!</v>
      </c>
      <c r="BG349" s="151"/>
      <c r="BH349" s="151"/>
      <c r="BI349" s="151"/>
      <c r="BJ349" s="151"/>
      <c r="BK349" s="151"/>
      <c r="BL349" s="151"/>
      <c r="BM349" s="155"/>
      <c r="BN349" s="151"/>
      <c r="BO349" s="151"/>
      <c r="BP349" s="151"/>
      <c r="BQ349" s="151"/>
      <c r="BR349" s="151"/>
      <c r="BS349" s="151"/>
      <c r="BT349" s="151"/>
      <c r="BU349" s="151"/>
      <c r="BV349" s="151"/>
      <c r="BW349" s="151"/>
      <c r="BX349" s="151"/>
      <c r="BY349" s="151"/>
      <c r="BZ349" s="151"/>
      <c r="CA349" s="151"/>
      <c r="CB349" s="151"/>
      <c r="CC349" s="151"/>
      <c r="CD349" s="151"/>
      <c r="CE349" s="151"/>
      <c r="CF349" s="151"/>
      <c r="CG349" s="151"/>
      <c r="CH349" s="151"/>
      <c r="CI349" s="151"/>
      <c r="CJ349" s="151"/>
      <c r="CK349" s="151"/>
      <c r="CL349" s="151"/>
      <c r="CM349" s="151"/>
      <c r="CN349" s="151"/>
      <c r="CO349" s="151"/>
      <c r="CP349" s="151"/>
      <c r="CQ349" s="151"/>
      <c r="CR349" s="151"/>
      <c r="CS349" s="151"/>
      <c r="CT349" s="151"/>
      <c r="CU349" s="151"/>
      <c r="CV349" s="151"/>
      <c r="CW349" s="151"/>
      <c r="CX349" s="151"/>
      <c r="CY349" s="151"/>
      <c r="CZ349" s="151"/>
      <c r="DA349" s="151"/>
      <c r="DB349" s="151"/>
      <c r="DC349" s="151"/>
      <c r="DD349" s="151"/>
      <c r="DE349" s="151"/>
    </row>
    <row r="350" spans="1:109" ht="15" customHeight="1" x14ac:dyDescent="0.2">
      <c r="A350" s="9">
        <f>Input!A350</f>
        <v>9367</v>
      </c>
      <c r="B350" s="9" t="str">
        <f>Input!B350</f>
        <v>LM-AJ 10</v>
      </c>
      <c r="C350" s="9">
        <f>Input!O350</f>
        <v>17.515321041038025</v>
      </c>
      <c r="D350" s="9">
        <f>C350*Input!P350/100</f>
        <v>0.14502807493127068</v>
      </c>
      <c r="E350" s="11">
        <f>Input!M350</f>
        <v>9.6695301446480677</v>
      </c>
      <c r="F350" s="12">
        <f>E350*Input!N350/100</f>
        <v>1.1363034590542718E-3</v>
      </c>
      <c r="G350" s="13">
        <f t="shared" si="1196"/>
        <v>1333.2348163440756</v>
      </c>
      <c r="H350" s="12">
        <f>G350*Input!L350/100</f>
        <v>0.14814848868072653</v>
      </c>
      <c r="I350" s="9">
        <v>0.3</v>
      </c>
      <c r="J350" s="21">
        <f>(((C350*$G$4*0.000000001*Input!G350*(234/233))-(I350*0.000000000000001))/Input!F350)*1000000000000</f>
        <v>262.70585055531092</v>
      </c>
      <c r="K350" s="9">
        <f>J350*Input!P350/100</f>
        <v>2.1752226916053656</v>
      </c>
      <c r="L350" s="14">
        <f t="shared" si="1197"/>
        <v>3.6330309546340951</v>
      </c>
      <c r="M350" s="22">
        <f>L350*Input!P350/100</f>
        <v>3.0081748674877493E-2</v>
      </c>
      <c r="N350" s="9">
        <v>5.0000000000000001E-3</v>
      </c>
      <c r="O350" s="21">
        <f>(((G350*$D$4*0.000000001*Input!G350*(238/236))-(N350*0.000000001))/Input!F350)*1000000</f>
        <v>2.0143415394959718</v>
      </c>
      <c r="P350" s="9">
        <f>O350*Input!L350/100</f>
        <v>2.2383277957100761E-4</v>
      </c>
      <c r="Q350" s="23">
        <f t="shared" si="1198"/>
        <v>1.502898570509462</v>
      </c>
      <c r="R350" s="24">
        <f>Q350*Input!L350/100</f>
        <v>1.6700145325633319E-4</v>
      </c>
      <c r="S350" s="65">
        <f>Input!S350*0.0000028263/0.000000000155125</f>
        <v>2.3798672172094322</v>
      </c>
      <c r="T350" s="9">
        <f>S350*Input!T350/100</f>
        <v>1.0687134760865255E-3</v>
      </c>
      <c r="U350" s="9">
        <f>S350*1/((U349+U351)/2)</f>
        <v>2.3805687132245978</v>
      </c>
      <c r="V350" s="9">
        <f>U350*Input!T350/100</f>
        <v>1.0690284929241909E-3</v>
      </c>
      <c r="W350" s="3">
        <v>3.0000000000000001E-3</v>
      </c>
      <c r="X350" s="21">
        <f>((($L$4*0.000000001*Input!G350/Input!W350*(232/229))-(W350*0.000000001))/Input!F350)*1000000000</f>
        <v>17.935501232431825</v>
      </c>
      <c r="Y350" s="21">
        <f>X350*Input!X350/100</f>
        <v>3.8618078836816699E-2</v>
      </c>
      <c r="Z350" s="21">
        <f t="shared" si="1199"/>
        <v>4.3793362136264448E-3</v>
      </c>
      <c r="AA350" s="21">
        <f>Z350*Input!X350/100</f>
        <v>9.4294298753657784E-6</v>
      </c>
      <c r="AB350" s="14">
        <v>0.05</v>
      </c>
      <c r="AC350" s="14">
        <v>0.85</v>
      </c>
      <c r="AD350" s="21">
        <f>(((Input!G350*$L$4*0.000000001*Input!U350*(230/229))-((AB350*0.000000000000001)+(Input!G350*AC350*0.000000000000001)))/Input!F350)*1000000000000</f>
        <v>3.5272970017109975</v>
      </c>
      <c r="AE350" s="21">
        <f>AD350*Input!V350/100</f>
        <v>1.1064125332605715E-2</v>
      </c>
      <c r="AF350" s="21">
        <f t="shared" si="1200"/>
        <v>0.16080426293275785</v>
      </c>
      <c r="AG350" s="21">
        <f>AF350*Input!V350/100</f>
        <v>5.0439713986156934E-4</v>
      </c>
      <c r="AH350" s="9">
        <f t="shared" si="1201"/>
        <v>36.71886676168188</v>
      </c>
      <c r="AI350" s="3">
        <f t="shared" si="1202"/>
        <v>0.13970115870003885</v>
      </c>
      <c r="AJ350" s="22">
        <f t="shared" si="1203"/>
        <v>1380.5687132245978</v>
      </c>
      <c r="AK350" s="3">
        <f t="shared" si="1204"/>
        <v>1.0690284929241909</v>
      </c>
      <c r="AL350" s="3">
        <f t="shared" si="1205"/>
        <v>0.10699608482443856</v>
      </c>
      <c r="AM350" s="3">
        <f t="shared" si="1206"/>
        <v>3.3582674871803929E-4</v>
      </c>
      <c r="AN350" s="9">
        <f>AL350*1/((AN349+AN351)/2)</f>
        <v>0.10632902244254359</v>
      </c>
      <c r="AO350" s="21">
        <f t="shared" si="1207"/>
        <v>3.3373305163303401E-4</v>
      </c>
      <c r="AP350" s="58">
        <f t="shared" si="1208"/>
        <v>4.9690000000000003</v>
      </c>
      <c r="AQ350" s="58">
        <f t="shared" si="1209"/>
        <v>1.61E-2</v>
      </c>
      <c r="AR350" s="58">
        <f t="shared" si="1210"/>
        <v>0.32400885490038234</v>
      </c>
      <c r="AS350" s="67">
        <f t="shared" si="1211"/>
        <v>2.9139266611597813E-3</v>
      </c>
      <c r="AT350" s="67">
        <f t="shared" si="1212"/>
        <v>6.282512078413006E-6</v>
      </c>
      <c r="AU350" s="58">
        <v>0.75</v>
      </c>
      <c r="AV350" s="58">
        <f t="shared" si="1213"/>
        <v>0.375</v>
      </c>
      <c r="AW350" s="58">
        <f t="shared" si="1214"/>
        <v>4.8695000000000004</v>
      </c>
      <c r="AX350" s="57">
        <f t="shared" si="1215"/>
        <v>5.3254050999999997E-2</v>
      </c>
      <c r="AY350" s="47">
        <f t="shared" si="1216"/>
        <v>5.2293720666787814E-2</v>
      </c>
      <c r="AZ350" s="9" t="str">
        <f>Input!B350</f>
        <v>LM-AJ 10</v>
      </c>
      <c r="BA350" s="48">
        <f>Input!E350</f>
        <v>0</v>
      </c>
      <c r="BB350" s="58">
        <f t="shared" si="1217"/>
        <v>1399.7003712180403</v>
      </c>
      <c r="BC350" s="22">
        <f t="shared" si="1218"/>
        <v>1.1041276751060416</v>
      </c>
      <c r="BD350" s="9">
        <f t="shared" si="1219"/>
        <v>4811.5</v>
      </c>
      <c r="BE350" s="49">
        <f t="shared" si="1220"/>
        <v>26.146860333393906</v>
      </c>
      <c r="BF350" s="89">
        <f t="shared" si="1221"/>
        <v>1.0739032891834441</v>
      </c>
      <c r="BG350" s="85"/>
      <c r="BH350" s="85"/>
      <c r="BI350" s="85"/>
      <c r="BJ350" s="85"/>
      <c r="BK350" s="85"/>
      <c r="BL350" s="85"/>
      <c r="BM350" s="90"/>
      <c r="BN350" s="85"/>
      <c r="BO350" s="85"/>
      <c r="BP350" s="85"/>
      <c r="BQ350" s="85"/>
      <c r="BR350" s="85"/>
      <c r="BS350" s="85"/>
      <c r="BT350" s="85"/>
      <c r="BU350" s="85"/>
      <c r="BV350" s="85"/>
      <c r="BW350" s="85"/>
      <c r="BX350" s="85"/>
      <c r="BY350" s="85"/>
      <c r="BZ350" s="85"/>
      <c r="CA350" s="85"/>
      <c r="CB350" s="85"/>
      <c r="CC350" s="85"/>
      <c r="CD350" s="85"/>
      <c r="CE350" s="85"/>
      <c r="CF350" s="85"/>
      <c r="CG350" s="85"/>
      <c r="CH350" s="85"/>
      <c r="CI350" s="85"/>
      <c r="CJ350" s="85"/>
      <c r="CK350" s="85"/>
      <c r="CL350" s="85"/>
      <c r="CM350" s="85"/>
      <c r="CN350" s="85"/>
      <c r="CO350" s="85"/>
      <c r="CP350" s="85"/>
      <c r="CQ350" s="85"/>
      <c r="CR350" s="85"/>
      <c r="CS350" s="85"/>
      <c r="CT350" s="85"/>
      <c r="CU350" s="85"/>
      <c r="CV350" s="85"/>
      <c r="CW350" s="85"/>
      <c r="CX350" s="85"/>
      <c r="CY350" s="85"/>
      <c r="CZ350" s="85"/>
      <c r="DA350" s="85"/>
      <c r="DB350" s="85"/>
      <c r="DC350" s="85"/>
      <c r="DD350" s="85"/>
      <c r="DE350" s="85"/>
    </row>
    <row r="351" spans="1:109" s="154" customFormat="1" ht="15" customHeight="1" x14ac:dyDescent="0.2">
      <c r="A351" s="137">
        <f>Input!A351</f>
        <v>9186</v>
      </c>
      <c r="B351" s="137" t="str">
        <f>Input!B351</f>
        <v>Hu1-13</v>
      </c>
      <c r="C351" s="137">
        <f>Input!O351</f>
        <v>2.0373660740946993</v>
      </c>
      <c r="D351" s="137">
        <f>C351*Input!P351/100</f>
        <v>1.1267323844540983E-2</v>
      </c>
      <c r="E351" s="138">
        <f>Input!M351</f>
        <v>2.6991057106304357</v>
      </c>
      <c r="F351" s="139">
        <f>E351*Input!N351/100</f>
        <v>2.5083661880403682E-4</v>
      </c>
      <c r="G351" s="140">
        <f t="shared" si="1196"/>
        <v>372.15269538172447</v>
      </c>
      <c r="H351" s="139">
        <f>G351*Input!L351/100</f>
        <v>2.3217325967660459E-2</v>
      </c>
      <c r="I351" s="137">
        <v>0</v>
      </c>
      <c r="J351" s="141">
        <f>(((C351*$G$4*0.000000001*Input!G351*(234/233))-(I351*0.000000000000001))/Input!F351)*1000000000000</f>
        <v>745.1908274068079</v>
      </c>
      <c r="K351" s="137">
        <f>J351*Input!P351/100</f>
        <v>4.1211574518363561</v>
      </c>
      <c r="L351" s="142">
        <f t="shared" si="1197"/>
        <v>10.305447470452595</v>
      </c>
      <c r="M351" s="143">
        <f>L351*Input!P351/100</f>
        <v>5.6992611926205042E-2</v>
      </c>
      <c r="N351" s="137">
        <v>0</v>
      </c>
      <c r="O351" s="141">
        <f>(((G351*$D$4*0.000000001*Input!G351*(238/236))-(N351*0.000000001))/Input!F351)*1000000</f>
        <v>13.711868966467778</v>
      </c>
      <c r="P351" s="137">
        <f>O351*Input!L351/100</f>
        <v>8.554363178635289E-4</v>
      </c>
      <c r="Q351" s="144">
        <f t="shared" si="1198"/>
        <v>10.230414189777317</v>
      </c>
      <c r="R351" s="145">
        <f>Q351*Input!L351/100</f>
        <v>6.3824033515223364E-4</v>
      </c>
      <c r="S351" s="143">
        <f>Input!S351*0.0000028263/0.000000000155125</f>
        <v>0.99970532418943892</v>
      </c>
      <c r="T351" s="137">
        <f>S351*Input!T351/100</f>
        <v>1.1976872633464647E-3</v>
      </c>
      <c r="U351" s="143">
        <f>S351</f>
        <v>0.99970532418943892</v>
      </c>
      <c r="V351" s="137">
        <f>U351*Input!T351/100</f>
        <v>1.1976872633464647E-3</v>
      </c>
      <c r="W351" s="146">
        <v>0</v>
      </c>
      <c r="X351" s="141">
        <f>((($L$4*0.000000001*Input!G351/Input!W351*(232/229))-(W351*0.000000001))/Input!F351)*1000000000</f>
        <v>0.91195033154320004</v>
      </c>
      <c r="Y351" s="141">
        <f>X351*Input!X351/100</f>
        <v>3.2961247259232778E-3</v>
      </c>
      <c r="Z351" s="141">
        <f t="shared" si="1199"/>
        <v>2.2267217738716514E-4</v>
      </c>
      <c r="AA351" s="141">
        <f>Z351*Input!X351/100</f>
        <v>8.0481934626747923E-7</v>
      </c>
      <c r="AB351" s="142">
        <v>0</v>
      </c>
      <c r="AC351" s="142">
        <v>0.85</v>
      </c>
      <c r="AD351" s="141">
        <f>(((Input!G351*$L$4*0.000000001*Input!U351*(230/229))-((AB351*0.000000000000001)+(Input!G351*AC351*0.000000000000001)))/Input!F351)*1000000000000</f>
        <v>225.81550262803208</v>
      </c>
      <c r="AE351" s="141">
        <f>AD351*Input!V351/100</f>
        <v>0.38195650676127485</v>
      </c>
      <c r="AF351" s="141">
        <f t="shared" si="1200"/>
        <v>10.294595391677227</v>
      </c>
      <c r="AG351" s="141">
        <f>AF351*Input!V351/100</f>
        <v>1.7412833257966203E-2</v>
      </c>
      <c r="AH351" s="137">
        <f t="shared" si="1201"/>
        <v>46232.068651207293</v>
      </c>
      <c r="AI351" s="146">
        <f t="shared" si="1202"/>
        <v>184.49247022658739</v>
      </c>
      <c r="AJ351" s="143">
        <f t="shared" si="1203"/>
        <v>-0.29467581056108472</v>
      </c>
      <c r="AK351" s="146">
        <f t="shared" si="1204"/>
        <v>1.1976872633464646</v>
      </c>
      <c r="AL351" s="146">
        <f t="shared" si="1205"/>
        <v>1.006273568274884</v>
      </c>
      <c r="AM351" s="146">
        <f t="shared" si="1206"/>
        <v>1.703222663853396E-3</v>
      </c>
      <c r="AN351" s="137">
        <f>AF351/Q351</f>
        <v>1.006273568274884</v>
      </c>
      <c r="AO351" s="141">
        <f t="shared" si="1207"/>
        <v>1.703222663853396E-3</v>
      </c>
      <c r="AP351" s="137" t="str">
        <f t="shared" si="1208"/>
        <v>Out of range</v>
      </c>
      <c r="AQ351" s="137" t="e">
        <f t="shared" si="1209"/>
        <v>#VALUE!</v>
      </c>
      <c r="AR351" s="137" t="e">
        <f t="shared" si="1210"/>
        <v>#VALUE!</v>
      </c>
      <c r="AS351" s="145">
        <f t="shared" si="1211"/>
        <v>2.1765705010230089E-5</v>
      </c>
      <c r="AT351" s="145">
        <f t="shared" si="1212"/>
        <v>7.8681000898617944E-8</v>
      </c>
      <c r="AU351" s="137">
        <v>0.75</v>
      </c>
      <c r="AV351" s="137">
        <f t="shared" si="1213"/>
        <v>0.375</v>
      </c>
      <c r="AW351" s="137" t="str">
        <f t="shared" si="1214"/>
        <v>Out of range</v>
      </c>
      <c r="AX351" s="147">
        <f t="shared" si="1215"/>
        <v>0</v>
      </c>
      <c r="AY351" s="147" t="e">
        <f t="shared" si="1216"/>
        <v>#VALUE!</v>
      </c>
      <c r="AZ351" s="137" t="str">
        <f>Input!B351</f>
        <v>Hu1-13</v>
      </c>
      <c r="BA351" s="148">
        <f>Input!E351</f>
        <v>0</v>
      </c>
      <c r="BB351" s="137" t="e">
        <f t="shared" si="1217"/>
        <v>#VALUE!</v>
      </c>
      <c r="BC351" s="143" t="e">
        <f t="shared" si="1218"/>
        <v>#VALUE!</v>
      </c>
      <c r="BD351" s="137" t="e">
        <f t="shared" si="1219"/>
        <v>#VALUE!</v>
      </c>
      <c r="BE351" s="149" t="e">
        <f t="shared" si="1220"/>
        <v>#VALUE!</v>
      </c>
      <c r="BF351" s="150" t="e">
        <f t="shared" si="1221"/>
        <v>#VALUE!</v>
      </c>
      <c r="BG351" s="151"/>
      <c r="BH351" s="151"/>
      <c r="BI351" s="151"/>
      <c r="BJ351" s="151"/>
      <c r="BK351" s="151"/>
      <c r="BL351" s="151"/>
      <c r="BM351" s="155"/>
      <c r="BN351" s="151"/>
      <c r="BO351" s="151"/>
      <c r="BP351" s="151"/>
      <c r="BQ351" s="151"/>
      <c r="BR351" s="151"/>
      <c r="BS351" s="151"/>
      <c r="BT351" s="151"/>
      <c r="BU351" s="151"/>
      <c r="BV351" s="151"/>
      <c r="BW351" s="151"/>
      <c r="BX351" s="151"/>
      <c r="BY351" s="151"/>
      <c r="BZ351" s="151"/>
      <c r="CA351" s="151"/>
      <c r="CB351" s="151"/>
      <c r="CC351" s="151"/>
      <c r="CD351" s="151"/>
      <c r="CE351" s="151"/>
      <c r="CF351" s="151"/>
      <c r="CG351" s="151"/>
      <c r="CH351" s="151"/>
      <c r="CI351" s="151"/>
      <c r="CJ351" s="151"/>
      <c r="CK351" s="151"/>
      <c r="CL351" s="151"/>
      <c r="CM351" s="151"/>
      <c r="CN351" s="151"/>
      <c r="CO351" s="151"/>
      <c r="CP351" s="151"/>
      <c r="CQ351" s="151"/>
      <c r="CR351" s="151"/>
      <c r="CS351" s="151"/>
      <c r="CT351" s="151"/>
      <c r="CU351" s="151"/>
      <c r="CV351" s="151"/>
      <c r="CW351" s="151"/>
      <c r="CX351" s="151"/>
      <c r="CY351" s="151"/>
      <c r="CZ351" s="151"/>
      <c r="DA351" s="151"/>
      <c r="DB351" s="151"/>
      <c r="DC351" s="151"/>
      <c r="DD351" s="151"/>
      <c r="DE351" s="151"/>
    </row>
    <row r="352" spans="1:109" s="76" customFormat="1" ht="15" customHeight="1" x14ac:dyDescent="0.2">
      <c r="A352" s="58"/>
      <c r="B352" s="58"/>
      <c r="C352" s="58"/>
      <c r="D352" s="58"/>
      <c r="E352" s="60"/>
      <c r="F352" s="61"/>
      <c r="G352" s="59"/>
      <c r="H352" s="61"/>
      <c r="I352" s="58"/>
      <c r="J352" s="63"/>
      <c r="K352" s="58"/>
      <c r="L352" s="64"/>
      <c r="M352" s="65"/>
      <c r="N352" s="58"/>
      <c r="O352" s="63"/>
      <c r="P352" s="58"/>
      <c r="Q352" s="66"/>
      <c r="R352" s="67"/>
      <c r="S352" s="65"/>
      <c r="T352" s="58"/>
      <c r="U352" s="58"/>
      <c r="V352" s="58"/>
      <c r="W352" s="68"/>
      <c r="X352" s="63"/>
      <c r="Y352" s="63"/>
      <c r="Z352" s="63"/>
      <c r="AA352" s="63"/>
      <c r="AB352" s="64"/>
      <c r="AC352" s="64"/>
      <c r="AD352" s="63"/>
      <c r="AE352" s="63"/>
      <c r="AF352" s="63"/>
      <c r="AG352" s="63"/>
      <c r="AH352" s="58"/>
      <c r="AI352" s="68"/>
      <c r="AJ352" s="65"/>
      <c r="AK352" s="68"/>
      <c r="AL352" s="68"/>
      <c r="AM352" s="68"/>
      <c r="AN352" s="58"/>
      <c r="AO352" s="63"/>
      <c r="AP352" s="58"/>
      <c r="AQ352" s="58"/>
      <c r="AR352" s="58"/>
      <c r="AS352" s="67"/>
      <c r="AT352" s="67"/>
      <c r="AU352" s="58"/>
      <c r="AV352" s="58"/>
      <c r="AW352" s="58"/>
      <c r="AX352" s="57"/>
      <c r="AY352" s="57"/>
      <c r="AZ352" s="58"/>
      <c r="BA352" s="69"/>
      <c r="BB352" s="58"/>
      <c r="BC352" s="65"/>
      <c r="BD352" s="58"/>
      <c r="BE352" s="62"/>
      <c r="BF352" s="74"/>
      <c r="BG352" s="75"/>
      <c r="BH352" s="75"/>
      <c r="BI352" s="75"/>
      <c r="BJ352" s="75"/>
      <c r="BK352" s="75"/>
      <c r="BL352" s="75"/>
      <c r="BM352" s="103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</row>
    <row r="353" spans="1:109" s="154" customFormat="1" ht="15" customHeight="1" x14ac:dyDescent="0.2">
      <c r="A353" s="137">
        <f>Input!A353</f>
        <v>9186</v>
      </c>
      <c r="B353" s="137" t="str">
        <f>Input!B353</f>
        <v>Hu1-13</v>
      </c>
      <c r="C353" s="137">
        <f>Input!O353</f>
        <v>2.054543977567334</v>
      </c>
      <c r="D353" s="137">
        <f>C353*Input!P353/100</f>
        <v>1.1472198866770273E-2</v>
      </c>
      <c r="E353" s="138">
        <f>Input!M353</f>
        <v>2.6991696380750447</v>
      </c>
      <c r="F353" s="139">
        <f>E353*Input!N353/100</f>
        <v>2.4341653042368985E-4</v>
      </c>
      <c r="G353" s="140">
        <f t="shared" ref="G353:G365" si="1222">E353*137.88</f>
        <v>372.16150969778715</v>
      </c>
      <c r="H353" s="139">
        <f>G353*Input!L353/100</f>
        <v>1.6824288885617145E-2</v>
      </c>
      <c r="I353" s="137">
        <v>0</v>
      </c>
      <c r="J353" s="141">
        <f>(((C353*$G$4*0.000000001*Input!G353*(234/233))-(I353*0.000000000000001))/Input!F353)*1000000000000</f>
        <v>751.47384952278935</v>
      </c>
      <c r="K353" s="137">
        <f>J353*Input!P353/100</f>
        <v>4.1960929233116406</v>
      </c>
      <c r="L353" s="142">
        <f t="shared" ref="L353:L365" si="1223">(J353/234)*602200000000*0.0000028263/(365.2425*24*60)</f>
        <v>10.392337099243734</v>
      </c>
      <c r="M353" s="143">
        <f>L353*Input!P353/100</f>
        <v>5.8028915026780599E-2</v>
      </c>
      <c r="N353" s="137">
        <v>0</v>
      </c>
      <c r="O353" s="141">
        <f>(((G353*$D$4*0.000000001*Input!G353*(238/236))-(N353*0.000000001))/Input!F353)*1000000</f>
        <v>13.712193727643447</v>
      </c>
      <c r="P353" s="137">
        <f>O353*Input!L353/100</f>
        <v>6.1988653452303135E-4</v>
      </c>
      <c r="Q353" s="144">
        <f t="shared" ref="Q353:Q365" si="1224">(O353/238.05)*602200000000000000*0.00000000015512/(365.2425*24*60)</f>
        <v>10.230656493824124</v>
      </c>
      <c r="R353" s="145">
        <f>Q353*Input!L353/100</f>
        <v>4.6249683499345379E-4</v>
      </c>
      <c r="S353" s="143">
        <f>Input!S353*0.0000028263/0.000000000155125</f>
        <v>0.99978355283951648</v>
      </c>
      <c r="T353" s="137">
        <f>S353*Input!T353/100</f>
        <v>1.2435103450528218E-3</v>
      </c>
      <c r="U353" s="143">
        <f>S353</f>
        <v>0.99978355283951648</v>
      </c>
      <c r="V353" s="137">
        <f>U353*Input!T353/100</f>
        <v>1.2435103450528218E-3</v>
      </c>
      <c r="W353" s="146">
        <v>0</v>
      </c>
      <c r="X353" s="141">
        <f>((($L$4*0.000000001*Input!G353/Input!W353*(232/229))-(W353*0.000000001))/Input!F353)*1000000000</f>
        <v>0.93583709088506717</v>
      </c>
      <c r="Y353" s="141">
        <f>X353*Input!X353/100</f>
        <v>4.217587315789602E-3</v>
      </c>
      <c r="Z353" s="141">
        <f t="shared" ref="Z353:Z365" si="1225">(X353/232)*6.022E+23*0.000000001*0.000000000049475/(365.2425*24*60)</f>
        <v>2.285046405481534E-4</v>
      </c>
      <c r="AA353" s="141">
        <f>Z353*Input!X353/100</f>
        <v>1.0298141449635209E-6</v>
      </c>
      <c r="AB353" s="142">
        <v>0</v>
      </c>
      <c r="AC353" s="142">
        <v>0.85</v>
      </c>
      <c r="AD353" s="141">
        <f>(((Input!G353*$L$4*0.000000001*Input!U353*(230/229))-((AB353*0.000000000000001)+(Input!G353*AC353*0.000000000000001)))/Input!F353)*1000000000000</f>
        <v>225.11277454602632</v>
      </c>
      <c r="AE353" s="141">
        <f>AD353*Input!V353/100</f>
        <v>0.53423820635699404</v>
      </c>
      <c r="AF353" s="141">
        <f t="shared" ref="AF353:AF365" si="1226">(AD353/230)*602200000000*0.0000091577/(365.2425*24*60)</f>
        <v>10.262559055861367</v>
      </c>
      <c r="AG353" s="141">
        <f>AF353*Input!V353/100</f>
        <v>2.4355131127909962E-2</v>
      </c>
      <c r="AH353" s="137">
        <f t="shared" ref="AH353:AH365" si="1227">AF353/Z353</f>
        <v>44911.818995197646</v>
      </c>
      <c r="AI353" s="146">
        <f t="shared" ref="AI353:AI365" si="1228">AH353*SQRT((AG353/AF353)^2+(AA353/Z353)^2)</f>
        <v>228.75472312535828</v>
      </c>
      <c r="AJ353" s="143">
        <f t="shared" ref="AJ353:AJ365" si="1229">(U353-1)*1000</f>
        <v>-0.21644716048352386</v>
      </c>
      <c r="AK353" s="146">
        <f t="shared" ref="AK353:AK365" si="1230">V353*1000</f>
        <v>1.2435103450528218</v>
      </c>
      <c r="AL353" s="146">
        <f t="shared" ref="AL353:AL365" si="1231">AF353/Q353</f>
        <v>1.0031183298996014</v>
      </c>
      <c r="AM353" s="146">
        <f t="shared" ref="AM353:AM365" si="1232">AL353*SQRT((R353/Q353)^2+(AG353/AF353)^2)</f>
        <v>2.3810348350390069E-3</v>
      </c>
      <c r="AN353" s="137">
        <f>AF353/Q353</f>
        <v>1.0031183298996014</v>
      </c>
      <c r="AO353" s="141">
        <f t="shared" ref="AO353:AO365" si="1233">AN353*SQRT((R353/Q353)^2+(AG353/AF353)^2)</f>
        <v>2.3810348350390069E-3</v>
      </c>
      <c r="AP353" s="137" t="str">
        <f t="shared" ref="AP353:AP365" si="1234">ThU_Alter_Kombi(AN353,U353)</f>
        <v>Out of range</v>
      </c>
      <c r="AQ353" s="137" t="e">
        <f t="shared" ref="AQ353:AQ365" si="1235">Montealter(AN353,AO353,U353,V353)</f>
        <v>#VALUE!</v>
      </c>
      <c r="AR353" s="137" t="e">
        <f t="shared" ref="AR353:AR365" si="1236">(AQ353/AP353)*100</f>
        <v>#VALUE!</v>
      </c>
      <c r="AS353" s="145">
        <f t="shared" ref="AS353:AS365" si="1237">Z353/Q353</f>
        <v>2.2335286175045889E-5</v>
      </c>
      <c r="AT353" s="145">
        <f t="shared" ref="AT353:AT365" si="1238">AS353*SQRT((Y353/X353)^2+(P353/O353)^2)</f>
        <v>1.0066469869838482E-7</v>
      </c>
      <c r="AU353" s="137">
        <v>0.75</v>
      </c>
      <c r="AV353" s="137">
        <f t="shared" ref="AV353:AV365" si="1239">AU353/2</f>
        <v>0.375</v>
      </c>
      <c r="AW353" s="137" t="str">
        <f t="shared" ref="AW353:AW365" si="1240">marincorr_age(AN353,U353,AS353,AU353)</f>
        <v>Out of range</v>
      </c>
      <c r="AX353" s="147">
        <f t="shared" ref="AX353:AX365" si="1241">marincorr_age_error(AN353, AO353, U353, V353, AS353, AT353, AU353, AV353)</f>
        <v>207.10687361149999</v>
      </c>
      <c r="AY353" s="147" t="e">
        <f t="shared" ref="AY353:AY365" si="1242">SQRT(((AU353*EXP(-0.0000091577*AW353*1000))/(0.0000091577*(EXP(-0.0000091577*AW353*1000)+(AJ353/1000)*EXP(-(0.0000091577-0.0000028263)*AW353*1000)-AS353*AU353*EXP(-0.0000091577*AW353*1000))))^2*AT353^2+((AS353*EXP(-0.0000091577*AW353*1000))/(0.0000091577*(EXP(-0.0000091577*AW353*1000)+(AJ353/1000)*EXP(-(0.0000091577-0.0000028263)*AW353*1000)-AS353*AU353*EXP(-0.0000091577*AW353*1000))))^2*AV353^2+((0.0000091577/(0.0000091577-0.0000028263))*(EXP(-(0.0000091577-0.0000028263)*AW353*1000)-1)/(0.0000091577*(EXP(-0.0000091577*AW353*1000)+(AJ353/1000)*EXP(-(0.0000091577-0.0000028263)*AW353*1000)-AS353*AU353*EXP(-0.0000091577*AW353*1000))))^2*T353^2+(1/(0.0000091577*(EXP(-0.0000091577*AW353*1000)+(AJ353/1000)*EXP(-(0.0000091577-0.0000028263)*AW353*1000)-AS353*AU353*EXP(-0.0000091577*AW353*1000))))^2*AO353^2)/1000</f>
        <v>#VALUE!</v>
      </c>
      <c r="AZ353" s="137" t="str">
        <f>Input!B353</f>
        <v>Hu1-13</v>
      </c>
      <c r="BA353" s="148">
        <f>Input!E353</f>
        <v>0</v>
      </c>
      <c r="BB353" s="137" t="e">
        <f t="shared" ref="BB353:BB365" si="1243">((U353-1)*EXP(0.0000028263*AW353*1000))*1000</f>
        <v>#VALUE!</v>
      </c>
      <c r="BC353" s="143" t="e">
        <f t="shared" ref="BC353:BC365" si="1244">SQRT((EXP(0.0000028263*AW353*1000)*V353)^2+((U353-1)*0.0000028263*EXP(0.0000028263*AW353*1000)*AX353*1000)^2)*1000</f>
        <v>#VALUE!</v>
      </c>
      <c r="BD353" s="137" t="e">
        <f t="shared" ref="BD353:BD365" si="1245">AW353*1000-58</f>
        <v>#VALUE!</v>
      </c>
      <c r="BE353" s="149" t="e">
        <f t="shared" ref="BE353:BE365" si="1246">AY353/2*1000</f>
        <v>#VALUE!</v>
      </c>
      <c r="BF353" s="150" t="e">
        <f t="shared" ref="BF353:BF365" si="1247">AY353/AW353*100</f>
        <v>#VALUE!</v>
      </c>
      <c r="BG353" s="151"/>
      <c r="BH353" s="151"/>
      <c r="BI353" s="151"/>
      <c r="BJ353" s="151"/>
      <c r="BK353" s="151"/>
      <c r="BL353" s="151"/>
      <c r="BM353" s="155"/>
      <c r="BN353" s="151"/>
      <c r="BO353" s="151"/>
      <c r="BP353" s="151"/>
      <c r="BQ353" s="151"/>
      <c r="BR353" s="151"/>
      <c r="BS353" s="151"/>
      <c r="BT353" s="151"/>
      <c r="BU353" s="151"/>
      <c r="BV353" s="151"/>
      <c r="BW353" s="151"/>
      <c r="BX353" s="151"/>
      <c r="BY353" s="151"/>
      <c r="BZ353" s="151"/>
      <c r="CA353" s="151"/>
      <c r="CB353" s="151"/>
      <c r="CC353" s="151"/>
      <c r="CD353" s="151"/>
      <c r="CE353" s="151"/>
      <c r="CF353" s="151"/>
      <c r="CG353" s="151"/>
      <c r="CH353" s="151"/>
      <c r="CI353" s="151"/>
      <c r="CJ353" s="151"/>
      <c r="CK353" s="151"/>
      <c r="CL353" s="151"/>
      <c r="CM353" s="151"/>
      <c r="CN353" s="151"/>
      <c r="CO353" s="151"/>
      <c r="CP353" s="151"/>
      <c r="CQ353" s="151"/>
      <c r="CR353" s="151"/>
      <c r="CS353" s="151"/>
      <c r="CT353" s="151"/>
      <c r="CU353" s="151"/>
      <c r="CV353" s="151"/>
      <c r="CW353" s="151"/>
      <c r="CX353" s="151"/>
      <c r="CY353" s="151"/>
      <c r="CZ353" s="151"/>
      <c r="DA353" s="151"/>
      <c r="DB353" s="151"/>
      <c r="DC353" s="151"/>
      <c r="DD353" s="151"/>
      <c r="DE353" s="151"/>
    </row>
    <row r="354" spans="1:109" ht="15" customHeight="1" x14ac:dyDescent="0.2">
      <c r="A354" s="9">
        <f>Input!A354</f>
        <v>9370</v>
      </c>
      <c r="B354" s="9" t="str">
        <f>Input!B354</f>
        <v>LM-AJ 19</v>
      </c>
      <c r="C354" s="9">
        <f>Input!O354</f>
        <v>10.900908056138382</v>
      </c>
      <c r="D354" s="9">
        <f>C354*Input!P354/100</f>
        <v>5.080521306179131E-2</v>
      </c>
      <c r="E354" s="11">
        <f>Input!M354</f>
        <v>5.7298225807140462</v>
      </c>
      <c r="F354" s="12">
        <f>E354*Input!N354/100</f>
        <v>4.4746720292092155E-4</v>
      </c>
      <c r="G354" s="13">
        <f t="shared" si="1222"/>
        <v>790.02793742885262</v>
      </c>
      <c r="H354" s="12">
        <f>G354*Input!L354/100</f>
        <v>5.7721246784838261E-2</v>
      </c>
      <c r="I354" s="9">
        <v>0.3</v>
      </c>
      <c r="J354" s="21">
        <f>(((C354*$G$4*0.000000001*Input!G354*(234/233))-(I354*0.000000000000001))/Input!F354)*1000000000000</f>
        <v>225.26719504566657</v>
      </c>
      <c r="K354" s="9">
        <f>J354*Input!P354/100</f>
        <v>1.0498894019826694</v>
      </c>
      <c r="L354" s="14">
        <f t="shared" si="1223"/>
        <v>3.1152815627613659</v>
      </c>
      <c r="M354" s="22">
        <f>L354*Input!P354/100</f>
        <v>1.4519207274153362E-2</v>
      </c>
      <c r="N354" s="9">
        <v>5.0000000000000001E-3</v>
      </c>
      <c r="O354" s="21">
        <f>(((G354*$D$4*0.000000001*Input!G354*(238/236))-(N354*0.000000001))/Input!F354)*1000000</f>
        <v>1.6445640991115444</v>
      </c>
      <c r="P354" s="9">
        <f>O354*Input!L354/100</f>
        <v>1.2015561187271485E-4</v>
      </c>
      <c r="Q354" s="23">
        <f t="shared" si="1224"/>
        <v>1.2270079255201021</v>
      </c>
      <c r="R354" s="24">
        <f>Q354*Input!L354/100</f>
        <v>8.9648003469847517E-5</v>
      </c>
      <c r="S354" s="65">
        <f>Input!S354*0.0000028263/0.000000000155125</f>
        <v>2.4878637427566899</v>
      </c>
      <c r="T354" s="9">
        <f>S354*Input!T354/100</f>
        <v>7.794434076630344E-4</v>
      </c>
      <c r="U354" s="9">
        <f>S354*1/((U353+U355)/2)</f>
        <v>2.4880860281028854</v>
      </c>
      <c r="V354" s="9">
        <f>U354*Input!T354/100</f>
        <v>7.7951304927753855E-4</v>
      </c>
      <c r="W354" s="3">
        <v>3.0000000000000001E-3</v>
      </c>
      <c r="X354" s="21">
        <f>((($L$4*0.000000001*Input!G354/Input!W354*(232/229))-(W354*0.000000001))/Input!F354)*1000000000</f>
        <v>29.016638704209782</v>
      </c>
      <c r="Y354" s="21">
        <f>X354*Input!X354/100</f>
        <v>6.2666963185473615E-2</v>
      </c>
      <c r="Z354" s="21">
        <f t="shared" si="1225"/>
        <v>7.0850329203668997E-3</v>
      </c>
      <c r="AA354" s="21">
        <f>Z354*Input!X354/100</f>
        <v>1.5301479324139815E-5</v>
      </c>
      <c r="AB354" s="14">
        <v>0.05</v>
      </c>
      <c r="AC354" s="14">
        <v>0.85</v>
      </c>
      <c r="AD354" s="21">
        <f>(((Input!G354*$L$4*0.000000001*Input!U354*(230/229))-((AB354*0.000000000000001)+(Input!G354*AC354*0.000000000000001)))/Input!F354)*1000000000000</f>
        <v>7.8200456937115961</v>
      </c>
      <c r="AE354" s="21">
        <f>AD354*Input!V354/100</f>
        <v>2.1670251470766969E-2</v>
      </c>
      <c r="AF354" s="21">
        <f t="shared" si="1226"/>
        <v>0.35650433838369783</v>
      </c>
      <c r="AG354" s="21">
        <f>AF354*Input!V354/100</f>
        <v>9.8791477259609095E-4</v>
      </c>
      <c r="AH354" s="9">
        <f t="shared" si="1227"/>
        <v>50.317950867790209</v>
      </c>
      <c r="AI354" s="3">
        <f t="shared" si="1228"/>
        <v>0.17678255140833274</v>
      </c>
      <c r="AJ354" s="22">
        <f t="shared" si="1229"/>
        <v>1488.0860281028854</v>
      </c>
      <c r="AK354" s="3">
        <f t="shared" si="1230"/>
        <v>0.77951304927753851</v>
      </c>
      <c r="AL354" s="3">
        <f t="shared" si="1231"/>
        <v>0.29054770630970728</v>
      </c>
      <c r="AM354" s="3">
        <f t="shared" si="1232"/>
        <v>8.0542111082275891E-4</v>
      </c>
      <c r="AN354" s="9">
        <f>AL354*1/((AN353+AN355)/2)</f>
        <v>0.28934060182946997</v>
      </c>
      <c r="AO354" s="21">
        <f t="shared" si="1233"/>
        <v>8.0207492219267027E-4</v>
      </c>
      <c r="AP354" s="58">
        <f t="shared" si="1234"/>
        <v>13.3409</v>
      </c>
      <c r="AQ354" s="58">
        <f t="shared" si="1235"/>
        <v>3.9399999999999998E-2</v>
      </c>
      <c r="AR354" s="58">
        <f t="shared" si="1236"/>
        <v>0.29533239886364487</v>
      </c>
      <c r="AS354" s="67">
        <f t="shared" si="1237"/>
        <v>5.7742356614067574E-3</v>
      </c>
      <c r="AT354" s="67">
        <f t="shared" si="1238"/>
        <v>1.2477696780732781E-5</v>
      </c>
      <c r="AU354" s="58">
        <v>0.75</v>
      </c>
      <c r="AV354" s="58">
        <f t="shared" si="1239"/>
        <v>0.375</v>
      </c>
      <c r="AW354" s="58">
        <f t="shared" si="1240"/>
        <v>13.154999999999999</v>
      </c>
      <c r="AX354" s="57">
        <f t="shared" si="1241"/>
        <v>0.1055444358</v>
      </c>
      <c r="AY354" s="47">
        <f t="shared" si="1242"/>
        <v>0.10098055647950871</v>
      </c>
      <c r="AZ354" s="9" t="str">
        <f>Input!B354</f>
        <v>LM-AJ 19</v>
      </c>
      <c r="BA354" s="48">
        <f>Input!E354</f>
        <v>0</v>
      </c>
      <c r="BB354" s="58">
        <f t="shared" si="1243"/>
        <v>1544.4544262590568</v>
      </c>
      <c r="BC354" s="22">
        <f t="shared" si="1244"/>
        <v>0.93102192819304275</v>
      </c>
      <c r="BD354" s="9">
        <f t="shared" si="1245"/>
        <v>13097</v>
      </c>
      <c r="BE354" s="49">
        <f t="shared" si="1246"/>
        <v>50.490278239754353</v>
      </c>
      <c r="BF354" s="89">
        <f t="shared" si="1247"/>
        <v>0.76762110588756149</v>
      </c>
      <c r="BG354" s="85"/>
      <c r="BH354" s="85"/>
      <c r="BI354" s="85"/>
      <c r="BJ354" s="85"/>
      <c r="BK354" s="85"/>
      <c r="BL354" s="85"/>
      <c r="BM354" s="90"/>
      <c r="BN354" s="85"/>
      <c r="BO354" s="85"/>
      <c r="BP354" s="85"/>
      <c r="BQ354" s="85"/>
      <c r="BR354" s="85"/>
      <c r="BS354" s="85"/>
      <c r="BT354" s="85"/>
      <c r="BU354" s="85"/>
      <c r="BV354" s="85"/>
      <c r="BW354" s="85"/>
      <c r="BX354" s="85"/>
      <c r="BY354" s="85"/>
      <c r="BZ354" s="85"/>
      <c r="CA354" s="85"/>
      <c r="CB354" s="85"/>
      <c r="CC354" s="85"/>
      <c r="CD354" s="85"/>
      <c r="CE354" s="85"/>
      <c r="CF354" s="85"/>
      <c r="CG354" s="85"/>
      <c r="CH354" s="85"/>
      <c r="CI354" s="85"/>
      <c r="CJ354" s="85"/>
      <c r="CK354" s="85"/>
      <c r="CL354" s="85"/>
      <c r="CM354" s="85"/>
      <c r="CN354" s="85"/>
      <c r="CO354" s="85"/>
      <c r="CP354" s="85"/>
      <c r="CQ354" s="85"/>
      <c r="CR354" s="85"/>
      <c r="CS354" s="85"/>
      <c r="CT354" s="85"/>
      <c r="CU354" s="85"/>
      <c r="CV354" s="85"/>
      <c r="CW354" s="85"/>
      <c r="CX354" s="85"/>
      <c r="CY354" s="85"/>
      <c r="CZ354" s="85"/>
      <c r="DA354" s="85"/>
      <c r="DB354" s="85"/>
      <c r="DC354" s="85"/>
      <c r="DD354" s="85"/>
      <c r="DE354" s="85"/>
    </row>
    <row r="355" spans="1:109" s="154" customFormat="1" ht="15" customHeight="1" x14ac:dyDescent="0.2">
      <c r="A355" s="137">
        <f>Input!A355</f>
        <v>9186</v>
      </c>
      <c r="B355" s="137" t="str">
        <f>Input!B355</f>
        <v>Hu1-13</v>
      </c>
      <c r="C355" s="137">
        <f>Input!O355</f>
        <v>2.0349527767227658</v>
      </c>
      <c r="D355" s="137">
        <f>C355*Input!P355/100</f>
        <v>1.0290525716986729E-2</v>
      </c>
      <c r="E355" s="138">
        <f>Input!M355</f>
        <v>2.6996745413765066</v>
      </c>
      <c r="F355" s="139">
        <f>E355*Input!N355/100</f>
        <v>2.5449580885139529E-4</v>
      </c>
      <c r="G355" s="140">
        <f t="shared" si="1222"/>
        <v>372.23112576499273</v>
      </c>
      <c r="H355" s="139">
        <f>G355*Input!L355/100</f>
        <v>2.0876691968300373E-2</v>
      </c>
      <c r="I355" s="137">
        <v>0</v>
      </c>
      <c r="J355" s="141">
        <f>(((C355*$G$4*0.000000001*Input!G355*(234/233))-(I355*0.000000000000001))/Input!F355)*1000000000000</f>
        <v>744.30813524449309</v>
      </c>
      <c r="K355" s="137">
        <f>J355*Input!P355/100</f>
        <v>3.7638819410006232</v>
      </c>
      <c r="L355" s="142">
        <f t="shared" si="1223"/>
        <v>10.293240479468862</v>
      </c>
      <c r="M355" s="143">
        <f>L355*Input!P355/100</f>
        <v>5.2051751311737518E-2</v>
      </c>
      <c r="N355" s="137">
        <v>0</v>
      </c>
      <c r="O355" s="141">
        <f>(((G355*$D$4*0.000000001*Input!G355*(238/236))-(N355*0.000000001))/Input!F355)*1000000</f>
        <v>13.71475871347676</v>
      </c>
      <c r="P355" s="137">
        <f>O355*Input!L355/100</f>
        <v>7.6919626882998636E-4</v>
      </c>
      <c r="Q355" s="144">
        <f t="shared" si="1224"/>
        <v>10.232570227650625</v>
      </c>
      <c r="R355" s="145">
        <f>Q355*Input!L355/100</f>
        <v>5.7389670530006462E-4</v>
      </c>
      <c r="S355" s="143">
        <f>Input!S355*0.0000028263/0.000000000155125</f>
        <v>1.0000377673691219</v>
      </c>
      <c r="T355" s="137">
        <f>S355*Input!T355/100</f>
        <v>1.1474374451282403E-3</v>
      </c>
      <c r="U355" s="143">
        <f>S355</f>
        <v>1.0000377673691219</v>
      </c>
      <c r="V355" s="137">
        <f>U355*Input!T355/100</f>
        <v>1.1474374451282403E-3</v>
      </c>
      <c r="W355" s="146">
        <v>0</v>
      </c>
      <c r="X355" s="141">
        <f>((($L$4*0.000000001*Input!G355/Input!W355*(232/229))-(W355*0.000000001))/Input!F355)*1000000000</f>
        <v>0.93245168352348051</v>
      </c>
      <c r="Y355" s="141">
        <f>X355*Input!X355/100</f>
        <v>3.8928799514707157E-3</v>
      </c>
      <c r="Z355" s="141">
        <f t="shared" si="1225"/>
        <v>2.2767802093689516E-4</v>
      </c>
      <c r="AA355" s="141">
        <f>Z355*Input!X355/100</f>
        <v>9.5052989742760243E-7</v>
      </c>
      <c r="AB355" s="142">
        <v>0</v>
      </c>
      <c r="AC355" s="142">
        <v>0.85</v>
      </c>
      <c r="AD355" s="141">
        <f>(((Input!G355*$L$4*0.000000001*Input!U355*(230/229))-((AB355*0.000000000000001)+(Input!G355*AC355*0.000000000000001)))/Input!F355)*1000000000000</f>
        <v>225.62784879136456</v>
      </c>
      <c r="AE355" s="141">
        <f>AD355*Input!V355/100</f>
        <v>0.46211145355681937</v>
      </c>
      <c r="AF355" s="141">
        <f t="shared" si="1226"/>
        <v>10.286040530298333</v>
      </c>
      <c r="AG355" s="141">
        <f>AF355*Input!V355/100</f>
        <v>2.1066978949020775E-2</v>
      </c>
      <c r="AH355" s="137">
        <f t="shared" si="1227"/>
        <v>45178.012739092126</v>
      </c>
      <c r="AI355" s="146">
        <f t="shared" si="1228"/>
        <v>210.08721454320516</v>
      </c>
      <c r="AJ355" s="143">
        <f t="shared" si="1229"/>
        <v>3.7767369121866068E-2</v>
      </c>
      <c r="AK355" s="146">
        <f t="shared" si="1230"/>
        <v>1.1474374451282403</v>
      </c>
      <c r="AL355" s="146">
        <f t="shared" si="1231"/>
        <v>1.0052255006765769</v>
      </c>
      <c r="AM355" s="146">
        <f t="shared" si="1232"/>
        <v>2.0595877496683134E-3</v>
      </c>
      <c r="AN355" s="137">
        <f>AF355/Q355</f>
        <v>1.0052255006765769</v>
      </c>
      <c r="AO355" s="141">
        <f t="shared" si="1233"/>
        <v>2.0595877496683134E-3</v>
      </c>
      <c r="AP355" s="137" t="str">
        <f t="shared" si="1234"/>
        <v>Out of range</v>
      </c>
      <c r="AQ355" s="137" t="e">
        <f t="shared" si="1235"/>
        <v>#VALUE!</v>
      </c>
      <c r="AR355" s="137" t="e">
        <f t="shared" si="1236"/>
        <v>#VALUE!</v>
      </c>
      <c r="AS355" s="145">
        <f t="shared" si="1237"/>
        <v>2.2250325760937342E-5</v>
      </c>
      <c r="AT355" s="145">
        <f t="shared" si="1238"/>
        <v>9.2900966638019668E-8</v>
      </c>
      <c r="AU355" s="137">
        <v>0.75</v>
      </c>
      <c r="AV355" s="137">
        <f t="shared" si="1239"/>
        <v>0.375</v>
      </c>
      <c r="AW355" s="137" t="str">
        <f t="shared" si="1240"/>
        <v>Out of range</v>
      </c>
      <c r="AX355" s="147">
        <f t="shared" si="1241"/>
        <v>158.0660374723</v>
      </c>
      <c r="AY355" s="147" t="e">
        <f t="shared" si="1242"/>
        <v>#VALUE!</v>
      </c>
      <c r="AZ355" s="137" t="str">
        <f>Input!B355</f>
        <v>Hu1-13</v>
      </c>
      <c r="BA355" s="148">
        <f>Input!E355</f>
        <v>0</v>
      </c>
      <c r="BB355" s="137" t="e">
        <f t="shared" si="1243"/>
        <v>#VALUE!</v>
      </c>
      <c r="BC355" s="143" t="e">
        <f t="shared" si="1244"/>
        <v>#VALUE!</v>
      </c>
      <c r="BD355" s="137" t="e">
        <f t="shared" si="1245"/>
        <v>#VALUE!</v>
      </c>
      <c r="BE355" s="149" t="e">
        <f t="shared" si="1246"/>
        <v>#VALUE!</v>
      </c>
      <c r="BF355" s="150" t="e">
        <f t="shared" si="1247"/>
        <v>#VALUE!</v>
      </c>
      <c r="BG355" s="151"/>
      <c r="BH355" s="151"/>
      <c r="BI355" s="151"/>
      <c r="BJ355" s="151"/>
      <c r="BK355" s="151"/>
      <c r="BL355" s="151"/>
      <c r="BM355" s="155"/>
      <c r="BN355" s="151"/>
      <c r="BO355" s="151"/>
      <c r="BP355" s="151"/>
      <c r="BQ355" s="151"/>
      <c r="BR355" s="151"/>
      <c r="BS355" s="151"/>
      <c r="BT355" s="151"/>
      <c r="BU355" s="151"/>
      <c r="BV355" s="151"/>
      <c r="BW355" s="151"/>
      <c r="BX355" s="151"/>
      <c r="BY355" s="151"/>
      <c r="BZ355" s="151"/>
      <c r="CA355" s="151"/>
      <c r="CB355" s="151"/>
      <c r="CC355" s="151"/>
      <c r="CD355" s="151"/>
      <c r="CE355" s="151"/>
      <c r="CF355" s="151"/>
      <c r="CG355" s="151"/>
      <c r="CH355" s="151"/>
      <c r="CI355" s="151"/>
      <c r="CJ355" s="151"/>
      <c r="CK355" s="151"/>
      <c r="CL355" s="151"/>
      <c r="CM355" s="151"/>
      <c r="CN355" s="151"/>
      <c r="CO355" s="151"/>
      <c r="CP355" s="151"/>
      <c r="CQ355" s="151"/>
      <c r="CR355" s="151"/>
      <c r="CS355" s="151"/>
      <c r="CT355" s="151"/>
      <c r="CU355" s="151"/>
      <c r="CV355" s="151"/>
      <c r="CW355" s="151"/>
      <c r="CX355" s="151"/>
      <c r="CY355" s="151"/>
      <c r="CZ355" s="151"/>
      <c r="DA355" s="151"/>
      <c r="DB355" s="151"/>
      <c r="DC355" s="151"/>
      <c r="DD355" s="151"/>
      <c r="DE355" s="151"/>
    </row>
    <row r="356" spans="1:109" ht="15" customHeight="1" x14ac:dyDescent="0.2">
      <c r="A356" s="9">
        <f>Input!A356</f>
        <v>9371</v>
      </c>
      <c r="B356" s="9" t="str">
        <f>Input!B356</f>
        <v>LM-AJ 23</v>
      </c>
      <c r="C356" s="9">
        <f>Input!O356</f>
        <v>19.03901992057154</v>
      </c>
      <c r="D356" s="9">
        <f>C356*Input!P356/100</f>
        <v>0.20406791941306274</v>
      </c>
      <c r="E356" s="11">
        <f>Input!M356</f>
        <v>10.541854011021972</v>
      </c>
      <c r="F356" s="12">
        <f>E356*Input!N356/100</f>
        <v>1.7654281263917023E-3</v>
      </c>
      <c r="G356" s="13">
        <f t="shared" si="1222"/>
        <v>1453.5108310397095</v>
      </c>
      <c r="H356" s="12">
        <f>G356*Input!L356/100</f>
        <v>7.6620476221991418E-2</v>
      </c>
      <c r="I356" s="9">
        <v>0.3</v>
      </c>
      <c r="J356" s="21">
        <f>(((C356*$G$4*0.000000001*Input!G356*(234/233))-(I356*0.000000000000001))/Input!F356)*1000000000000</f>
        <v>252.68640314187039</v>
      </c>
      <c r="K356" s="9">
        <f>J356*Input!P356/100</f>
        <v>2.7083951153082215</v>
      </c>
      <c r="L356" s="14">
        <f t="shared" si="1223"/>
        <v>3.4944692799534085</v>
      </c>
      <c r="M356" s="22">
        <f>L356*Input!P356/100</f>
        <v>3.7455135736396056E-2</v>
      </c>
      <c r="N356" s="9">
        <v>5.0000000000000001E-3</v>
      </c>
      <c r="O356" s="21">
        <f>(((G356*$D$4*0.000000001*Input!G356*(238/236))-(N356*0.000000001))/Input!F356)*1000000</f>
        <v>1.9432578522469381</v>
      </c>
      <c r="P356" s="9">
        <f>O356*Input!L356/100</f>
        <v>1.0243703650614001E-4</v>
      </c>
      <c r="Q356" s="23">
        <f t="shared" si="1224"/>
        <v>1.4498630897538767</v>
      </c>
      <c r="R356" s="24">
        <f>Q356*Input!L356/100</f>
        <v>7.6428188921142613E-5</v>
      </c>
      <c r="S356" s="65">
        <f>Input!S356*0.0000028263/0.000000000155125</f>
        <v>2.3740616821471252</v>
      </c>
      <c r="T356" s="9">
        <f>S356*Input!T356/100</f>
        <v>7.8331822710396516E-4</v>
      </c>
      <c r="U356" s="9">
        <f>S356*1/((U355+U357)/2)</f>
        <v>2.3734636424750555</v>
      </c>
      <c r="V356" s="9">
        <f>U356*Input!T356/100</f>
        <v>7.8312090477692276E-4</v>
      </c>
      <c r="W356" s="3">
        <v>3.0000000000000001E-3</v>
      </c>
      <c r="X356" s="21">
        <f>((($L$4*0.000000001*Input!G356/Input!W356*(232/229))-(W356*0.000000001))/Input!F356)*1000000000</f>
        <v>77.473306522476506</v>
      </c>
      <c r="Y356" s="21">
        <f>X356*Input!X356/100</f>
        <v>0.17237503801138165</v>
      </c>
      <c r="Z356" s="21">
        <f t="shared" si="1225"/>
        <v>1.8916764714094411E-2</v>
      </c>
      <c r="AA356" s="21">
        <f>Z356*Input!X356/100</f>
        <v>4.2089052126597604E-5</v>
      </c>
      <c r="AB356" s="14">
        <v>0.05</v>
      </c>
      <c r="AC356" s="14">
        <v>0.85</v>
      </c>
      <c r="AD356" s="21">
        <f>(((Input!G356*$L$4*0.000000001*Input!U356*(230/229))-((AB356*0.000000000000001)+(Input!G356*AC356*0.000000000000001)))/Input!F356)*1000000000000</f>
        <v>3.6888697745546613</v>
      </c>
      <c r="AE356" s="21">
        <f>AD356*Input!V356/100</f>
        <v>1.0530209044674119E-2</v>
      </c>
      <c r="AF356" s="21">
        <f t="shared" si="1226"/>
        <v>0.16817012711559365</v>
      </c>
      <c r="AG356" s="21">
        <f>AF356*Input!V356/100</f>
        <v>4.8005668451942262E-4</v>
      </c>
      <c r="AH356" s="9">
        <f t="shared" si="1227"/>
        <v>8.8900046946343991</v>
      </c>
      <c r="AI356" s="3">
        <f t="shared" si="1228"/>
        <v>3.2175345450717228E-2</v>
      </c>
      <c r="AJ356" s="22">
        <f t="shared" si="1229"/>
        <v>1373.4636424750554</v>
      </c>
      <c r="AK356" s="3">
        <f t="shared" si="1230"/>
        <v>0.78312090477692275</v>
      </c>
      <c r="AL356" s="3">
        <f t="shared" si="1231"/>
        <v>0.11599034991927519</v>
      </c>
      <c r="AM356" s="3">
        <f t="shared" si="1232"/>
        <v>3.3116128878308242E-4</v>
      </c>
      <c r="AN356" s="9">
        <f>AL356*1/((AN355+AN357)/2)</f>
        <v>0.11529238883234447</v>
      </c>
      <c r="AO356" s="21">
        <f t="shared" si="1233"/>
        <v>3.2916855668744442E-4</v>
      </c>
      <c r="AP356" s="58">
        <f t="shared" si="1234"/>
        <v>5.4130000000000003</v>
      </c>
      <c r="AQ356" s="58">
        <f t="shared" si="1235"/>
        <v>1.5100000000000001E-2</v>
      </c>
      <c r="AR356" s="58">
        <f t="shared" si="1236"/>
        <v>0.27895806392019212</v>
      </c>
      <c r="AS356" s="67">
        <f t="shared" si="1237"/>
        <v>1.304727656547602E-2</v>
      </c>
      <c r="AT356" s="67">
        <f t="shared" si="1238"/>
        <v>2.9037819796712286E-5</v>
      </c>
      <c r="AU356" s="58">
        <v>0.75</v>
      </c>
      <c r="AV356" s="58">
        <f t="shared" si="1239"/>
        <v>0.375</v>
      </c>
      <c r="AW356" s="58">
        <f t="shared" si="1240"/>
        <v>4.9657</v>
      </c>
      <c r="AX356" s="57">
        <f t="shared" si="1241"/>
        <v>0.23382032680000001</v>
      </c>
      <c r="AY356" s="47">
        <f t="shared" si="1242"/>
        <v>0.2247576503751928</v>
      </c>
      <c r="AZ356" s="9" t="str">
        <f>Input!B356</f>
        <v>LM-AJ 23</v>
      </c>
      <c r="BA356" s="48">
        <f>Input!E356</f>
        <v>0</v>
      </c>
      <c r="BB356" s="58">
        <f t="shared" si="1243"/>
        <v>1392.8754972763677</v>
      </c>
      <c r="BC356" s="22">
        <f t="shared" si="1244"/>
        <v>1.2157359243972308</v>
      </c>
      <c r="BD356" s="9">
        <f t="shared" si="1245"/>
        <v>4907.7</v>
      </c>
      <c r="BE356" s="49">
        <f t="shared" si="1246"/>
        <v>112.37882518759641</v>
      </c>
      <c r="BF356" s="89">
        <f t="shared" si="1247"/>
        <v>4.5262027584266633</v>
      </c>
      <c r="BG356" s="85"/>
      <c r="BH356" s="85"/>
      <c r="BI356" s="85"/>
      <c r="BJ356" s="85"/>
      <c r="BK356" s="85"/>
      <c r="BL356" s="85"/>
      <c r="BM356" s="90"/>
      <c r="BN356" s="85"/>
      <c r="BO356" s="85"/>
      <c r="BP356" s="85"/>
      <c r="BQ356" s="85"/>
      <c r="BR356" s="85"/>
      <c r="BS356" s="85"/>
      <c r="BT356" s="85"/>
      <c r="BU356" s="85"/>
      <c r="BV356" s="85"/>
      <c r="BW356" s="85"/>
      <c r="BX356" s="85"/>
      <c r="BY356" s="85"/>
      <c r="BZ356" s="85"/>
      <c r="CA356" s="85"/>
      <c r="CB356" s="85"/>
      <c r="CC356" s="85"/>
      <c r="CD356" s="85"/>
      <c r="CE356" s="85"/>
      <c r="CF356" s="85"/>
      <c r="CG356" s="85"/>
      <c r="CH356" s="85"/>
      <c r="CI356" s="85"/>
      <c r="CJ356" s="85"/>
      <c r="CK356" s="85"/>
      <c r="CL356" s="85"/>
      <c r="CM356" s="85"/>
      <c r="CN356" s="85"/>
      <c r="CO356" s="85"/>
      <c r="CP356" s="85"/>
      <c r="CQ356" s="85"/>
      <c r="CR356" s="85"/>
      <c r="CS356" s="85"/>
      <c r="CT356" s="85"/>
      <c r="CU356" s="85"/>
      <c r="CV356" s="85"/>
      <c r="CW356" s="85"/>
      <c r="CX356" s="85"/>
      <c r="CY356" s="85"/>
      <c r="CZ356" s="85"/>
      <c r="DA356" s="85"/>
      <c r="DB356" s="85"/>
      <c r="DC356" s="85"/>
      <c r="DD356" s="85"/>
      <c r="DE356" s="85"/>
    </row>
    <row r="357" spans="1:109" s="154" customFormat="1" ht="15" customHeight="1" x14ac:dyDescent="0.2">
      <c r="A357" s="137">
        <f>Input!A357</f>
        <v>9186</v>
      </c>
      <c r="B357" s="137" t="str">
        <f>Input!B357</f>
        <v>Hu1-13</v>
      </c>
      <c r="C357" s="137">
        <f>Input!O357</f>
        <v>2.0504155533049491</v>
      </c>
      <c r="D357" s="137">
        <f>C357*Input!P357/100</f>
        <v>1.0071246757624809E-2</v>
      </c>
      <c r="E357" s="138">
        <f>Input!M357</f>
        <v>2.6993869447248744</v>
      </c>
      <c r="F357" s="139">
        <f>E357*Input!N357/100</f>
        <v>2.6416086023828907E-4</v>
      </c>
      <c r="G357" s="140">
        <f t="shared" si="1222"/>
        <v>372.19147193866564</v>
      </c>
      <c r="H357" s="139">
        <f>G357*Input!L357/100</f>
        <v>4.7528703361324851E-2</v>
      </c>
      <c r="I357" s="137">
        <v>0</v>
      </c>
      <c r="J357" s="141">
        <f>(((C357*$G$4*0.000000001*Input!G357*(234/233))-(I357*0.000000000000001))/Input!F357)*1000000000000</f>
        <v>749.96382933982341</v>
      </c>
      <c r="K357" s="137">
        <f>J357*Input!P357/100</f>
        <v>3.6836780585282893</v>
      </c>
      <c r="L357" s="142">
        <f t="shared" si="1223"/>
        <v>10.371454617733553</v>
      </c>
      <c r="M357" s="143">
        <f>L357*Input!P357/100</f>
        <v>5.0942589916633849E-2</v>
      </c>
      <c r="N357" s="137">
        <v>0</v>
      </c>
      <c r="O357" s="141">
        <f>(((G357*$D$4*0.000000001*Input!G357*(238/236))-(N357*0.000000001))/Input!F357)*1000000</f>
        <v>13.713297678591449</v>
      </c>
      <c r="P357" s="137">
        <f>O357*Input!L357/100</f>
        <v>1.7511826750794691E-3</v>
      </c>
      <c r="Q357" s="144">
        <f t="shared" si="1224"/>
        <v>10.231480150720996</v>
      </c>
      <c r="R357" s="145">
        <f>Q357*Input!L357/100</f>
        <v>1.3065559576040963E-3</v>
      </c>
      <c r="S357" s="143">
        <f>Input!S357*0.0000028263/0.000000000155125</f>
        <v>1.0004661709776619</v>
      </c>
      <c r="T357" s="137">
        <f>S357*Input!T357/100</f>
        <v>1.2292425207359077E-3</v>
      </c>
      <c r="U357" s="143">
        <f>S357</f>
        <v>1.0004661709776619</v>
      </c>
      <c r="V357" s="137">
        <f>U357*Input!T357/100</f>
        <v>1.2292425207359077E-3</v>
      </c>
      <c r="W357" s="146">
        <v>0</v>
      </c>
      <c r="X357" s="141">
        <f>((($L$4*0.000000001*Input!G357/Input!W357*(232/229))-(W357*0.000000001))/Input!F357)*1000000000</f>
        <v>0.92447975458787202</v>
      </c>
      <c r="Y357" s="141">
        <f>X357*Input!X357/100</f>
        <v>3.1943450463957769E-3</v>
      </c>
      <c r="Z357" s="141">
        <f t="shared" si="1225"/>
        <v>2.2573150399110513E-4</v>
      </c>
      <c r="AA357" s="141">
        <f>Z357*Input!X357/100</f>
        <v>7.7996766074223183E-7</v>
      </c>
      <c r="AB357" s="142">
        <v>0</v>
      </c>
      <c r="AC357" s="142">
        <v>0.85</v>
      </c>
      <c r="AD357" s="141">
        <f>(((Input!G357*$L$4*0.000000001*Input!U357*(230/229))-((AB357*0.000000000000001)+(Input!G357*AC357*0.000000000000001)))/Input!F357)*1000000000000</f>
        <v>225.97562046431702</v>
      </c>
      <c r="AE357" s="141">
        <f>AD357*Input!V357/100</f>
        <v>0.48720613093789639</v>
      </c>
      <c r="AF357" s="141">
        <f t="shared" si="1226"/>
        <v>10.301894927450284</v>
      </c>
      <c r="AG357" s="141">
        <f>AF357*Input!V357/100</f>
        <v>2.2211008243362026E-2</v>
      </c>
      <c r="AH357" s="137">
        <f t="shared" si="1227"/>
        <v>45637.825227338348</v>
      </c>
      <c r="AI357" s="146">
        <f t="shared" si="1228"/>
        <v>185.87212106424204</v>
      </c>
      <c r="AJ357" s="143">
        <f t="shared" si="1229"/>
        <v>0.46617097766188387</v>
      </c>
      <c r="AK357" s="146">
        <f t="shared" si="1230"/>
        <v>1.2292425207359077</v>
      </c>
      <c r="AL357" s="146">
        <f t="shared" si="1231"/>
        <v>1.0068821691184464</v>
      </c>
      <c r="AM357" s="146">
        <f t="shared" si="1232"/>
        <v>2.1746544446789445E-3</v>
      </c>
      <c r="AN357" s="137">
        <f>AF357/Q357</f>
        <v>1.0068821691184464</v>
      </c>
      <c r="AO357" s="141">
        <f t="shared" si="1233"/>
        <v>2.1746544446789445E-3</v>
      </c>
      <c r="AP357" s="137" t="str">
        <f t="shared" si="1234"/>
        <v>Out of range</v>
      </c>
      <c r="AQ357" s="137" t="e">
        <f t="shared" si="1235"/>
        <v>#VALUE!</v>
      </c>
      <c r="AR357" s="137" t="e">
        <f t="shared" si="1236"/>
        <v>#VALUE!</v>
      </c>
      <c r="AS357" s="145">
        <f t="shared" si="1237"/>
        <v>2.2062448508508144E-5</v>
      </c>
      <c r="AT357" s="145">
        <f t="shared" si="1238"/>
        <v>7.6284187212780394E-8</v>
      </c>
      <c r="AU357" s="137">
        <v>0.75</v>
      </c>
      <c r="AV357" s="137">
        <f t="shared" si="1239"/>
        <v>0.375</v>
      </c>
      <c r="AW357" s="137" t="str">
        <f t="shared" si="1240"/>
        <v>Out of range</v>
      </c>
      <c r="AX357" s="147">
        <f t="shared" si="1241"/>
        <v>0</v>
      </c>
      <c r="AY357" s="147" t="e">
        <f t="shared" si="1242"/>
        <v>#VALUE!</v>
      </c>
      <c r="AZ357" s="137" t="str">
        <f>Input!B357</f>
        <v>Hu1-13</v>
      </c>
      <c r="BA357" s="148">
        <f>Input!E357</f>
        <v>0</v>
      </c>
      <c r="BB357" s="137" t="e">
        <f t="shared" si="1243"/>
        <v>#VALUE!</v>
      </c>
      <c r="BC357" s="143" t="e">
        <f t="shared" si="1244"/>
        <v>#VALUE!</v>
      </c>
      <c r="BD357" s="137" t="e">
        <f t="shared" si="1245"/>
        <v>#VALUE!</v>
      </c>
      <c r="BE357" s="149" t="e">
        <f t="shared" si="1246"/>
        <v>#VALUE!</v>
      </c>
      <c r="BF357" s="150" t="e">
        <f t="shared" si="1247"/>
        <v>#VALUE!</v>
      </c>
      <c r="BG357" s="151"/>
      <c r="BH357" s="151"/>
      <c r="BI357" s="151"/>
      <c r="BJ357" s="151"/>
      <c r="BK357" s="151"/>
      <c r="BL357" s="151"/>
      <c r="BM357" s="155"/>
      <c r="BN357" s="151"/>
      <c r="BO357" s="151"/>
      <c r="BP357" s="151"/>
      <c r="BQ357" s="151"/>
      <c r="BR357" s="151"/>
      <c r="BS357" s="151"/>
      <c r="BT357" s="151"/>
      <c r="BU357" s="151"/>
      <c r="BV357" s="151"/>
      <c r="BW357" s="151"/>
      <c r="BX357" s="151"/>
      <c r="BY357" s="151"/>
      <c r="BZ357" s="151"/>
      <c r="CA357" s="151"/>
      <c r="CB357" s="151"/>
      <c r="CC357" s="151"/>
      <c r="CD357" s="151"/>
      <c r="CE357" s="151"/>
      <c r="CF357" s="151"/>
      <c r="CG357" s="151"/>
      <c r="CH357" s="151"/>
      <c r="CI357" s="151"/>
      <c r="CJ357" s="151"/>
      <c r="CK357" s="151"/>
      <c r="CL357" s="151"/>
      <c r="CM357" s="151"/>
      <c r="CN357" s="151"/>
      <c r="CO357" s="151"/>
      <c r="CP357" s="151"/>
      <c r="CQ357" s="151"/>
      <c r="CR357" s="151"/>
      <c r="CS357" s="151"/>
      <c r="CT357" s="151"/>
      <c r="CU357" s="151"/>
      <c r="CV357" s="151"/>
      <c r="CW357" s="151"/>
      <c r="CX357" s="151"/>
      <c r="CY357" s="151"/>
      <c r="CZ357" s="151"/>
      <c r="DA357" s="151"/>
      <c r="DB357" s="151"/>
      <c r="DC357" s="151"/>
      <c r="DD357" s="151"/>
      <c r="DE357" s="151"/>
    </row>
    <row r="358" spans="1:109" ht="15" customHeight="1" x14ac:dyDescent="0.2">
      <c r="A358" s="9">
        <f>Input!A358</f>
        <v>9372</v>
      </c>
      <c r="B358" s="9" t="str">
        <f>Input!B358</f>
        <v>LM-AJ 25a</v>
      </c>
      <c r="C358" s="9">
        <f>Input!O358</f>
        <v>12.103587657727271</v>
      </c>
      <c r="D358" s="9">
        <f>C358*Input!P358/100</f>
        <v>7.2714054292342484E-2</v>
      </c>
      <c r="E358" s="11">
        <f>Input!M358</f>
        <v>6.9952208774255178</v>
      </c>
      <c r="F358" s="12">
        <f>E358*Input!N358/100</f>
        <v>6.1701140608743038E-4</v>
      </c>
      <c r="G358" s="13">
        <f t="shared" si="1222"/>
        <v>964.50105457943039</v>
      </c>
      <c r="H358" s="12">
        <f>G358*Input!L358/100</f>
        <v>5.6562584359967548E-2</v>
      </c>
      <c r="I358" s="9">
        <v>0.3</v>
      </c>
      <c r="J358" s="21">
        <f>(((C358*$G$4*0.000000001*Input!G358*(234/233))-(I358*0.000000000000001))/Input!F358)*1000000000000</f>
        <v>205.69860688291718</v>
      </c>
      <c r="K358" s="9">
        <f>J358*Input!P358/100</f>
        <v>1.2357641462772875</v>
      </c>
      <c r="L358" s="14">
        <f t="shared" si="1223"/>
        <v>2.844662212703204</v>
      </c>
      <c r="M358" s="22">
        <f>L358*Input!P358/100</f>
        <v>1.7089719877049759E-2</v>
      </c>
      <c r="N358" s="9">
        <v>5.0000000000000001E-3</v>
      </c>
      <c r="O358" s="21">
        <f>(((G358*$D$4*0.000000001*Input!G358*(238/236))-(N358*0.000000001))/Input!F358)*1000000</f>
        <v>1.6511788916183427</v>
      </c>
      <c r="P358" s="9">
        <f>O358*Input!L358/100</f>
        <v>9.6832393191405037E-5</v>
      </c>
      <c r="Q358" s="23">
        <f t="shared" si="1224"/>
        <v>1.2319432167841502</v>
      </c>
      <c r="R358" s="24">
        <f>Q358*Input!L358/100</f>
        <v>7.2246569140795798E-5</v>
      </c>
      <c r="S358" s="65">
        <f>Input!S358*0.0000028263/0.000000000155125</f>
        <v>2.3077458195214255</v>
      </c>
      <c r="T358" s="9">
        <f>S358*Input!T358/100</f>
        <v>6.5414416691935329E-4</v>
      </c>
      <c r="U358" s="9">
        <f>S358*1/((U357+U359)/2)</f>
        <v>2.3079118707116359</v>
      </c>
      <c r="V358" s="9">
        <f>U358*Input!T358/100</f>
        <v>6.5419123510882524E-4</v>
      </c>
      <c r="W358" s="3">
        <v>3.0000000000000001E-3</v>
      </c>
      <c r="X358" s="21">
        <f>((($L$4*0.000000001*Input!G358/Input!W358*(232/229))-(W358*0.000000001))/Input!F358)*1000000000</f>
        <v>25.377486234903959</v>
      </c>
      <c r="Y358" s="21">
        <f>X358*Input!X358/100</f>
        <v>4.0809694417465042E-2</v>
      </c>
      <c r="Z358" s="21">
        <f t="shared" si="1225"/>
        <v>6.1964560141959746E-3</v>
      </c>
      <c r="AA358" s="21">
        <f>Z358*Input!X358/100</f>
        <v>9.9645596916056479E-6</v>
      </c>
      <c r="AB358" s="14">
        <v>0.05</v>
      </c>
      <c r="AC358" s="14">
        <v>0.85</v>
      </c>
      <c r="AD358" s="21">
        <f>(((Input!G358*$L$4*0.000000001*Input!U358*(230/229))-((AB358*0.000000000000001)+(Input!G358*AC358*0.000000000000001)))/Input!F358)*1000000000000</f>
        <v>3.1791663864239914</v>
      </c>
      <c r="AE358" s="21">
        <f>AD358*Input!V358/100</f>
        <v>8.8693697344334969E-3</v>
      </c>
      <c r="AF358" s="21">
        <f t="shared" si="1226"/>
        <v>0.14493350212968406</v>
      </c>
      <c r="AG358" s="21">
        <f>AF358*Input!V358/100</f>
        <v>4.0434147227519005E-4</v>
      </c>
      <c r="AH358" s="9">
        <f t="shared" si="1227"/>
        <v>23.389741135520673</v>
      </c>
      <c r="AI358" s="3">
        <f t="shared" si="1228"/>
        <v>7.531794569413601E-2</v>
      </c>
      <c r="AJ358" s="22">
        <f t="shared" si="1229"/>
        <v>1307.9118707116359</v>
      </c>
      <c r="AK358" s="3">
        <f t="shared" si="1230"/>
        <v>0.65419123510882526</v>
      </c>
      <c r="AL358" s="3">
        <f t="shared" si="1231"/>
        <v>0.1176462519985432</v>
      </c>
      <c r="AM358" s="3">
        <f t="shared" si="1232"/>
        <v>3.2828688042643381E-4</v>
      </c>
      <c r="AN358" s="9">
        <f>AL358*1/((AN357+AN359)/2)</f>
        <v>0.1167777910959519</v>
      </c>
      <c r="AO358" s="21">
        <f t="shared" si="1233"/>
        <v>3.2586347708258949E-4</v>
      </c>
      <c r="AP358" s="58">
        <f t="shared" si="1234"/>
        <v>5.6439000000000004</v>
      </c>
      <c r="AQ358" s="58">
        <f t="shared" si="1235"/>
        <v>1.7299999999999999E-2</v>
      </c>
      <c r="AR358" s="58">
        <f t="shared" si="1236"/>
        <v>0.30652562944063499</v>
      </c>
      <c r="AS358" s="67">
        <f t="shared" si="1237"/>
        <v>5.0298227465151593E-3</v>
      </c>
      <c r="AT358" s="67">
        <f t="shared" si="1238"/>
        <v>8.093866144512082E-6</v>
      </c>
      <c r="AU358" s="58">
        <v>0.75</v>
      </c>
      <c r="AV358" s="58">
        <f t="shared" si="1239"/>
        <v>0.375</v>
      </c>
      <c r="AW358" s="58">
        <f t="shared" si="1240"/>
        <v>5.4668000000000001</v>
      </c>
      <c r="AX358" s="57">
        <f t="shared" si="1241"/>
        <v>9.3701989499999999E-2</v>
      </c>
      <c r="AY358" s="47">
        <f t="shared" si="1242"/>
        <v>9.007102010010043E-2</v>
      </c>
      <c r="AZ358" s="9" t="str">
        <f>Input!B358</f>
        <v>LM-AJ 25a</v>
      </c>
      <c r="BA358" s="48">
        <f>Input!E358</f>
        <v>0</v>
      </c>
      <c r="BB358" s="58">
        <f t="shared" si="1243"/>
        <v>1328.2771020546952</v>
      </c>
      <c r="BC358" s="22">
        <f t="shared" si="1244"/>
        <v>0.751756530505999</v>
      </c>
      <c r="BD358" s="9">
        <f t="shared" si="1245"/>
        <v>5408.8</v>
      </c>
      <c r="BE358" s="49">
        <f t="shared" si="1246"/>
        <v>45.035510050050213</v>
      </c>
      <c r="BF358" s="89">
        <f t="shared" si="1247"/>
        <v>1.6476004262109538</v>
      </c>
      <c r="BG358" s="85"/>
      <c r="BH358" s="85"/>
      <c r="BI358" s="85"/>
      <c r="BJ358" s="85"/>
      <c r="BK358" s="85"/>
      <c r="BL358" s="85"/>
      <c r="BM358" s="90"/>
      <c r="BN358" s="85"/>
      <c r="BO358" s="85"/>
      <c r="BP358" s="85"/>
      <c r="BQ358" s="85"/>
      <c r="BR358" s="85"/>
      <c r="BS358" s="85"/>
      <c r="BT358" s="85"/>
      <c r="BU358" s="85"/>
      <c r="BV358" s="85"/>
      <c r="BW358" s="85"/>
      <c r="BX358" s="85"/>
      <c r="BY358" s="85"/>
      <c r="BZ358" s="85"/>
      <c r="CA358" s="85"/>
      <c r="CB358" s="85"/>
      <c r="CC358" s="85"/>
      <c r="CD358" s="85"/>
      <c r="CE358" s="85"/>
      <c r="CF358" s="85"/>
      <c r="CG358" s="85"/>
      <c r="CH358" s="85"/>
      <c r="CI358" s="85"/>
      <c r="CJ358" s="85"/>
      <c r="CK358" s="85"/>
      <c r="CL358" s="85"/>
      <c r="CM358" s="85"/>
      <c r="CN358" s="85"/>
      <c r="CO358" s="85"/>
      <c r="CP358" s="85"/>
      <c r="CQ358" s="85"/>
      <c r="CR358" s="85"/>
      <c r="CS358" s="85"/>
      <c r="CT358" s="85"/>
      <c r="CU358" s="85"/>
      <c r="CV358" s="85"/>
      <c r="CW358" s="85"/>
      <c r="CX358" s="85"/>
      <c r="CY358" s="85"/>
      <c r="CZ358" s="85"/>
      <c r="DA358" s="85"/>
      <c r="DB358" s="85"/>
      <c r="DC358" s="85"/>
      <c r="DD358" s="85"/>
      <c r="DE358" s="85"/>
    </row>
    <row r="359" spans="1:109" s="154" customFormat="1" ht="15" customHeight="1" x14ac:dyDescent="0.2">
      <c r="A359" s="137">
        <f>Input!A359</f>
        <v>9186</v>
      </c>
      <c r="B359" s="137" t="str">
        <f>Input!B359</f>
        <v>Hu1-13</v>
      </c>
      <c r="C359" s="137">
        <f>Input!O359</f>
        <v>2.0508681840245289</v>
      </c>
      <c r="D359" s="137">
        <f>C359*Input!P359/100</f>
        <v>1.1548200327988388E-2</v>
      </c>
      <c r="E359" s="138">
        <f>Input!M359</f>
        <v>2.6991629656195939</v>
      </c>
      <c r="F359" s="139">
        <f>E359*Input!N359/100</f>
        <v>2.4302054890196174E-4</v>
      </c>
      <c r="G359" s="140">
        <f t="shared" si="1222"/>
        <v>372.16058969962961</v>
      </c>
      <c r="H359" s="139">
        <f>G359*Input!L359/100</f>
        <v>2.2215461067585582E-2</v>
      </c>
      <c r="I359" s="137">
        <v>0</v>
      </c>
      <c r="J359" s="141">
        <f>(((C359*$G$4*0.000000001*Input!G359*(234/233))-(I359*0.000000000000001))/Input!F359)*1000000000000</f>
        <v>750.12938439874108</v>
      </c>
      <c r="K359" s="137">
        <f>J359*Input!P359/100</f>
        <v>4.2238913599742407</v>
      </c>
      <c r="L359" s="142">
        <f t="shared" si="1223"/>
        <v>10.373744123857884</v>
      </c>
      <c r="M359" s="143">
        <f>L359*Input!P359/100</f>
        <v>5.8413347199388024E-2</v>
      </c>
      <c r="N359" s="137">
        <v>0</v>
      </c>
      <c r="O359" s="141">
        <f>(((G359*$D$4*0.000000001*Input!G359*(238/236))-(N359*0.000000001))/Input!F359)*1000000</f>
        <v>13.712159830551361</v>
      </c>
      <c r="P359" s="137">
        <f>O359*Input!L359/100</f>
        <v>8.1852286700745153E-4</v>
      </c>
      <c r="Q359" s="144">
        <f t="shared" si="1224"/>
        <v>10.230631203231519</v>
      </c>
      <c r="R359" s="145">
        <f>Q359*Input!L359/100</f>
        <v>6.1069923974392884E-4</v>
      </c>
      <c r="S359" s="143">
        <f>Input!S359*0.0000028263/0.000000000155125</f>
        <v>0.99938993168178758</v>
      </c>
      <c r="T359" s="137">
        <f>S359*Input!T359/100</f>
        <v>1.2100418897605827E-3</v>
      </c>
      <c r="U359" s="143">
        <f>S359</f>
        <v>0.99938993168178758</v>
      </c>
      <c r="V359" s="137">
        <f>U359*Input!T359/100</f>
        <v>1.2100418897605827E-3</v>
      </c>
      <c r="W359" s="146">
        <v>0</v>
      </c>
      <c r="X359" s="141">
        <f>((($L$4*0.000000001*Input!G359/Input!W359*(232/229))-(W359*0.000000001))/Input!F359)*1000000000</f>
        <v>0.91822188656460368</v>
      </c>
      <c r="Y359" s="141">
        <f>X359*Input!X359/100</f>
        <v>3.9822363290401511E-3</v>
      </c>
      <c r="Z359" s="141">
        <f t="shared" si="1225"/>
        <v>2.2420351167579491E-4</v>
      </c>
      <c r="AA359" s="141">
        <f>Z359*Input!X359/100</f>
        <v>9.723481680818234E-7</v>
      </c>
      <c r="AB359" s="142">
        <v>0</v>
      </c>
      <c r="AC359" s="142">
        <v>0.85</v>
      </c>
      <c r="AD359" s="141">
        <f>(((Input!G359*$L$4*0.000000001*Input!U359*(230/229))-((AB359*0.000000000000001)+(Input!G359*AC359*0.000000000000001)))/Input!F359)*1000000000000</f>
        <v>226.20583254975833</v>
      </c>
      <c r="AE359" s="141">
        <f>AD359*Input!V359/100</f>
        <v>0.51230259232135733</v>
      </c>
      <c r="AF359" s="141">
        <f t="shared" si="1226"/>
        <v>10.312389956561711</v>
      </c>
      <c r="AG359" s="141">
        <f>AF359*Input!V359/100</f>
        <v>2.3355118867738226E-2</v>
      </c>
      <c r="AH359" s="137">
        <f t="shared" si="1227"/>
        <v>45995.666524054002</v>
      </c>
      <c r="AI359" s="146">
        <f t="shared" si="1228"/>
        <v>225.03988589125314</v>
      </c>
      <c r="AJ359" s="143">
        <f t="shared" si="1229"/>
        <v>-0.61006831821242002</v>
      </c>
      <c r="AK359" s="146">
        <f t="shared" si="1230"/>
        <v>1.2100418897605827</v>
      </c>
      <c r="AL359" s="146">
        <f t="shared" si="1231"/>
        <v>1.0079915649099311</v>
      </c>
      <c r="AM359" s="146">
        <f t="shared" si="1232"/>
        <v>2.2836547939374722E-3</v>
      </c>
      <c r="AN359" s="137">
        <f>AF359/Q359</f>
        <v>1.0079915649099311</v>
      </c>
      <c r="AO359" s="141">
        <f t="shared" si="1233"/>
        <v>2.2836547939374722E-3</v>
      </c>
      <c r="AP359" s="137" t="str">
        <f t="shared" si="1234"/>
        <v>Out of range</v>
      </c>
      <c r="AQ359" s="137" t="e">
        <f t="shared" si="1235"/>
        <v>#VALUE!</v>
      </c>
      <c r="AR359" s="137" t="e">
        <f t="shared" si="1236"/>
        <v>#VALUE!</v>
      </c>
      <c r="AS359" s="145">
        <f t="shared" si="1237"/>
        <v>2.1914924624101043E-5</v>
      </c>
      <c r="AT359" s="145">
        <f t="shared" si="1238"/>
        <v>9.505183495941568E-8</v>
      </c>
      <c r="AU359" s="137">
        <v>0.75</v>
      </c>
      <c r="AV359" s="137">
        <f t="shared" si="1239"/>
        <v>0.375</v>
      </c>
      <c r="AW359" s="137" t="str">
        <f t="shared" si="1240"/>
        <v>Out of range</v>
      </c>
      <c r="AX359" s="147">
        <f t="shared" si="1241"/>
        <v>0</v>
      </c>
      <c r="AY359" s="147" t="e">
        <f t="shared" si="1242"/>
        <v>#VALUE!</v>
      </c>
      <c r="AZ359" s="137" t="str">
        <f>Input!B359</f>
        <v>Hu1-13</v>
      </c>
      <c r="BA359" s="148">
        <f>Input!E359</f>
        <v>0</v>
      </c>
      <c r="BB359" s="137" t="e">
        <f t="shared" si="1243"/>
        <v>#VALUE!</v>
      </c>
      <c r="BC359" s="143" t="e">
        <f t="shared" si="1244"/>
        <v>#VALUE!</v>
      </c>
      <c r="BD359" s="137" t="e">
        <f t="shared" si="1245"/>
        <v>#VALUE!</v>
      </c>
      <c r="BE359" s="149" t="e">
        <f t="shared" si="1246"/>
        <v>#VALUE!</v>
      </c>
      <c r="BF359" s="150" t="e">
        <f t="shared" si="1247"/>
        <v>#VALUE!</v>
      </c>
      <c r="BG359" s="151"/>
      <c r="BH359" s="151"/>
      <c r="BI359" s="151"/>
      <c r="BJ359" s="151"/>
      <c r="BK359" s="151"/>
      <c r="BL359" s="151"/>
      <c r="BM359" s="155"/>
      <c r="BN359" s="151"/>
      <c r="BO359" s="151"/>
      <c r="BP359" s="151"/>
      <c r="BQ359" s="151"/>
      <c r="BR359" s="151"/>
      <c r="BS359" s="151"/>
      <c r="BT359" s="151"/>
      <c r="BU359" s="151"/>
      <c r="BV359" s="151"/>
      <c r="BW359" s="151"/>
      <c r="BX359" s="151"/>
      <c r="BY359" s="151"/>
      <c r="BZ359" s="151"/>
      <c r="CA359" s="151"/>
      <c r="CB359" s="151"/>
      <c r="CC359" s="151"/>
      <c r="CD359" s="151"/>
      <c r="CE359" s="151"/>
      <c r="CF359" s="151"/>
      <c r="CG359" s="151"/>
      <c r="CH359" s="151"/>
      <c r="CI359" s="151"/>
      <c r="CJ359" s="151"/>
      <c r="CK359" s="151"/>
      <c r="CL359" s="151"/>
      <c r="CM359" s="151"/>
      <c r="CN359" s="151"/>
      <c r="CO359" s="151"/>
      <c r="CP359" s="151"/>
      <c r="CQ359" s="151"/>
      <c r="CR359" s="151"/>
      <c r="CS359" s="151"/>
      <c r="CT359" s="151"/>
      <c r="CU359" s="151"/>
      <c r="CV359" s="151"/>
      <c r="CW359" s="151"/>
      <c r="CX359" s="151"/>
      <c r="CY359" s="151"/>
      <c r="CZ359" s="151"/>
      <c r="DA359" s="151"/>
      <c r="DB359" s="151"/>
      <c r="DC359" s="151"/>
      <c r="DD359" s="151"/>
      <c r="DE359" s="151"/>
    </row>
    <row r="360" spans="1:109" ht="15" customHeight="1" x14ac:dyDescent="0.2">
      <c r="A360" s="9">
        <f>Input!A360</f>
        <v>9373</v>
      </c>
      <c r="B360" s="9" t="str">
        <f>Input!B360</f>
        <v>LM-AJ 29</v>
      </c>
      <c r="C360" s="9">
        <f>Input!O360</f>
        <v>10.889720797444259</v>
      </c>
      <c r="D360" s="9">
        <f>C360*Input!P360/100</f>
        <v>6.1025749158276923E-2</v>
      </c>
      <c r="E360" s="11">
        <f>Input!M360</f>
        <v>6.3055711178543072</v>
      </c>
      <c r="F360" s="12">
        <f>E360*Input!N360/100</f>
        <v>5.0671763088990657E-4</v>
      </c>
      <c r="G360" s="13">
        <f t="shared" si="1222"/>
        <v>869.41214572975184</v>
      </c>
      <c r="H360" s="12">
        <f>G360*Input!L360/100</f>
        <v>3.4645144322118897E-2</v>
      </c>
      <c r="I360" s="9">
        <v>0.3</v>
      </c>
      <c r="J360" s="21">
        <f>(((C360*$G$4*0.000000001*Input!G360*(234/233))-(I360*0.000000000000001))/Input!F360)*1000000000000</f>
        <v>150.24097896902447</v>
      </c>
      <c r="K360" s="9">
        <f>J360*Input!P360/100</f>
        <v>0.84194704955240396</v>
      </c>
      <c r="L360" s="14">
        <f t="shared" si="1223"/>
        <v>2.0777235303104722</v>
      </c>
      <c r="M360" s="22">
        <f>L360*Input!P360/100</f>
        <v>1.1643515691489012E-2</v>
      </c>
      <c r="N360" s="9">
        <v>5.0000000000000001E-3</v>
      </c>
      <c r="O360" s="21">
        <f>(((G360*$D$4*0.000000001*Input!G360*(238/236))-(N360*0.000000001))/Input!F360)*1000000</f>
        <v>1.2082897329720339</v>
      </c>
      <c r="P360" s="9">
        <f>O360*Input!L360/100</f>
        <v>4.8149053803031193E-5</v>
      </c>
      <c r="Q360" s="23">
        <f t="shared" si="1224"/>
        <v>0.90150397876385568</v>
      </c>
      <c r="R360" s="24">
        <f>Q360*Input!L360/100</f>
        <v>3.592396955188912E-5</v>
      </c>
      <c r="S360" s="65">
        <f>Input!S360*0.0000028263/0.000000000155125</f>
        <v>2.3018284517021024</v>
      </c>
      <c r="T360" s="9">
        <f>S360*Input!T360/100</f>
        <v>7.3236281977983166E-4</v>
      </c>
      <c r="U360" s="9">
        <f>S360*1/((U359+U361)/2)</f>
        <v>2.3018713811040628</v>
      </c>
      <c r="V360" s="9">
        <f>U360*Input!T360/100</f>
        <v>7.3237647844229541E-4</v>
      </c>
      <c r="W360" s="3">
        <v>3.0000000000000001E-3</v>
      </c>
      <c r="X360" s="21">
        <f>((($L$4*0.000000001*Input!G360/Input!W360*(232/229))-(W360*0.000000001))/Input!F360)*1000000000</f>
        <v>48.216145600171586</v>
      </c>
      <c r="Y360" s="21">
        <f>X360*Input!X360/100</f>
        <v>8.1452613152017697E-2</v>
      </c>
      <c r="Z360" s="21">
        <f t="shared" si="1225"/>
        <v>1.1773003150115303E-2</v>
      </c>
      <c r="AA360" s="21">
        <f>Z360*Input!X360/100</f>
        <v>1.9888397533385889E-5</v>
      </c>
      <c r="AB360" s="14">
        <v>0.05</v>
      </c>
      <c r="AC360" s="14">
        <v>0.85</v>
      </c>
      <c r="AD360" s="21">
        <f>(((Input!G360*$L$4*0.000000001*Input!U360*(230/229))-((AB360*0.000000000000001)+(Input!G360*AC360*0.000000000000001)))/Input!F360)*1000000000000</f>
        <v>2.3638030318227057</v>
      </c>
      <c r="AE360" s="21">
        <f>AD360*Input!V360/100</f>
        <v>6.2154589944488029E-3</v>
      </c>
      <c r="AF360" s="21">
        <f t="shared" si="1226"/>
        <v>0.10776229052049982</v>
      </c>
      <c r="AG360" s="21">
        <f>AF360*Input!V360/100</f>
        <v>2.8335359962778934E-4</v>
      </c>
      <c r="AH360" s="9">
        <f t="shared" si="1227"/>
        <v>9.1533391392530472</v>
      </c>
      <c r="AI360" s="3">
        <f t="shared" si="1228"/>
        <v>2.8607255690987453E-2</v>
      </c>
      <c r="AJ360" s="22">
        <f t="shared" si="1229"/>
        <v>1301.8713811040627</v>
      </c>
      <c r="AK360" s="3">
        <f t="shared" si="1230"/>
        <v>0.73237647844229536</v>
      </c>
      <c r="AL360" s="3">
        <f t="shared" si="1231"/>
        <v>0.11953612303327127</v>
      </c>
      <c r="AM360" s="3">
        <f t="shared" si="1232"/>
        <v>3.1434818230187216E-4</v>
      </c>
      <c r="AN360" s="9">
        <f>AL360*1/((AN359+AN361)/2)</f>
        <v>0.11874338548054331</v>
      </c>
      <c r="AO360" s="21">
        <f t="shared" si="1233"/>
        <v>3.1226349356997218E-4</v>
      </c>
      <c r="AP360" s="58">
        <f t="shared" si="1234"/>
        <v>5.7564000000000002</v>
      </c>
      <c r="AQ360" s="58">
        <f t="shared" si="1235"/>
        <v>1.43E-2</v>
      </c>
      <c r="AR360" s="58">
        <f t="shared" si="1236"/>
        <v>0.24841915085817523</v>
      </c>
      <c r="AS360" s="67">
        <f t="shared" si="1237"/>
        <v>1.3059291392433421E-2</v>
      </c>
      <c r="AT360" s="67">
        <f t="shared" si="1238"/>
        <v>2.2067489943783559E-5</v>
      </c>
      <c r="AU360" s="58">
        <v>0.75</v>
      </c>
      <c r="AV360" s="58">
        <f t="shared" si="1239"/>
        <v>0.375</v>
      </c>
      <c r="AW360" s="58">
        <f t="shared" si="1240"/>
        <v>5.2949000000000002</v>
      </c>
      <c r="AX360" s="57">
        <f t="shared" si="1241"/>
        <v>0.23269690009999999</v>
      </c>
      <c r="AY360" s="47">
        <f t="shared" si="1242"/>
        <v>0.231855323070462</v>
      </c>
      <c r="AZ360" s="9" t="str">
        <f>Input!B360</f>
        <v>LM-AJ 29</v>
      </c>
      <c r="BA360" s="48">
        <f>Input!E360</f>
        <v>0</v>
      </c>
      <c r="BB360" s="58">
        <f t="shared" si="1243"/>
        <v>1321.5003621970181</v>
      </c>
      <c r="BC360" s="22">
        <f t="shared" si="1244"/>
        <v>1.1436908230877054</v>
      </c>
      <c r="BD360" s="9">
        <f t="shared" si="1245"/>
        <v>5236.9000000000005</v>
      </c>
      <c r="BE360" s="49">
        <f t="shared" si="1246"/>
        <v>115.927661535231</v>
      </c>
      <c r="BF360" s="89">
        <f t="shared" si="1247"/>
        <v>4.3788423401851215</v>
      </c>
      <c r="BG360" s="85"/>
      <c r="BH360" s="85"/>
      <c r="BI360" s="85"/>
      <c r="BJ360" s="85"/>
      <c r="BK360" s="85"/>
      <c r="BL360" s="85"/>
      <c r="BM360" s="90"/>
      <c r="BN360" s="85"/>
      <c r="BO360" s="85"/>
      <c r="BP360" s="85"/>
      <c r="BQ360" s="85"/>
      <c r="BR360" s="85"/>
      <c r="BS360" s="85"/>
      <c r="BT360" s="85"/>
      <c r="BU360" s="85"/>
      <c r="BV360" s="85"/>
      <c r="BW360" s="85"/>
      <c r="BX360" s="85"/>
      <c r="BY360" s="85"/>
      <c r="BZ360" s="85"/>
      <c r="CA360" s="85"/>
      <c r="CB360" s="85"/>
      <c r="CC360" s="85"/>
      <c r="CD360" s="85"/>
      <c r="CE360" s="85"/>
      <c r="CF360" s="85"/>
      <c r="CG360" s="85"/>
      <c r="CH360" s="85"/>
      <c r="CI360" s="85"/>
      <c r="CJ360" s="85"/>
      <c r="CK360" s="85"/>
      <c r="CL360" s="85"/>
      <c r="CM360" s="85"/>
      <c r="CN360" s="85"/>
      <c r="CO360" s="85"/>
      <c r="CP360" s="85"/>
      <c r="CQ360" s="85"/>
      <c r="CR360" s="85"/>
      <c r="CS360" s="85"/>
      <c r="CT360" s="85"/>
      <c r="CU360" s="85"/>
      <c r="CV360" s="85"/>
      <c r="CW360" s="85"/>
      <c r="CX360" s="85"/>
      <c r="CY360" s="85"/>
      <c r="CZ360" s="85"/>
      <c r="DA360" s="85"/>
      <c r="DB360" s="85"/>
      <c r="DC360" s="85"/>
      <c r="DD360" s="85"/>
      <c r="DE360" s="85"/>
    </row>
    <row r="361" spans="1:109" s="154" customFormat="1" ht="15" customHeight="1" x14ac:dyDescent="0.2">
      <c r="A361" s="137">
        <f>Input!A361</f>
        <v>9186</v>
      </c>
      <c r="B361" s="137" t="str">
        <f>Input!B361</f>
        <v>Hu1-13</v>
      </c>
      <c r="C361" s="137">
        <f>Input!O361</f>
        <v>2.0670300705677662</v>
      </c>
      <c r="D361" s="137">
        <f>C361*Input!P361/100</f>
        <v>1.3144864822792373E-2</v>
      </c>
      <c r="E361" s="138">
        <f>Input!M361</f>
        <v>2.6990771155547666</v>
      </c>
      <c r="F361" s="139">
        <f>E361*Input!N361/100</f>
        <v>2.798278441605286E-4</v>
      </c>
      <c r="G361" s="140">
        <f t="shared" si="1222"/>
        <v>372.14875269269123</v>
      </c>
      <c r="H361" s="139">
        <f>G361*Input!L361/100</f>
        <v>2.009222060436756E-2</v>
      </c>
      <c r="I361" s="137">
        <v>0</v>
      </c>
      <c r="J361" s="141">
        <f>(((C361*$G$4*0.000000001*Input!G361*(234/233))-(I361*0.000000000000001))/Input!F361)*1000000000000</f>
        <v>756.04078626154148</v>
      </c>
      <c r="K361" s="137">
        <f>J361*Input!P361/100</f>
        <v>4.8078903531364032</v>
      </c>
      <c r="L361" s="142">
        <f t="shared" si="1223"/>
        <v>10.455494514674985</v>
      </c>
      <c r="M361" s="143">
        <f>L361*Input!P361/100</f>
        <v>6.6489628771147599E-2</v>
      </c>
      <c r="N361" s="137">
        <v>0</v>
      </c>
      <c r="O361" s="141">
        <f>(((G361*$D$4*0.000000001*Input!G361*(238/236))-(N361*0.000000001))/Input!F361)*1000000</f>
        <v>13.711723699118997</v>
      </c>
      <c r="P361" s="137">
        <f>O361*Input!L361/100</f>
        <v>7.4029262609495315E-4</v>
      </c>
      <c r="Q361" s="144">
        <f t="shared" si="1224"/>
        <v>10.230305805927536</v>
      </c>
      <c r="R361" s="145">
        <f>Q361*Input!L361/100</f>
        <v>5.5233172116144283E-4</v>
      </c>
      <c r="S361" s="143">
        <f>Input!S361*0.0000028263/0.000000000155125</f>
        <v>1.0005727687520309</v>
      </c>
      <c r="T361" s="137">
        <f>S361*Input!T361/100</f>
        <v>9.7477465588255235E-4</v>
      </c>
      <c r="U361" s="143">
        <f>S361</f>
        <v>1.0005727687520309</v>
      </c>
      <c r="V361" s="137">
        <f>U361*Input!T361/100</f>
        <v>9.7477465588255235E-4</v>
      </c>
      <c r="W361" s="146">
        <v>0</v>
      </c>
      <c r="X361" s="141">
        <f>((($L$4*0.000000001*Input!G361/Input!W361*(232/229))-(W361*0.000000001))/Input!F361)*1000000000</f>
        <v>0.91632620599952352</v>
      </c>
      <c r="Y361" s="141">
        <f>X361*Input!X361/100</f>
        <v>3.4036749466390898E-3</v>
      </c>
      <c r="Z361" s="141">
        <f t="shared" si="1225"/>
        <v>2.2374064072278727E-4</v>
      </c>
      <c r="AA361" s="141">
        <f>Z361*Input!X361/100</f>
        <v>8.3108003283879085E-7</v>
      </c>
      <c r="AB361" s="142">
        <v>0</v>
      </c>
      <c r="AC361" s="142">
        <v>0.85</v>
      </c>
      <c r="AD361" s="141">
        <f>(((Input!G361*$L$4*0.000000001*Input!U361*(230/229))-((AB361*0.000000000000001)+(Input!G361*AC361*0.000000000000001)))/Input!F361)*1000000000000</f>
        <v>225.6082237265374</v>
      </c>
      <c r="AE361" s="141">
        <f>AD361*Input!V361/100</f>
        <v>0.44147335206688948</v>
      </c>
      <c r="AF361" s="141">
        <f t="shared" si="1226"/>
        <v>10.285145852565496</v>
      </c>
      <c r="AG361" s="141">
        <f>AF361*Input!V361/100</f>
        <v>2.0126118370280225E-2</v>
      </c>
      <c r="AH361" s="137">
        <f t="shared" si="1227"/>
        <v>45969.055149478649</v>
      </c>
      <c r="AI361" s="146">
        <f t="shared" si="1228"/>
        <v>192.99602737441305</v>
      </c>
      <c r="AJ361" s="143">
        <f t="shared" si="1229"/>
        <v>0.5727687520309388</v>
      </c>
      <c r="AK361" s="146">
        <f t="shared" si="1230"/>
        <v>0.9747746558825523</v>
      </c>
      <c r="AL361" s="146">
        <f t="shared" si="1231"/>
        <v>1.0053605481281103</v>
      </c>
      <c r="AM361" s="146">
        <f t="shared" si="1232"/>
        <v>1.9680523469617307E-3</v>
      </c>
      <c r="AN361" s="137">
        <f>AF361/Q361</f>
        <v>1.0053605481281103</v>
      </c>
      <c r="AO361" s="141">
        <f t="shared" si="1233"/>
        <v>1.9680523469617307E-3</v>
      </c>
      <c r="AP361" s="137" t="str">
        <f t="shared" si="1234"/>
        <v>Out of range</v>
      </c>
      <c r="AQ361" s="137" t="e">
        <f t="shared" si="1235"/>
        <v>#VALUE!</v>
      </c>
      <c r="AR361" s="137" t="e">
        <f t="shared" si="1236"/>
        <v>#VALUE!</v>
      </c>
      <c r="AS361" s="145">
        <f t="shared" si="1237"/>
        <v>2.1870376601367071E-5</v>
      </c>
      <c r="AT361" s="145">
        <f t="shared" si="1238"/>
        <v>8.1245647283573702E-8</v>
      </c>
      <c r="AU361" s="137">
        <v>0.75</v>
      </c>
      <c r="AV361" s="137">
        <f t="shared" si="1239"/>
        <v>0.375</v>
      </c>
      <c r="AW361" s="137" t="str">
        <f t="shared" si="1240"/>
        <v>Out of range</v>
      </c>
      <c r="AX361" s="147">
        <f t="shared" si="1241"/>
        <v>147.7051713704</v>
      </c>
      <c r="AY361" s="147" t="e">
        <f t="shared" si="1242"/>
        <v>#VALUE!</v>
      </c>
      <c r="AZ361" s="137" t="str">
        <f>Input!B361</f>
        <v>Hu1-13</v>
      </c>
      <c r="BA361" s="148">
        <f>Input!E361</f>
        <v>0</v>
      </c>
      <c r="BB361" s="137" t="e">
        <f t="shared" si="1243"/>
        <v>#VALUE!</v>
      </c>
      <c r="BC361" s="143" t="e">
        <f t="shared" si="1244"/>
        <v>#VALUE!</v>
      </c>
      <c r="BD361" s="137" t="e">
        <f t="shared" si="1245"/>
        <v>#VALUE!</v>
      </c>
      <c r="BE361" s="149" t="e">
        <f t="shared" si="1246"/>
        <v>#VALUE!</v>
      </c>
      <c r="BF361" s="150" t="e">
        <f t="shared" si="1247"/>
        <v>#VALUE!</v>
      </c>
      <c r="BG361" s="151"/>
      <c r="BH361" s="151"/>
      <c r="BI361" s="151"/>
      <c r="BJ361" s="151"/>
      <c r="BK361" s="151"/>
      <c r="BL361" s="151"/>
      <c r="BM361" s="155"/>
      <c r="BN361" s="151"/>
      <c r="BO361" s="151"/>
      <c r="BP361" s="151"/>
      <c r="BQ361" s="151"/>
      <c r="BR361" s="151"/>
      <c r="BS361" s="151"/>
      <c r="BT361" s="151"/>
      <c r="BU361" s="151"/>
      <c r="BV361" s="151"/>
      <c r="BW361" s="151"/>
      <c r="BX361" s="151"/>
      <c r="BY361" s="151"/>
      <c r="BZ361" s="151"/>
      <c r="CA361" s="151"/>
      <c r="CB361" s="151"/>
      <c r="CC361" s="151"/>
      <c r="CD361" s="151"/>
      <c r="CE361" s="151"/>
      <c r="CF361" s="151"/>
      <c r="CG361" s="151"/>
      <c r="CH361" s="151"/>
      <c r="CI361" s="151"/>
      <c r="CJ361" s="151"/>
      <c r="CK361" s="151"/>
      <c r="CL361" s="151"/>
      <c r="CM361" s="151"/>
      <c r="CN361" s="151"/>
      <c r="CO361" s="151"/>
      <c r="CP361" s="151"/>
      <c r="CQ361" s="151"/>
      <c r="CR361" s="151"/>
      <c r="CS361" s="151"/>
      <c r="CT361" s="151"/>
      <c r="CU361" s="151"/>
      <c r="CV361" s="151"/>
      <c r="CW361" s="151"/>
      <c r="CX361" s="151"/>
      <c r="CY361" s="151"/>
      <c r="CZ361" s="151"/>
      <c r="DA361" s="151"/>
      <c r="DB361" s="151"/>
      <c r="DC361" s="151"/>
      <c r="DD361" s="151"/>
      <c r="DE361" s="151"/>
    </row>
    <row r="362" spans="1:109" ht="15" customHeight="1" x14ac:dyDescent="0.2">
      <c r="A362" s="9">
        <f>Input!A362</f>
        <v>9374</v>
      </c>
      <c r="B362" s="9" t="str">
        <f>Input!B362</f>
        <v>LM-AJ 30</v>
      </c>
      <c r="C362" s="9">
        <f>Input!O362</f>
        <v>16.992484458495468</v>
      </c>
      <c r="D362" s="9">
        <f>C362*Input!P362/100</f>
        <v>0.13074031946093195</v>
      </c>
      <c r="E362" s="11">
        <f>Input!M362</f>
        <v>9.5491413152593996</v>
      </c>
      <c r="F362" s="12">
        <f>E362*Input!N362/100</f>
        <v>1.0686408534683982E-3</v>
      </c>
      <c r="G362" s="13">
        <f t="shared" si="1222"/>
        <v>1316.6356045479661</v>
      </c>
      <c r="H362" s="12">
        <f>G362*Input!L362/100</f>
        <v>5.2222423808875852E-2</v>
      </c>
      <c r="I362" s="9">
        <v>0.3</v>
      </c>
      <c r="J362" s="21">
        <f>(((C362*$G$4*0.000000001*Input!G362*(234/233))-(I362*0.000000000000001))/Input!F362)*1000000000000</f>
        <v>164.10138369747625</v>
      </c>
      <c r="K362" s="9">
        <f>J362*Input!P362/100</f>
        <v>1.2625974371783319</v>
      </c>
      <c r="L362" s="14">
        <f t="shared" si="1223"/>
        <v>2.2694028527000594</v>
      </c>
      <c r="M362" s="22">
        <f>L362*Input!P362/100</f>
        <v>1.7460804785330752E-2</v>
      </c>
      <c r="N362" s="9">
        <v>5.0000000000000001E-3</v>
      </c>
      <c r="O362" s="21">
        <f>(((G362*$D$4*0.000000001*Input!G362*(238/236))-(N362*0.000000001))/Input!F362)*1000000</f>
        <v>1.2808425729970001</v>
      </c>
      <c r="P362" s="9">
        <f>O362*Input!L362/100</f>
        <v>5.0802745610441626E-5</v>
      </c>
      <c r="Q362" s="23">
        <f t="shared" si="1224"/>
        <v>0.95563559320060476</v>
      </c>
      <c r="R362" s="24">
        <f>Q362*Input!L362/100</f>
        <v>3.7903886832911752E-5</v>
      </c>
      <c r="S362" s="65">
        <f>Input!S362*0.0000028263/0.000000000155125</f>
        <v>2.3454625329581282</v>
      </c>
      <c r="T362" s="9">
        <f>S362*Input!T362/100</f>
        <v>7.9364765885337569E-4</v>
      </c>
      <c r="U362" s="9">
        <f>S362*1/((U361+U363)/2)</f>
        <v>2.3449277043097987</v>
      </c>
      <c r="V362" s="9">
        <f>U362*Input!T362/100</f>
        <v>7.9346668580491735E-4</v>
      </c>
      <c r="W362" s="3">
        <v>3.0000000000000001E-3</v>
      </c>
      <c r="X362" s="21">
        <f>((($L$4*0.000000001*Input!G362/Input!W362*(232/229))-(W362*0.000000001))/Input!F362)*1000000000</f>
        <v>74.029151070179267</v>
      </c>
      <c r="Y362" s="21">
        <f>X362*Input!X362/100</f>
        <v>0.14996785295214241</v>
      </c>
      <c r="Z362" s="21">
        <f t="shared" si="1225"/>
        <v>1.8075800500039981E-2</v>
      </c>
      <c r="AA362" s="21">
        <f>Z362*Input!X362/100</f>
        <v>3.661785867046407E-5</v>
      </c>
      <c r="AB362" s="14">
        <v>0.05</v>
      </c>
      <c r="AC362" s="14">
        <v>0.85</v>
      </c>
      <c r="AD362" s="21">
        <f>(((Input!G362*$L$4*0.000000001*Input!U362*(230/229))-((AB362*0.000000000000001)+(Input!G362*AC362*0.000000000000001)))/Input!F362)*1000000000000</f>
        <v>2.5587636818053183</v>
      </c>
      <c r="AE362" s="21">
        <f>AD362*Input!V362/100</f>
        <v>7.7992385219476136E-3</v>
      </c>
      <c r="AF362" s="21">
        <f t="shared" si="1226"/>
        <v>0.11665025873132473</v>
      </c>
      <c r="AG362" s="21">
        <f>AF362*Input!V362/100</f>
        <v>3.5555577014076287E-4</v>
      </c>
      <c r="AH362" s="9">
        <f t="shared" si="1227"/>
        <v>6.4533937919411493</v>
      </c>
      <c r="AI362" s="3">
        <f t="shared" si="1228"/>
        <v>2.3618407241467451E-2</v>
      </c>
      <c r="AJ362" s="22">
        <f t="shared" si="1229"/>
        <v>1344.9277043097986</v>
      </c>
      <c r="AK362" s="3">
        <f t="shared" si="1230"/>
        <v>0.7934666858049173</v>
      </c>
      <c r="AL362" s="3">
        <f t="shared" si="1231"/>
        <v>0.12206562790387589</v>
      </c>
      <c r="AM362" s="3">
        <f t="shared" si="1232"/>
        <v>3.7209358343868771E-4</v>
      </c>
      <c r="AN362" s="9">
        <f>AL362*1/((AN361+AN363)/2)</f>
        <v>0.12119534804908649</v>
      </c>
      <c r="AO362" s="21">
        <f t="shared" si="1233"/>
        <v>3.6944070272751741E-4</v>
      </c>
      <c r="AP362" s="58">
        <f t="shared" si="1234"/>
        <v>5.7672999999999996</v>
      </c>
      <c r="AQ362" s="58">
        <f t="shared" si="1235"/>
        <v>1.6400000000000001E-2</v>
      </c>
      <c r="AR362" s="58">
        <f t="shared" si="1236"/>
        <v>0.28436183309347529</v>
      </c>
      <c r="AS362" s="67">
        <f t="shared" si="1237"/>
        <v>1.8914951084545415E-2</v>
      </c>
      <c r="AT362" s="67">
        <f t="shared" si="1238"/>
        <v>3.8325149179630485E-5</v>
      </c>
      <c r="AU362" s="58">
        <v>0.75</v>
      </c>
      <c r="AV362" s="58">
        <f t="shared" si="1239"/>
        <v>0.375</v>
      </c>
      <c r="AW362" s="58">
        <f t="shared" si="1240"/>
        <v>5.1105</v>
      </c>
      <c r="AX362" s="57">
        <f t="shared" si="1241"/>
        <v>0.32766268409999999</v>
      </c>
      <c r="AY362" s="47">
        <f t="shared" si="1242"/>
        <v>0.33005097421082569</v>
      </c>
      <c r="AZ362" s="9" t="str">
        <f>Input!B362</f>
        <v>LM-AJ 30</v>
      </c>
      <c r="BA362" s="48">
        <f>Input!E362</f>
        <v>0</v>
      </c>
      <c r="BB362" s="58">
        <f t="shared" si="1243"/>
        <v>1364.4945490385498</v>
      </c>
      <c r="BC362" s="22">
        <f t="shared" si="1244"/>
        <v>1.4982595095136733</v>
      </c>
      <c r="BD362" s="9">
        <f t="shared" si="1245"/>
        <v>5052.5</v>
      </c>
      <c r="BE362" s="49">
        <f t="shared" si="1246"/>
        <v>165.02548710541285</v>
      </c>
      <c r="BF362" s="89">
        <f t="shared" si="1247"/>
        <v>6.4582912476435901</v>
      </c>
      <c r="BG362" s="85"/>
      <c r="BH362" s="85"/>
      <c r="BI362" s="85"/>
      <c r="BJ362" s="85"/>
      <c r="BK362" s="85"/>
      <c r="BL362" s="85"/>
      <c r="BM362" s="90"/>
      <c r="BN362" s="85"/>
      <c r="BO362" s="85"/>
      <c r="BP362" s="85"/>
      <c r="BQ362" s="85"/>
      <c r="BR362" s="85"/>
      <c r="BS362" s="85"/>
      <c r="BT362" s="85"/>
      <c r="BU362" s="85"/>
      <c r="BV362" s="85"/>
      <c r="BW362" s="85"/>
      <c r="BX362" s="85"/>
      <c r="BY362" s="85"/>
      <c r="BZ362" s="85"/>
      <c r="CA362" s="85"/>
      <c r="CB362" s="85"/>
      <c r="CC362" s="85"/>
      <c r="CD362" s="85"/>
      <c r="CE362" s="85"/>
      <c r="CF362" s="85"/>
      <c r="CG362" s="85"/>
      <c r="CH362" s="85"/>
      <c r="CI362" s="85"/>
      <c r="CJ362" s="85"/>
      <c r="CK362" s="85"/>
      <c r="CL362" s="85"/>
      <c r="CM362" s="85"/>
      <c r="CN362" s="85"/>
      <c r="CO362" s="85"/>
      <c r="CP362" s="85"/>
      <c r="CQ362" s="85"/>
      <c r="CR362" s="85"/>
      <c r="CS362" s="85"/>
      <c r="CT362" s="85"/>
      <c r="CU362" s="85"/>
      <c r="CV362" s="85"/>
      <c r="CW362" s="85"/>
      <c r="CX362" s="85"/>
      <c r="CY362" s="85"/>
      <c r="CZ362" s="85"/>
      <c r="DA362" s="85"/>
      <c r="DB362" s="85"/>
      <c r="DC362" s="85"/>
      <c r="DD362" s="85"/>
      <c r="DE362" s="85"/>
    </row>
    <row r="363" spans="1:109" s="154" customFormat="1" ht="15" customHeight="1" x14ac:dyDescent="0.2">
      <c r="A363" s="137">
        <f>Input!A363</f>
        <v>9186</v>
      </c>
      <c r="B363" s="137" t="str">
        <f>Input!B363</f>
        <v>Hu1-13</v>
      </c>
      <c r="C363" s="137">
        <f>Input!O363</f>
        <v>2.0630960489934203</v>
      </c>
      <c r="D363" s="137">
        <f>C363*Input!P363/100</f>
        <v>1.3046343660489184E-2</v>
      </c>
      <c r="E363" s="138">
        <f>Input!M363</f>
        <v>2.6989767777779523</v>
      </c>
      <c r="F363" s="139">
        <f>E363*Input!N363/100</f>
        <v>2.5737188082424433E-4</v>
      </c>
      <c r="G363" s="140">
        <f t="shared" si="1222"/>
        <v>372.13491812002405</v>
      </c>
      <c r="H363" s="139">
        <f>G363*Input!L363/100</f>
        <v>1.9890777091842064E-2</v>
      </c>
      <c r="I363" s="137">
        <v>0</v>
      </c>
      <c r="J363" s="141">
        <f>(((C363*$G$4*0.000000001*Input!G363*(234/233))-(I363*0.000000000000001))/Input!F363)*1000000000000</f>
        <v>754.60187116950249</v>
      </c>
      <c r="K363" s="137">
        <f>J363*Input!P363/100</f>
        <v>4.7718550684679792</v>
      </c>
      <c r="L363" s="142">
        <f t="shared" si="1223"/>
        <v>10.435595364886664</v>
      </c>
      <c r="M363" s="143">
        <f>L363*Input!P363/100</f>
        <v>6.5991286977911151E-2</v>
      </c>
      <c r="N363" s="137">
        <v>0</v>
      </c>
      <c r="O363" s="141">
        <f>(((G363*$D$4*0.000000001*Input!G363*(238/236))-(N363*0.000000001))/Input!F363)*1000000</f>
        <v>13.711213967898525</v>
      </c>
      <c r="P363" s="137">
        <f>O363*Input!L363/100</f>
        <v>7.3287049243269027E-4</v>
      </c>
      <c r="Q363" s="144">
        <f t="shared" si="1224"/>
        <v>10.229925495882009</v>
      </c>
      <c r="R363" s="145">
        <f>Q363*Input!L363/100</f>
        <v>5.4679407332346185E-4</v>
      </c>
      <c r="S363" s="143">
        <f>Input!S363*0.0000028263/0.000000000155125</f>
        <v>0.99988338914771713</v>
      </c>
      <c r="T363" s="137">
        <f>S363*Input!T363/100</f>
        <v>1.163605367073321E-3</v>
      </c>
      <c r="U363" s="143">
        <f>S363</f>
        <v>0.99988338914771713</v>
      </c>
      <c r="V363" s="137">
        <f>U363*Input!T363/100</f>
        <v>1.163605367073321E-3</v>
      </c>
      <c r="W363" s="146">
        <v>0</v>
      </c>
      <c r="X363" s="141">
        <f>((($L$4*0.000000001*Input!G363/Input!W363*(232/229))-(W363*0.000000001))/Input!F363)*1000000000</f>
        <v>0.91856791077447753</v>
      </c>
      <c r="Y363" s="141">
        <f>X363*Input!X363/100</f>
        <v>3.9315595850775492E-3</v>
      </c>
      <c r="Z363" s="141">
        <f t="shared" si="1225"/>
        <v>2.2428800088707777E-4</v>
      </c>
      <c r="AA363" s="141">
        <f>Z363*Input!X363/100</f>
        <v>9.5997435721654372E-7</v>
      </c>
      <c r="AB363" s="142">
        <v>0</v>
      </c>
      <c r="AC363" s="142">
        <v>0.85</v>
      </c>
      <c r="AD363" s="141">
        <f>(((Input!G363*$L$4*0.000000001*Input!U363*(230/229))-((AB363*0.000000000000001)+(Input!G363*AC363*0.000000000000001)))/Input!F363)*1000000000000</f>
        <v>226.41675580717782</v>
      </c>
      <c r="AE363" s="141">
        <f>AD363*Input!V363/100</f>
        <v>0.54563050918811629</v>
      </c>
      <c r="AF363" s="141">
        <f t="shared" si="1226"/>
        <v>10.322005636479867</v>
      </c>
      <c r="AG363" s="141">
        <f>AF363*Input!V363/100</f>
        <v>2.4874489395437984E-2</v>
      </c>
      <c r="AH363" s="137">
        <f t="shared" si="1227"/>
        <v>46021.211993755678</v>
      </c>
      <c r="AI363" s="146">
        <f t="shared" si="1228"/>
        <v>226.05086993731717</v>
      </c>
      <c r="AJ363" s="143">
        <f t="shared" si="1229"/>
        <v>-0.11661085228287238</v>
      </c>
      <c r="AK363" s="146">
        <f t="shared" si="1230"/>
        <v>1.1636053670733211</v>
      </c>
      <c r="AL363" s="146">
        <f t="shared" si="1231"/>
        <v>1.0090010568146293</v>
      </c>
      <c r="AM363" s="146">
        <f t="shared" si="1232"/>
        <v>2.4321396257628346E-3</v>
      </c>
      <c r="AN363" s="137">
        <f>AF363/Q363</f>
        <v>1.0090010568146293</v>
      </c>
      <c r="AO363" s="141">
        <f t="shared" si="1233"/>
        <v>2.4321396257628346E-3</v>
      </c>
      <c r="AP363" s="137" t="str">
        <f t="shared" si="1234"/>
        <v>Out of range</v>
      </c>
      <c r="AQ363" s="137" t="e">
        <f t="shared" si="1235"/>
        <v>#VALUE!</v>
      </c>
      <c r="AR363" s="137" t="e">
        <f t="shared" si="1236"/>
        <v>#VALUE!</v>
      </c>
      <c r="AS363" s="145">
        <f t="shared" si="1237"/>
        <v>2.1924695441561474E-5</v>
      </c>
      <c r="AT363" s="145">
        <f t="shared" si="1238"/>
        <v>9.384713607393111E-8</v>
      </c>
      <c r="AU363" s="137">
        <v>0.75</v>
      </c>
      <c r="AV363" s="137">
        <f t="shared" si="1239"/>
        <v>0.375</v>
      </c>
      <c r="AW363" s="137" t="str">
        <f t="shared" si="1240"/>
        <v>Out of range</v>
      </c>
      <c r="AX363" s="147">
        <f t="shared" si="1241"/>
        <v>0</v>
      </c>
      <c r="AY363" s="147" t="e">
        <f t="shared" si="1242"/>
        <v>#VALUE!</v>
      </c>
      <c r="AZ363" s="137" t="str">
        <f>Input!B363</f>
        <v>Hu1-13</v>
      </c>
      <c r="BA363" s="148">
        <f>Input!E363</f>
        <v>0</v>
      </c>
      <c r="BB363" s="137" t="e">
        <f t="shared" si="1243"/>
        <v>#VALUE!</v>
      </c>
      <c r="BC363" s="143" t="e">
        <f t="shared" si="1244"/>
        <v>#VALUE!</v>
      </c>
      <c r="BD363" s="137" t="e">
        <f t="shared" si="1245"/>
        <v>#VALUE!</v>
      </c>
      <c r="BE363" s="149" t="e">
        <f t="shared" si="1246"/>
        <v>#VALUE!</v>
      </c>
      <c r="BF363" s="150" t="e">
        <f t="shared" si="1247"/>
        <v>#VALUE!</v>
      </c>
      <c r="BG363" s="151"/>
      <c r="BH363" s="151"/>
      <c r="BI363" s="151"/>
      <c r="BJ363" s="151"/>
      <c r="BK363" s="151"/>
      <c r="BL363" s="151"/>
      <c r="BM363" s="155"/>
      <c r="BN363" s="151"/>
      <c r="BO363" s="151"/>
      <c r="BP363" s="151"/>
      <c r="BQ363" s="151"/>
      <c r="BR363" s="151"/>
      <c r="BS363" s="151"/>
      <c r="BT363" s="151"/>
      <c r="BU363" s="151"/>
      <c r="BV363" s="151"/>
      <c r="BW363" s="151"/>
      <c r="BX363" s="151"/>
      <c r="BY363" s="151"/>
      <c r="BZ363" s="151"/>
      <c r="CA363" s="151"/>
      <c r="CB363" s="151"/>
      <c r="CC363" s="151"/>
      <c r="CD363" s="151"/>
      <c r="CE363" s="151"/>
      <c r="CF363" s="151"/>
      <c r="CG363" s="151"/>
      <c r="CH363" s="151"/>
      <c r="CI363" s="151"/>
      <c r="CJ363" s="151"/>
      <c r="CK363" s="151"/>
      <c r="CL363" s="151"/>
      <c r="CM363" s="151"/>
      <c r="CN363" s="151"/>
      <c r="CO363" s="151"/>
      <c r="CP363" s="151"/>
      <c r="CQ363" s="151"/>
      <c r="CR363" s="151"/>
      <c r="CS363" s="151"/>
      <c r="CT363" s="151"/>
      <c r="CU363" s="151"/>
      <c r="CV363" s="151"/>
      <c r="CW363" s="151"/>
      <c r="CX363" s="151"/>
      <c r="CY363" s="151"/>
      <c r="CZ363" s="151"/>
      <c r="DA363" s="151"/>
      <c r="DB363" s="151"/>
      <c r="DC363" s="151"/>
      <c r="DD363" s="151"/>
      <c r="DE363" s="151"/>
    </row>
    <row r="364" spans="1:109" ht="15" customHeight="1" x14ac:dyDescent="0.2">
      <c r="A364" s="9">
        <f>Input!A364</f>
        <v>9375</v>
      </c>
      <c r="B364" s="9" t="str">
        <f>Input!B364</f>
        <v>LM-AJ 31</v>
      </c>
      <c r="C364" s="9">
        <f>Input!O364</f>
        <v>11.326933414675883</v>
      </c>
      <c r="D364" s="9">
        <f>C364*Input!P364/100</f>
        <v>7.8142749242755383E-2</v>
      </c>
      <c r="E364" s="11">
        <f>Input!M364</f>
        <v>6.5237277388633474</v>
      </c>
      <c r="F364" s="12">
        <f>E364*Input!N364/100</f>
        <v>6.2747244511240322E-4</v>
      </c>
      <c r="G364" s="13">
        <f t="shared" si="1222"/>
        <v>899.49158063447828</v>
      </c>
      <c r="H364" s="12">
        <f>G364*Input!L364/100</f>
        <v>3.4550643618494636E-2</v>
      </c>
      <c r="I364" s="9">
        <v>0.3</v>
      </c>
      <c r="J364" s="21">
        <f>(((C364*$G$4*0.000000001*Input!G364*(234/233))-(I364*0.000000000000001))/Input!F364)*1000000000000</f>
        <v>183.12843102991513</v>
      </c>
      <c r="K364" s="9">
        <f>J364*Input!P364/100</f>
        <v>1.2633745199427715</v>
      </c>
      <c r="L364" s="14">
        <f t="shared" si="1223"/>
        <v>2.5325330867162399</v>
      </c>
      <c r="M364" s="22">
        <f>L364*Input!P364/100</f>
        <v>1.7471551275108403E-2</v>
      </c>
      <c r="N364" s="9">
        <v>5.0000000000000001E-3</v>
      </c>
      <c r="O364" s="21">
        <f>(((G364*$D$4*0.000000001*Input!G364*(238/236))-(N364*0.000000001))/Input!F364)*1000000</f>
        <v>1.4649212309530995</v>
      </c>
      <c r="P364" s="9">
        <f>O364*Input!L364/100</f>
        <v>5.6269533222451307E-5</v>
      </c>
      <c r="Q364" s="23">
        <f t="shared" si="1224"/>
        <v>1.0929765289253111</v>
      </c>
      <c r="R364" s="24">
        <f>Q364*Input!L364/100</f>
        <v>4.198265258652075E-5</v>
      </c>
      <c r="S364" s="65">
        <f>Input!S364*0.0000028263/0.000000000155125</f>
        <v>2.3067094359611229</v>
      </c>
      <c r="T364" s="9">
        <f>S364*Input!T364/100</f>
        <v>8.1563579246361198E-4</v>
      </c>
      <c r="U364" s="9">
        <f>S364*1/((U363+U365)/2)</f>
        <v>2.3057326883072822</v>
      </c>
      <c r="V364" s="9">
        <f>U364*Input!T364/100</f>
        <v>8.1529042154941818E-4</v>
      </c>
      <c r="W364" s="3">
        <v>3.0000000000000001E-3</v>
      </c>
      <c r="X364" s="21">
        <f>((($L$4*0.000000001*Input!G364/Input!W364*(232/229))-(W364*0.000000001))/Input!F364)*1000000000</f>
        <v>15.353938917344044</v>
      </c>
      <c r="Y364" s="21">
        <f>X364*Input!X364/100</f>
        <v>2.4161896441243537E-2</v>
      </c>
      <c r="Z364" s="21">
        <f t="shared" si="1225"/>
        <v>3.7489925623570806E-3</v>
      </c>
      <c r="AA364" s="21">
        <f>Z364*Input!X364/100</f>
        <v>5.8996437681760183E-6</v>
      </c>
      <c r="AB364" s="14">
        <v>0.05</v>
      </c>
      <c r="AC364" s="14">
        <v>0.85</v>
      </c>
      <c r="AD364" s="21">
        <f>(((Input!G364*$L$4*0.000000001*Input!U364*(230/229))-((AB364*0.000000000000001)+(Input!G364*AC364*0.000000000000001)))/Input!F364)*1000000000000</f>
        <v>2.6849349212175824</v>
      </c>
      <c r="AE364" s="21">
        <f>AD364*Input!V364/100</f>
        <v>7.2767020179350418E-3</v>
      </c>
      <c r="AF364" s="21">
        <f t="shared" si="1226"/>
        <v>0.12240221926857467</v>
      </c>
      <c r="AG364" s="21">
        <f>AF364*Input!V364/100</f>
        <v>3.3173410234742343E-4</v>
      </c>
      <c r="AH364" s="9">
        <f t="shared" si="1227"/>
        <v>32.649363057582988</v>
      </c>
      <c r="AI364" s="3">
        <f t="shared" si="1228"/>
        <v>0.10232112406758909</v>
      </c>
      <c r="AJ364" s="22">
        <f t="shared" si="1229"/>
        <v>1305.7326883072822</v>
      </c>
      <c r="AK364" s="3">
        <f t="shared" si="1230"/>
        <v>0.81529042154941822</v>
      </c>
      <c r="AL364" s="3">
        <f t="shared" si="1231"/>
        <v>0.11198979669666728</v>
      </c>
      <c r="AM364" s="3">
        <f t="shared" si="1232"/>
        <v>3.0354487009740975E-4</v>
      </c>
      <c r="AN364" s="9">
        <f>AL364*1/((AN363+AN365)/2)</f>
        <v>0.11105253436701065</v>
      </c>
      <c r="AO364" s="21">
        <f t="shared" si="1233"/>
        <v>3.0100444962612871E-4</v>
      </c>
      <c r="AP364" s="58">
        <f t="shared" si="1234"/>
        <v>5.3666999999999998</v>
      </c>
      <c r="AQ364" s="58">
        <f t="shared" si="1235"/>
        <v>1.5299999999999999E-2</v>
      </c>
      <c r="AR364" s="58">
        <f t="shared" si="1236"/>
        <v>0.28509139694784502</v>
      </c>
      <c r="AS364" s="67">
        <f t="shared" si="1237"/>
        <v>3.4300760017631354E-3</v>
      </c>
      <c r="AT364" s="67">
        <f t="shared" si="1238"/>
        <v>5.3993849223574814E-6</v>
      </c>
      <c r="AU364" s="58">
        <v>0.75</v>
      </c>
      <c r="AV364" s="58">
        <f t="shared" si="1239"/>
        <v>0.375</v>
      </c>
      <c r="AW364" s="58">
        <f t="shared" si="1240"/>
        <v>5.2458</v>
      </c>
      <c r="AX364" s="57">
        <f t="shared" si="1241"/>
        <v>5.9589788599999999E-2</v>
      </c>
      <c r="AY364" s="47">
        <f t="shared" si="1242"/>
        <v>6.2298524007010789E-2</v>
      </c>
      <c r="AZ364" s="9" t="str">
        <f>Input!B364</f>
        <v>LM-AJ 31</v>
      </c>
      <c r="BA364" s="48">
        <f>Input!E364</f>
        <v>0</v>
      </c>
      <c r="BB364" s="58">
        <f t="shared" si="1243"/>
        <v>1325.2359707859309</v>
      </c>
      <c r="BC364" s="22">
        <f t="shared" si="1244"/>
        <v>0.8570409916821965</v>
      </c>
      <c r="BD364" s="9">
        <f t="shared" si="1245"/>
        <v>5187.8</v>
      </c>
      <c r="BE364" s="49">
        <f t="shared" si="1246"/>
        <v>31.149262003505395</v>
      </c>
      <c r="BF364" s="89">
        <f t="shared" si="1247"/>
        <v>1.1875886234132218</v>
      </c>
      <c r="BG364" s="85"/>
      <c r="BH364" s="85"/>
      <c r="BI364" s="85"/>
      <c r="BJ364" s="85"/>
      <c r="BK364" s="85"/>
      <c r="BL364" s="85"/>
      <c r="BM364" s="90"/>
      <c r="BN364" s="85"/>
      <c r="BO364" s="85"/>
      <c r="BP364" s="85"/>
      <c r="BQ364" s="85"/>
      <c r="BR364" s="85"/>
      <c r="BS364" s="85"/>
      <c r="BT364" s="85"/>
      <c r="BU364" s="85"/>
      <c r="BV364" s="85"/>
      <c r="BW364" s="85"/>
      <c r="BX364" s="85"/>
      <c r="BY364" s="85"/>
      <c r="BZ364" s="85"/>
      <c r="CA364" s="85"/>
      <c r="CB364" s="85"/>
      <c r="CC364" s="85"/>
      <c r="CD364" s="85"/>
      <c r="CE364" s="85"/>
      <c r="CF364" s="85"/>
      <c r="CG364" s="85"/>
      <c r="CH364" s="85"/>
      <c r="CI364" s="85"/>
      <c r="CJ364" s="85"/>
      <c r="CK364" s="85"/>
      <c r="CL364" s="85"/>
      <c r="CM364" s="85"/>
      <c r="CN364" s="85"/>
      <c r="CO364" s="85"/>
      <c r="CP364" s="85"/>
      <c r="CQ364" s="85"/>
      <c r="CR364" s="85"/>
      <c r="CS364" s="85"/>
      <c r="CT364" s="85"/>
      <c r="CU364" s="85"/>
      <c r="CV364" s="85"/>
      <c r="CW364" s="85"/>
      <c r="CX364" s="85"/>
      <c r="CY364" s="85"/>
      <c r="CZ364" s="85"/>
      <c r="DA364" s="85"/>
      <c r="DB364" s="85"/>
      <c r="DC364" s="85"/>
      <c r="DD364" s="85"/>
      <c r="DE364" s="85"/>
    </row>
    <row r="365" spans="1:109" s="154" customFormat="1" ht="15" customHeight="1" x14ac:dyDescent="0.2">
      <c r="A365" s="137">
        <f>Input!A365</f>
        <v>9186</v>
      </c>
      <c r="B365" s="137" t="str">
        <f>Input!B365</f>
        <v>Hu1-13</v>
      </c>
      <c r="C365" s="137">
        <f>Input!O365</f>
        <v>2.0431558284702764</v>
      </c>
      <c r="D365" s="137">
        <f>C365*Input!P365/100</f>
        <v>1.1932811057741488E-2</v>
      </c>
      <c r="E365" s="138">
        <f>Input!M365</f>
        <v>2.6986917519985072</v>
      </c>
      <c r="F365" s="139">
        <f>E365*Input!N365/100</f>
        <v>2.6480147666046885E-4</v>
      </c>
      <c r="G365" s="140">
        <f t="shared" si="1222"/>
        <v>372.09561876555415</v>
      </c>
      <c r="H365" s="139">
        <f>G365*Input!L365/100</f>
        <v>2.0696598732297119E-2</v>
      </c>
      <c r="I365" s="137">
        <v>0</v>
      </c>
      <c r="J365" s="141">
        <f>(((C365*$G$4*0.000000001*Input!G365*(234/233))-(I365*0.000000000000001))/Input!F365)*1000000000000</f>
        <v>747.3084988005146</v>
      </c>
      <c r="K365" s="137">
        <f>J365*Input!P365/100</f>
        <v>4.3645673001395853</v>
      </c>
      <c r="L365" s="142">
        <f t="shared" si="1223"/>
        <v>10.334733326511062</v>
      </c>
      <c r="M365" s="143">
        <f>L365*Input!P365/100</f>
        <v>6.0358793195785229E-2</v>
      </c>
      <c r="N365" s="137">
        <v>0</v>
      </c>
      <c r="O365" s="141">
        <f>(((G365*$D$4*0.000000001*Input!G365*(238/236))-(N365*0.000000001))/Input!F365)*1000000</f>
        <v>13.709765993436307</v>
      </c>
      <c r="P365" s="137">
        <f>O365*Input!L365/100</f>
        <v>7.6256078053588486E-4</v>
      </c>
      <c r="Q365" s="144">
        <f t="shared" si="1224"/>
        <v>10.228845163323337</v>
      </c>
      <c r="R365" s="145">
        <f>Q365*Input!L365/100</f>
        <v>5.6894597292608351E-4</v>
      </c>
      <c r="S365" s="143">
        <f>Input!S365*0.0000028263/0.000000000155125</f>
        <v>1.0009638449300176</v>
      </c>
      <c r="T365" s="137">
        <f>S365*Input!T365/100</f>
        <v>1.5262561707413038E-3</v>
      </c>
      <c r="U365" s="143">
        <f>S365</f>
        <v>1.0009638449300176</v>
      </c>
      <c r="V365" s="137">
        <f>U365*Input!T365/100</f>
        <v>1.5262561707413038E-3</v>
      </c>
      <c r="W365" s="146">
        <v>0</v>
      </c>
      <c r="X365" s="141">
        <f>((($L$4*0.000000001*Input!G365/Input!W365*(232/229))-(W365*0.000000001))/Input!F365)*1000000000</f>
        <v>0.91547668539383065</v>
      </c>
      <c r="Y365" s="141">
        <f>X365*Input!X365/100</f>
        <v>4.2469563127882368E-3</v>
      </c>
      <c r="Z365" s="141">
        <f t="shared" si="1225"/>
        <v>2.2353321209815514E-4</v>
      </c>
      <c r="AA365" s="141">
        <f>Z365*Input!X365/100</f>
        <v>1.0369852136973813E-6</v>
      </c>
      <c r="AB365" s="142">
        <v>0</v>
      </c>
      <c r="AC365" s="142">
        <v>0.85</v>
      </c>
      <c r="AD365" s="141">
        <f>(((Input!G365*$L$4*0.000000001*Input!U365*(230/229))-((AB365*0.000000000000001)+(Input!G365*AC365*0.000000000000001)))/Input!F365)*1000000000000</f>
        <v>226.14098765514595</v>
      </c>
      <c r="AE365" s="141">
        <f>AD365*Input!V365/100</f>
        <v>0.57441642651544988</v>
      </c>
      <c r="AF365" s="141">
        <f t="shared" si="1226"/>
        <v>10.309433773547342</v>
      </c>
      <c r="AG365" s="141">
        <f>AF365*Input!V365/100</f>
        <v>2.6186796869523615E-2</v>
      </c>
      <c r="AH365" s="137">
        <f t="shared" si="1227"/>
        <v>46120.366977146965</v>
      </c>
      <c r="AI365" s="146">
        <f t="shared" si="1228"/>
        <v>243.92808891285958</v>
      </c>
      <c r="AJ365" s="143">
        <f t="shared" si="1229"/>
        <v>0.96384493001755445</v>
      </c>
      <c r="AK365" s="146">
        <f t="shared" si="1230"/>
        <v>1.5262561707413038</v>
      </c>
      <c r="AL365" s="146">
        <f t="shared" si="1231"/>
        <v>1.0078785638981969</v>
      </c>
      <c r="AM365" s="146">
        <f t="shared" si="1232"/>
        <v>2.5607069084693946E-3</v>
      </c>
      <c r="AN365" s="137">
        <f>AF365/Q365</f>
        <v>1.0078785638981969</v>
      </c>
      <c r="AO365" s="141">
        <f t="shared" si="1233"/>
        <v>2.5607069084693946E-3</v>
      </c>
      <c r="AP365" s="137" t="str">
        <f t="shared" si="1234"/>
        <v>Out of range</v>
      </c>
      <c r="AQ365" s="137" t="e">
        <f t="shared" si="1235"/>
        <v>#VALUE!</v>
      </c>
      <c r="AR365" s="137" t="e">
        <f t="shared" si="1236"/>
        <v>#VALUE!</v>
      </c>
      <c r="AS365" s="145">
        <f t="shared" si="1237"/>
        <v>2.1853220821022724E-5</v>
      </c>
      <c r="AT365" s="145">
        <f t="shared" si="1238"/>
        <v>1.0138580956128262E-7</v>
      </c>
      <c r="AU365" s="137">
        <v>0.75</v>
      </c>
      <c r="AV365" s="137">
        <f t="shared" si="1239"/>
        <v>0.375</v>
      </c>
      <c r="AW365" s="137" t="str">
        <f t="shared" si="1240"/>
        <v>Out of range</v>
      </c>
      <c r="AX365" s="147">
        <f t="shared" si="1241"/>
        <v>135.40143843769999</v>
      </c>
      <c r="AY365" s="147" t="e">
        <f t="shared" si="1242"/>
        <v>#VALUE!</v>
      </c>
      <c r="AZ365" s="137" t="str">
        <f>Input!B365</f>
        <v>Hu1-13</v>
      </c>
      <c r="BA365" s="148">
        <f>Input!E365</f>
        <v>0</v>
      </c>
      <c r="BB365" s="137" t="e">
        <f t="shared" si="1243"/>
        <v>#VALUE!</v>
      </c>
      <c r="BC365" s="143" t="e">
        <f t="shared" si="1244"/>
        <v>#VALUE!</v>
      </c>
      <c r="BD365" s="137" t="e">
        <f t="shared" si="1245"/>
        <v>#VALUE!</v>
      </c>
      <c r="BE365" s="149" t="e">
        <f t="shared" si="1246"/>
        <v>#VALUE!</v>
      </c>
      <c r="BF365" s="150" t="e">
        <f t="shared" si="1247"/>
        <v>#VALUE!</v>
      </c>
      <c r="BG365" s="151"/>
      <c r="BH365" s="151"/>
      <c r="BI365" s="151"/>
      <c r="BJ365" s="151"/>
      <c r="BK365" s="151"/>
      <c r="BL365" s="151"/>
      <c r="BM365" s="155"/>
      <c r="BN365" s="151"/>
      <c r="BO365" s="151"/>
      <c r="BP365" s="151"/>
      <c r="BQ365" s="151"/>
      <c r="BR365" s="151"/>
      <c r="BS365" s="151"/>
      <c r="BT365" s="151"/>
      <c r="BU365" s="151"/>
      <c r="BV365" s="151"/>
      <c r="BW365" s="151"/>
      <c r="BX365" s="151"/>
      <c r="BY365" s="151"/>
      <c r="BZ365" s="151"/>
      <c r="CA365" s="151"/>
      <c r="CB365" s="151"/>
      <c r="CC365" s="151"/>
      <c r="CD365" s="151"/>
      <c r="CE365" s="151"/>
      <c r="CF365" s="151"/>
      <c r="CG365" s="151"/>
      <c r="CH365" s="151"/>
      <c r="CI365" s="151"/>
      <c r="CJ365" s="151"/>
      <c r="CK365" s="151"/>
      <c r="CL365" s="151"/>
      <c r="CM365" s="151"/>
      <c r="CN365" s="151"/>
      <c r="CO365" s="151"/>
      <c r="CP365" s="151"/>
      <c r="CQ365" s="151"/>
      <c r="CR365" s="151"/>
      <c r="CS365" s="151"/>
      <c r="CT365" s="151"/>
      <c r="CU365" s="151"/>
      <c r="CV365" s="151"/>
      <c r="CW365" s="151"/>
      <c r="CX365" s="151"/>
      <c r="CY365" s="151"/>
      <c r="CZ365" s="151"/>
      <c r="DA365" s="151"/>
      <c r="DB365" s="151"/>
      <c r="DC365" s="151"/>
      <c r="DD365" s="151"/>
      <c r="DE365" s="151"/>
    </row>
    <row r="366" spans="1:109" s="76" customFormat="1" ht="15" customHeight="1" x14ac:dyDescent="0.2">
      <c r="A366" s="58"/>
      <c r="B366" s="58"/>
      <c r="C366" s="58"/>
      <c r="D366" s="58"/>
      <c r="E366" s="60"/>
      <c r="F366" s="61"/>
      <c r="G366" s="59"/>
      <c r="H366" s="61"/>
      <c r="I366" s="58"/>
      <c r="J366" s="63"/>
      <c r="K366" s="58"/>
      <c r="L366" s="64"/>
      <c r="M366" s="65"/>
      <c r="N366" s="58"/>
      <c r="O366" s="63"/>
      <c r="P366" s="58"/>
      <c r="Q366" s="66"/>
      <c r="R366" s="67"/>
      <c r="S366" s="65"/>
      <c r="T366" s="58"/>
      <c r="U366" s="58"/>
      <c r="V366" s="58"/>
      <c r="W366" s="68"/>
      <c r="X366" s="63"/>
      <c r="Y366" s="63"/>
      <c r="Z366" s="63"/>
      <c r="AA366" s="63"/>
      <c r="AB366" s="64"/>
      <c r="AC366" s="64"/>
      <c r="AD366" s="63"/>
      <c r="AE366" s="63"/>
      <c r="AF366" s="63"/>
      <c r="AG366" s="63"/>
      <c r="AH366" s="58"/>
      <c r="AI366" s="68"/>
      <c r="AJ366" s="65"/>
      <c r="AK366" s="68"/>
      <c r="AL366" s="68"/>
      <c r="AM366" s="68"/>
      <c r="AN366" s="58"/>
      <c r="AO366" s="63"/>
      <c r="AP366" s="58"/>
      <c r="AQ366" s="58"/>
      <c r="AR366" s="58"/>
      <c r="AS366" s="67"/>
      <c r="AT366" s="67"/>
      <c r="AU366" s="58"/>
      <c r="AV366" s="58"/>
      <c r="AW366" s="58"/>
      <c r="AX366" s="57"/>
      <c r="AY366" s="57"/>
      <c r="AZ366" s="58"/>
      <c r="BA366" s="69"/>
      <c r="BB366" s="58"/>
      <c r="BC366" s="65"/>
      <c r="BD366" s="58"/>
      <c r="BE366" s="62"/>
      <c r="BF366" s="74"/>
      <c r="BG366" s="75"/>
      <c r="BH366" s="75"/>
      <c r="BI366" s="75"/>
      <c r="BJ366" s="75"/>
      <c r="BK366" s="75"/>
      <c r="BL366" s="75"/>
      <c r="BM366" s="103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</row>
    <row r="367" spans="1:109" s="154" customFormat="1" ht="15" customHeight="1" x14ac:dyDescent="0.2">
      <c r="A367" s="137">
        <f>Input!A367</f>
        <v>9186</v>
      </c>
      <c r="B367" s="137" t="str">
        <f>Input!B367</f>
        <v>Hu1-13</v>
      </c>
      <c r="C367" s="137">
        <f>Input!O367</f>
        <v>2.0566244427852971</v>
      </c>
      <c r="D367" s="137">
        <f>C367*Input!P367/100</f>
        <v>1.3678291472243769E-2</v>
      </c>
      <c r="E367" s="138">
        <f>Input!M367</f>
        <v>2.6990893782246821</v>
      </c>
      <c r="F367" s="139">
        <f>E367*Input!N367/100</f>
        <v>3.0348284456022367E-4</v>
      </c>
      <c r="G367" s="140">
        <f t="shared" ref="G367:G379" si="1248">E367*137.88</f>
        <v>372.15044346961918</v>
      </c>
      <c r="H367" s="139">
        <f>G367*Input!L367/100</f>
        <v>4.594383224453373E-2</v>
      </c>
      <c r="I367" s="137">
        <v>0</v>
      </c>
      <c r="J367" s="141">
        <f>(((C367*$G$4*0.000000001*Input!G367*(234/233))-(I367*0.000000000000001))/Input!F367)*1000000000000</f>
        <v>752.23480437370097</v>
      </c>
      <c r="K367" s="137">
        <f>J367*Input!P367/100</f>
        <v>5.0029974825422769</v>
      </c>
      <c r="L367" s="142">
        <f t="shared" ref="L367:L379" si="1249">(J367/234)*602200000000*0.0000028263/(365.2425*24*60)</f>
        <v>10.402860551700529</v>
      </c>
      <c r="M367" s="143">
        <f>L367*Input!P367/100</f>
        <v>6.9187818549194049E-2</v>
      </c>
      <c r="N367" s="137">
        <v>0</v>
      </c>
      <c r="O367" s="141">
        <f>(((G367*$D$4*0.000000001*Input!G367*(238/236))-(N367*0.000000001))/Input!F367)*1000000</f>
        <v>13.711785995353782</v>
      </c>
      <c r="P367" s="137">
        <f>O367*Input!L367/100</f>
        <v>1.6927885122751693E-3</v>
      </c>
      <c r="Q367" s="144">
        <f t="shared" ref="Q367:Q379" si="1250">(O367/238.05)*602200000000000000*0.00000000015512/(365.2425*24*60)</f>
        <v>10.230352285097215</v>
      </c>
      <c r="R367" s="145">
        <f>Q367*Input!L367/100</f>
        <v>1.2629881206291224E-3</v>
      </c>
      <c r="S367" s="143">
        <f>Input!S367*0.0000028263/0.000000000155125</f>
        <v>0.99987386681428225</v>
      </c>
      <c r="T367" s="137">
        <f>S367*Input!T367/100</f>
        <v>1.2235329516160939E-3</v>
      </c>
      <c r="U367" s="143">
        <f>S367</f>
        <v>0.99987386681428225</v>
      </c>
      <c r="V367" s="137">
        <f>U367*Input!T367/100</f>
        <v>1.2235329516160939E-3</v>
      </c>
      <c r="W367" s="146">
        <v>0</v>
      </c>
      <c r="X367" s="141">
        <f>((($L$4*0.000000001*Input!G367/Input!W367*(232/229))-(W367*0.000000001))/Input!F367)*1000000000</f>
        <v>0.8647979073525216</v>
      </c>
      <c r="Y367" s="141">
        <f>X367*Input!X367/100</f>
        <v>3.0281674485226778E-3</v>
      </c>
      <c r="Z367" s="141">
        <f t="shared" ref="Z367:Z379" si="1251">(X367/232)*6.022E+23*0.000000001*0.000000000049475/(365.2425*24*60)</f>
        <v>2.1115890456905632E-4</v>
      </c>
      <c r="AA367" s="141">
        <f>Z367*Input!X367/100</f>
        <v>7.3939184617045006E-7</v>
      </c>
      <c r="AB367" s="142">
        <v>0</v>
      </c>
      <c r="AC367" s="142">
        <v>0.85</v>
      </c>
      <c r="AD367" s="141">
        <f>(((Input!G367*$L$4*0.000000001*Input!U367*(230/229))-((AB367*0.000000000000001)+(Input!G367*AC367*0.000000000000001)))/Input!F367)*1000000000000</f>
        <v>225.85472489682414</v>
      </c>
      <c r="AE367" s="141">
        <f>AD367*Input!V367/100</f>
        <v>0.54352677458339538</v>
      </c>
      <c r="AF367" s="141">
        <f t="shared" ref="AF367:AF379" si="1252">(AD367/230)*602200000000*0.0000091577/(365.2425*24*60)</f>
        <v>10.296383477007325</v>
      </c>
      <c r="AG367" s="141">
        <f>AF367*Input!V367/100</f>
        <v>2.4778583240568062E-2</v>
      </c>
      <c r="AH367" s="137">
        <f t="shared" ref="AH367:AH379" si="1253">AF367/Z367</f>
        <v>48761.303711158667</v>
      </c>
      <c r="AI367" s="146">
        <f t="shared" ref="AI367:AI379" si="1254">AH367*SQRT((AG367/AF367)^2+(AA367/Z367)^2)</f>
        <v>207.17833849135002</v>
      </c>
      <c r="AJ367" s="143">
        <f t="shared" ref="AJ367:AJ379" si="1255">(U367-1)*1000</f>
        <v>-0.12613318571774723</v>
      </c>
      <c r="AK367" s="146">
        <f t="shared" ref="AK367:AK379" si="1256">V367*1000</f>
        <v>1.223532951616094</v>
      </c>
      <c r="AL367" s="146">
        <f t="shared" ref="AL367:AL379" si="1257">AF367/Q367</f>
        <v>1.0064544396976729</v>
      </c>
      <c r="AM367" s="146">
        <f t="shared" ref="AM367:AM379" si="1258">AL367*SQRT((R367/Q367)^2+(AG367/AF367)^2)</f>
        <v>2.4252504540598734E-3</v>
      </c>
      <c r="AN367" s="137">
        <f>AF367/Q367</f>
        <v>1.0064544396976729</v>
      </c>
      <c r="AO367" s="141">
        <f t="shared" ref="AO367:AO379" si="1259">AN367*SQRT((R367/Q367)^2+(AG367/AF367)^2)</f>
        <v>2.4252504540598734E-3</v>
      </c>
      <c r="AP367" s="137" t="str">
        <f t="shared" ref="AP367:AP379" si="1260">ThU_Alter_Kombi(AN367,U367)</f>
        <v>Out of range</v>
      </c>
      <c r="AQ367" s="137" t="e">
        <f t="shared" ref="AQ367:AQ379" si="1261">Montealter(AN367,AO367,U367,V367)</f>
        <v>#VALUE!</v>
      </c>
      <c r="AR367" s="137" t="e">
        <f t="shared" ref="AR367:AR379" si="1262">(AQ367/AP367)*100</f>
        <v>#VALUE!</v>
      </c>
      <c r="AS367" s="145">
        <f t="shared" ref="AS367:AS379" si="1263">Z367/Q367</f>
        <v>2.0640433357965224E-5</v>
      </c>
      <c r="AT367" s="145">
        <f t="shared" ref="AT367:AT379" si="1264">AS367*SQRT((Y367/X367)^2+(P367/O367)^2)</f>
        <v>7.2319235104362419E-8</v>
      </c>
      <c r="AU367" s="137">
        <v>0.75</v>
      </c>
      <c r="AV367" s="137">
        <f t="shared" ref="AV367:AV379" si="1265">AU367/2</f>
        <v>0.375</v>
      </c>
      <c r="AW367" s="137" t="str">
        <f t="shared" ref="AW367:AW379" si="1266">marincorr_age(AN367,U367,AS367,AU367)</f>
        <v>Out of range</v>
      </c>
      <c r="AX367" s="147">
        <f t="shared" ref="AX367:AX379" si="1267">marincorr_age_error(AN367, AO367, U367, V367, AS367, AT367, AU367, AV367)</f>
        <v>0</v>
      </c>
      <c r="AY367" s="147" t="e">
        <f t="shared" ref="AY367:AY379" si="1268">SQRT(((AU367*EXP(-0.0000091577*AW367*1000))/(0.0000091577*(EXP(-0.0000091577*AW367*1000)+(AJ367/1000)*EXP(-(0.0000091577-0.0000028263)*AW367*1000)-AS367*AU367*EXP(-0.0000091577*AW367*1000))))^2*AT367^2+((AS367*EXP(-0.0000091577*AW367*1000))/(0.0000091577*(EXP(-0.0000091577*AW367*1000)+(AJ367/1000)*EXP(-(0.0000091577-0.0000028263)*AW367*1000)-AS367*AU367*EXP(-0.0000091577*AW367*1000))))^2*AV367^2+((0.0000091577/(0.0000091577-0.0000028263))*(EXP(-(0.0000091577-0.0000028263)*AW367*1000)-1)/(0.0000091577*(EXP(-0.0000091577*AW367*1000)+(AJ367/1000)*EXP(-(0.0000091577-0.0000028263)*AW367*1000)-AS367*AU367*EXP(-0.0000091577*AW367*1000))))^2*T367^2+(1/(0.0000091577*(EXP(-0.0000091577*AW367*1000)+(AJ367/1000)*EXP(-(0.0000091577-0.0000028263)*AW367*1000)-AS367*AU367*EXP(-0.0000091577*AW367*1000))))^2*AO367^2)/1000</f>
        <v>#VALUE!</v>
      </c>
      <c r="AZ367" s="137" t="str">
        <f>Input!B367</f>
        <v>Hu1-13</v>
      </c>
      <c r="BA367" s="148">
        <f>Input!E367</f>
        <v>0</v>
      </c>
      <c r="BB367" s="137" t="e">
        <f t="shared" ref="BB367:BB379" si="1269">((U367-1)*EXP(0.0000028263*AW367*1000))*1000</f>
        <v>#VALUE!</v>
      </c>
      <c r="BC367" s="143" t="e">
        <f t="shared" ref="BC367:BC379" si="1270">SQRT((EXP(0.0000028263*AW367*1000)*V367)^2+((U367-1)*0.0000028263*EXP(0.0000028263*AW367*1000)*AX367*1000)^2)*1000</f>
        <v>#VALUE!</v>
      </c>
      <c r="BD367" s="137" t="e">
        <f t="shared" ref="BD367:BD379" si="1271">AW367*1000-58</f>
        <v>#VALUE!</v>
      </c>
      <c r="BE367" s="149" t="e">
        <f t="shared" ref="BE367:BE379" si="1272">AY367/2*1000</f>
        <v>#VALUE!</v>
      </c>
      <c r="BF367" s="150" t="e">
        <f t="shared" ref="BF367:BF379" si="1273">AY367/AW367*100</f>
        <v>#VALUE!</v>
      </c>
      <c r="BG367" s="151"/>
      <c r="BH367" s="151"/>
      <c r="BI367" s="151"/>
      <c r="BJ367" s="151"/>
      <c r="BK367" s="151"/>
      <c r="BL367" s="151"/>
      <c r="BM367" s="155"/>
      <c r="BN367" s="151"/>
      <c r="BO367" s="151"/>
      <c r="BP367" s="151"/>
      <c r="BQ367" s="151"/>
      <c r="BR367" s="151"/>
      <c r="BS367" s="151"/>
      <c r="BT367" s="151"/>
      <c r="BU367" s="151"/>
      <c r="BV367" s="151"/>
      <c r="BW367" s="151"/>
      <c r="BX367" s="151"/>
      <c r="BY367" s="151"/>
      <c r="BZ367" s="151"/>
      <c r="CA367" s="151"/>
      <c r="CB367" s="151"/>
      <c r="CC367" s="151"/>
      <c r="CD367" s="151"/>
      <c r="CE367" s="151"/>
      <c r="CF367" s="151"/>
      <c r="CG367" s="151"/>
      <c r="CH367" s="151"/>
      <c r="CI367" s="151"/>
      <c r="CJ367" s="151"/>
      <c r="CK367" s="151"/>
      <c r="CL367" s="151"/>
      <c r="CM367" s="151"/>
      <c r="CN367" s="151"/>
      <c r="CO367" s="151"/>
      <c r="CP367" s="151"/>
      <c r="CQ367" s="151"/>
      <c r="CR367" s="151"/>
      <c r="CS367" s="151"/>
      <c r="CT367" s="151"/>
      <c r="CU367" s="151"/>
      <c r="CV367" s="151"/>
      <c r="CW367" s="151"/>
      <c r="CX367" s="151"/>
      <c r="CY367" s="151"/>
      <c r="CZ367" s="151"/>
      <c r="DA367" s="151"/>
      <c r="DB367" s="151"/>
      <c r="DC367" s="151"/>
      <c r="DD367" s="151"/>
      <c r="DE367" s="151"/>
    </row>
    <row r="368" spans="1:109" ht="15" customHeight="1" x14ac:dyDescent="0.2">
      <c r="A368" s="9">
        <f>Input!A368</f>
        <v>9381</v>
      </c>
      <c r="B368" s="9" t="str">
        <f>Input!B368</f>
        <v>LM-AJ 59</v>
      </c>
      <c r="C368" s="9">
        <f>Input!O368</f>
        <v>8.9380342492041791</v>
      </c>
      <c r="D368" s="9">
        <f>C368*Input!P368/100</f>
        <v>4.6756819248262457E-2</v>
      </c>
      <c r="E368" s="11">
        <f>Input!M368</f>
        <v>5.3054653664487583</v>
      </c>
      <c r="F368" s="12">
        <f>E368*Input!N368/100</f>
        <v>6.6854915242550684E-4</v>
      </c>
      <c r="G368" s="13">
        <f t="shared" si="1248"/>
        <v>731.5175647259548</v>
      </c>
      <c r="H368" s="12">
        <f>G368*Input!L368/100</f>
        <v>0.13434596758560569</v>
      </c>
      <c r="I368" s="9">
        <v>0.3</v>
      </c>
      <c r="J368" s="21">
        <f>(((C368*$G$4*0.000000001*Input!G368*(234/233))-(I368*0.000000000000001))/Input!F368)*1000000000000</f>
        <v>146.70814675452542</v>
      </c>
      <c r="K368" s="9">
        <f>J368*Input!P368/100</f>
        <v>0.76746252126519532</v>
      </c>
      <c r="L368" s="14">
        <f t="shared" si="1249"/>
        <v>2.0288670287682606</v>
      </c>
      <c r="M368" s="22">
        <f>L368*Input!P368/100</f>
        <v>1.0613448807417949E-2</v>
      </c>
      <c r="N368" s="9">
        <v>5.0000000000000001E-3</v>
      </c>
      <c r="O368" s="21">
        <f>(((G368*$D$4*0.000000001*Input!G368*(238/236))-(N368*0.000000001))/Input!F368)*1000000</f>
        <v>1.2095117190829736</v>
      </c>
      <c r="P368" s="9">
        <f>O368*Input!L368/100</f>
        <v>2.2213140195369803E-4</v>
      </c>
      <c r="Q368" s="23">
        <f t="shared" si="1250"/>
        <v>0.90241570159898776</v>
      </c>
      <c r="R368" s="24">
        <f>Q368*Input!L368/100</f>
        <v>1.6573205681148247E-4</v>
      </c>
      <c r="S368" s="65">
        <f>Input!S368*0.0000028263/0.000000000155125</f>
        <v>2.265796671181258</v>
      </c>
      <c r="T368" s="9">
        <f>S368*Input!T368/100</f>
        <v>1.13621716235706E-3</v>
      </c>
      <c r="U368" s="9">
        <f>S368*1/((U367+U369)/2)</f>
        <v>2.2666296372394137</v>
      </c>
      <c r="V368" s="9">
        <f>U368*Input!T368/100</f>
        <v>1.1366348654735729E-3</v>
      </c>
      <c r="W368" s="3">
        <v>3.0000000000000001E-3</v>
      </c>
      <c r="X368" s="21">
        <f>((($L$4*0.000000001*Input!G368/Input!W368*(232/229))-(W368*0.000000001))/Input!F368)*1000000000</f>
        <v>445.55308863868589</v>
      </c>
      <c r="Y368" s="21">
        <f>X368*Input!X368/100</f>
        <v>0.77315391976329484</v>
      </c>
      <c r="Z368" s="21">
        <f t="shared" si="1251"/>
        <v>0.1087913156639419</v>
      </c>
      <c r="AA368" s="21">
        <f>Z368*Input!X368/100</f>
        <v>1.8878206500323968E-4</v>
      </c>
      <c r="AB368" s="14">
        <v>0.05</v>
      </c>
      <c r="AC368" s="14">
        <v>0.85</v>
      </c>
      <c r="AD368" s="21">
        <f>(((Input!G368*$L$4*0.000000001*Input!U368*(230/229))-((AB368*0.000000000000001)+(Input!G368*AC368*0.000000000000001)))/Input!F368)*1000000000000</f>
        <v>3.8337531060106218</v>
      </c>
      <c r="AE368" s="21">
        <f>AD368*Input!V368/100</f>
        <v>8.938920846148184E-3</v>
      </c>
      <c r="AF368" s="21">
        <f t="shared" si="1252"/>
        <v>0.17477514430431268</v>
      </c>
      <c r="AG368" s="21">
        <f>AF368*Input!V368/100</f>
        <v>4.0751220477943035E-4</v>
      </c>
      <c r="AH368" s="9">
        <f t="shared" si="1253"/>
        <v>1.6065174250139218</v>
      </c>
      <c r="AI368" s="3">
        <f t="shared" si="1254"/>
        <v>4.6693272630099116E-3</v>
      </c>
      <c r="AJ368" s="22">
        <f t="shared" si="1255"/>
        <v>1266.6296372394138</v>
      </c>
      <c r="AK368" s="3">
        <f t="shared" si="1256"/>
        <v>1.136634865473573</v>
      </c>
      <c r="AL368" s="3">
        <f t="shared" si="1257"/>
        <v>0.19367475986358515</v>
      </c>
      <c r="AM368" s="3">
        <f t="shared" si="1258"/>
        <v>4.5297790136303979E-4</v>
      </c>
      <c r="AN368" s="9">
        <f>AL368*1/((AN367+AN369)/2)</f>
        <v>0.19229397607958715</v>
      </c>
      <c r="AO368" s="21">
        <f t="shared" si="1259"/>
        <v>4.4974844316646281E-4</v>
      </c>
      <c r="AP368" s="58">
        <f t="shared" si="1260"/>
        <v>9.6050000000000004</v>
      </c>
      <c r="AQ368" s="58">
        <f t="shared" si="1261"/>
        <v>2.4299999999999999E-2</v>
      </c>
      <c r="AR368" s="58">
        <f t="shared" si="1262"/>
        <v>0.25299323269130658</v>
      </c>
      <c r="AS368" s="67">
        <f t="shared" si="1263"/>
        <v>0.12055565464028926</v>
      </c>
      <c r="AT368" s="67">
        <f t="shared" si="1264"/>
        <v>2.1036471167852305E-4</v>
      </c>
      <c r="AU368" s="58">
        <v>0.75</v>
      </c>
      <c r="AV368" s="58">
        <f t="shared" si="1265"/>
        <v>0.375</v>
      </c>
      <c r="AW368" s="58">
        <f t="shared" si="1266"/>
        <v>5.2126999999999999</v>
      </c>
      <c r="AX368" s="57">
        <f t="shared" si="1267"/>
        <v>2.3130102785000002</v>
      </c>
      <c r="AY368" s="47">
        <f t="shared" si="1268"/>
        <v>2.2491695302922143</v>
      </c>
      <c r="AZ368" s="9" t="str">
        <f>Input!B368</f>
        <v>LM-AJ 59</v>
      </c>
      <c r="BA368" s="48">
        <f>Input!E368</f>
        <v>0</v>
      </c>
      <c r="BB368" s="58">
        <f t="shared" si="1269"/>
        <v>1285.4285926701386</v>
      </c>
      <c r="BC368" s="22">
        <f t="shared" si="1270"/>
        <v>8.4819834180638285</v>
      </c>
      <c r="BD368" s="9">
        <f t="shared" si="1271"/>
        <v>5154.7</v>
      </c>
      <c r="BE368" s="49">
        <f t="shared" si="1272"/>
        <v>1124.5847651461072</v>
      </c>
      <c r="BF368" s="89">
        <f t="shared" si="1273"/>
        <v>43.147879799186875</v>
      </c>
      <c r="BG368" s="85"/>
      <c r="BH368" s="85"/>
      <c r="BI368" s="85"/>
      <c r="BJ368" s="85"/>
      <c r="BK368" s="85"/>
      <c r="BL368" s="85"/>
      <c r="BM368" s="90"/>
      <c r="BN368" s="85"/>
      <c r="BO368" s="85"/>
      <c r="BP368" s="85"/>
      <c r="BQ368" s="85"/>
      <c r="BR368" s="85"/>
      <c r="BS368" s="85"/>
      <c r="BT368" s="85"/>
      <c r="BU368" s="85"/>
      <c r="BV368" s="85"/>
      <c r="BW368" s="85"/>
      <c r="BX368" s="85"/>
      <c r="BY368" s="85"/>
      <c r="BZ368" s="85"/>
      <c r="CA368" s="85"/>
      <c r="CB368" s="85"/>
      <c r="CC368" s="85"/>
      <c r="CD368" s="85"/>
      <c r="CE368" s="85"/>
      <c r="CF368" s="85"/>
      <c r="CG368" s="85"/>
      <c r="CH368" s="85"/>
      <c r="CI368" s="85"/>
      <c r="CJ368" s="85"/>
      <c r="CK368" s="85"/>
      <c r="CL368" s="85"/>
      <c r="CM368" s="85"/>
      <c r="CN368" s="85"/>
      <c r="CO368" s="85"/>
      <c r="CP368" s="85"/>
      <c r="CQ368" s="85"/>
      <c r="CR368" s="85"/>
      <c r="CS368" s="85"/>
      <c r="CT368" s="85"/>
      <c r="CU368" s="85"/>
      <c r="CV368" s="85"/>
      <c r="CW368" s="85"/>
      <c r="CX368" s="85"/>
      <c r="CY368" s="85"/>
      <c r="CZ368" s="85"/>
      <c r="DA368" s="85"/>
      <c r="DB368" s="85"/>
      <c r="DC368" s="85"/>
      <c r="DD368" s="85"/>
      <c r="DE368" s="85"/>
    </row>
    <row r="369" spans="1:109" s="154" customFormat="1" ht="15" customHeight="1" x14ac:dyDescent="0.2">
      <c r="A369" s="137">
        <f>Input!A369</f>
        <v>9186</v>
      </c>
      <c r="B369" s="137" t="str">
        <f>Input!B369</f>
        <v>Hu1-13</v>
      </c>
      <c r="C369" s="137">
        <f>Input!O369</f>
        <v>2.0622861970401662</v>
      </c>
      <c r="D369" s="137">
        <f>C369*Input!P369/100</f>
        <v>1.7175937418442696E-2</v>
      </c>
      <c r="E369" s="138">
        <f>Input!M369</f>
        <v>2.6989829365202036</v>
      </c>
      <c r="F369" s="139">
        <f>E369*Input!N369/100</f>
        <v>3.0744266680381464E-4</v>
      </c>
      <c r="G369" s="140">
        <f t="shared" si="1248"/>
        <v>372.13576728740566</v>
      </c>
      <c r="H369" s="139">
        <f>G369*Input!L369/100</f>
        <v>4.6675006335273841E-2</v>
      </c>
      <c r="I369" s="137">
        <v>0</v>
      </c>
      <c r="J369" s="141">
        <f>(((C369*$G$4*0.000000001*Input!G369*(234/233))-(I369*0.000000000000001))/Input!F369)*1000000000000</f>
        <v>754.30565820375432</v>
      </c>
      <c r="K369" s="137">
        <f>J369*Input!P369/100</f>
        <v>6.2823030083212901</v>
      </c>
      <c r="L369" s="142">
        <f t="shared" si="1249"/>
        <v>10.43149895488494</v>
      </c>
      <c r="M369" s="143">
        <f>L369*Input!P369/100</f>
        <v>8.6879684054911269E-2</v>
      </c>
      <c r="N369" s="137">
        <v>0</v>
      </c>
      <c r="O369" s="141">
        <f>(((G369*$D$4*0.000000001*Input!G369*(238/236))-(N369*0.000000001))/Input!F369)*1000000</f>
        <v>13.711245255249153</v>
      </c>
      <c r="P369" s="137">
        <f>O369*Input!L369/100</f>
        <v>1.7197284308847097E-3</v>
      </c>
      <c r="Q369" s="144">
        <f t="shared" si="1250"/>
        <v>10.229948839348653</v>
      </c>
      <c r="R369" s="145">
        <f>Q369*Input!L369/100</f>
        <v>1.2830879718083075E-3</v>
      </c>
      <c r="S369" s="143">
        <f>Input!S369*0.0000028263/0.000000000155125</f>
        <v>0.99939115112736088</v>
      </c>
      <c r="T369" s="137">
        <f>S369*Input!T369/100</f>
        <v>1.2773985682566103E-3</v>
      </c>
      <c r="U369" s="143">
        <f>S369</f>
        <v>0.99939115112736088</v>
      </c>
      <c r="V369" s="137">
        <f>U369*Input!T369/100</f>
        <v>1.2773985682566103E-3</v>
      </c>
      <c r="W369" s="146">
        <v>0</v>
      </c>
      <c r="X369" s="141">
        <f>((($L$4*0.000000001*Input!G369/Input!W369*(232/229))-(W369*0.000000001))/Input!F369)*1000000000</f>
        <v>0.8577162069513653</v>
      </c>
      <c r="Y369" s="141">
        <f>X369*Input!X369/100</f>
        <v>4.975900791427402E-3</v>
      </c>
      <c r="Z369" s="141">
        <f t="shared" si="1251"/>
        <v>2.0942975595932822E-4</v>
      </c>
      <c r="AA369" s="141">
        <f>Z369*Input!X369/100</f>
        <v>1.2149725981399797E-6</v>
      </c>
      <c r="AB369" s="142">
        <v>0</v>
      </c>
      <c r="AC369" s="142">
        <v>0.85</v>
      </c>
      <c r="AD369" s="141">
        <f>(((Input!G369*$L$4*0.000000001*Input!U369*(230/229))-((AB369*0.000000000000001)+(Input!G369*AC369*0.000000000000001)))/Input!F369)*1000000000000</f>
        <v>226.17170964445114</v>
      </c>
      <c r="AE369" s="141">
        <f>AD369*Input!V369/100</f>
        <v>0.47175736143098651</v>
      </c>
      <c r="AF369" s="141">
        <f t="shared" si="1252"/>
        <v>10.310834343684661</v>
      </c>
      <c r="AG369" s="141">
        <f>AF369*Input!V369/100</f>
        <v>2.1506721648677299E-2</v>
      </c>
      <c r="AH369" s="137">
        <f t="shared" si="1253"/>
        <v>49232.900532468033</v>
      </c>
      <c r="AI369" s="146">
        <f t="shared" si="1254"/>
        <v>303.51685107177121</v>
      </c>
      <c r="AJ369" s="143">
        <f t="shared" si="1255"/>
        <v>-0.6088488726391228</v>
      </c>
      <c r="AK369" s="146">
        <f t="shared" si="1256"/>
        <v>1.2773985682566102</v>
      </c>
      <c r="AL369" s="146">
        <f t="shared" si="1257"/>
        <v>1.0079067359579443</v>
      </c>
      <c r="AM369" s="146">
        <f t="shared" si="1258"/>
        <v>2.1061267236709802E-3</v>
      </c>
      <c r="AN369" s="137">
        <f>AF369/Q369</f>
        <v>1.0079067359579443</v>
      </c>
      <c r="AO369" s="141">
        <f t="shared" si="1259"/>
        <v>2.1061267236709802E-3</v>
      </c>
      <c r="AP369" s="137" t="str">
        <f t="shared" si="1260"/>
        <v>Out of range</v>
      </c>
      <c r="AQ369" s="137" t="e">
        <f t="shared" si="1261"/>
        <v>#VALUE!</v>
      </c>
      <c r="AR369" s="137" t="e">
        <f t="shared" si="1262"/>
        <v>#VALUE!</v>
      </c>
      <c r="AS369" s="145">
        <f t="shared" si="1263"/>
        <v>2.047221928948207E-5</v>
      </c>
      <c r="AT369" s="145">
        <f t="shared" si="1264"/>
        <v>1.1879399759518054E-7</v>
      </c>
      <c r="AU369" s="137">
        <v>0.75</v>
      </c>
      <c r="AV369" s="137">
        <f t="shared" si="1265"/>
        <v>0.375</v>
      </c>
      <c r="AW369" s="137" t="str">
        <f t="shared" si="1266"/>
        <v>Out of range</v>
      </c>
      <c r="AX369" s="147">
        <f t="shared" si="1267"/>
        <v>0</v>
      </c>
      <c r="AY369" s="147" t="e">
        <f t="shared" si="1268"/>
        <v>#VALUE!</v>
      </c>
      <c r="AZ369" s="137" t="str">
        <f>Input!B369</f>
        <v>Hu1-13</v>
      </c>
      <c r="BA369" s="148">
        <f>Input!E369</f>
        <v>0</v>
      </c>
      <c r="BB369" s="137" t="e">
        <f t="shared" si="1269"/>
        <v>#VALUE!</v>
      </c>
      <c r="BC369" s="143" t="e">
        <f t="shared" si="1270"/>
        <v>#VALUE!</v>
      </c>
      <c r="BD369" s="137" t="e">
        <f t="shared" si="1271"/>
        <v>#VALUE!</v>
      </c>
      <c r="BE369" s="149" t="e">
        <f t="shared" si="1272"/>
        <v>#VALUE!</v>
      </c>
      <c r="BF369" s="150" t="e">
        <f t="shared" si="1273"/>
        <v>#VALUE!</v>
      </c>
      <c r="BG369" s="151"/>
      <c r="BH369" s="151"/>
      <c r="BI369" s="151"/>
      <c r="BJ369" s="151"/>
      <c r="BK369" s="151"/>
      <c r="BL369" s="151"/>
      <c r="BM369" s="155"/>
      <c r="BN369" s="151"/>
      <c r="BO369" s="151"/>
      <c r="BP369" s="151"/>
      <c r="BQ369" s="151"/>
      <c r="BR369" s="151"/>
      <c r="BS369" s="151"/>
      <c r="BT369" s="151"/>
      <c r="BU369" s="151"/>
      <c r="BV369" s="151"/>
      <c r="BW369" s="151"/>
      <c r="BX369" s="151"/>
      <c r="BY369" s="151"/>
      <c r="BZ369" s="151"/>
      <c r="CA369" s="151"/>
      <c r="CB369" s="151"/>
      <c r="CC369" s="151"/>
      <c r="CD369" s="151"/>
      <c r="CE369" s="151"/>
      <c r="CF369" s="151"/>
      <c r="CG369" s="151"/>
      <c r="CH369" s="151"/>
      <c r="CI369" s="151"/>
      <c r="CJ369" s="151"/>
      <c r="CK369" s="151"/>
      <c r="CL369" s="151"/>
      <c r="CM369" s="151"/>
      <c r="CN369" s="151"/>
      <c r="CO369" s="151"/>
      <c r="CP369" s="151"/>
      <c r="CQ369" s="151"/>
      <c r="CR369" s="151"/>
      <c r="CS369" s="151"/>
      <c r="CT369" s="151"/>
      <c r="CU369" s="151"/>
      <c r="CV369" s="151"/>
      <c r="CW369" s="151"/>
      <c r="CX369" s="151"/>
      <c r="CY369" s="151"/>
      <c r="CZ369" s="151"/>
      <c r="DA369" s="151"/>
      <c r="DB369" s="151"/>
      <c r="DC369" s="151"/>
      <c r="DD369" s="151"/>
      <c r="DE369" s="151"/>
    </row>
    <row r="370" spans="1:109" ht="15" customHeight="1" x14ac:dyDescent="0.2">
      <c r="A370" s="9">
        <f>Input!A370</f>
        <v>9379</v>
      </c>
      <c r="B370" s="9" t="str">
        <f>Input!B370</f>
        <v>LM-AJ 53</v>
      </c>
      <c r="C370" s="9">
        <f>Input!O370</f>
        <v>12.394477824162641</v>
      </c>
      <c r="D370" s="9">
        <f>C370*Input!P370/100</f>
        <v>0.10562372328051227</v>
      </c>
      <c r="E370" s="11">
        <f>Input!M370</f>
        <v>7.0327143089741488</v>
      </c>
      <c r="F370" s="12">
        <f>E370*Input!N370/100</f>
        <v>9.5353744025358051E-4</v>
      </c>
      <c r="G370" s="13">
        <f t="shared" si="1248"/>
        <v>969.67064892135556</v>
      </c>
      <c r="H370" s="12">
        <f>G370*Input!L370/100</f>
        <v>0.13429766250658337</v>
      </c>
      <c r="I370" s="9">
        <v>0.3</v>
      </c>
      <c r="J370" s="21">
        <f>(((C370*$G$4*0.000000001*Input!G370*(234/233))-(I370*0.000000000000001))/Input!F370)*1000000000000</f>
        <v>173.08730265494967</v>
      </c>
      <c r="K370" s="9">
        <f>J370*Input!P370/100</f>
        <v>1.4750218297503634</v>
      </c>
      <c r="L370" s="14">
        <f t="shared" si="1249"/>
        <v>2.3936715800973607</v>
      </c>
      <c r="M370" s="22">
        <f>L370*Input!P370/100</f>
        <v>2.0398479725200609E-2</v>
      </c>
      <c r="N370" s="9">
        <v>5.0000000000000001E-3</v>
      </c>
      <c r="O370" s="21">
        <f>(((G370*$D$4*0.000000001*Input!G370*(238/236))-(N370*0.000000001))/Input!F370)*1000000</f>
        <v>1.3640654927091223</v>
      </c>
      <c r="P370" s="9">
        <f>O370*Input!L370/100</f>
        <v>1.8892064783079105E-4</v>
      </c>
      <c r="Q370" s="23">
        <f t="shared" si="1250"/>
        <v>1.0177281453406297</v>
      </c>
      <c r="R370" s="24">
        <f>Q370*Input!L370/100</f>
        <v>1.409535403989444E-4</v>
      </c>
      <c r="S370" s="65">
        <f>Input!S370*0.0000028263/0.000000000155125</f>
        <v>2.3202929833739936</v>
      </c>
      <c r="T370" s="9">
        <f>S370*Input!T370/100</f>
        <v>9.6878516912250138E-4</v>
      </c>
      <c r="U370" s="9">
        <f>S370*1/((U369+U371)/2)</f>
        <v>2.3214614256978852</v>
      </c>
      <c r="V370" s="9">
        <f>U370*Input!T370/100</f>
        <v>9.6927302544171285E-4</v>
      </c>
      <c r="W370" s="3">
        <v>3.0000000000000001E-3</v>
      </c>
      <c r="X370" s="21">
        <f>((($L$4*0.000000001*Input!G370/Input!W370*(232/229))-(W370*0.000000001))/Input!F370)*1000000000</f>
        <v>22.724422855460045</v>
      </c>
      <c r="Y370" s="21">
        <f>X370*Input!X370/100</f>
        <v>6.2903154796379562E-2</v>
      </c>
      <c r="Z370" s="21">
        <f t="shared" si="1251"/>
        <v>5.5486538488661603E-3</v>
      </c>
      <c r="AA370" s="21">
        <f>Z370*Input!X370/100</f>
        <v>1.5359150557387805E-5</v>
      </c>
      <c r="AB370" s="14">
        <v>0.05</v>
      </c>
      <c r="AC370" s="14">
        <v>0.85</v>
      </c>
      <c r="AD370" s="21">
        <f>(((Input!G370*$L$4*0.000000001*Input!U370*(230/229))-((AB370*0.000000000000001)+(Input!G370*AC370*0.000000000000001)))/Input!F370)*1000000000000</f>
        <v>2.5987874631393564</v>
      </c>
      <c r="AE370" s="21">
        <f>AD370*Input!V370/100</f>
        <v>9.1776649133376298E-3</v>
      </c>
      <c r="AF370" s="21">
        <f t="shared" si="1252"/>
        <v>0.11847488383493238</v>
      </c>
      <c r="AG370" s="21">
        <f>AF370*Input!V370/100</f>
        <v>4.1839619434292464E-4</v>
      </c>
      <c r="AH370" s="9">
        <f t="shared" si="1253"/>
        <v>21.352004839722003</v>
      </c>
      <c r="AI370" s="3">
        <f t="shared" si="1254"/>
        <v>9.5808231559925822E-2</v>
      </c>
      <c r="AJ370" s="22">
        <f t="shared" si="1255"/>
        <v>1321.4614256978853</v>
      </c>
      <c r="AK370" s="3">
        <f t="shared" si="1256"/>
        <v>0.9692730254417129</v>
      </c>
      <c r="AL370" s="3">
        <f t="shared" si="1257"/>
        <v>0.11641113039600501</v>
      </c>
      <c r="AM370" s="3">
        <f t="shared" si="1258"/>
        <v>4.1142403905219455E-4</v>
      </c>
      <c r="AN370" s="9">
        <f>AL370*1/((AN369+AN371)/2)</f>
        <v>0.11542774349664769</v>
      </c>
      <c r="AO370" s="21">
        <f t="shared" si="1259"/>
        <v>4.079485207859577E-4</v>
      </c>
      <c r="AP370" s="58">
        <f t="shared" si="1260"/>
        <v>5.5438999999999998</v>
      </c>
      <c r="AQ370" s="58">
        <f t="shared" si="1261"/>
        <v>2.1299999999999999E-2</v>
      </c>
      <c r="AR370" s="58">
        <f t="shared" si="1262"/>
        <v>0.38420606432294957</v>
      </c>
      <c r="AS370" s="67">
        <f t="shared" si="1263"/>
        <v>5.4520000004608764E-3</v>
      </c>
      <c r="AT370" s="67">
        <f t="shared" si="1264"/>
        <v>1.5110482712548198E-5</v>
      </c>
      <c r="AU370" s="58">
        <v>0.75</v>
      </c>
      <c r="AV370" s="58">
        <f t="shared" si="1265"/>
        <v>0.375</v>
      </c>
      <c r="AW370" s="58">
        <f t="shared" si="1266"/>
        <v>5.3531000000000004</v>
      </c>
      <c r="AX370" s="57">
        <f t="shared" si="1267"/>
        <v>9.0936229399999999E-2</v>
      </c>
      <c r="AY370" s="47">
        <f t="shared" si="1268"/>
        <v>9.7612297055631694E-2</v>
      </c>
      <c r="AZ370" s="9" t="str">
        <f>Input!B370</f>
        <v>LM-AJ 53</v>
      </c>
      <c r="BA370" s="48">
        <f>Input!E370</f>
        <v>0</v>
      </c>
      <c r="BB370" s="58">
        <f t="shared" si="1269"/>
        <v>1341.6064394987466</v>
      </c>
      <c r="BC370" s="22">
        <f t="shared" si="1270"/>
        <v>1.0427112929399929</v>
      </c>
      <c r="BD370" s="9">
        <f t="shared" si="1271"/>
        <v>5295.1</v>
      </c>
      <c r="BE370" s="49">
        <f t="shared" si="1272"/>
        <v>48.80614852781585</v>
      </c>
      <c r="BF370" s="89">
        <f t="shared" si="1273"/>
        <v>1.8234723254867586</v>
      </c>
      <c r="BG370" s="85"/>
      <c r="BH370" s="85"/>
      <c r="BI370" s="85"/>
      <c r="BJ370" s="85"/>
      <c r="BK370" s="85"/>
      <c r="BL370" s="85"/>
      <c r="BM370" s="90"/>
      <c r="BN370" s="85"/>
      <c r="BO370" s="85"/>
      <c r="BP370" s="85"/>
      <c r="BQ370" s="85"/>
      <c r="BR370" s="85"/>
      <c r="BS370" s="85"/>
      <c r="BT370" s="85"/>
      <c r="BU370" s="85"/>
      <c r="BV370" s="85"/>
      <c r="BW370" s="85"/>
      <c r="BX370" s="85"/>
      <c r="BY370" s="85"/>
      <c r="BZ370" s="85"/>
      <c r="CA370" s="85"/>
      <c r="CB370" s="85"/>
      <c r="CC370" s="85"/>
      <c r="CD370" s="85"/>
      <c r="CE370" s="85"/>
      <c r="CF370" s="85"/>
      <c r="CG370" s="85"/>
      <c r="CH370" s="85"/>
      <c r="CI370" s="85"/>
      <c r="CJ370" s="85"/>
      <c r="CK370" s="85"/>
      <c r="CL370" s="85"/>
      <c r="CM370" s="85"/>
      <c r="CN370" s="85"/>
      <c r="CO370" s="85"/>
      <c r="CP370" s="85"/>
      <c r="CQ370" s="85"/>
      <c r="CR370" s="85"/>
      <c r="CS370" s="85"/>
      <c r="CT370" s="85"/>
      <c r="CU370" s="85"/>
      <c r="CV370" s="85"/>
      <c r="CW370" s="85"/>
      <c r="CX370" s="85"/>
      <c r="CY370" s="85"/>
      <c r="CZ370" s="85"/>
      <c r="DA370" s="85"/>
      <c r="DB370" s="85"/>
      <c r="DC370" s="85"/>
      <c r="DD370" s="85"/>
      <c r="DE370" s="85"/>
    </row>
    <row r="371" spans="1:109" s="154" customFormat="1" ht="15" customHeight="1" x14ac:dyDescent="0.2">
      <c r="A371" s="137">
        <f>Input!A371</f>
        <v>9186</v>
      </c>
      <c r="B371" s="137" t="str">
        <f>Input!B371</f>
        <v>Hu1-13</v>
      </c>
      <c r="C371" s="137">
        <f>Input!O371</f>
        <v>2.0429295675501669</v>
      </c>
      <c r="D371" s="137">
        <f>C371*Input!P371/100</f>
        <v>1.6064706290951126E-2</v>
      </c>
      <c r="E371" s="138">
        <f>Input!M371</f>
        <v>2.6988247878339271</v>
      </c>
      <c r="F371" s="139">
        <f>E371*Input!N371/100</f>
        <v>2.5929139328830392E-4</v>
      </c>
      <c r="G371" s="140">
        <f t="shared" si="1248"/>
        <v>372.11396174654186</v>
      </c>
      <c r="H371" s="139">
        <f>G371*Input!L371/100</f>
        <v>3.2874105263765586E-2</v>
      </c>
      <c r="I371" s="137">
        <v>0</v>
      </c>
      <c r="J371" s="141">
        <f>(((C371*$G$4*0.000000001*Input!G371*(234/233))-(I371*0.000000000000001))/Input!F371)*1000000000000</f>
        <v>747.22574118301532</v>
      </c>
      <c r="K371" s="137">
        <f>J371*Input!P371/100</f>
        <v>5.8758570318889038</v>
      </c>
      <c r="L371" s="142">
        <f t="shared" si="1249"/>
        <v>10.333588848816822</v>
      </c>
      <c r="M371" s="143">
        <f>L371*Input!P371/100</f>
        <v>8.1258831642816054E-2</v>
      </c>
      <c r="N371" s="137">
        <v>0</v>
      </c>
      <c r="O371" s="141">
        <f>(((G371*$D$4*0.000000001*Input!G371*(238/236))-(N371*0.000000001))/Input!F371)*1000000</f>
        <v>13.710441835785106</v>
      </c>
      <c r="P371" s="137">
        <f>O371*Input!L371/100</f>
        <v>1.2112378315687416E-3</v>
      </c>
      <c r="Q371" s="144">
        <f t="shared" si="1250"/>
        <v>10.229349408745469</v>
      </c>
      <c r="R371" s="145">
        <f>Q371*Input!L371/100</f>
        <v>9.0370355270890865E-4</v>
      </c>
      <c r="S371" s="143">
        <f>Input!S371*0.0000028263/0.000000000155125</f>
        <v>0.99960220511715192</v>
      </c>
      <c r="T371" s="137">
        <f>S371*Input!T371/100</f>
        <v>1.2506051139857296E-3</v>
      </c>
      <c r="U371" s="143">
        <f>S371</f>
        <v>0.99960220511715192</v>
      </c>
      <c r="V371" s="137">
        <f>U371*Input!T371/100</f>
        <v>1.2506051139857296E-3</v>
      </c>
      <c r="W371" s="146">
        <v>0</v>
      </c>
      <c r="X371" s="141">
        <f>((($L$4*0.000000001*Input!G371/Input!W371*(232/229))-(W371*0.000000001))/Input!F371)*1000000000</f>
        <v>0.85746455136525168</v>
      </c>
      <c r="Y371" s="141">
        <f>X371*Input!X371/100</f>
        <v>3.3301915228242875E-3</v>
      </c>
      <c r="Z371" s="141">
        <f t="shared" si="1251"/>
        <v>2.0936830886580422E-4</v>
      </c>
      <c r="AA371" s="141">
        <f>Z371*Input!X371/100</f>
        <v>8.1313748331965564E-7</v>
      </c>
      <c r="AB371" s="142">
        <v>0</v>
      </c>
      <c r="AC371" s="142">
        <v>0.85</v>
      </c>
      <c r="AD371" s="141">
        <f>(((Input!G371*$L$4*0.000000001*Input!U371*(230/229))-((AB371*0.000000000000001)+(Input!G371*AC371*0.000000000000001)))/Input!F371)*1000000000000</f>
        <v>226.43344716455917</v>
      </c>
      <c r="AE371" s="141">
        <f>AD371*Input!V371/100</f>
        <v>0.42050638494111697</v>
      </c>
      <c r="AF371" s="141">
        <f t="shared" si="1252"/>
        <v>10.322766570821303</v>
      </c>
      <c r="AG371" s="141">
        <f>AF371*Input!V371/100</f>
        <v>1.9170265292708429E-2</v>
      </c>
      <c r="AH371" s="137">
        <f t="shared" si="1253"/>
        <v>49304.341362559018</v>
      </c>
      <c r="AI371" s="146">
        <f t="shared" si="1254"/>
        <v>212.25164156080999</v>
      </c>
      <c r="AJ371" s="143">
        <f t="shared" si="1255"/>
        <v>-0.39779488284807929</v>
      </c>
      <c r="AK371" s="146">
        <f t="shared" si="1256"/>
        <v>1.2506051139857297</v>
      </c>
      <c r="AL371" s="146">
        <f t="shared" si="1257"/>
        <v>1.0091322681768957</v>
      </c>
      <c r="AM371" s="146">
        <f t="shared" si="1258"/>
        <v>1.8761647286259107E-3</v>
      </c>
      <c r="AN371" s="137">
        <f>AF371/Q371</f>
        <v>1.0091322681768957</v>
      </c>
      <c r="AO371" s="141">
        <f t="shared" si="1259"/>
        <v>1.8761647286259107E-3</v>
      </c>
      <c r="AP371" s="137" t="str">
        <f t="shared" si="1260"/>
        <v>Out of range</v>
      </c>
      <c r="AQ371" s="137" t="e">
        <f t="shared" si="1261"/>
        <v>#VALUE!</v>
      </c>
      <c r="AR371" s="137" t="e">
        <f t="shared" si="1262"/>
        <v>#VALUE!</v>
      </c>
      <c r="AS371" s="145">
        <f t="shared" si="1263"/>
        <v>2.0467412002449256E-5</v>
      </c>
      <c r="AT371" s="145">
        <f t="shared" si="1264"/>
        <v>7.9511197989494323E-8</v>
      </c>
      <c r="AU371" s="137">
        <v>0.75</v>
      </c>
      <c r="AV371" s="137">
        <f t="shared" si="1265"/>
        <v>0.375</v>
      </c>
      <c r="AW371" s="137" t="str">
        <f t="shared" si="1266"/>
        <v>Out of range</v>
      </c>
      <c r="AX371" s="147">
        <f t="shared" si="1267"/>
        <v>0</v>
      </c>
      <c r="AY371" s="147" t="e">
        <f t="shared" si="1268"/>
        <v>#VALUE!</v>
      </c>
      <c r="AZ371" s="137" t="str">
        <f>Input!B371</f>
        <v>Hu1-13</v>
      </c>
      <c r="BA371" s="148">
        <f>Input!E371</f>
        <v>0</v>
      </c>
      <c r="BB371" s="137" t="e">
        <f t="shared" si="1269"/>
        <v>#VALUE!</v>
      </c>
      <c r="BC371" s="143" t="e">
        <f t="shared" si="1270"/>
        <v>#VALUE!</v>
      </c>
      <c r="BD371" s="137" t="e">
        <f t="shared" si="1271"/>
        <v>#VALUE!</v>
      </c>
      <c r="BE371" s="149" t="e">
        <f t="shared" si="1272"/>
        <v>#VALUE!</v>
      </c>
      <c r="BF371" s="150" t="e">
        <f t="shared" si="1273"/>
        <v>#VALUE!</v>
      </c>
      <c r="BG371" s="151"/>
      <c r="BH371" s="151"/>
      <c r="BI371" s="151"/>
      <c r="BJ371" s="151"/>
      <c r="BK371" s="151"/>
      <c r="BL371" s="151"/>
      <c r="BM371" s="155"/>
      <c r="BN371" s="151"/>
      <c r="BO371" s="151"/>
      <c r="BP371" s="151"/>
      <c r="BQ371" s="151"/>
      <c r="BR371" s="151"/>
      <c r="BS371" s="151"/>
      <c r="BT371" s="151"/>
      <c r="BU371" s="151"/>
      <c r="BV371" s="151"/>
      <c r="BW371" s="151"/>
      <c r="BX371" s="151"/>
      <c r="BY371" s="151"/>
      <c r="BZ371" s="151"/>
      <c r="CA371" s="151"/>
      <c r="CB371" s="151"/>
      <c r="CC371" s="151"/>
      <c r="CD371" s="151"/>
      <c r="CE371" s="151"/>
      <c r="CF371" s="151"/>
      <c r="CG371" s="151"/>
      <c r="CH371" s="151"/>
      <c r="CI371" s="151"/>
      <c r="CJ371" s="151"/>
      <c r="CK371" s="151"/>
      <c r="CL371" s="151"/>
      <c r="CM371" s="151"/>
      <c r="CN371" s="151"/>
      <c r="CO371" s="151"/>
      <c r="CP371" s="151"/>
      <c r="CQ371" s="151"/>
      <c r="CR371" s="151"/>
      <c r="CS371" s="151"/>
      <c r="CT371" s="151"/>
      <c r="CU371" s="151"/>
      <c r="CV371" s="151"/>
      <c r="CW371" s="151"/>
      <c r="CX371" s="151"/>
      <c r="CY371" s="151"/>
      <c r="CZ371" s="151"/>
      <c r="DA371" s="151"/>
      <c r="DB371" s="151"/>
      <c r="DC371" s="151"/>
      <c r="DD371" s="151"/>
      <c r="DE371" s="151"/>
    </row>
    <row r="372" spans="1:109" ht="15" customHeight="1" x14ac:dyDescent="0.2">
      <c r="A372" s="9">
        <f>Input!A372</f>
        <v>9177</v>
      </c>
      <c r="B372" s="9" t="str">
        <f>Input!B372</f>
        <v>LM-AJ 42</v>
      </c>
      <c r="C372" s="9">
        <f>Input!O372</f>
        <v>12.90013561513466</v>
      </c>
      <c r="D372" s="9">
        <f>C372*Input!P372/100</f>
        <v>6.4974040561361635E-2</v>
      </c>
      <c r="E372" s="11">
        <f>Input!M372</f>
        <v>7.0722024184139567</v>
      </c>
      <c r="F372" s="12">
        <f>E372*Input!N372/100</f>
        <v>7.0410465476480346E-4</v>
      </c>
      <c r="G372" s="13">
        <f t="shared" si="1248"/>
        <v>975.11526945091634</v>
      </c>
      <c r="H372" s="12">
        <f>G372*Input!L372/100</f>
        <v>3.8743851194027241E-2</v>
      </c>
      <c r="I372" s="9">
        <v>0.3</v>
      </c>
      <c r="J372" s="21">
        <f>(((C372*$G$4*0.000000001*Input!G372*(234/233))-(I372*0.000000000000001))/Input!F372)*1000000000000</f>
        <v>345.98760511092672</v>
      </c>
      <c r="K372" s="9">
        <f>J372*Input!P372/100</f>
        <v>1.7426338264096664</v>
      </c>
      <c r="L372" s="14">
        <f t="shared" si="1249"/>
        <v>4.7847570833717121</v>
      </c>
      <c r="M372" s="22">
        <f>L372*Input!P372/100</f>
        <v>2.4099359114218958E-2</v>
      </c>
      <c r="N372" s="9">
        <v>5.0000000000000001E-3</v>
      </c>
      <c r="O372" s="21">
        <f>(((G372*$D$4*0.000000001*Input!G372*(238/236))-(N372*0.000000001))/Input!F372)*1000000</f>
        <v>2.6344867280594193</v>
      </c>
      <c r="P372" s="9">
        <f>O372*Input!L372/100</f>
        <v>1.0467497019306154E-4</v>
      </c>
      <c r="Q372" s="23">
        <f t="shared" si="1250"/>
        <v>1.9655883870703288</v>
      </c>
      <c r="R372" s="24">
        <f>Q372*Input!L372/100</f>
        <v>7.8097909409462037E-5</v>
      </c>
      <c r="S372" s="65">
        <f>Input!S372*0.0000028263/0.000000000155125</f>
        <v>2.3888933027758452</v>
      </c>
      <c r="T372" s="9">
        <f>S372*Input!T372/100</f>
        <v>7.4701693542912899E-4</v>
      </c>
      <c r="U372" s="9">
        <f>S372*1/((U371+U373)/2)</f>
        <v>2.3894457107003495</v>
      </c>
      <c r="V372" s="9">
        <f>U372*Input!T372/100</f>
        <v>7.471896756994417E-4</v>
      </c>
      <c r="W372" s="3">
        <v>3.0000000000000001E-3</v>
      </c>
      <c r="X372" s="21">
        <f>((($L$4*0.000000001*Input!G372/Input!W372*(232/229))-(W372*0.000000001))/Input!F372)*1000000000</f>
        <v>7.809913872673155</v>
      </c>
      <c r="Y372" s="21">
        <f>X372*Input!X372/100</f>
        <v>1.5382234044729843E-2</v>
      </c>
      <c r="Z372" s="21">
        <f t="shared" si="1251"/>
        <v>1.9069575031477224E-3</v>
      </c>
      <c r="AA372" s="21">
        <f>Z372*Input!X372/100</f>
        <v>3.755901422858048E-6</v>
      </c>
      <c r="AB372" s="14">
        <v>0.05</v>
      </c>
      <c r="AC372" s="14">
        <v>0.85</v>
      </c>
      <c r="AD372" s="21">
        <f>(((Input!G372*$L$4*0.000000001*Input!U372*(230/229))-((AB372*0.000000000000001)+(Input!G372*AC372*0.000000000000001)))/Input!F372)*1000000000000</f>
        <v>4.6758106823829504</v>
      </c>
      <c r="AE372" s="21">
        <f>AD372*Input!V372/100</f>
        <v>1.7432215531245125E-2</v>
      </c>
      <c r="AF372" s="21">
        <f t="shared" si="1252"/>
        <v>0.21316330607515721</v>
      </c>
      <c r="AG372" s="21">
        <f>AF372*Input!V372/100</f>
        <v>7.9470897075780713E-4</v>
      </c>
      <c r="AH372" s="9">
        <f t="shared" si="1253"/>
        <v>111.78188592210307</v>
      </c>
      <c r="AI372" s="3">
        <f t="shared" si="1254"/>
        <v>0.47132320573840064</v>
      </c>
      <c r="AJ372" s="22">
        <f t="shared" si="1255"/>
        <v>1389.4457107003495</v>
      </c>
      <c r="AK372" s="3">
        <f t="shared" si="1256"/>
        <v>0.74718967569944172</v>
      </c>
      <c r="AL372" s="3">
        <f t="shared" si="1257"/>
        <v>0.10844758113008236</v>
      </c>
      <c r="AM372" s="3">
        <f t="shared" si="1258"/>
        <v>4.0433394207793199E-4</v>
      </c>
      <c r="AN372" s="9">
        <f>AL372*1/((AN371+AN373)/2)</f>
        <v>0.10761803523739728</v>
      </c>
      <c r="AO372" s="21">
        <f t="shared" si="1259"/>
        <v>4.0124107861865769E-4</v>
      </c>
      <c r="AP372" s="58">
        <f t="shared" si="1260"/>
        <v>5.0113000000000003</v>
      </c>
      <c r="AQ372" s="58">
        <f t="shared" si="1261"/>
        <v>1.9099999999999999E-2</v>
      </c>
      <c r="AR372" s="58">
        <f t="shared" si="1262"/>
        <v>0.38113862670364973</v>
      </c>
      <c r="AS372" s="67">
        <f t="shared" si="1263"/>
        <v>9.701713317456079E-4</v>
      </c>
      <c r="AT372" s="67">
        <f t="shared" si="1264"/>
        <v>1.9112168208277604E-6</v>
      </c>
      <c r="AU372" s="58">
        <v>0.75</v>
      </c>
      <c r="AV372" s="58">
        <f t="shared" si="1265"/>
        <v>0.375</v>
      </c>
      <c r="AW372" s="58">
        <f t="shared" si="1266"/>
        <v>4.9782999999999999</v>
      </c>
      <c r="AX372" s="57">
        <f t="shared" si="1267"/>
        <v>2.5470472899999999E-2</v>
      </c>
      <c r="AY372" s="47">
        <f t="shared" si="1268"/>
        <v>2.5242669038147945E-2</v>
      </c>
      <c r="AZ372" s="9" t="str">
        <f>Input!B372</f>
        <v>LM-AJ 42</v>
      </c>
      <c r="BA372" s="48">
        <f>Input!E372</f>
        <v>0</v>
      </c>
      <c r="BB372" s="58">
        <f t="shared" si="1269"/>
        <v>1409.13362843713</v>
      </c>
      <c r="BC372" s="22">
        <f t="shared" si="1270"/>
        <v>0.76453651030820524</v>
      </c>
      <c r="BD372" s="9">
        <f t="shared" si="1271"/>
        <v>4920.3</v>
      </c>
      <c r="BE372" s="49">
        <f t="shared" si="1272"/>
        <v>12.621334519073972</v>
      </c>
      <c r="BF372" s="89">
        <f t="shared" si="1273"/>
        <v>0.50705399510170024</v>
      </c>
      <c r="BG372" s="85"/>
      <c r="BH372" s="85"/>
      <c r="BI372" s="85"/>
      <c r="BJ372" s="85"/>
      <c r="BK372" s="85"/>
      <c r="BL372" s="85"/>
      <c r="BM372" s="90"/>
      <c r="BN372" s="85"/>
      <c r="BO372" s="85"/>
      <c r="BP372" s="85"/>
      <c r="BQ372" s="85"/>
      <c r="BR372" s="85"/>
      <c r="BS372" s="85"/>
      <c r="BT372" s="85"/>
      <c r="BU372" s="85"/>
      <c r="BV372" s="85"/>
      <c r="BW372" s="85"/>
      <c r="BX372" s="85"/>
      <c r="BY372" s="85"/>
      <c r="BZ372" s="85"/>
      <c r="CA372" s="85"/>
      <c r="CB372" s="85"/>
      <c r="CC372" s="85"/>
      <c r="CD372" s="85"/>
      <c r="CE372" s="85"/>
      <c r="CF372" s="85"/>
      <c r="CG372" s="85"/>
      <c r="CH372" s="85"/>
      <c r="CI372" s="85"/>
      <c r="CJ372" s="85"/>
      <c r="CK372" s="85"/>
      <c r="CL372" s="85"/>
      <c r="CM372" s="85"/>
      <c r="CN372" s="85"/>
      <c r="CO372" s="85"/>
      <c r="CP372" s="85"/>
      <c r="CQ372" s="85"/>
      <c r="CR372" s="85"/>
      <c r="CS372" s="85"/>
      <c r="CT372" s="85"/>
      <c r="CU372" s="85"/>
      <c r="CV372" s="85"/>
      <c r="CW372" s="85"/>
      <c r="CX372" s="85"/>
      <c r="CY372" s="85"/>
      <c r="CZ372" s="85"/>
      <c r="DA372" s="85"/>
      <c r="DB372" s="85"/>
      <c r="DC372" s="85"/>
      <c r="DD372" s="85"/>
      <c r="DE372" s="85"/>
    </row>
    <row r="373" spans="1:109" s="154" customFormat="1" ht="15" customHeight="1" x14ac:dyDescent="0.2">
      <c r="A373" s="137">
        <f>Input!A373</f>
        <v>9186</v>
      </c>
      <c r="B373" s="137" t="str">
        <f>Input!B373</f>
        <v>Hu1-13</v>
      </c>
      <c r="C373" s="137">
        <f>Input!O373</f>
        <v>2.0405811358687189</v>
      </c>
      <c r="D373" s="137">
        <f>C373*Input!P373/100</f>
        <v>1.4445642814187143E-2</v>
      </c>
      <c r="E373" s="138">
        <f>Input!M373</f>
        <v>2.6994375297711914</v>
      </c>
      <c r="F373" s="139">
        <f>E373*Input!N373/100</f>
        <v>3.1469255428134076E-4</v>
      </c>
      <c r="G373" s="140">
        <f t="shared" si="1248"/>
        <v>372.19844660485188</v>
      </c>
      <c r="H373" s="139">
        <f>G373*Input!L373/100</f>
        <v>2.6873078579068673E-2</v>
      </c>
      <c r="I373" s="137">
        <v>0</v>
      </c>
      <c r="J373" s="141">
        <f>(((C373*$G$4*0.000000001*Input!G373*(234/233))-(I373*0.000000000000001))/Input!F373)*1000000000000</f>
        <v>746.36677441702329</v>
      </c>
      <c r="K373" s="137">
        <f>J373*Input!P373/100</f>
        <v>5.283665345173981</v>
      </c>
      <c r="L373" s="142">
        <f t="shared" si="1249"/>
        <v>10.321709962818451</v>
      </c>
      <c r="M373" s="143">
        <f>L373*Input!P373/100</f>
        <v>7.3069251074417862E-2</v>
      </c>
      <c r="N373" s="137">
        <v>0</v>
      </c>
      <c r="O373" s="141">
        <f>(((G373*$D$4*0.000000001*Input!G373*(238/236))-(N373*0.000000001))/Input!F373)*1000000</f>
        <v>13.713554658347386</v>
      </c>
      <c r="P373" s="137">
        <f>O373*Input!L373/100</f>
        <v>9.9013156904271334E-4</v>
      </c>
      <c r="Q373" s="144">
        <f t="shared" si="1250"/>
        <v>10.231671883106133</v>
      </c>
      <c r="R373" s="145">
        <f>Q373*Input!L373/100</f>
        <v>7.3873635158361881E-4</v>
      </c>
      <c r="S373" s="143">
        <f>Input!S373*0.0000028263/0.000000000155125</f>
        <v>0.99993542160353011</v>
      </c>
      <c r="T373" s="137">
        <f>S373*Input!T373/100</f>
        <v>1.1066966641553053E-3</v>
      </c>
      <c r="U373" s="143">
        <f>S373</f>
        <v>0.99993542160353011</v>
      </c>
      <c r="V373" s="137">
        <f>U373*Input!T373/100</f>
        <v>1.1066966641553053E-3</v>
      </c>
      <c r="W373" s="146">
        <v>0</v>
      </c>
      <c r="X373" s="141">
        <f>((($L$4*0.000000001*Input!G373/Input!W373*(232/229))-(W373*0.000000001))/Input!F373)*1000000000</f>
        <v>0.86306884223854974</v>
      </c>
      <c r="Y373" s="141">
        <f>X373*Input!X373/100</f>
        <v>5.1554277877419374E-3</v>
      </c>
      <c r="Z373" s="141">
        <f t="shared" si="1251"/>
        <v>2.1073671634185237E-4</v>
      </c>
      <c r="AA373" s="141">
        <f>Z373*Input!X373/100</f>
        <v>1.2588079538456888E-6</v>
      </c>
      <c r="AB373" s="142">
        <v>0</v>
      </c>
      <c r="AC373" s="142">
        <v>0.85</v>
      </c>
      <c r="AD373" s="141">
        <f>(((Input!G373*$L$4*0.000000001*Input!U373*(230/229))-((AB373*0.000000000000001)+(Input!G373*AC373*0.000000000000001)))/Input!F373)*1000000000000</f>
        <v>225.84565346500133</v>
      </c>
      <c r="AE373" s="141">
        <f>AD373*Input!V373/100</f>
        <v>0.40402465894498191</v>
      </c>
      <c r="AF373" s="141">
        <f t="shared" si="1252"/>
        <v>10.295969923822746</v>
      </c>
      <c r="AG373" s="141">
        <f>AF373*Input!V373/100</f>
        <v>1.8418887736641399E-2</v>
      </c>
      <c r="AH373" s="137">
        <f t="shared" si="1253"/>
        <v>48857.029294889719</v>
      </c>
      <c r="AI373" s="146">
        <f t="shared" si="1254"/>
        <v>304.64791382460692</v>
      </c>
      <c r="AJ373" s="143">
        <f t="shared" si="1255"/>
        <v>-6.4578396469894273E-2</v>
      </c>
      <c r="AK373" s="146">
        <f t="shared" si="1256"/>
        <v>1.1066966641553053</v>
      </c>
      <c r="AL373" s="146">
        <f t="shared" si="1257"/>
        <v>1.0062842164458752</v>
      </c>
      <c r="AM373" s="146">
        <f t="shared" si="1258"/>
        <v>1.8016491413336598E-3</v>
      </c>
      <c r="AN373" s="137">
        <f>AF373/Q373</f>
        <v>1.0062842164458752</v>
      </c>
      <c r="AO373" s="141">
        <f t="shared" si="1259"/>
        <v>1.8016491413336598E-3</v>
      </c>
      <c r="AP373" s="137" t="str">
        <f t="shared" si="1260"/>
        <v>Out of range</v>
      </c>
      <c r="AQ373" s="137" t="e">
        <f t="shared" si="1261"/>
        <v>#VALUE!</v>
      </c>
      <c r="AR373" s="137" t="e">
        <f t="shared" si="1262"/>
        <v>#VALUE!</v>
      </c>
      <c r="AS373" s="145">
        <f t="shared" si="1263"/>
        <v>2.0596508444510135E-5</v>
      </c>
      <c r="AT373" s="145">
        <f t="shared" si="1264"/>
        <v>1.230395110545626E-7</v>
      </c>
      <c r="AU373" s="137">
        <v>0.75</v>
      </c>
      <c r="AV373" s="137">
        <f t="shared" si="1265"/>
        <v>0.375</v>
      </c>
      <c r="AW373" s="137" t="str">
        <f t="shared" si="1266"/>
        <v>Out of range</v>
      </c>
      <c r="AX373" s="147">
        <f t="shared" si="1267"/>
        <v>0</v>
      </c>
      <c r="AY373" s="147" t="e">
        <f t="shared" si="1268"/>
        <v>#VALUE!</v>
      </c>
      <c r="AZ373" s="137" t="str">
        <f>Input!B373</f>
        <v>Hu1-13</v>
      </c>
      <c r="BA373" s="148">
        <f>Input!E373</f>
        <v>0</v>
      </c>
      <c r="BB373" s="137" t="e">
        <f t="shared" si="1269"/>
        <v>#VALUE!</v>
      </c>
      <c r="BC373" s="143" t="e">
        <f t="shared" si="1270"/>
        <v>#VALUE!</v>
      </c>
      <c r="BD373" s="137" t="e">
        <f t="shared" si="1271"/>
        <v>#VALUE!</v>
      </c>
      <c r="BE373" s="149" t="e">
        <f t="shared" si="1272"/>
        <v>#VALUE!</v>
      </c>
      <c r="BF373" s="150" t="e">
        <f t="shared" si="1273"/>
        <v>#VALUE!</v>
      </c>
      <c r="BG373" s="151"/>
      <c r="BH373" s="151"/>
      <c r="BI373" s="151"/>
      <c r="BJ373" s="151"/>
      <c r="BK373" s="151"/>
      <c r="BL373" s="151"/>
      <c r="BM373" s="155"/>
      <c r="BN373" s="151"/>
      <c r="BO373" s="151"/>
      <c r="BP373" s="151"/>
      <c r="BQ373" s="151"/>
      <c r="BR373" s="151"/>
      <c r="BS373" s="151"/>
      <c r="BT373" s="151"/>
      <c r="BU373" s="151"/>
      <c r="BV373" s="151"/>
      <c r="BW373" s="151"/>
      <c r="BX373" s="151"/>
      <c r="BY373" s="151"/>
      <c r="BZ373" s="151"/>
      <c r="CA373" s="151"/>
      <c r="CB373" s="151"/>
      <c r="CC373" s="151"/>
      <c r="CD373" s="151"/>
      <c r="CE373" s="151"/>
      <c r="CF373" s="151"/>
      <c r="CG373" s="151"/>
      <c r="CH373" s="151"/>
      <c r="CI373" s="151"/>
      <c r="CJ373" s="151"/>
      <c r="CK373" s="151"/>
      <c r="CL373" s="151"/>
      <c r="CM373" s="151"/>
      <c r="CN373" s="151"/>
      <c r="CO373" s="151"/>
      <c r="CP373" s="151"/>
      <c r="CQ373" s="151"/>
      <c r="CR373" s="151"/>
      <c r="CS373" s="151"/>
      <c r="CT373" s="151"/>
      <c r="CU373" s="151"/>
      <c r="CV373" s="151"/>
      <c r="CW373" s="151"/>
      <c r="CX373" s="151"/>
      <c r="CY373" s="151"/>
      <c r="CZ373" s="151"/>
      <c r="DA373" s="151"/>
      <c r="DB373" s="151"/>
      <c r="DC373" s="151"/>
      <c r="DD373" s="151"/>
      <c r="DE373" s="151"/>
    </row>
    <row r="374" spans="1:109" ht="15" customHeight="1" x14ac:dyDescent="0.2">
      <c r="A374" s="9">
        <f>Input!A374</f>
        <v>9382</v>
      </c>
      <c r="B374" s="9" t="str">
        <f>Input!B374</f>
        <v>LM-AJ 65</v>
      </c>
      <c r="C374" s="9">
        <f>Input!O374</f>
        <v>12.143166176297781</v>
      </c>
      <c r="D374" s="9">
        <f>C374*Input!P374/100</f>
        <v>8.768646587300355E-2</v>
      </c>
      <c r="E374" s="11">
        <f>Input!M374</f>
        <v>6.7965273461174878</v>
      </c>
      <c r="F374" s="12">
        <f>E374*Input!N374/100</f>
        <v>6.8041873680001978E-4</v>
      </c>
      <c r="G374" s="13">
        <f t="shared" si="1248"/>
        <v>937.10519048267918</v>
      </c>
      <c r="H374" s="12">
        <f>G374*Input!L374/100</f>
        <v>2.8002254232575505E-2</v>
      </c>
      <c r="I374" s="9">
        <v>0.3</v>
      </c>
      <c r="J374" s="21">
        <f>(((C374*$G$4*0.000000001*Input!G374*(234/233))-(I374*0.000000000000001))/Input!F374)*1000000000000</f>
        <v>206.95301682409414</v>
      </c>
      <c r="K374" s="9">
        <f>J374*Input!P374/100</f>
        <v>1.4944190323675306</v>
      </c>
      <c r="L374" s="14">
        <f t="shared" si="1249"/>
        <v>2.8620097903702537</v>
      </c>
      <c r="M374" s="22">
        <f>L374*Input!P374/100</f>
        <v>2.0666728937742004E-2</v>
      </c>
      <c r="N374" s="9">
        <v>5.0000000000000001E-3</v>
      </c>
      <c r="O374" s="21">
        <f>(((G374*$D$4*0.000000001*Input!G374*(238/236))-(N374*0.000000001))/Input!F374)*1000000</f>
        <v>1.6087997595420194</v>
      </c>
      <c r="P374" s="9">
        <f>O374*Input!L374/100</f>
        <v>4.8073599776774096E-5</v>
      </c>
      <c r="Q374" s="23">
        <f t="shared" si="1250"/>
        <v>1.2003241811002239</v>
      </c>
      <c r="R374" s="24">
        <f>Q374*Input!L374/100</f>
        <v>3.5867673364784051E-5</v>
      </c>
      <c r="S374" s="65">
        <f>Input!S374*0.0000028263/0.000000000155125</f>
        <v>2.3444010747390345</v>
      </c>
      <c r="T374" s="9">
        <f>S374*Input!T374/100</f>
        <v>6.5590012932187814E-4</v>
      </c>
      <c r="U374" s="9">
        <f>S374*1/((U373+U375)/2)</f>
        <v>2.3457791953278413</v>
      </c>
      <c r="V374" s="9">
        <f>U374*Input!T374/100</f>
        <v>6.5628569025774327E-4</v>
      </c>
      <c r="W374" s="3">
        <v>3.0000000000000001E-3</v>
      </c>
      <c r="X374" s="21">
        <f>((($L$4*0.000000001*Input!G374/Input!W374*(232/229))-(W374*0.000000001))/Input!F374)*1000000000</f>
        <v>9.6879161736661885</v>
      </c>
      <c r="Y374" s="21">
        <f>X374*Input!X374/100</f>
        <v>1.6483893178520895E-2</v>
      </c>
      <c r="Z374" s="21">
        <f t="shared" si="1251"/>
        <v>2.3655119298921965E-3</v>
      </c>
      <c r="AA374" s="21">
        <f>Z374*Input!X374/100</f>
        <v>4.0248950616284857E-6</v>
      </c>
      <c r="AB374" s="14">
        <v>0.05</v>
      </c>
      <c r="AC374" s="14">
        <v>0.85</v>
      </c>
      <c r="AD374" s="21">
        <f>(((Input!G374*$L$4*0.000000001*Input!U374*(230/229))-((AB374*0.000000000000001)+(Input!G374*AC374*0.000000000000001)))/Input!F374)*1000000000000</f>
        <v>2.9212231235949315</v>
      </c>
      <c r="AE374" s="21">
        <f>AD374*Input!V374/100</f>
        <v>1.0091627183905202E-2</v>
      </c>
      <c r="AF374" s="21">
        <f t="shared" si="1252"/>
        <v>0.13317424958089741</v>
      </c>
      <c r="AG374" s="21">
        <f>AF374*Input!V374/100</f>
        <v>4.6006238496868655E-4</v>
      </c>
      <c r="AH374" s="9">
        <f t="shared" si="1253"/>
        <v>56.29827856626644</v>
      </c>
      <c r="AI374" s="3">
        <f t="shared" si="1254"/>
        <v>0.21679777881793363</v>
      </c>
      <c r="AJ374" s="22">
        <f t="shared" si="1255"/>
        <v>1345.7791953278413</v>
      </c>
      <c r="AK374" s="3">
        <f t="shared" si="1256"/>
        <v>0.6562856902577433</v>
      </c>
      <c r="AL374" s="3">
        <f t="shared" si="1257"/>
        <v>0.1109485684599215</v>
      </c>
      <c r="AM374" s="3">
        <f t="shared" si="1258"/>
        <v>3.8329611514268931E-4</v>
      </c>
      <c r="AN374" s="9">
        <f>AL374*1/((AN373+AN375)/2)</f>
        <v>0.11018340230982825</v>
      </c>
      <c r="AO374" s="21">
        <f t="shared" si="1259"/>
        <v>3.8065268119089946E-4</v>
      </c>
      <c r="AP374" s="58">
        <f t="shared" si="1260"/>
        <v>5.2308000000000003</v>
      </c>
      <c r="AQ374" s="58">
        <f t="shared" si="1261"/>
        <v>1.9400000000000001E-2</v>
      </c>
      <c r="AR374" s="58">
        <f t="shared" si="1262"/>
        <v>0.37088017129311002</v>
      </c>
      <c r="AS374" s="67">
        <f t="shared" si="1263"/>
        <v>1.9707275477229449E-3</v>
      </c>
      <c r="AT374" s="67">
        <f t="shared" si="1264"/>
        <v>3.3536904176075293E-6</v>
      </c>
      <c r="AU374" s="58">
        <v>0.75</v>
      </c>
      <c r="AV374" s="58">
        <f t="shared" si="1265"/>
        <v>0.375</v>
      </c>
      <c r="AW374" s="58">
        <f t="shared" si="1266"/>
        <v>5.1626000000000003</v>
      </c>
      <c r="AX374" s="57">
        <f t="shared" si="1267"/>
        <v>3.8173884200000001E-2</v>
      </c>
      <c r="AY374" s="47">
        <f t="shared" si="1268"/>
        <v>3.8823245820687538E-2</v>
      </c>
      <c r="AZ374" s="9" t="str">
        <f>Input!B374</f>
        <v>LM-AJ 65</v>
      </c>
      <c r="BA374" s="48">
        <f>Input!E374</f>
        <v>0</v>
      </c>
      <c r="BB374" s="58">
        <f t="shared" si="1269"/>
        <v>1365.5594922230878</v>
      </c>
      <c r="BC374" s="22">
        <f t="shared" si="1270"/>
        <v>0.6820349608025984</v>
      </c>
      <c r="BD374" s="9">
        <f t="shared" si="1271"/>
        <v>5104.6000000000004</v>
      </c>
      <c r="BE374" s="49">
        <f t="shared" si="1272"/>
        <v>19.41162291034377</v>
      </c>
      <c r="BF374" s="89">
        <f t="shared" si="1273"/>
        <v>0.75200956534861374</v>
      </c>
      <c r="BG374" s="85"/>
      <c r="BH374" s="85"/>
      <c r="BI374" s="85"/>
      <c r="BJ374" s="85"/>
      <c r="BK374" s="85"/>
      <c r="BL374" s="85"/>
      <c r="BM374" s="90"/>
      <c r="BN374" s="85"/>
      <c r="BO374" s="85"/>
      <c r="BP374" s="85"/>
      <c r="BQ374" s="85"/>
      <c r="BR374" s="85"/>
      <c r="BS374" s="85"/>
      <c r="BT374" s="85"/>
      <c r="BU374" s="85"/>
      <c r="BV374" s="85"/>
      <c r="BW374" s="85"/>
      <c r="BX374" s="85"/>
      <c r="BY374" s="85"/>
      <c r="BZ374" s="85"/>
      <c r="CA374" s="85"/>
      <c r="CB374" s="85"/>
      <c r="CC374" s="85"/>
      <c r="CD374" s="85"/>
      <c r="CE374" s="85"/>
      <c r="CF374" s="85"/>
      <c r="CG374" s="85"/>
      <c r="CH374" s="85"/>
      <c r="CI374" s="85"/>
      <c r="CJ374" s="85"/>
      <c r="CK374" s="85"/>
      <c r="CL374" s="85"/>
      <c r="CM374" s="85"/>
      <c r="CN374" s="85"/>
      <c r="CO374" s="85"/>
      <c r="CP374" s="85"/>
      <c r="CQ374" s="85"/>
      <c r="CR374" s="85"/>
      <c r="CS374" s="85"/>
      <c r="CT374" s="85"/>
      <c r="CU374" s="85"/>
      <c r="CV374" s="85"/>
      <c r="CW374" s="85"/>
      <c r="CX374" s="85"/>
      <c r="CY374" s="85"/>
      <c r="CZ374" s="85"/>
      <c r="DA374" s="85"/>
      <c r="DB374" s="85"/>
      <c r="DC374" s="85"/>
      <c r="DD374" s="85"/>
      <c r="DE374" s="85"/>
    </row>
    <row r="375" spans="1:109" s="154" customFormat="1" ht="15" customHeight="1" x14ac:dyDescent="0.2">
      <c r="A375" s="137">
        <f>Input!A375</f>
        <v>9186</v>
      </c>
      <c r="B375" s="137" t="str">
        <f>Input!B375</f>
        <v>Hu1-13</v>
      </c>
      <c r="C375" s="137">
        <f>Input!O375</f>
        <v>2.0565642790618566</v>
      </c>
      <c r="D375" s="137">
        <f>C375*Input!P375/100</f>
        <v>1.3770278004638776E-2</v>
      </c>
      <c r="E375" s="138">
        <f>Input!M375</f>
        <v>2.699238933485971</v>
      </c>
      <c r="F375" s="139">
        <f>E375*Input!N375/100</f>
        <v>2.3937104851401908E-4</v>
      </c>
      <c r="G375" s="140">
        <f t="shared" si="1248"/>
        <v>372.17106414904566</v>
      </c>
      <c r="H375" s="139">
        <f>G375*Input!L375/100</f>
        <v>2.0274107053314196E-2</v>
      </c>
      <c r="I375" s="137">
        <v>0</v>
      </c>
      <c r="J375" s="141">
        <f>(((C375*$G$4*0.000000001*Input!G375*(234/233))-(I375*0.000000000000001))/Input!F375)*1000000000000</f>
        <v>752.21279877764198</v>
      </c>
      <c r="K375" s="137">
        <f>J375*Input!P375/100</f>
        <v>5.0366426487484413</v>
      </c>
      <c r="L375" s="142">
        <f t="shared" si="1249"/>
        <v>10.402556230302707</v>
      </c>
      <c r="M375" s="143">
        <f>L375*Input!P375/100</f>
        <v>6.9653106741453308E-2</v>
      </c>
      <c r="N375" s="137">
        <v>0</v>
      </c>
      <c r="O375" s="141">
        <f>(((G375*$D$4*0.000000001*Input!G375*(238/236))-(N375*0.000000001))/Input!F375)*1000000</f>
        <v>13.712545758907305</v>
      </c>
      <c r="P375" s="137">
        <f>O375*Input!L375/100</f>
        <v>7.4699418485210352E-4</v>
      </c>
      <c r="Q375" s="144">
        <f t="shared" si="1250"/>
        <v>10.230919144061362</v>
      </c>
      <c r="R375" s="145">
        <f>Q375*Input!L375/100</f>
        <v>5.573317486537154E-4</v>
      </c>
      <c r="S375" s="143">
        <f>Input!S375*0.0000028263/0.000000000155125</f>
        <v>0.99888959944572175</v>
      </c>
      <c r="T375" s="137">
        <f>S375*Input!T375/100</f>
        <v>1.2185808895873419E-3</v>
      </c>
      <c r="U375" s="143">
        <f>S375</f>
        <v>0.99888959944572175</v>
      </c>
      <c r="V375" s="137">
        <f>U375*Input!T375/100</f>
        <v>1.2185808895873419E-3</v>
      </c>
      <c r="W375" s="146">
        <v>0</v>
      </c>
      <c r="X375" s="141">
        <f>((($L$4*0.000000001*Input!G375/Input!W375*(232/229))-(W375*0.000000001))/Input!F375)*1000000000</f>
        <v>0.85672009266348037</v>
      </c>
      <c r="Y375" s="141">
        <f>X375*Input!X375/100</f>
        <v>4.0507408821481745E-3</v>
      </c>
      <c r="Z375" s="141">
        <f t="shared" si="1251"/>
        <v>2.0918653335198022E-4</v>
      </c>
      <c r="AA375" s="141">
        <f>Z375*Input!X375/100</f>
        <v>9.8907501983446774E-7</v>
      </c>
      <c r="AB375" s="142">
        <v>0</v>
      </c>
      <c r="AC375" s="142">
        <v>0.85</v>
      </c>
      <c r="AD375" s="141">
        <f>(((Input!G375*$L$4*0.000000001*Input!U375*(230/229))-((AB375*0.000000000000001)+(Input!G375*AC375*0.000000000000001)))/Input!F375)*1000000000000</f>
        <v>226.12538798932022</v>
      </c>
      <c r="AE375" s="141">
        <f>AD375*Input!V375/100</f>
        <v>0.51988156128730878</v>
      </c>
      <c r="AF375" s="141">
        <f t="shared" si="1252"/>
        <v>10.30872260781225</v>
      </c>
      <c r="AG375" s="141">
        <f>AF375*Input!V375/100</f>
        <v>2.3700632874006731E-2</v>
      </c>
      <c r="AH375" s="137">
        <f t="shared" si="1253"/>
        <v>49280.048971731121</v>
      </c>
      <c r="AI375" s="146">
        <f t="shared" si="1254"/>
        <v>259.09139725560499</v>
      </c>
      <c r="AJ375" s="143">
        <f t="shared" si="1255"/>
        <v>-1.1104005542782458</v>
      </c>
      <c r="AK375" s="146">
        <f t="shared" si="1256"/>
        <v>1.2185808895873418</v>
      </c>
      <c r="AL375" s="146">
        <f t="shared" si="1257"/>
        <v>1.0076047384067197</v>
      </c>
      <c r="AM375" s="146">
        <f t="shared" si="1258"/>
        <v>2.3172194613635517E-3</v>
      </c>
      <c r="AN375" s="137">
        <f>AF375/Q375</f>
        <v>1.0076047384067197</v>
      </c>
      <c r="AO375" s="141">
        <f t="shared" si="1259"/>
        <v>2.3172194613635517E-3</v>
      </c>
      <c r="AP375" s="137" t="str">
        <f t="shared" si="1260"/>
        <v>Out of range</v>
      </c>
      <c r="AQ375" s="137" t="e">
        <f t="shared" si="1261"/>
        <v>#VALUE!</v>
      </c>
      <c r="AR375" s="137" t="e">
        <f t="shared" si="1262"/>
        <v>#VALUE!</v>
      </c>
      <c r="AS375" s="145">
        <f t="shared" si="1263"/>
        <v>2.044650440556014E-5</v>
      </c>
      <c r="AT375" s="145">
        <f t="shared" si="1264"/>
        <v>9.6681505293665273E-8</v>
      </c>
      <c r="AU375" s="137">
        <v>0.75</v>
      </c>
      <c r="AV375" s="137">
        <f t="shared" si="1265"/>
        <v>0.375</v>
      </c>
      <c r="AW375" s="137" t="str">
        <f t="shared" si="1266"/>
        <v>Out of range</v>
      </c>
      <c r="AX375" s="147">
        <f t="shared" si="1267"/>
        <v>0</v>
      </c>
      <c r="AY375" s="147" t="e">
        <f t="shared" si="1268"/>
        <v>#VALUE!</v>
      </c>
      <c r="AZ375" s="137" t="str">
        <f>Input!B375</f>
        <v>Hu1-13</v>
      </c>
      <c r="BA375" s="148">
        <f>Input!E375</f>
        <v>0</v>
      </c>
      <c r="BB375" s="137" t="e">
        <f t="shared" si="1269"/>
        <v>#VALUE!</v>
      </c>
      <c r="BC375" s="143" t="e">
        <f t="shared" si="1270"/>
        <v>#VALUE!</v>
      </c>
      <c r="BD375" s="137" t="e">
        <f t="shared" si="1271"/>
        <v>#VALUE!</v>
      </c>
      <c r="BE375" s="149" t="e">
        <f t="shared" si="1272"/>
        <v>#VALUE!</v>
      </c>
      <c r="BF375" s="150" t="e">
        <f t="shared" si="1273"/>
        <v>#VALUE!</v>
      </c>
      <c r="BG375" s="151"/>
      <c r="BH375" s="151"/>
      <c r="BI375" s="151"/>
      <c r="BJ375" s="151"/>
      <c r="BK375" s="151"/>
      <c r="BL375" s="151"/>
      <c r="BM375" s="155"/>
      <c r="BN375" s="151"/>
      <c r="BO375" s="151"/>
      <c r="BP375" s="151"/>
      <c r="BQ375" s="151"/>
      <c r="BR375" s="151"/>
      <c r="BS375" s="151"/>
      <c r="BT375" s="151"/>
      <c r="BU375" s="151"/>
      <c r="BV375" s="151"/>
      <c r="BW375" s="151"/>
      <c r="BX375" s="151"/>
      <c r="BY375" s="151"/>
      <c r="BZ375" s="151"/>
      <c r="CA375" s="151"/>
      <c r="CB375" s="151"/>
      <c r="CC375" s="151"/>
      <c r="CD375" s="151"/>
      <c r="CE375" s="151"/>
      <c r="CF375" s="151"/>
      <c r="CG375" s="151"/>
      <c r="CH375" s="151"/>
      <c r="CI375" s="151"/>
      <c r="CJ375" s="151"/>
      <c r="CK375" s="151"/>
      <c r="CL375" s="151"/>
      <c r="CM375" s="151"/>
      <c r="CN375" s="151"/>
      <c r="CO375" s="151"/>
      <c r="CP375" s="151"/>
      <c r="CQ375" s="151"/>
      <c r="CR375" s="151"/>
      <c r="CS375" s="151"/>
      <c r="CT375" s="151"/>
      <c r="CU375" s="151"/>
      <c r="CV375" s="151"/>
      <c r="CW375" s="151"/>
      <c r="CX375" s="151"/>
      <c r="CY375" s="151"/>
      <c r="CZ375" s="151"/>
      <c r="DA375" s="151"/>
      <c r="DB375" s="151"/>
      <c r="DC375" s="151"/>
      <c r="DD375" s="151"/>
      <c r="DE375" s="151"/>
    </row>
    <row r="376" spans="1:109" ht="15" customHeight="1" x14ac:dyDescent="0.2">
      <c r="A376" s="9">
        <f>Input!A376</f>
        <v>9380</v>
      </c>
      <c r="B376" s="9" t="str">
        <f>Input!B376</f>
        <v>LM-AJ 56</v>
      </c>
      <c r="C376" s="9">
        <f>Input!O376</f>
        <v>15.019743339516566</v>
      </c>
      <c r="D376" s="9">
        <f>C376*Input!P376/100</f>
        <v>9.5331724495545653E-2</v>
      </c>
      <c r="E376" s="11">
        <f>Input!M376</f>
        <v>8.4677483179101927</v>
      </c>
      <c r="F376" s="12">
        <f>E376*Input!N376/100</f>
        <v>9.8442460147898036E-4</v>
      </c>
      <c r="G376" s="13">
        <f t="shared" si="1248"/>
        <v>1167.5331380734574</v>
      </c>
      <c r="H376" s="12">
        <f>G376*Input!L376/100</f>
        <v>4.3373214021785005E-2</v>
      </c>
      <c r="I376" s="9">
        <v>0.3</v>
      </c>
      <c r="J376" s="21">
        <f>(((C376*$G$4*0.000000001*Input!G376*(234/233))-(I376*0.000000000000001))/Input!F376)*1000000000000</f>
        <v>180.88271521661787</v>
      </c>
      <c r="K376" s="9">
        <f>J376*Input!P376/100</f>
        <v>1.1480796164917608</v>
      </c>
      <c r="L376" s="14">
        <f t="shared" si="1249"/>
        <v>2.501476469409186</v>
      </c>
      <c r="M376" s="22">
        <f>L376*Input!P376/100</f>
        <v>1.5877106567220627E-2</v>
      </c>
      <c r="N376" s="9">
        <v>5.0000000000000001E-3</v>
      </c>
      <c r="O376" s="21">
        <f>(((G376*$D$4*0.000000001*Input!G376*(238/236))-(N376*0.000000001))/Input!F376)*1000000</f>
        <v>1.4163750723295769</v>
      </c>
      <c r="P376" s="9">
        <f>O376*Input!L376/100</f>
        <v>5.2617555034576508E-5</v>
      </c>
      <c r="Q376" s="23">
        <f t="shared" si="1250"/>
        <v>1.0567562797925478</v>
      </c>
      <c r="R376" s="24">
        <f>Q376*Input!L376/100</f>
        <v>3.9257914655801152E-5</v>
      </c>
      <c r="S376" s="65">
        <f>Input!S376*0.0000028263/0.000000000155125</f>
        <v>2.3603426958427773</v>
      </c>
      <c r="T376" s="9">
        <f>S376*Input!T376/100</f>
        <v>7.5845614436597579E-4</v>
      </c>
      <c r="U376" s="9">
        <f>S376*1/((U375+U377)/2)</f>
        <v>2.36259963904986</v>
      </c>
      <c r="V376" s="9">
        <f>U376*Input!T376/100</f>
        <v>7.5918137483607314E-4</v>
      </c>
      <c r="W376" s="3">
        <v>3.0000000000000001E-3</v>
      </c>
      <c r="X376" s="21">
        <f>((($L$4*0.000000001*Input!G376/Input!W376*(232/229))-(W376*0.000000001))/Input!F376)*1000000000</f>
        <v>27.059848396871683</v>
      </c>
      <c r="Y376" s="21">
        <f>X376*Input!X376/100</f>
        <v>6.031552345628749E-2</v>
      </c>
      <c r="Z376" s="21">
        <f t="shared" si="1251"/>
        <v>6.6072407168290756E-3</v>
      </c>
      <c r="AA376" s="21">
        <f>Z376*Input!X376/100</f>
        <v>1.4727325023865011E-5</v>
      </c>
      <c r="AB376" s="14">
        <v>0.05</v>
      </c>
      <c r="AC376" s="14">
        <v>0.85</v>
      </c>
      <c r="AD376" s="21">
        <f>(((Input!G376*$L$4*0.000000001*Input!U376*(230/229))-((AB376*0.000000000000001)+(Input!G376*AC376*0.000000000000001)))/Input!F376)*1000000000000</f>
        <v>2.6210517773028741</v>
      </c>
      <c r="AE376" s="21">
        <f>AD376*Input!V376/100</f>
        <v>7.1668260025333696E-3</v>
      </c>
      <c r="AF376" s="21">
        <f t="shared" si="1252"/>
        <v>0.11948988104867174</v>
      </c>
      <c r="AG376" s="21">
        <f>AF376*Input!V376/100</f>
        <v>3.2672501701605392E-4</v>
      </c>
      <c r="AH376" s="9">
        <f t="shared" si="1253"/>
        <v>18.084687113687743</v>
      </c>
      <c r="AI376" s="3">
        <f t="shared" si="1254"/>
        <v>6.3797865885152669E-2</v>
      </c>
      <c r="AJ376" s="22">
        <f t="shared" si="1255"/>
        <v>1362.5996390498601</v>
      </c>
      <c r="AK376" s="3">
        <f t="shared" si="1256"/>
        <v>0.75918137483607318</v>
      </c>
      <c r="AL376" s="3">
        <f t="shared" si="1257"/>
        <v>0.11307231698886032</v>
      </c>
      <c r="AM376" s="3">
        <f t="shared" si="1258"/>
        <v>3.0920579943344886E-4</v>
      </c>
      <c r="AN376" s="9">
        <f>AL376*1/((AN375+AN377)/2)</f>
        <v>0.11229246104146397</v>
      </c>
      <c r="AO376" s="21">
        <f t="shared" si="1259"/>
        <v>3.0707321748873312E-4</v>
      </c>
      <c r="AP376" s="58">
        <f t="shared" si="1260"/>
        <v>5.2941000000000003</v>
      </c>
      <c r="AQ376" s="58">
        <f t="shared" si="1261"/>
        <v>1.6199999999999999E-2</v>
      </c>
      <c r="AR376" s="58">
        <f t="shared" si="1262"/>
        <v>0.30600102000340001</v>
      </c>
      <c r="AS376" s="67">
        <f t="shared" si="1263"/>
        <v>6.2523789478934021E-3</v>
      </c>
      <c r="AT376" s="67">
        <f t="shared" si="1264"/>
        <v>1.3938285131907401E-5</v>
      </c>
      <c r="AU376" s="58">
        <v>0.75</v>
      </c>
      <c r="AV376" s="58">
        <f t="shared" si="1265"/>
        <v>0.375</v>
      </c>
      <c r="AW376" s="58">
        <f t="shared" si="1266"/>
        <v>5.0789999999999997</v>
      </c>
      <c r="AX376" s="57">
        <f t="shared" si="1267"/>
        <v>0.1013425095</v>
      </c>
      <c r="AY376" s="47">
        <f t="shared" si="1268"/>
        <v>0.10870626415692677</v>
      </c>
      <c r="AZ376" s="9" t="str">
        <f>Input!B376</f>
        <v>LM-AJ 56</v>
      </c>
      <c r="BA376" s="48">
        <f>Input!E376</f>
        <v>0</v>
      </c>
      <c r="BB376" s="58">
        <f t="shared" si="1269"/>
        <v>1382.3005165256982</v>
      </c>
      <c r="BC376" s="22">
        <f t="shared" si="1270"/>
        <v>0.86596727767917536</v>
      </c>
      <c r="BD376" s="9">
        <f t="shared" si="1271"/>
        <v>5021</v>
      </c>
      <c r="BE376" s="49">
        <f t="shared" si="1272"/>
        <v>54.353132078463389</v>
      </c>
      <c r="BF376" s="89">
        <f t="shared" si="1273"/>
        <v>2.1403084102564831</v>
      </c>
      <c r="BG376" s="85"/>
      <c r="BH376" s="85"/>
      <c r="BI376" s="85"/>
      <c r="BJ376" s="85"/>
      <c r="BK376" s="85"/>
      <c r="BL376" s="85"/>
      <c r="BM376" s="90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s="154" customFormat="1" ht="15" customHeight="1" x14ac:dyDescent="0.2">
      <c r="A377" s="137">
        <f>Input!A377</f>
        <v>9186</v>
      </c>
      <c r="B377" s="137" t="str">
        <f>Input!B377</f>
        <v>Hu1-13</v>
      </c>
      <c r="C377" s="137">
        <f>Input!O377</f>
        <v>2.0516230541676794</v>
      </c>
      <c r="D377" s="137">
        <f>C377*Input!P377/100</f>
        <v>1.5845738669232834E-2</v>
      </c>
      <c r="E377" s="138">
        <f>Input!M377</f>
        <v>2.6990412901281182</v>
      </c>
      <c r="F377" s="139">
        <f>E377*Input!N377/100</f>
        <v>2.6997922655100397E-4</v>
      </c>
      <c r="G377" s="140">
        <f t="shared" si="1248"/>
        <v>372.14381308286494</v>
      </c>
      <c r="H377" s="139">
        <f>G377*Input!L377/100</f>
        <v>2.1967346810760117E-2</v>
      </c>
      <c r="I377" s="137">
        <v>0</v>
      </c>
      <c r="J377" s="141">
        <f>(((C377*$G$4*0.000000001*Input!G377*(234/233))-(I377*0.000000000000001))/Input!F377)*1000000000000</f>
        <v>750.40548711474844</v>
      </c>
      <c r="K377" s="137">
        <f>J377*Input!P377/100</f>
        <v>5.7957670248556488</v>
      </c>
      <c r="L377" s="142">
        <f t="shared" si="1249"/>
        <v>10.37756242372366</v>
      </c>
      <c r="M377" s="143">
        <f>L377*Input!P377/100</f>
        <v>8.0151245062259818E-2</v>
      </c>
      <c r="N377" s="137">
        <v>0</v>
      </c>
      <c r="O377" s="141">
        <f>(((G377*$D$4*0.000000001*Input!G377*(238/236))-(N377*0.000000001))/Input!F377)*1000000</f>
        <v>13.711541700483696</v>
      </c>
      <c r="P377" s="137">
        <f>O377*Input!L377/100</f>
        <v>8.0938116194788259E-4</v>
      </c>
      <c r="Q377" s="144">
        <f t="shared" si="1250"/>
        <v>10.230170016895009</v>
      </c>
      <c r="R377" s="145">
        <f>Q377*Input!L377/100</f>
        <v>6.0387862109676405E-4</v>
      </c>
      <c r="S377" s="143">
        <f>Input!S377*0.0000028263/0.000000000155125</f>
        <v>0.99919984138057905</v>
      </c>
      <c r="T377" s="137">
        <f>S377*Input!T377/100</f>
        <v>1.4531052631640985E-3</v>
      </c>
      <c r="U377" s="143">
        <f>S377</f>
        <v>0.99919984138057905</v>
      </c>
      <c r="V377" s="137">
        <f>U377*Input!T377/100</f>
        <v>1.4531052631640985E-3</v>
      </c>
      <c r="W377" s="146">
        <v>0</v>
      </c>
      <c r="X377" s="141">
        <f>((($L$4*0.000000001*Input!G377/Input!W377*(232/229))-(W377*0.000000001))/Input!F377)*1000000000</f>
        <v>0.84771309701309427</v>
      </c>
      <c r="Y377" s="141">
        <f>X377*Input!X377/100</f>
        <v>3.3603585811231907E-3</v>
      </c>
      <c r="Z377" s="141">
        <f t="shared" si="1251"/>
        <v>2.0698728273073829E-4</v>
      </c>
      <c r="AA377" s="141">
        <f>Z377*Input!X377/100</f>
        <v>8.2050341578816556E-7</v>
      </c>
      <c r="AB377" s="142">
        <v>0</v>
      </c>
      <c r="AC377" s="142">
        <v>0.85</v>
      </c>
      <c r="AD377" s="141">
        <f>(((Input!G377*$L$4*0.000000001*Input!U377*(230/229))-((AB377*0.000000000000001)+(Input!G377*AC377*0.000000000000001)))/Input!F377)*1000000000000</f>
        <v>225.81267628918889</v>
      </c>
      <c r="AE377" s="141">
        <f>AD377*Input!V377/100</f>
        <v>0.49222344830709214</v>
      </c>
      <c r="AF377" s="141">
        <f t="shared" si="1252"/>
        <v>10.294466543061912</v>
      </c>
      <c r="AG377" s="141">
        <f>AF377*Input!V377/100</f>
        <v>2.2439740335120074E-2</v>
      </c>
      <c r="AH377" s="137">
        <f t="shared" si="1253"/>
        <v>49734.777940215696</v>
      </c>
      <c r="AI377" s="146">
        <f t="shared" si="1254"/>
        <v>224.99141106497629</v>
      </c>
      <c r="AJ377" s="143">
        <f t="shared" si="1255"/>
        <v>-0.80015861942095423</v>
      </c>
      <c r="AK377" s="146">
        <f t="shared" si="1256"/>
        <v>1.4531052631640984</v>
      </c>
      <c r="AL377" s="146">
        <f t="shared" si="1257"/>
        <v>1.0062849909689398</v>
      </c>
      <c r="AM377" s="146">
        <f t="shared" si="1258"/>
        <v>2.1942906887029794E-3</v>
      </c>
      <c r="AN377" s="137">
        <f>AF377/Q377</f>
        <v>1.0062849909689398</v>
      </c>
      <c r="AO377" s="141">
        <f t="shared" si="1259"/>
        <v>2.1942906887029794E-3</v>
      </c>
      <c r="AP377" s="137" t="str">
        <f t="shared" si="1260"/>
        <v>Out of range</v>
      </c>
      <c r="AQ377" s="137" t="e">
        <f t="shared" si="1261"/>
        <v>#VALUE!</v>
      </c>
      <c r="AR377" s="137" t="e">
        <f t="shared" si="1262"/>
        <v>#VALUE!</v>
      </c>
      <c r="AS377" s="145">
        <f t="shared" si="1263"/>
        <v>2.0233024709159395E-5</v>
      </c>
      <c r="AT377" s="145">
        <f t="shared" si="1264"/>
        <v>8.0213171626385553E-8</v>
      </c>
      <c r="AU377" s="137">
        <v>0.75</v>
      </c>
      <c r="AV377" s="137">
        <f t="shared" si="1265"/>
        <v>0.375</v>
      </c>
      <c r="AW377" s="137" t="str">
        <f t="shared" si="1266"/>
        <v>Out of range</v>
      </c>
      <c r="AX377" s="147">
        <f t="shared" si="1267"/>
        <v>43.955590906300003</v>
      </c>
      <c r="AY377" s="147" t="e">
        <f t="shared" si="1268"/>
        <v>#VALUE!</v>
      </c>
      <c r="AZ377" s="137" t="str">
        <f>Input!B377</f>
        <v>Hu1-13</v>
      </c>
      <c r="BA377" s="148">
        <f>Input!E377</f>
        <v>0</v>
      </c>
      <c r="BB377" s="137" t="e">
        <f t="shared" si="1269"/>
        <v>#VALUE!</v>
      </c>
      <c r="BC377" s="143" t="e">
        <f t="shared" si="1270"/>
        <v>#VALUE!</v>
      </c>
      <c r="BD377" s="137" t="e">
        <f t="shared" si="1271"/>
        <v>#VALUE!</v>
      </c>
      <c r="BE377" s="149" t="e">
        <f t="shared" si="1272"/>
        <v>#VALUE!</v>
      </c>
      <c r="BF377" s="150" t="e">
        <f t="shared" si="1273"/>
        <v>#VALUE!</v>
      </c>
      <c r="BG377" s="151"/>
      <c r="BH377" s="151"/>
      <c r="BI377" s="151"/>
      <c r="BJ377" s="151"/>
      <c r="BK377" s="151"/>
      <c r="BL377" s="151"/>
      <c r="BM377" s="155"/>
      <c r="BN377" s="151"/>
      <c r="BO377" s="151"/>
      <c r="BP377" s="151"/>
      <c r="BQ377" s="151"/>
      <c r="BR377" s="151"/>
      <c r="BS377" s="151"/>
      <c r="BT377" s="151"/>
      <c r="BU377" s="151"/>
      <c r="BV377" s="151"/>
      <c r="BW377" s="151"/>
      <c r="BX377" s="151"/>
      <c r="BY377" s="151"/>
      <c r="BZ377" s="151"/>
      <c r="CA377" s="151"/>
      <c r="CB377" s="151"/>
      <c r="CC377" s="151"/>
      <c r="CD377" s="151"/>
      <c r="CE377" s="151"/>
      <c r="CF377" s="151"/>
      <c r="CG377" s="151"/>
      <c r="CH377" s="151"/>
      <c r="CI377" s="151"/>
      <c r="CJ377" s="151"/>
      <c r="CK377" s="151"/>
      <c r="CL377" s="151"/>
      <c r="CM377" s="151"/>
      <c r="CN377" s="151"/>
      <c r="CO377" s="151"/>
      <c r="CP377" s="151"/>
      <c r="CQ377" s="151"/>
      <c r="CR377" s="151"/>
      <c r="CS377" s="151"/>
      <c r="CT377" s="151"/>
      <c r="CU377" s="151"/>
      <c r="CV377" s="151"/>
      <c r="CW377" s="151"/>
      <c r="CX377" s="151"/>
      <c r="CY377" s="151"/>
      <c r="CZ377" s="151"/>
      <c r="DA377" s="151"/>
      <c r="DB377" s="151"/>
      <c r="DC377" s="151"/>
      <c r="DD377" s="151"/>
      <c r="DE377" s="151"/>
    </row>
    <row r="378" spans="1:109" ht="15" customHeight="1" x14ac:dyDescent="0.2">
      <c r="A378" s="9">
        <f>Input!A378</f>
        <v>9176</v>
      </c>
      <c r="B378" s="9" t="str">
        <f>Input!B378</f>
        <v>LM-AJ 33</v>
      </c>
      <c r="C378" s="9">
        <f>Input!O378</f>
        <v>16.390075036025166</v>
      </c>
      <c r="D378" s="9">
        <f>C378*Input!P378/100</f>
        <v>0.11892434767419728</v>
      </c>
      <c r="E378" s="11">
        <f>Input!M378</f>
        <v>9.2431093790015293</v>
      </c>
      <c r="F378" s="12">
        <f>E378*Input!N378/100</f>
        <v>7.8010998363376241E-4</v>
      </c>
      <c r="G378" s="13">
        <f t="shared" si="1248"/>
        <v>1274.4399211767309</v>
      </c>
      <c r="H378" s="12">
        <f>G378*Input!L378/100</f>
        <v>3.6679632774127481E-2</v>
      </c>
      <c r="I378" s="9">
        <v>0.3</v>
      </c>
      <c r="J378" s="21">
        <f>(((C378*$G$4*0.000000001*Input!G378*(234/233))-(I378*0.000000000000001))/Input!F378)*1000000000000</f>
        <v>324.90052220101398</v>
      </c>
      <c r="K378" s="9">
        <f>J378*Input!P378/100</f>
        <v>2.3574378138498173</v>
      </c>
      <c r="L378" s="14">
        <f t="shared" si="1249"/>
        <v>4.493138054740605</v>
      </c>
      <c r="M378" s="22">
        <f>L378*Input!P378/100</f>
        <v>3.2601651364966802E-2</v>
      </c>
      <c r="N378" s="9">
        <v>5.0000000000000001E-3</v>
      </c>
      <c r="O378" s="21">
        <f>(((G378*$D$4*0.000000001*Input!G378*(238/236))-(N378*0.000000001))/Input!F378)*1000000</f>
        <v>2.5448583895674681</v>
      </c>
      <c r="P378" s="9">
        <f>O378*Input!L378/100</f>
        <v>7.3243524186926195E-5</v>
      </c>
      <c r="Q378" s="23">
        <f t="shared" si="1250"/>
        <v>1.8987167572322248</v>
      </c>
      <c r="R378" s="24">
        <f>Q378*Input!L378/100</f>
        <v>5.4646933323506877E-5</v>
      </c>
      <c r="S378" s="65">
        <f>Input!S378*0.0000028263/0.000000000155125</f>
        <v>2.3374992964314245</v>
      </c>
      <c r="T378" s="9">
        <f>S378*Input!T378/100</f>
        <v>7.6950022493256368E-4</v>
      </c>
      <c r="U378" s="9">
        <f>S378*1/((U377+U379)/2)</f>
        <v>2.3372082192221999</v>
      </c>
      <c r="V378" s="9">
        <f>U378*Input!T378/100</f>
        <v>7.6940440288106066E-4</v>
      </c>
      <c r="W378" s="3">
        <v>3.0000000000000001E-3</v>
      </c>
      <c r="X378" s="21">
        <f>((($L$4*0.000000001*Input!G378/Input!W378*(232/229))-(W378*0.000000001))/Input!F378)*1000000000</f>
        <v>3.7628065112965077</v>
      </c>
      <c r="Y378" s="21">
        <f>X378*Input!X378/100</f>
        <v>8.0614375769486532E-3</v>
      </c>
      <c r="Z378" s="21">
        <f t="shared" si="1251"/>
        <v>9.1876968511996754E-4</v>
      </c>
      <c r="AA378" s="21">
        <f>Z378*Input!X378/100</f>
        <v>1.9683723949003635E-6</v>
      </c>
      <c r="AB378" s="14">
        <v>0.05</v>
      </c>
      <c r="AC378" s="14">
        <v>0.85</v>
      </c>
      <c r="AD378" s="21">
        <f>(((Input!G378*$L$4*0.000000001*Input!U378*(230/229))-((AB378*0.000000000000001)+(Input!G378*AC378*0.000000000000001)))/Input!F378)*1000000000000</f>
        <v>4.5839576343148183</v>
      </c>
      <c r="AE378" s="21">
        <f>AD378*Input!V378/100</f>
        <v>1.3226407237000755E-2</v>
      </c>
      <c r="AF378" s="21">
        <f t="shared" si="1252"/>
        <v>0.20897586121708078</v>
      </c>
      <c r="AG378" s="21">
        <f>AF378*Input!V378/100</f>
        <v>6.0297237968980674E-4</v>
      </c>
      <c r="AH378" s="9">
        <f t="shared" si="1253"/>
        <v>227.45184631314206</v>
      </c>
      <c r="AI378" s="3">
        <f t="shared" si="1254"/>
        <v>0.8174111313729493</v>
      </c>
      <c r="AJ378" s="22">
        <f t="shared" si="1255"/>
        <v>1337.2082192221999</v>
      </c>
      <c r="AK378" s="3">
        <f t="shared" si="1256"/>
        <v>0.76940440288106071</v>
      </c>
      <c r="AL378" s="3">
        <f t="shared" si="1257"/>
        <v>0.11006163000410163</v>
      </c>
      <c r="AM378" s="3">
        <f t="shared" si="1258"/>
        <v>3.1758416494974759E-4</v>
      </c>
      <c r="AN378" s="9">
        <f>AL378*1/((AN377+AN379)/2)</f>
        <v>0.10934654166763028</v>
      </c>
      <c r="AO378" s="21">
        <f t="shared" si="1259"/>
        <v>3.1552076890341345E-4</v>
      </c>
      <c r="AP378" s="58">
        <f t="shared" si="1260"/>
        <v>5.2098000000000004</v>
      </c>
      <c r="AQ378" s="58">
        <f t="shared" si="1261"/>
        <v>1.61E-2</v>
      </c>
      <c r="AR378" s="58">
        <f t="shared" si="1262"/>
        <v>0.30903297631387</v>
      </c>
      <c r="AS378" s="67">
        <f t="shared" si="1263"/>
        <v>4.8388980695533848E-4</v>
      </c>
      <c r="AT378" s="67">
        <f t="shared" si="1264"/>
        <v>1.0367791812614028E-6</v>
      </c>
      <c r="AU378" s="58">
        <v>0.75</v>
      </c>
      <c r="AV378" s="58">
        <f t="shared" si="1265"/>
        <v>0.375</v>
      </c>
      <c r="AW378" s="58">
        <f t="shared" si="1266"/>
        <v>5.1929999999999996</v>
      </c>
      <c r="AX378" s="57">
        <f t="shared" si="1267"/>
        <v>1.8467543100000001E-2</v>
      </c>
      <c r="AY378" s="47">
        <f t="shared" si="1268"/>
        <v>1.7573760460143802E-2</v>
      </c>
      <c r="AZ378" s="9" t="str">
        <f>Input!B378</f>
        <v>LM-AJ 33</v>
      </c>
      <c r="BA378" s="48">
        <f>Input!E378</f>
        <v>0</v>
      </c>
      <c r="BB378" s="58">
        <f t="shared" si="1269"/>
        <v>1356.9791256788594</v>
      </c>
      <c r="BC378" s="22">
        <f t="shared" si="1270"/>
        <v>0.78398612179854088</v>
      </c>
      <c r="BD378" s="9">
        <f t="shared" si="1271"/>
        <v>5135</v>
      </c>
      <c r="BE378" s="49">
        <f t="shared" si="1272"/>
        <v>8.7868802300719011</v>
      </c>
      <c r="BF378" s="89">
        <f t="shared" si="1273"/>
        <v>0.33841248719706918</v>
      </c>
      <c r="BG378" s="85"/>
      <c r="BH378" s="85"/>
      <c r="BI378" s="85"/>
      <c r="BJ378" s="85"/>
      <c r="BK378" s="85"/>
      <c r="BL378" s="85"/>
      <c r="BM378" s="90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s="154" customFormat="1" ht="15" customHeight="1" x14ac:dyDescent="0.2">
      <c r="A379" s="137">
        <f>Input!A379</f>
        <v>9186</v>
      </c>
      <c r="B379" s="137" t="str">
        <f>Input!B379</f>
        <v>Hu1-13</v>
      </c>
      <c r="C379" s="137">
        <f>Input!O379</f>
        <v>2.0561552090180881</v>
      </c>
      <c r="D379" s="137">
        <f>C379*Input!P379/100</f>
        <v>1.433291909818309E-2</v>
      </c>
      <c r="E379" s="138">
        <f>Input!M379</f>
        <v>2.6991381257322864</v>
      </c>
      <c r="F379" s="139">
        <f>E379*Input!N379/100</f>
        <v>2.9801835768199344E-4</v>
      </c>
      <c r="G379" s="140">
        <f t="shared" si="1248"/>
        <v>372.15716477596766</v>
      </c>
      <c r="H379" s="139">
        <f>G379*Input!L379/100</f>
        <v>2.0892870819613822E-2</v>
      </c>
      <c r="I379" s="137">
        <v>0</v>
      </c>
      <c r="J379" s="141">
        <f>(((C379*$G$4*0.000000001*Input!G379*(234/233))-(I379*0.000000000000001))/Input!F379)*1000000000000</f>
        <v>752.06317655301621</v>
      </c>
      <c r="K379" s="137">
        <f>J379*Input!P379/100</f>
        <v>5.242435307889318</v>
      </c>
      <c r="L379" s="142">
        <f t="shared" si="1249"/>
        <v>10.400487063695195</v>
      </c>
      <c r="M379" s="143">
        <f>L379*Input!P379/100</f>
        <v>7.2499069628518334E-2</v>
      </c>
      <c r="N379" s="137">
        <v>0</v>
      </c>
      <c r="O379" s="141">
        <f>(((G379*$D$4*0.000000001*Input!G379*(238/236))-(N379*0.000000001))/Input!F379)*1000000</f>
        <v>13.712033640132601</v>
      </c>
      <c r="P379" s="137">
        <f>O379*Input!L379/100</f>
        <v>7.6979237438555808E-4</v>
      </c>
      <c r="Q379" s="144">
        <f t="shared" si="1250"/>
        <v>10.23053705266358</v>
      </c>
      <c r="R379" s="145">
        <f>Q379*Input!L379/100</f>
        <v>5.7434145916616702E-4</v>
      </c>
      <c r="S379" s="143">
        <f>Input!S379*0.0000028263/0.000000000155125</f>
        <v>1.0010492397298081</v>
      </c>
      <c r="T379" s="137">
        <f>S379*Input!T379/100</f>
        <v>1.2692067795217999E-3</v>
      </c>
      <c r="U379" s="143">
        <f>S379</f>
        <v>1.0010492397298081</v>
      </c>
      <c r="V379" s="137">
        <f>U379*Input!T379/100</f>
        <v>1.2692067795217999E-3</v>
      </c>
      <c r="W379" s="146">
        <v>0</v>
      </c>
      <c r="X379" s="141">
        <f>((($L$4*0.000000001*Input!G379/Input!W379*(232/229))-(W379*0.000000001))/Input!F379)*1000000000</f>
        <v>0.85718946730501655</v>
      </c>
      <c r="Y379" s="141">
        <f>X379*Input!X379/100</f>
        <v>4.168464141371073E-3</v>
      </c>
      <c r="Z379" s="141">
        <f t="shared" si="1251"/>
        <v>2.0930114120925719E-4</v>
      </c>
      <c r="AA379" s="141">
        <f>Z379*Input!X379/100</f>
        <v>1.0178196713287194E-6</v>
      </c>
      <c r="AB379" s="142">
        <v>0</v>
      </c>
      <c r="AC379" s="142">
        <v>0.85</v>
      </c>
      <c r="AD379" s="141">
        <f>(((Input!G379*$L$4*0.000000001*Input!U379*(230/229))-((AB379*0.000000000000001)+(Input!G379*AC379*0.000000000000001)))/Input!F379)*1000000000000</f>
        <v>225.93507512093822</v>
      </c>
      <c r="AE379" s="141">
        <f>AD379*Input!V379/100</f>
        <v>0.54996540243404812</v>
      </c>
      <c r="AF379" s="141">
        <f t="shared" si="1252"/>
        <v>10.300046525103042</v>
      </c>
      <c r="AG379" s="141">
        <f>AF379*Input!V379/100</f>
        <v>2.507211077888432E-2</v>
      </c>
      <c r="AH379" s="137">
        <f t="shared" si="1253"/>
        <v>49211.61186983285</v>
      </c>
      <c r="AI379" s="146">
        <f t="shared" si="1254"/>
        <v>267.61990915134834</v>
      </c>
      <c r="AJ379" s="143">
        <f t="shared" si="1255"/>
        <v>1.0492397298080824</v>
      </c>
      <c r="AK379" s="146">
        <f t="shared" si="1256"/>
        <v>1.2692067795217998</v>
      </c>
      <c r="AL379" s="146">
        <f t="shared" si="1257"/>
        <v>1.0067943131510739</v>
      </c>
      <c r="AM379" s="146">
        <f t="shared" si="1258"/>
        <v>2.4513647568613242E-3</v>
      </c>
      <c r="AN379" s="137">
        <f>AF379/Q379</f>
        <v>1.0067943131510739</v>
      </c>
      <c r="AO379" s="141">
        <f t="shared" si="1259"/>
        <v>2.4513647568613242E-3</v>
      </c>
      <c r="AP379" s="137" t="str">
        <f t="shared" si="1260"/>
        <v>Out of range</v>
      </c>
      <c r="AQ379" s="137" t="e">
        <f t="shared" si="1261"/>
        <v>#VALUE!</v>
      </c>
      <c r="AR379" s="137" t="e">
        <f t="shared" si="1262"/>
        <v>#VALUE!</v>
      </c>
      <c r="AS379" s="145">
        <f t="shared" si="1263"/>
        <v>2.0458470570199871E-5</v>
      </c>
      <c r="AT379" s="145">
        <f t="shared" si="1264"/>
        <v>9.9495020467477535E-8</v>
      </c>
      <c r="AU379" s="137">
        <v>0.75</v>
      </c>
      <c r="AV379" s="137">
        <f t="shared" si="1265"/>
        <v>0.375</v>
      </c>
      <c r="AW379" s="137" t="str">
        <f t="shared" si="1266"/>
        <v>Out of range</v>
      </c>
      <c r="AX379" s="147">
        <f t="shared" si="1267"/>
        <v>129.39669115780001</v>
      </c>
      <c r="AY379" s="147" t="e">
        <f t="shared" si="1268"/>
        <v>#VALUE!</v>
      </c>
      <c r="AZ379" s="137" t="str">
        <f>Input!B379</f>
        <v>Hu1-13</v>
      </c>
      <c r="BA379" s="148">
        <f>Input!E379</f>
        <v>0</v>
      </c>
      <c r="BB379" s="137" t="e">
        <f t="shared" si="1269"/>
        <v>#VALUE!</v>
      </c>
      <c r="BC379" s="143" t="e">
        <f t="shared" si="1270"/>
        <v>#VALUE!</v>
      </c>
      <c r="BD379" s="137" t="e">
        <f t="shared" si="1271"/>
        <v>#VALUE!</v>
      </c>
      <c r="BE379" s="149" t="e">
        <f t="shared" si="1272"/>
        <v>#VALUE!</v>
      </c>
      <c r="BF379" s="150" t="e">
        <f t="shared" si="1273"/>
        <v>#VALUE!</v>
      </c>
      <c r="BG379" s="151"/>
      <c r="BH379" s="151"/>
      <c r="BI379" s="151"/>
      <c r="BJ379" s="151"/>
      <c r="BK379" s="151"/>
      <c r="BL379" s="151"/>
      <c r="BM379" s="155"/>
      <c r="BN379" s="151"/>
      <c r="BO379" s="151"/>
      <c r="BP379" s="151"/>
      <c r="BQ379" s="151"/>
      <c r="BR379" s="151"/>
      <c r="BS379" s="151"/>
      <c r="BT379" s="151"/>
      <c r="BU379" s="151"/>
      <c r="BV379" s="151"/>
      <c r="BW379" s="151"/>
      <c r="BX379" s="151"/>
      <c r="BY379" s="151"/>
      <c r="BZ379" s="151"/>
      <c r="CA379" s="151"/>
      <c r="CB379" s="151"/>
      <c r="CC379" s="151"/>
      <c r="CD379" s="151"/>
      <c r="CE379" s="151"/>
      <c r="CF379" s="151"/>
      <c r="CG379" s="151"/>
      <c r="CH379" s="151"/>
      <c r="CI379" s="151"/>
      <c r="CJ379" s="151"/>
      <c r="CK379" s="151"/>
      <c r="CL379" s="151"/>
      <c r="CM379" s="151"/>
      <c r="CN379" s="151"/>
      <c r="CO379" s="151"/>
      <c r="CP379" s="151"/>
      <c r="CQ379" s="151"/>
      <c r="CR379" s="151"/>
      <c r="CS379" s="151"/>
      <c r="CT379" s="151"/>
      <c r="CU379" s="151"/>
      <c r="CV379" s="151"/>
      <c r="CW379" s="151"/>
      <c r="CX379" s="151"/>
      <c r="CY379" s="151"/>
      <c r="CZ379" s="151"/>
      <c r="DA379" s="151"/>
      <c r="DB379" s="151"/>
      <c r="DC379" s="151"/>
      <c r="DD379" s="151"/>
      <c r="DE379" s="151"/>
    </row>
    <row r="380" spans="1:109" ht="15" customHeight="1" x14ac:dyDescent="0.2">
      <c r="A380" s="9">
        <f>Input!A380</f>
        <v>9378</v>
      </c>
      <c r="B380" s="9" t="str">
        <f>Input!B380</f>
        <v>LM-AJ 43</v>
      </c>
      <c r="C380" s="9">
        <f>Input!O380</f>
        <v>27.070565736356489</v>
      </c>
      <c r="D380" s="9">
        <f>C380*Input!P380/100</f>
        <v>0.26576553610767267</v>
      </c>
      <c r="E380" s="11">
        <f>Input!M380</f>
        <v>15.125913773077812</v>
      </c>
      <c r="F380" s="12">
        <f>E380*Input!N380/100</f>
        <v>2.1415075574332367E-3</v>
      </c>
      <c r="G380" s="13">
        <f t="shared" ref="G380:G381" si="1274">E380*137.88</f>
        <v>2085.5609910319686</v>
      </c>
      <c r="H380" s="12">
        <f>G380*Input!L380/100</f>
        <v>6.4003691251872261E-2</v>
      </c>
      <c r="I380" s="9">
        <v>0.3</v>
      </c>
      <c r="J380" s="21">
        <f>(((C380*$G$4*0.000000001*Input!G380*(234/233))-(I380*0.000000000000001))/Input!F380)*1000000000000</f>
        <v>231.01613616954521</v>
      </c>
      <c r="K380" s="9">
        <f>J380*Input!P380/100</f>
        <v>2.2680031099669877</v>
      </c>
      <c r="L380" s="14">
        <f t="shared" ref="L380:L381" si="1275">(J380/234)*602200000000*0.0000028263/(365.2425*24*60)</f>
        <v>3.1947852396504448</v>
      </c>
      <c r="M380" s="22">
        <f>L380*Input!P380/100</f>
        <v>3.1364834419557945E-2</v>
      </c>
      <c r="N380" s="9">
        <v>5.0000000000000001E-3</v>
      </c>
      <c r="O380" s="21">
        <f>(((G380*$D$4*0.000000001*Input!G380*(238/236))-(N380*0.000000001))/Input!F380)*1000000</f>
        <v>1.7928483215743691</v>
      </c>
      <c r="P380" s="9">
        <f>O380*Input!L380/100</f>
        <v>5.502064477083633E-5</v>
      </c>
      <c r="Q380" s="23">
        <f t="shared" ref="Q380:Q381" si="1276">(O380/238.05)*602200000000000000*0.00000000015512/(365.2425*24*60)</f>
        <v>1.3376426622809043</v>
      </c>
      <c r="R380" s="24">
        <f>Q380*Input!L380/100</f>
        <v>4.1050857937075361E-5</v>
      </c>
      <c r="S380" s="65">
        <f>Input!S380*0.0000028263/0.000000000155125</f>
        <v>2.321279101312629</v>
      </c>
      <c r="T380" s="9">
        <f>S380*Input!T380/100</f>
        <v>5.5799229580945212E-4</v>
      </c>
      <c r="U380" s="9">
        <f>S380*1/((U379+U381)/2)</f>
        <v>2.3188460758825036</v>
      </c>
      <c r="V380" s="9">
        <f>U380*Input!T380/100</f>
        <v>5.5740744177585027E-4</v>
      </c>
      <c r="W380" s="3">
        <v>3.0000000000000001E-3</v>
      </c>
      <c r="X380" s="21">
        <f>((($L$4*0.000000001*Input!G380/Input!W380*(232/229))-(W380*0.000000001))/Input!F380)*1000000000</f>
        <v>50.437395116511745</v>
      </c>
      <c r="Y380" s="21">
        <f>X380*Input!X380/100</f>
        <v>8.6205035717166784E-2</v>
      </c>
      <c r="Z380" s="21">
        <f t="shared" ref="Z380:Z381" si="1277">(X380/232)*6.022E+23*0.000000001*0.000000000049475/(365.2425*24*60)</f>
        <v>1.2315368725537238E-2</v>
      </c>
      <c r="AA380" s="21">
        <f>Z380*Input!X380/100</f>
        <v>2.1048803143036701E-5</v>
      </c>
      <c r="AB380" s="14">
        <v>0.05</v>
      </c>
      <c r="AC380" s="14">
        <v>0.85</v>
      </c>
      <c r="AD380" s="21">
        <f>(((Input!G380*$L$4*0.000000001*Input!U380*(230/229))-((AB380*0.000000000000001)+(Input!G380*AC380*0.000000000000001)))/Input!F380)*1000000000000</f>
        <v>3.4118375902670848</v>
      </c>
      <c r="AE380" s="21">
        <f>AD380*Input!V380/100</f>
        <v>8.4186595350952496E-3</v>
      </c>
      <c r="AF380" s="21">
        <f t="shared" ref="AF380:AF381" si="1278">(AD380/230)*602200000000*0.0000091577/(365.2425*24*60)</f>
        <v>0.15554063881863237</v>
      </c>
      <c r="AG380" s="21">
        <f>AF380*Input!V380/100</f>
        <v>3.8379425967423613E-4</v>
      </c>
      <c r="AH380" s="9">
        <f t="shared" ref="AH380:AH381" si="1279">AF380/Z380</f>
        <v>12.629799584977279</v>
      </c>
      <c r="AI380" s="3">
        <f t="shared" ref="AI380:AI381" si="1280">AH380*SQRT((AG380/AF380)^2+(AA380/Z380)^2)</f>
        <v>3.7909759830107422E-2</v>
      </c>
      <c r="AJ380" s="22">
        <f t="shared" ref="AJ380:AJ381" si="1281">(U380-1)*1000</f>
        <v>1318.8460758825036</v>
      </c>
      <c r="AK380" s="3">
        <f t="shared" ref="AK380:AK381" si="1282">V380*1000</f>
        <v>0.55740744177585022</v>
      </c>
      <c r="AL380" s="3">
        <f t="shared" ref="AL380:AL381" si="1283">AF380/Q380</f>
        <v>0.11627966362362395</v>
      </c>
      <c r="AM380" s="3">
        <f t="shared" ref="AM380:AM381" si="1284">AL380*SQRT((R380/Q380)^2+(AG380/AF380)^2)</f>
        <v>2.8694056598658064E-4</v>
      </c>
      <c r="AN380" s="9">
        <f>AL380*1/((AN379+AN381)/2)</f>
        <v>0.11549495473379345</v>
      </c>
      <c r="AO380" s="21">
        <f t="shared" ref="AO380:AO381" si="1285">AN380*SQRT((R380/Q380)^2+(AG380/AF380)^2)</f>
        <v>2.8500415848447879E-4</v>
      </c>
      <c r="AP380" s="58">
        <f t="shared" ref="AP380:AP381" si="1286">ThU_Alter_Kombi(AN380,U380)</f>
        <v>5.5536000000000003</v>
      </c>
      <c r="AQ380" s="58">
        <f t="shared" ref="AQ380:AQ381" si="1287">Montealter(AN380,AO380,U380,V380)</f>
        <v>1.49E-2</v>
      </c>
      <c r="AR380" s="58">
        <f t="shared" ref="AR380:AR381" si="1288">(AQ380/AP380)*100</f>
        <v>0.26829443964275423</v>
      </c>
      <c r="AS380" s="67">
        <f t="shared" ref="AS380:AS381" si="1289">Z380/Q380</f>
        <v>9.2067702928504656E-3</v>
      </c>
      <c r="AT380" s="67">
        <f t="shared" ref="AT380:AT381" si="1290">AS380*SQRT((Y380/X380)^2+(P380/O380)^2)</f>
        <v>1.5738280934454767E-5</v>
      </c>
      <c r="AU380" s="58">
        <v>0.75</v>
      </c>
      <c r="AV380" s="58">
        <f t="shared" ref="AV380:AV381" si="1291">AU380/2</f>
        <v>0.375</v>
      </c>
      <c r="AW380" s="58">
        <f t="shared" ref="AW380:AW381" si="1292">marincorr_age(AN380,U380,AS380,AU380)</f>
        <v>5.2308000000000003</v>
      </c>
      <c r="AX380" s="57">
        <f t="shared" ref="AX380:AX381" si="1293">marincorr_age_error(AN380, AO380, U380, V380, AS380, AT380, AU380, AV380)</f>
        <v>0.15346535389999999</v>
      </c>
      <c r="AY380" s="47">
        <f t="shared" ref="AY380:AY381" si="1294">SQRT(((AU380*EXP(-0.0000091577*AW380*1000))/(0.0000091577*(EXP(-0.0000091577*AW380*1000)+(AJ380/1000)*EXP(-(0.0000091577-0.0000028263)*AW380*1000)-AS380*AU380*EXP(-0.0000091577*AW380*1000))))^2*AT380^2+((AS380*EXP(-0.0000091577*AW380*1000))/(0.0000091577*(EXP(-0.0000091577*AW380*1000)+(AJ380/1000)*EXP(-(0.0000091577-0.0000028263)*AW380*1000)-AS380*AU380*EXP(-0.0000091577*AW380*1000))))^2*AV380^2+((0.0000091577/(0.0000091577-0.0000028263))*(EXP(-(0.0000091577-0.0000028263)*AW380*1000)-1)/(0.0000091577*(EXP(-0.0000091577*AW380*1000)+(AJ380/1000)*EXP(-(0.0000091577-0.0000028263)*AW380*1000)-AS380*AU380*EXP(-0.0000091577*AW380*1000))))^2*T380^2+(1/(0.0000091577*(EXP(-0.0000091577*AW380*1000)+(AJ380/1000)*EXP(-(0.0000091577-0.0000028263)*AW380*1000)-AS380*AU380*EXP(-0.0000091577*AW380*1000))))^2*AO380^2)/1000</f>
        <v>0.16230799075098101</v>
      </c>
      <c r="AZ380" s="9" t="str">
        <f>Input!B380</f>
        <v>LM-AJ 43</v>
      </c>
      <c r="BA380" s="48">
        <f>Input!E380</f>
        <v>0</v>
      </c>
      <c r="BB380" s="58">
        <f t="shared" ref="BB380:BB381" si="1295">((U380-1)*EXP(0.0000028263*AW380*1000))*1000</f>
        <v>1338.4884827924902</v>
      </c>
      <c r="BC380" s="22">
        <f t="shared" ref="BC380:BC381" si="1296">SQRT((EXP(0.0000028263*AW380*1000)*V380)^2+((U380-1)*0.0000028263*EXP(0.0000028263*AW380*1000)*AX380*1000)^2)*1000</f>
        <v>0.81059908711164808</v>
      </c>
      <c r="BD380" s="9">
        <f t="shared" ref="BD380:BD381" si="1297">AW380*1000-58</f>
        <v>5172.8</v>
      </c>
      <c r="BE380" s="49">
        <f t="shared" ref="BE380:BE381" si="1298">AY380/2*1000</f>
        <v>81.15399537549051</v>
      </c>
      <c r="BF380" s="89">
        <f t="shared" ref="BF380:BF381" si="1299">AY380/AW380*100</f>
        <v>3.1029286294826983</v>
      </c>
      <c r="BG380" s="85"/>
      <c r="BH380" s="85"/>
      <c r="BI380" s="85"/>
      <c r="BJ380" s="85"/>
      <c r="BK380" s="85"/>
      <c r="BL380" s="85"/>
      <c r="BM380" s="90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s="154" customFormat="1" ht="15" customHeight="1" x14ac:dyDescent="0.2">
      <c r="A381" s="137">
        <f>Input!A381</f>
        <v>9186</v>
      </c>
      <c r="B381" s="137" t="str">
        <f>Input!B381</f>
        <v>Hu1-13</v>
      </c>
      <c r="C381" s="137">
        <f>Input!O381</f>
        <v>2.0561552090180881</v>
      </c>
      <c r="D381" s="137">
        <f>C381*Input!P381/100</f>
        <v>1.433291909818309E-2</v>
      </c>
      <c r="E381" s="138">
        <f>Input!M381</f>
        <v>2.6991381257322864</v>
      </c>
      <c r="F381" s="139">
        <f>E381*Input!N381/100</f>
        <v>2.9801835768199344E-4</v>
      </c>
      <c r="G381" s="140">
        <f t="shared" si="1274"/>
        <v>372.15716477596766</v>
      </c>
      <c r="H381" s="139">
        <f>G381*Input!L381/100</f>
        <v>2.0892870819613822E-2</v>
      </c>
      <c r="I381" s="137">
        <v>0</v>
      </c>
      <c r="J381" s="141">
        <f>(((C381*$G$4*0.000000001*Input!G381*(234/233))-(I381*0.000000000000001))/Input!F381)*1000000000000</f>
        <v>752.06317655301621</v>
      </c>
      <c r="K381" s="137">
        <f>J381*Input!P381/100</f>
        <v>5.242435307889318</v>
      </c>
      <c r="L381" s="142">
        <f t="shared" si="1275"/>
        <v>10.400487063695195</v>
      </c>
      <c r="M381" s="143">
        <f>L381*Input!P381/100</f>
        <v>7.2499069628518334E-2</v>
      </c>
      <c r="N381" s="137">
        <v>0</v>
      </c>
      <c r="O381" s="141">
        <f>(((G381*$D$4*0.000000001*Input!G381*(238/236))-(N381*0.000000001))/Input!F381)*1000000</f>
        <v>13.712033640132601</v>
      </c>
      <c r="P381" s="137">
        <f>O381*Input!L381/100</f>
        <v>7.6979237438555808E-4</v>
      </c>
      <c r="Q381" s="144">
        <f t="shared" si="1276"/>
        <v>10.23053705266358</v>
      </c>
      <c r="R381" s="145">
        <f>Q381*Input!L381/100</f>
        <v>5.7434145916616702E-4</v>
      </c>
      <c r="S381" s="143">
        <f>Input!S381*0.0000028263/0.000000000155125</f>
        <v>1.0010492397298081</v>
      </c>
      <c r="T381" s="137">
        <f>S381*Input!T381/100</f>
        <v>1.2692067795217999E-3</v>
      </c>
      <c r="U381" s="143">
        <f>S381</f>
        <v>1.0010492397298081</v>
      </c>
      <c r="V381" s="137">
        <f>U381*Input!T381/100</f>
        <v>1.2692067795217999E-3</v>
      </c>
      <c r="W381" s="146">
        <v>0</v>
      </c>
      <c r="X381" s="141">
        <f>((($L$4*0.000000001*Input!G381/Input!W381*(232/229))-(W381*0.000000001))/Input!F381)*1000000000</f>
        <v>0.85718946730501655</v>
      </c>
      <c r="Y381" s="141">
        <f>X381*Input!X381/100</f>
        <v>4.168464141371073E-3</v>
      </c>
      <c r="Z381" s="141">
        <f t="shared" si="1277"/>
        <v>2.0930114120925719E-4</v>
      </c>
      <c r="AA381" s="141">
        <f>Z381*Input!X381/100</f>
        <v>1.0178196713287194E-6</v>
      </c>
      <c r="AB381" s="142">
        <v>0</v>
      </c>
      <c r="AC381" s="142">
        <v>0.85</v>
      </c>
      <c r="AD381" s="141">
        <f>(((Input!G381*$L$4*0.000000001*Input!U381*(230/229))-((AB381*0.000000000000001)+(Input!G381*AC381*0.000000000000001)))/Input!F381)*1000000000000</f>
        <v>225.93507512093822</v>
      </c>
      <c r="AE381" s="141">
        <f>AD381*Input!V381/100</f>
        <v>0.54996540243404812</v>
      </c>
      <c r="AF381" s="141">
        <f t="shared" si="1278"/>
        <v>10.300046525103042</v>
      </c>
      <c r="AG381" s="141">
        <f>AF381*Input!V381/100</f>
        <v>2.507211077888432E-2</v>
      </c>
      <c r="AH381" s="137">
        <f t="shared" si="1279"/>
        <v>49211.61186983285</v>
      </c>
      <c r="AI381" s="146">
        <f t="shared" si="1280"/>
        <v>267.61990915134834</v>
      </c>
      <c r="AJ381" s="143">
        <f t="shared" si="1281"/>
        <v>1.0492397298080824</v>
      </c>
      <c r="AK381" s="146">
        <f t="shared" si="1282"/>
        <v>1.2692067795217998</v>
      </c>
      <c r="AL381" s="146">
        <f t="shared" si="1283"/>
        <v>1.0067943131510739</v>
      </c>
      <c r="AM381" s="146">
        <f t="shared" si="1284"/>
        <v>2.4513647568613242E-3</v>
      </c>
      <c r="AN381" s="137">
        <f>AF381/Q381</f>
        <v>1.0067943131510739</v>
      </c>
      <c r="AO381" s="141">
        <f t="shared" si="1285"/>
        <v>2.4513647568613242E-3</v>
      </c>
      <c r="AP381" s="137" t="str">
        <f t="shared" si="1286"/>
        <v>Out of range</v>
      </c>
      <c r="AQ381" s="137" t="e">
        <f t="shared" si="1287"/>
        <v>#VALUE!</v>
      </c>
      <c r="AR381" s="137" t="e">
        <f t="shared" si="1288"/>
        <v>#VALUE!</v>
      </c>
      <c r="AS381" s="145">
        <f t="shared" si="1289"/>
        <v>2.0458470570199871E-5</v>
      </c>
      <c r="AT381" s="145">
        <f t="shared" si="1290"/>
        <v>9.9495020467477535E-8</v>
      </c>
      <c r="AU381" s="137">
        <v>0.75</v>
      </c>
      <c r="AV381" s="137">
        <f t="shared" si="1291"/>
        <v>0.375</v>
      </c>
      <c r="AW381" s="137" t="str">
        <f t="shared" si="1292"/>
        <v>Out of range</v>
      </c>
      <c r="AX381" s="147">
        <f t="shared" si="1293"/>
        <v>204.52504340300001</v>
      </c>
      <c r="AY381" s="147" t="e">
        <f t="shared" si="1294"/>
        <v>#VALUE!</v>
      </c>
      <c r="AZ381" s="137" t="str">
        <f>Input!B381</f>
        <v>Hu1-13</v>
      </c>
      <c r="BA381" s="148">
        <f>Input!E381</f>
        <v>0</v>
      </c>
      <c r="BB381" s="137" t="e">
        <f t="shared" si="1295"/>
        <v>#VALUE!</v>
      </c>
      <c r="BC381" s="143" t="e">
        <f t="shared" si="1296"/>
        <v>#VALUE!</v>
      </c>
      <c r="BD381" s="137" t="e">
        <f t="shared" si="1297"/>
        <v>#VALUE!</v>
      </c>
      <c r="BE381" s="149" t="e">
        <f t="shared" si="1298"/>
        <v>#VALUE!</v>
      </c>
      <c r="BF381" s="150" t="e">
        <f t="shared" si="1299"/>
        <v>#VALUE!</v>
      </c>
      <c r="BG381" s="151"/>
      <c r="BH381" s="151"/>
      <c r="BI381" s="151"/>
      <c r="BJ381" s="151"/>
      <c r="BK381" s="151"/>
      <c r="BL381" s="151"/>
      <c r="BM381" s="155"/>
      <c r="BN381" s="151"/>
      <c r="BO381" s="151"/>
      <c r="BP381" s="151"/>
      <c r="BQ381" s="151"/>
      <c r="BR381" s="151"/>
      <c r="BS381" s="151"/>
      <c r="BT381" s="151"/>
      <c r="BU381" s="151"/>
      <c r="BV381" s="151"/>
      <c r="BW381" s="151"/>
      <c r="BX381" s="151"/>
      <c r="BY381" s="151"/>
      <c r="BZ381" s="151"/>
      <c r="CA381" s="151"/>
      <c r="CB381" s="151"/>
      <c r="CC381" s="151"/>
      <c r="CD381" s="151"/>
      <c r="CE381" s="151"/>
      <c r="CF381" s="151"/>
      <c r="CG381" s="151"/>
      <c r="CH381" s="151"/>
      <c r="CI381" s="151"/>
      <c r="CJ381" s="151"/>
      <c r="CK381" s="151"/>
      <c r="CL381" s="151"/>
      <c r="CM381" s="151"/>
      <c r="CN381" s="151"/>
      <c r="CO381" s="151"/>
      <c r="CP381" s="151"/>
      <c r="CQ381" s="151"/>
      <c r="CR381" s="151"/>
      <c r="CS381" s="151"/>
      <c r="CT381" s="151"/>
      <c r="CU381" s="151"/>
      <c r="CV381" s="151"/>
      <c r="CW381" s="151"/>
      <c r="CX381" s="151"/>
      <c r="CY381" s="151"/>
      <c r="CZ381" s="151"/>
      <c r="DA381" s="151"/>
      <c r="DB381" s="151"/>
      <c r="DC381" s="151"/>
      <c r="DD381" s="151"/>
      <c r="DE381" s="151"/>
    </row>
    <row r="382" spans="1:109" s="76" customFormat="1" ht="15" customHeight="1" x14ac:dyDescent="0.2">
      <c r="A382" s="58"/>
      <c r="B382" s="58"/>
      <c r="C382" s="58"/>
      <c r="D382" s="58"/>
      <c r="E382" s="60"/>
      <c r="F382" s="61"/>
      <c r="G382" s="59"/>
      <c r="H382" s="61"/>
      <c r="I382" s="58"/>
      <c r="J382" s="63"/>
      <c r="K382" s="58"/>
      <c r="L382" s="64"/>
      <c r="M382" s="65"/>
      <c r="N382" s="58"/>
      <c r="O382" s="63"/>
      <c r="P382" s="58"/>
      <c r="Q382" s="66"/>
      <c r="R382" s="67"/>
      <c r="S382" s="65"/>
      <c r="T382" s="58"/>
      <c r="U382" s="58"/>
      <c r="V382" s="58"/>
      <c r="W382" s="68"/>
      <c r="X382" s="63"/>
      <c r="Y382" s="63"/>
      <c r="Z382" s="63"/>
      <c r="AA382" s="63"/>
      <c r="AB382" s="64"/>
      <c r="AC382" s="64"/>
      <c r="AD382" s="63"/>
      <c r="AE382" s="63"/>
      <c r="AF382" s="63"/>
      <c r="AG382" s="63"/>
      <c r="AH382" s="58"/>
      <c r="AI382" s="68"/>
      <c r="AJ382" s="65"/>
      <c r="AK382" s="68"/>
      <c r="AL382" s="68"/>
      <c r="AM382" s="68"/>
      <c r="AN382" s="58"/>
      <c r="AO382" s="63"/>
      <c r="AP382" s="58"/>
      <c r="AQ382" s="58"/>
      <c r="AR382" s="58"/>
      <c r="AS382" s="67"/>
      <c r="AT382" s="67"/>
      <c r="AU382" s="58"/>
      <c r="AV382" s="58"/>
      <c r="AW382" s="58"/>
      <c r="AX382" s="57"/>
      <c r="AY382" s="57"/>
      <c r="AZ382" s="58"/>
      <c r="BA382" s="69"/>
      <c r="BB382" s="58"/>
      <c r="BC382" s="65"/>
      <c r="BD382" s="58"/>
      <c r="BE382" s="62"/>
      <c r="BF382" s="74"/>
      <c r="BG382" s="75"/>
      <c r="BH382" s="75"/>
      <c r="BI382" s="75"/>
      <c r="BJ382" s="75"/>
      <c r="BK382" s="75"/>
      <c r="BL382" s="75"/>
      <c r="BM382" s="103"/>
      <c r="BN382" s="75"/>
      <c r="BO382" s="75"/>
      <c r="BP382" s="75"/>
      <c r="BQ382" s="75"/>
      <c r="BR382" s="75"/>
      <c r="BS382" s="75"/>
      <c r="BT382" s="75"/>
      <c r="BU382" s="75"/>
      <c r="BV382" s="75"/>
      <c r="BW382" s="75"/>
      <c r="BX382" s="75"/>
      <c r="BY382" s="75"/>
      <c r="BZ382" s="75"/>
      <c r="CA382" s="75"/>
      <c r="CB382" s="75"/>
      <c r="CC382" s="75"/>
      <c r="CD382" s="75"/>
      <c r="CE382" s="75"/>
      <c r="CF382" s="75"/>
      <c r="CG382" s="75"/>
      <c r="CH382" s="75"/>
      <c r="CI382" s="75"/>
      <c r="CJ382" s="75"/>
      <c r="CK382" s="75"/>
      <c r="CL382" s="75"/>
      <c r="CM382" s="75"/>
      <c r="CN382" s="75"/>
      <c r="CO382" s="75"/>
      <c r="CP382" s="75"/>
      <c r="CQ382" s="75"/>
      <c r="CR382" s="75"/>
      <c r="CS382" s="75"/>
      <c r="CT382" s="75"/>
      <c r="CU382" s="75"/>
      <c r="CV382" s="75"/>
      <c r="CW382" s="75"/>
      <c r="CX382" s="75"/>
      <c r="CY382" s="75"/>
      <c r="CZ382" s="75"/>
      <c r="DA382" s="75"/>
      <c r="DB382" s="75"/>
      <c r="DC382" s="75"/>
      <c r="DD382" s="75"/>
      <c r="DE382" s="75"/>
    </row>
    <row r="383" spans="1:109" s="154" customFormat="1" ht="15" customHeight="1" x14ac:dyDescent="0.2">
      <c r="A383" s="137">
        <f>Input!A383</f>
        <v>9186</v>
      </c>
      <c r="B383" s="137" t="str">
        <f>Input!B383</f>
        <v>Hu1-13</v>
      </c>
      <c r="C383" s="137">
        <f>Input!O383</f>
        <v>2.1259731536901296</v>
      </c>
      <c r="D383" s="137">
        <f>C383*Input!P383/100</f>
        <v>5.2957296655909029E-2</v>
      </c>
      <c r="E383" s="138">
        <f>Input!M383</f>
        <v>2.6997982166621131</v>
      </c>
      <c r="F383" s="139">
        <f>E383*Input!N383/100</f>
        <v>6.9537546891770233E-4</v>
      </c>
      <c r="G383" s="140">
        <f t="shared" ref="G383:G395" si="1300">E383*137.88</f>
        <v>372.24817811337215</v>
      </c>
      <c r="H383" s="139">
        <f>G383*Input!L383/100</f>
        <v>6.5458390660322247E-2</v>
      </c>
      <c r="I383" s="137">
        <v>0</v>
      </c>
      <c r="J383" s="141">
        <f>(((C383*$G$4*0.000000001*Input!G383*(234/233))-(I383*0.000000000000001))/Input!F383)*1000000000000</f>
        <v>777.59991863365565</v>
      </c>
      <c r="K383" s="137">
        <f>J383*Input!P383/100</f>
        <v>19.369759914049855</v>
      </c>
      <c r="L383" s="142">
        <f t="shared" ref="L383:L395" si="1301">(J383/234)*602200000000*0.0000028263/(365.2425*24*60)</f>
        <v>10.753641644239785</v>
      </c>
      <c r="M383" s="143">
        <f>L383*Input!P383/100</f>
        <v>0.26786969990513271</v>
      </c>
      <c r="N383" s="137">
        <v>0</v>
      </c>
      <c r="O383" s="141">
        <f>(((G383*$D$4*0.000000001*Input!G383*(238/236))-(N383*0.000000001))/Input!F383)*1000000</f>
        <v>13.715387002803832</v>
      </c>
      <c r="P383" s="137">
        <f>O383*Input!L383/100</f>
        <v>2.4117973257443558E-3</v>
      </c>
      <c r="Q383" s="144">
        <f t="shared" ref="Q383:Q395" si="1302">(O383/238.05)*602200000000000000*0.00000000015512/(365.2425*24*60)</f>
        <v>10.233038993802248</v>
      </c>
      <c r="R383" s="145">
        <f>Q383*Input!L383/100</f>
        <v>1.7994400066468886E-3</v>
      </c>
      <c r="S383" s="143">
        <f>Input!S383*0.0000028263/0.000000000155125</f>
        <v>0.99607850882590043</v>
      </c>
      <c r="T383" s="137">
        <f>S383*Input!T383/100</f>
        <v>4.115072392521177E-3</v>
      </c>
      <c r="U383" s="143">
        <f>S383</f>
        <v>0.99607850882590043</v>
      </c>
      <c r="V383" s="137">
        <f>U383*Input!T383/100</f>
        <v>4.115072392521177E-3</v>
      </c>
      <c r="W383" s="146">
        <v>0</v>
      </c>
      <c r="X383" s="141">
        <f>((($L$4*0.000000001*Input!G383/Input!W383*(232/229))-(W383*0.000000001))/Input!F383)*1000000000</f>
        <v>1.2232321655220055</v>
      </c>
      <c r="Y383" s="141">
        <f>X383*Input!X383/100</f>
        <v>1.9614884518964492E-2</v>
      </c>
      <c r="Z383" s="141">
        <f t="shared" ref="Z383:Z395" si="1303">(X383/232)*6.022E+23*0.000000001*0.000000000049475/(365.2425*24*60)</f>
        <v>2.9867829455786457E-4</v>
      </c>
      <c r="AA383" s="141">
        <f>Z383*Input!X383/100</f>
        <v>4.7893935601126738E-6</v>
      </c>
      <c r="AB383" s="142">
        <v>0</v>
      </c>
      <c r="AC383" s="142">
        <v>0.85</v>
      </c>
      <c r="AD383" s="141">
        <f>(((Input!G383*$L$4*0.000000001*Input!U383*(230/229))-((AB383*0.000000000000001)+(Input!G383*AC383*0.000000000000001)))/Input!F383)*1000000000000</f>
        <v>223.96933515860471</v>
      </c>
      <c r="AE383" s="141">
        <f>AD383*Input!V383/100</f>
        <v>0.88465651279673252</v>
      </c>
      <c r="AF383" s="141">
        <f t="shared" ref="AF383:AF395" si="1304">(AD383/230)*602200000000*0.0000091577/(365.2425*24*60)</f>
        <v>10.210431342257035</v>
      </c>
      <c r="AG383" s="141">
        <f>AF383*Input!V383/100</f>
        <v>4.0330184393301043E-2</v>
      </c>
      <c r="AH383" s="137">
        <f t="shared" ref="AH383:AH395" si="1305">AF383/Z383</f>
        <v>34185.381155237956</v>
      </c>
      <c r="AI383" s="146">
        <f t="shared" ref="AI383:AI395" si="1306">AH383*SQRT((AG383/AF383)^2+(AA383/Z383)^2)</f>
        <v>564.55818142306669</v>
      </c>
      <c r="AJ383" s="143">
        <f t="shared" ref="AJ383:AJ395" si="1307">(U383-1)*1000</f>
        <v>-3.9214911740995673</v>
      </c>
      <c r="AK383" s="146">
        <f t="shared" ref="AK383:AK395" si="1308">V383*1000</f>
        <v>4.115072392521177</v>
      </c>
      <c r="AL383" s="146">
        <f t="shared" ref="AL383:AL395" si="1309">AF383/Q383</f>
        <v>0.99779071969149091</v>
      </c>
      <c r="AM383" s="146">
        <f t="shared" ref="AM383:AM395" si="1310">AL383*SQRT((R383/Q383)^2+(AG383/AF383)^2)</f>
        <v>3.9450773997927171E-3</v>
      </c>
      <c r="AN383" s="137">
        <f>AF383/Q383</f>
        <v>0.99779071969149091</v>
      </c>
      <c r="AO383" s="141">
        <f t="shared" ref="AO383:AO395" si="1311">AN383*SQRT((R383/Q383)^2+(AG383/AF383)^2)</f>
        <v>3.9450773997927171E-3</v>
      </c>
      <c r="AP383" s="137" t="str">
        <f t="shared" ref="AP383:AP395" si="1312">ThU_Alter_Kombi(AN383,U383)</f>
        <v>Out of range</v>
      </c>
      <c r="AQ383" s="137" t="e">
        <f t="shared" ref="AQ383:AQ395" si="1313">Montealter(AN383,AO383,U383,V383)</f>
        <v>#VALUE!</v>
      </c>
      <c r="AR383" s="137" t="e">
        <f t="shared" ref="AR383:AR395" si="1314">(AQ383/AP383)*100</f>
        <v>#VALUE!</v>
      </c>
      <c r="AS383" s="145">
        <f t="shared" ref="AS383:AS395" si="1315">Z383/Q383</f>
        <v>2.9187643547411708E-5</v>
      </c>
      <c r="AT383" s="145">
        <f t="shared" ref="AT383:AT395" si="1316">AS383*SQRT((Y383/X383)^2+(P383/O383)^2)</f>
        <v>4.6806051792935041E-7</v>
      </c>
      <c r="AU383" s="137">
        <v>0.75</v>
      </c>
      <c r="AV383" s="137">
        <f t="shared" ref="AV383:AV395" si="1317">AU383/2</f>
        <v>0.375</v>
      </c>
      <c r="AW383" s="137" t="str">
        <f t="shared" ref="AW383:AW395" si="1318">marincorr_age(AN383,U383,AS383,AU383)</f>
        <v>Out of range</v>
      </c>
      <c r="AX383" s="147">
        <f t="shared" ref="AX383:AX395" si="1319">marincorr_age_error(AN383, AO383, U383, V383, AS383, AT383, AU383, AV383)</f>
        <v>279.60801960269998</v>
      </c>
      <c r="AY383" s="147" t="e">
        <f t="shared" ref="AY383:AY395" si="1320">SQRT(((AU383*EXP(-0.0000091577*AW383*1000))/(0.0000091577*(EXP(-0.0000091577*AW383*1000)+(AJ383/1000)*EXP(-(0.0000091577-0.0000028263)*AW383*1000)-AS383*AU383*EXP(-0.0000091577*AW383*1000))))^2*AT383^2+((AS383*EXP(-0.0000091577*AW383*1000))/(0.0000091577*(EXP(-0.0000091577*AW383*1000)+(AJ383/1000)*EXP(-(0.0000091577-0.0000028263)*AW383*1000)-AS383*AU383*EXP(-0.0000091577*AW383*1000))))^2*AV383^2+((0.0000091577/(0.0000091577-0.0000028263))*(EXP(-(0.0000091577-0.0000028263)*AW383*1000)-1)/(0.0000091577*(EXP(-0.0000091577*AW383*1000)+(AJ383/1000)*EXP(-(0.0000091577-0.0000028263)*AW383*1000)-AS383*AU383*EXP(-0.0000091577*AW383*1000))))^2*T383^2+(1/(0.0000091577*(EXP(-0.0000091577*AW383*1000)+(AJ383/1000)*EXP(-(0.0000091577-0.0000028263)*AW383*1000)-AS383*AU383*EXP(-0.0000091577*AW383*1000))))^2*AO383^2)/1000</f>
        <v>#VALUE!</v>
      </c>
      <c r="AZ383" s="137" t="str">
        <f>Input!B383</f>
        <v>Hu1-13</v>
      </c>
      <c r="BA383" s="148">
        <f>Input!E383</f>
        <v>0</v>
      </c>
      <c r="BB383" s="137" t="e">
        <f t="shared" ref="BB383:BB395" si="1321">((U383-1)*EXP(0.0000028263*AW383*1000))*1000</f>
        <v>#VALUE!</v>
      </c>
      <c r="BC383" s="143" t="e">
        <f t="shared" ref="BC383:BC395" si="1322">SQRT((EXP(0.0000028263*AW383*1000)*V383)^2+((U383-1)*0.0000028263*EXP(0.0000028263*AW383*1000)*AX383*1000)^2)*1000</f>
        <v>#VALUE!</v>
      </c>
      <c r="BD383" s="137" t="e">
        <f t="shared" ref="BD383:BD395" si="1323">AW383*1000-58</f>
        <v>#VALUE!</v>
      </c>
      <c r="BE383" s="149" t="e">
        <f t="shared" ref="BE383:BE395" si="1324">AY383/2*1000</f>
        <v>#VALUE!</v>
      </c>
      <c r="BF383" s="150" t="e">
        <f t="shared" ref="BF383:BF395" si="1325">AY383/AW383*100</f>
        <v>#VALUE!</v>
      </c>
      <c r="BG383" s="151"/>
      <c r="BH383" s="151"/>
      <c r="BI383" s="151"/>
      <c r="BJ383" s="151"/>
      <c r="BK383" s="151"/>
      <c r="BL383" s="151"/>
      <c r="BM383" s="155"/>
      <c r="BN383" s="151"/>
      <c r="BO383" s="151"/>
      <c r="BP383" s="151"/>
      <c r="BQ383" s="151"/>
      <c r="BR383" s="151"/>
      <c r="BS383" s="151"/>
      <c r="BT383" s="151"/>
      <c r="BU383" s="151"/>
      <c r="BV383" s="151"/>
      <c r="BW383" s="151"/>
      <c r="BX383" s="151"/>
      <c r="BY383" s="151"/>
      <c r="BZ383" s="151"/>
      <c r="CA383" s="151"/>
      <c r="CB383" s="151"/>
      <c r="CC383" s="151"/>
      <c r="CD383" s="151"/>
      <c r="CE383" s="151"/>
      <c r="CF383" s="151"/>
      <c r="CG383" s="151"/>
      <c r="CH383" s="151"/>
      <c r="CI383" s="151"/>
      <c r="CJ383" s="151"/>
      <c r="CK383" s="151"/>
      <c r="CL383" s="151"/>
      <c r="CM383" s="151"/>
      <c r="CN383" s="151"/>
      <c r="CO383" s="151"/>
      <c r="CP383" s="151"/>
      <c r="CQ383" s="151"/>
      <c r="CR383" s="151"/>
      <c r="CS383" s="151"/>
      <c r="CT383" s="151"/>
      <c r="CU383" s="151"/>
      <c r="CV383" s="151"/>
      <c r="CW383" s="151"/>
      <c r="CX383" s="151"/>
      <c r="CY383" s="151"/>
      <c r="CZ383" s="151"/>
      <c r="DA383" s="151"/>
      <c r="DB383" s="151"/>
      <c r="DC383" s="151"/>
      <c r="DD383" s="151"/>
      <c r="DE383" s="151"/>
    </row>
    <row r="384" spans="1:109" ht="15" customHeight="1" x14ac:dyDescent="0.2">
      <c r="A384" s="9">
        <f>Input!A384</f>
        <v>9358</v>
      </c>
      <c r="B384" s="9" t="str">
        <f>Input!B384</f>
        <v>GM 1702-0</v>
      </c>
      <c r="C384" s="9">
        <f>Input!O384</f>
        <v>0.1320080206480696</v>
      </c>
      <c r="D384" s="9">
        <f>C384*Input!P384/100</f>
        <v>6.7623646964357781E-4</v>
      </c>
      <c r="E384" s="11">
        <f>Input!M384</f>
        <v>0.13036896812277671</v>
      </c>
      <c r="F384" s="12">
        <f>E384*Input!N384/100</f>
        <v>1.6807338619606174E-5</v>
      </c>
      <c r="G384" s="13">
        <f t="shared" si="1300"/>
        <v>17.975273324768452</v>
      </c>
      <c r="H384" s="12">
        <f>G384*Input!L384/100</f>
        <v>3.422236078073097E-3</v>
      </c>
      <c r="I384" s="9">
        <v>0.3</v>
      </c>
      <c r="J384" s="21">
        <f>(((C384*$G$4*0.000000001*Input!G384*(234/233))-(I384*0.000000000000001))/Input!F384)*1000000000000</f>
        <v>3.5385039240750134</v>
      </c>
      <c r="K384" s="9">
        <f>J384*Input!P384/100</f>
        <v>1.812666677137565E-2</v>
      </c>
      <c r="L384" s="14">
        <f t="shared" si="1301"/>
        <v>4.8934937162931964E-2</v>
      </c>
      <c r="M384" s="22">
        <f>L384*Input!P384/100</f>
        <v>2.5067862533529581E-4</v>
      </c>
      <c r="N384" s="9">
        <v>5.0000000000000001E-3</v>
      </c>
      <c r="O384" s="21">
        <f>(((G384*$D$4*0.000000001*Input!G384*(238/236))-(N384*0.000000001))/Input!F384)*1000000</f>
        <v>4.8531241476452477E-2</v>
      </c>
      <c r="P384" s="9">
        <f>O384*Input!L384/100</f>
        <v>9.2396573055465678E-6</v>
      </c>
      <c r="Q384" s="23">
        <f t="shared" si="1302"/>
        <v>3.6209119461568746E-2</v>
      </c>
      <c r="R384" s="24">
        <f>Q384*Input!L384/100</f>
        <v>6.8937007375511213E-6</v>
      </c>
      <c r="S384" s="65">
        <f>Input!S384*0.0000028263/0.000000000155125</f>
        <v>1.3470990180882678</v>
      </c>
      <c r="T384" s="9">
        <f>S384*Input!T384/100</f>
        <v>7.2416514818651268E-3</v>
      </c>
      <c r="U384" s="9">
        <f>S384*1/((U383+U385)/2)</f>
        <v>1.3512389940293144</v>
      </c>
      <c r="V384" s="9">
        <f>U384*Input!T384/100</f>
        <v>7.2639069081595585E-3</v>
      </c>
      <c r="W384" s="3">
        <v>3.0000000000000001E-3</v>
      </c>
      <c r="X384" s="21">
        <f>((($L$4*0.000000001*Input!G384/Input!W384*(232/229))-(W384*0.000000001))/Input!F384)*1000000000</f>
        <v>7.0911911557857765</v>
      </c>
      <c r="Y384" s="21">
        <f>X384*Input!X384/100</f>
        <v>1.253246536091291E-2</v>
      </c>
      <c r="Z384" s="21">
        <f t="shared" si="1303"/>
        <v>1.7314659804503045E-3</v>
      </c>
      <c r="AA384" s="21">
        <f>Z384*Input!X384/100</f>
        <v>3.0600694505164581E-6</v>
      </c>
      <c r="AB384" s="14">
        <v>0.05</v>
      </c>
      <c r="AC384" s="14">
        <v>0.85</v>
      </c>
      <c r="AD384" s="21">
        <f>(((Input!G384*$L$4*0.000000001*Input!U384*(230/229))-((AB384*0.000000000000001)+(Input!G384*AC384*0.000000000000001)))/Input!F384)*1000000000000</f>
        <v>9.0163269364988377E-2</v>
      </c>
      <c r="AE384" s="21">
        <f>AD384*Input!V384/100</f>
        <v>9.8951364431808199E-4</v>
      </c>
      <c r="AF384" s="21">
        <f t="shared" si="1304"/>
        <v>4.1104103416331993E-3</v>
      </c>
      <c r="AG384" s="21">
        <f>AF384*Input!V384/100</f>
        <v>4.5110466217982887E-5</v>
      </c>
      <c r="AH384" s="9">
        <f t="shared" si="1305"/>
        <v>2.3739480810152562</v>
      </c>
      <c r="AI384" s="3">
        <f t="shared" si="1306"/>
        <v>2.6388993251288888E-2</v>
      </c>
      <c r="AJ384" s="22">
        <f t="shared" si="1307"/>
        <v>351.23899402931437</v>
      </c>
      <c r="AK384" s="3">
        <f t="shared" si="1308"/>
        <v>7.2639069081595586</v>
      </c>
      <c r="AL384" s="3">
        <f t="shared" si="1309"/>
        <v>0.11351864952131363</v>
      </c>
      <c r="AM384" s="3">
        <f t="shared" si="1310"/>
        <v>1.2460190754193775E-3</v>
      </c>
      <c r="AN384" s="9">
        <f>AL384*1/((AN383+AN385)/2)</f>
        <v>0.11351941122828675</v>
      </c>
      <c r="AO384" s="21">
        <f t="shared" si="1311"/>
        <v>1.2460274361726315E-3</v>
      </c>
      <c r="AP384" s="58">
        <f t="shared" si="1312"/>
        <v>9.5473999999999997</v>
      </c>
      <c r="AQ384" s="58">
        <f t="shared" si="1313"/>
        <v>0.12330000000000001</v>
      </c>
      <c r="AR384" s="58">
        <f t="shared" si="1314"/>
        <v>1.2914510756855271</v>
      </c>
      <c r="AS384" s="67">
        <f t="shared" si="1315"/>
        <v>4.7818505564268955E-2</v>
      </c>
      <c r="AT384" s="67">
        <f t="shared" si="1316"/>
        <v>8.4999963816753273E-5</v>
      </c>
      <c r="AU384" s="58">
        <v>1.9</v>
      </c>
      <c r="AV384" s="58">
        <f t="shared" si="1317"/>
        <v>0.95</v>
      </c>
      <c r="AW384" s="58">
        <f t="shared" si="1318"/>
        <v>1.9799</v>
      </c>
      <c r="AX384" s="57">
        <f t="shared" si="1319"/>
        <v>2.9873108618000002</v>
      </c>
      <c r="AY384" s="47">
        <f t="shared" si="1320"/>
        <v>3.9312049880932216</v>
      </c>
      <c r="AZ384" s="9" t="str">
        <f>Input!B384</f>
        <v>GM 1702-0</v>
      </c>
      <c r="BA384" s="48">
        <f>Input!E384</f>
        <v>0</v>
      </c>
      <c r="BB384" s="58">
        <f t="shared" si="1321"/>
        <v>353.20996358506778</v>
      </c>
      <c r="BC384" s="22">
        <f t="shared" si="1322"/>
        <v>7.8899609024986503</v>
      </c>
      <c r="BD384" s="9">
        <f t="shared" si="1323"/>
        <v>1921.9</v>
      </c>
      <c r="BE384" s="49">
        <f t="shared" si="1324"/>
        <v>1965.6024940466109</v>
      </c>
      <c r="BF384" s="89">
        <f t="shared" si="1325"/>
        <v>198.55573453675547</v>
      </c>
      <c r="BG384" s="85"/>
      <c r="BH384" s="85"/>
      <c r="BI384" s="85"/>
      <c r="BJ384" s="85"/>
      <c r="BK384" s="85"/>
      <c r="BL384" s="85"/>
      <c r="BM384" s="90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s="154" customFormat="1" ht="15" customHeight="1" x14ac:dyDescent="0.2">
      <c r="A385" s="137">
        <f>Input!A385</f>
        <v>9186</v>
      </c>
      <c r="B385" s="137" t="str">
        <f>Input!B385</f>
        <v>Hu1-13</v>
      </c>
      <c r="C385" s="137">
        <f>Input!O385</f>
        <v>2.1780500486937049</v>
      </c>
      <c r="D385" s="137">
        <f>C385*Input!P385/100</f>
        <v>5.2914879469230618E-2</v>
      </c>
      <c r="E385" s="138">
        <f>Input!M385</f>
        <v>2.6991366826099159</v>
      </c>
      <c r="F385" s="139">
        <f>E385*Input!N385/100</f>
        <v>6.5956745105773761E-4</v>
      </c>
      <c r="G385" s="140">
        <f t="shared" si="1300"/>
        <v>372.15696579825521</v>
      </c>
      <c r="H385" s="139">
        <f>G385*Input!L385/100</f>
        <v>5.1709579764611914E-2</v>
      </c>
      <c r="I385" s="137">
        <v>0</v>
      </c>
      <c r="J385" s="141">
        <f>(((C385*$G$4*0.000000001*Input!G385*(234/233))-(I385*0.000000000000001))/Input!F385)*1000000000000</f>
        <v>796.64766119201545</v>
      </c>
      <c r="K385" s="137">
        <f>J385*Input!P385/100</f>
        <v>19.354245324482935</v>
      </c>
      <c r="L385" s="142">
        <f t="shared" si="1301"/>
        <v>11.017058078187274</v>
      </c>
      <c r="M385" s="143">
        <f>L385*Input!P385/100</f>
        <v>0.26765514440883931</v>
      </c>
      <c r="N385" s="137">
        <v>0</v>
      </c>
      <c r="O385" s="141">
        <f>(((G385*$D$4*0.000000001*Input!G385*(238/236))-(N385*0.000000001))/Input!F385)*1000000</f>
        <v>13.712026308850701</v>
      </c>
      <c r="P385" s="137">
        <f>O385*Input!L385/100</f>
        <v>1.9052259753653028E-3</v>
      </c>
      <c r="Q385" s="144">
        <f t="shared" si="1302"/>
        <v>10.23053158280017</v>
      </c>
      <c r="R385" s="145">
        <f>Q385*Input!L385/100</f>
        <v>1.4214875376052064E-3</v>
      </c>
      <c r="S385" s="143">
        <f>Input!S385*0.0000028263/0.000000000155125</f>
        <v>0.99779381729947081</v>
      </c>
      <c r="T385" s="137">
        <f>S385*Input!T385/100</f>
        <v>3.3982633956537987E-3</v>
      </c>
      <c r="U385" s="143">
        <f>S385</f>
        <v>0.99779381729947081</v>
      </c>
      <c r="V385" s="137">
        <f>U385*Input!T385/100</f>
        <v>3.3982633956537987E-3</v>
      </c>
      <c r="W385" s="146">
        <v>0</v>
      </c>
      <c r="X385" s="141">
        <f>((($L$4*0.000000001*Input!G385/Input!W385*(232/229))-(W385*0.000000001))/Input!F385)*1000000000</f>
        <v>1.2137216941035176</v>
      </c>
      <c r="Y385" s="141">
        <f>X385*Input!X385/100</f>
        <v>1.2309280772708183E-2</v>
      </c>
      <c r="Z385" s="141">
        <f t="shared" si="1303"/>
        <v>2.9635610955997162E-4</v>
      </c>
      <c r="AA385" s="141">
        <f>Z385*Input!X385/100</f>
        <v>3.0055741600430097E-6</v>
      </c>
      <c r="AB385" s="142">
        <v>0</v>
      </c>
      <c r="AC385" s="142">
        <v>0.85</v>
      </c>
      <c r="AD385" s="141">
        <f>(((Input!G385*$L$4*0.000000001*Input!U385*(230/229))-((AB385*0.000000000000001)+(Input!G385*AC385*0.000000000000001)))/Input!F385)*1000000000000</f>
        <v>224.9030144450771</v>
      </c>
      <c r="AE385" s="141">
        <f>AD385*Input!V385/100</f>
        <v>0.97282127548486075</v>
      </c>
      <c r="AF385" s="141">
        <f t="shared" si="1304"/>
        <v>10.252996402529519</v>
      </c>
      <c r="AG385" s="141">
        <f>AF385*Input!V385/100</f>
        <v>4.434948576594671E-2</v>
      </c>
      <c r="AH385" s="137">
        <f t="shared" si="1305"/>
        <v>34596.878794748409</v>
      </c>
      <c r="AI385" s="146">
        <f t="shared" si="1306"/>
        <v>381.45390143744567</v>
      </c>
      <c r="AJ385" s="143">
        <f t="shared" si="1307"/>
        <v>-2.2061827005291912</v>
      </c>
      <c r="AK385" s="146">
        <f t="shared" si="1308"/>
        <v>3.3982633956537986</v>
      </c>
      <c r="AL385" s="146">
        <f t="shared" si="1309"/>
        <v>1.0021958604543206</v>
      </c>
      <c r="AM385" s="146">
        <f t="shared" si="1310"/>
        <v>4.3372487918398629E-3</v>
      </c>
      <c r="AN385" s="137">
        <f>AF385/Q385</f>
        <v>1.0021958604543206</v>
      </c>
      <c r="AO385" s="141">
        <f t="shared" si="1311"/>
        <v>4.3372487918398629E-3</v>
      </c>
      <c r="AP385" s="137" t="str">
        <f t="shared" si="1312"/>
        <v>Out of range</v>
      </c>
      <c r="AQ385" s="137" t="e">
        <f t="shared" si="1313"/>
        <v>#VALUE!</v>
      </c>
      <c r="AR385" s="137" t="e">
        <f t="shared" si="1314"/>
        <v>#VALUE!</v>
      </c>
      <c r="AS385" s="145">
        <f t="shared" si="1315"/>
        <v>2.8967811414434519E-5</v>
      </c>
      <c r="AT385" s="145">
        <f t="shared" si="1316"/>
        <v>2.9381231996787776E-7</v>
      </c>
      <c r="AU385" s="137">
        <v>0.75</v>
      </c>
      <c r="AV385" s="137">
        <f t="shared" si="1317"/>
        <v>0.375</v>
      </c>
      <c r="AW385" s="137" t="str">
        <f t="shared" si="1318"/>
        <v>Out of range</v>
      </c>
      <c r="AX385" s="147">
        <f t="shared" si="1319"/>
        <v>263.2109036265</v>
      </c>
      <c r="AY385" s="147" t="e">
        <f t="shared" si="1320"/>
        <v>#VALUE!</v>
      </c>
      <c r="AZ385" s="137" t="str">
        <f>Input!B385</f>
        <v>Hu1-13</v>
      </c>
      <c r="BA385" s="148">
        <f>Input!E385</f>
        <v>0</v>
      </c>
      <c r="BB385" s="137" t="e">
        <f t="shared" si="1321"/>
        <v>#VALUE!</v>
      </c>
      <c r="BC385" s="143" t="e">
        <f t="shared" si="1322"/>
        <v>#VALUE!</v>
      </c>
      <c r="BD385" s="137" t="e">
        <f t="shared" si="1323"/>
        <v>#VALUE!</v>
      </c>
      <c r="BE385" s="149" t="e">
        <f t="shared" si="1324"/>
        <v>#VALUE!</v>
      </c>
      <c r="BF385" s="150" t="e">
        <f t="shared" si="1325"/>
        <v>#VALUE!</v>
      </c>
      <c r="BG385" s="151"/>
      <c r="BH385" s="151"/>
      <c r="BI385" s="151"/>
      <c r="BJ385" s="151"/>
      <c r="BK385" s="151"/>
      <c r="BL385" s="151"/>
      <c r="BM385" s="155"/>
      <c r="BN385" s="151"/>
      <c r="BO385" s="151"/>
      <c r="BP385" s="151"/>
      <c r="BQ385" s="151"/>
      <c r="BR385" s="151"/>
      <c r="BS385" s="151"/>
      <c r="BT385" s="151"/>
      <c r="BU385" s="151"/>
      <c r="BV385" s="151"/>
      <c r="BW385" s="151"/>
      <c r="BX385" s="151"/>
      <c r="BY385" s="151"/>
      <c r="BZ385" s="151"/>
      <c r="CA385" s="151"/>
      <c r="CB385" s="151"/>
      <c r="CC385" s="151"/>
      <c r="CD385" s="151"/>
      <c r="CE385" s="151"/>
      <c r="CF385" s="151"/>
      <c r="CG385" s="151"/>
      <c r="CH385" s="151"/>
      <c r="CI385" s="151"/>
      <c r="CJ385" s="151"/>
      <c r="CK385" s="151"/>
      <c r="CL385" s="151"/>
      <c r="CM385" s="151"/>
      <c r="CN385" s="151"/>
      <c r="CO385" s="151"/>
      <c r="CP385" s="151"/>
      <c r="CQ385" s="151"/>
      <c r="CR385" s="151"/>
      <c r="CS385" s="151"/>
      <c r="CT385" s="151"/>
      <c r="CU385" s="151"/>
      <c r="CV385" s="151"/>
      <c r="CW385" s="151"/>
      <c r="CX385" s="151"/>
      <c r="CY385" s="151"/>
      <c r="CZ385" s="151"/>
      <c r="DA385" s="151"/>
      <c r="DB385" s="151"/>
      <c r="DC385" s="151"/>
      <c r="DD385" s="151"/>
      <c r="DE385" s="151"/>
    </row>
    <row r="386" spans="1:109" ht="15" customHeight="1" x14ac:dyDescent="0.2">
      <c r="A386" s="9">
        <f>Input!A386</f>
        <v>9359</v>
      </c>
      <c r="B386" s="9" t="str">
        <f>Input!B386</f>
        <v>GM 1702-1.4</v>
      </c>
      <c r="C386" s="9">
        <f>Input!O386</f>
        <v>9.6914312282127837E-2</v>
      </c>
      <c r="D386" s="9">
        <f>C386*Input!P386/100</f>
        <v>7.1647200201757145E-4</v>
      </c>
      <c r="E386" s="11">
        <f>Input!M386</f>
        <v>9.6849630437268297E-2</v>
      </c>
      <c r="F386" s="12">
        <f>E386*Input!N386/100</f>
        <v>1.4393976331318373E-5</v>
      </c>
      <c r="G386" s="13">
        <f t="shared" si="1300"/>
        <v>13.353627044690553</v>
      </c>
      <c r="H386" s="12">
        <f>G386*Input!L386/100</f>
        <v>4.0523494554006089E-3</v>
      </c>
      <c r="I386" s="9">
        <v>0.3</v>
      </c>
      <c r="J386" s="21">
        <f>(((C386*$G$4*0.000000001*Input!G386*(234/233))-(I386*0.000000000000001))/Input!F386)*1000000000000</f>
        <v>3.8043462621327571</v>
      </c>
      <c r="K386" s="9">
        <f>J386*Input!P386/100</f>
        <v>2.8124923126560473E-2</v>
      </c>
      <c r="L386" s="14">
        <f t="shared" si="1301"/>
        <v>5.2611343459839845E-2</v>
      </c>
      <c r="M386" s="22">
        <f>L386*Input!P386/100</f>
        <v>3.8894724308389741E-4</v>
      </c>
      <c r="N386" s="9">
        <v>5.0000000000000001E-3</v>
      </c>
      <c r="O386" s="21">
        <f>(((G386*$D$4*0.000000001*Input!G386*(238/236))-(N386*0.000000001))/Input!F386)*1000000</f>
        <v>5.2796414985307398E-2</v>
      </c>
      <c r="P386" s="9">
        <f>O386*Input!L386/100</f>
        <v>1.6021828586105528E-5</v>
      </c>
      <c r="Q386" s="23">
        <f t="shared" si="1302"/>
        <v>3.9391361918345372E-2</v>
      </c>
      <c r="R386" s="24">
        <f>Q386*Input!L386/100</f>
        <v>1.19538731674226E-5</v>
      </c>
      <c r="S386" s="65">
        <f>Input!S386*0.0000028263/0.000000000155125</f>
        <v>1.3306181636626473</v>
      </c>
      <c r="T386" s="9">
        <f>S386*Input!T386/100</f>
        <v>8.6120818521227376E-3</v>
      </c>
      <c r="U386" s="9">
        <f>S386*1/((U385+U387)/2)</f>
        <v>1.3315046687385224</v>
      </c>
      <c r="V386" s="9">
        <f>U386*Input!T386/100</f>
        <v>8.6178195268999582E-3</v>
      </c>
      <c r="W386" s="3">
        <v>3.0000000000000001E-3</v>
      </c>
      <c r="X386" s="21">
        <f>((($L$4*0.000000001*Input!G386/Input!W386*(232/229))-(W386*0.000000001))/Input!F386)*1000000000</f>
        <v>0.83283125673357716</v>
      </c>
      <c r="Y386" s="21">
        <f>X386*Input!X386/100</f>
        <v>2.1419499620336873E-3</v>
      </c>
      <c r="Z386" s="21">
        <f t="shared" si="1303"/>
        <v>2.0335356314761079E-4</v>
      </c>
      <c r="AA386" s="21">
        <f>Z386*Input!X386/100</f>
        <v>5.2300289325329665E-7</v>
      </c>
      <c r="AB386" s="14">
        <v>0.05</v>
      </c>
      <c r="AC386" s="14">
        <v>0.85</v>
      </c>
      <c r="AD386" s="21">
        <f>(((Input!G386*$L$4*0.000000001*Input!U386*(230/229))-((AB386*0.000000000000001)+(Input!G386*AC386*0.000000000000001)))/Input!F386)*1000000000000</f>
        <v>3.0408776462133771E-2</v>
      </c>
      <c r="AE386" s="21">
        <f>AD386*Input!V386/100</f>
        <v>5.4984120351215583E-4</v>
      </c>
      <c r="AF386" s="21">
        <f t="shared" si="1304"/>
        <v>1.3862912262019545E-3</v>
      </c>
      <c r="AG386" s="21">
        <f>AF386*Input!V386/100</f>
        <v>2.5066448733391056E-5</v>
      </c>
      <c r="AH386" s="9">
        <f t="shared" si="1305"/>
        <v>6.8171474585654046</v>
      </c>
      <c r="AI386" s="3">
        <f t="shared" si="1306"/>
        <v>0.12450603025478549</v>
      </c>
      <c r="AJ386" s="22">
        <f t="shared" si="1307"/>
        <v>331.50466873852235</v>
      </c>
      <c r="AK386" s="3">
        <f t="shared" si="1308"/>
        <v>8.6178195268999573</v>
      </c>
      <c r="AL386" s="3">
        <f t="shared" si="1309"/>
        <v>3.5192772188877536E-2</v>
      </c>
      <c r="AM386" s="3">
        <f t="shared" si="1310"/>
        <v>6.3643340776330516E-4</v>
      </c>
      <c r="AN386" s="9">
        <f>AL386*1/((AN385+AN387)/2)</f>
        <v>3.5054863476956716E-2</v>
      </c>
      <c r="AO386" s="21">
        <f t="shared" si="1311"/>
        <v>6.3393943794993102E-4</v>
      </c>
      <c r="AP386" s="58">
        <f t="shared" si="1312"/>
        <v>2.9104000000000001</v>
      </c>
      <c r="AQ386" s="58">
        <f t="shared" si="1313"/>
        <v>6.08E-2</v>
      </c>
      <c r="AR386" s="58">
        <f t="shared" si="1314"/>
        <v>2.0890599230346343</v>
      </c>
      <c r="AS386" s="67">
        <f t="shared" si="1315"/>
        <v>5.1623897535998838E-3</v>
      </c>
      <c r="AT386" s="67">
        <f t="shared" si="1316"/>
        <v>1.3369200311633017E-5</v>
      </c>
      <c r="AU386" s="58">
        <v>1.9</v>
      </c>
      <c r="AV386" s="58">
        <f t="shared" si="1317"/>
        <v>0.95</v>
      </c>
      <c r="AW386" s="58">
        <f t="shared" si="1318"/>
        <v>2.1044</v>
      </c>
      <c r="AX386" s="57">
        <f t="shared" si="1319"/>
        <v>0.40162430300000002</v>
      </c>
      <c r="AY386" s="47">
        <f t="shared" si="1320"/>
        <v>0.40832107983059179</v>
      </c>
      <c r="AZ386" s="9" t="str">
        <f>Input!B386</f>
        <v>GM 1702-1.4</v>
      </c>
      <c r="BA386" s="48">
        <f>Input!E386</f>
        <v>1.4</v>
      </c>
      <c r="BB386" s="58">
        <f t="shared" si="1321"/>
        <v>333.48222277836834</v>
      </c>
      <c r="BC386" s="22">
        <f t="shared" si="1322"/>
        <v>8.6774886323211788</v>
      </c>
      <c r="BD386" s="9">
        <f t="shared" si="1323"/>
        <v>2046.4</v>
      </c>
      <c r="BE386" s="49">
        <f t="shared" si="1324"/>
        <v>204.16053991529589</v>
      </c>
      <c r="BF386" s="89">
        <f t="shared" si="1325"/>
        <v>19.40320660666184</v>
      </c>
      <c r="BG386" s="85"/>
      <c r="BH386" s="85"/>
      <c r="BI386" s="85"/>
      <c r="BJ386" s="85"/>
      <c r="BK386" s="85"/>
      <c r="BL386" s="85"/>
      <c r="BM386" s="90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s="154" customFormat="1" ht="15" customHeight="1" x14ac:dyDescent="0.2">
      <c r="A387" s="137">
        <f>Input!A387</f>
        <v>9186</v>
      </c>
      <c r="B387" s="137" t="str">
        <f>Input!B387</f>
        <v>Hu1-13</v>
      </c>
      <c r="C387" s="137">
        <f>Input!O387</f>
        <v>2.0929790243006785</v>
      </c>
      <c r="D387" s="137">
        <f>C387*Input!P387/100</f>
        <v>4.2432064899668706E-2</v>
      </c>
      <c r="E387" s="138">
        <f>Input!M387</f>
        <v>2.6987123249901632</v>
      </c>
      <c r="F387" s="139">
        <f>E387*Input!N387/100</f>
        <v>5.5527998052837507E-4</v>
      </c>
      <c r="G387" s="140">
        <f t="shared" si="1300"/>
        <v>372.09845536964372</v>
      </c>
      <c r="H387" s="139">
        <f>G387*Input!L387/100</f>
        <v>0.12767349468773193</v>
      </c>
      <c r="I387" s="137">
        <v>0</v>
      </c>
      <c r="J387" s="141">
        <f>(((C387*$G$4*0.000000001*Input!G387*(234/233))-(I387*0.000000000000001))/Input!F387)*1000000000000</f>
        <v>765.53192413236445</v>
      </c>
      <c r="K387" s="137">
        <f>J387*Input!P387/100</f>
        <v>15.520031452969882</v>
      </c>
      <c r="L387" s="142">
        <f t="shared" si="1301"/>
        <v>10.586750052404778</v>
      </c>
      <c r="M387" s="143">
        <f>L387*Input!P387/100</f>
        <v>0.21463075362176956</v>
      </c>
      <c r="N387" s="137">
        <v>0</v>
      </c>
      <c r="O387" s="141">
        <f>(((G387*$D$4*0.000000001*Input!G387*(238/236))-(N387*0.000000001))/Input!F387)*1000000</f>
        <v>13.709870507373916</v>
      </c>
      <c r="P387" s="137">
        <f>O387*Input!L387/100</f>
        <v>4.7040966016745657E-3</v>
      </c>
      <c r="Q387" s="144">
        <f t="shared" si="1302"/>
        <v>10.228923141086469</v>
      </c>
      <c r="R387" s="145">
        <f>Q387*Input!L387/100</f>
        <v>3.5097226163365138E-3</v>
      </c>
      <c r="S387" s="143">
        <f>Input!S387*0.0000028263/0.000000000155125</f>
        <v>1.0008745988214958</v>
      </c>
      <c r="T387" s="137">
        <f>S387*Input!T387/100</f>
        <v>4.0442837191663897E-3</v>
      </c>
      <c r="U387" s="143">
        <f>S387</f>
        <v>1.0008745988214958</v>
      </c>
      <c r="V387" s="137">
        <f>U387*Input!T387/100</f>
        <v>4.0442837191663897E-3</v>
      </c>
      <c r="W387" s="146">
        <v>0</v>
      </c>
      <c r="X387" s="141">
        <f>((($L$4*0.000000001*Input!G387/Input!W387*(232/229))-(W387*0.000000001))/Input!F387)*1000000000</f>
        <v>1.2481320494030987</v>
      </c>
      <c r="Y387" s="141">
        <f>X387*Input!X387/100</f>
        <v>1.8140587237697393E-2</v>
      </c>
      <c r="Z387" s="141">
        <f t="shared" si="1303"/>
        <v>3.0475813374286512E-4</v>
      </c>
      <c r="AA387" s="141">
        <f>Z387*Input!X387/100</f>
        <v>4.4294123479997296E-6</v>
      </c>
      <c r="AB387" s="142">
        <v>0</v>
      </c>
      <c r="AC387" s="142">
        <v>0.85</v>
      </c>
      <c r="AD387" s="141">
        <f>(((Input!G387*$L$4*0.000000001*Input!U387*(230/229))-((AB387*0.000000000000001)+(Input!G387*AC387*0.000000000000001)))/Input!F387)*1000000000000</f>
        <v>225.64768208151929</v>
      </c>
      <c r="AE387" s="141">
        <f>AD387*Input!V387/100</f>
        <v>0.84140424295432192</v>
      </c>
      <c r="AF387" s="141">
        <f t="shared" si="1304"/>
        <v>10.286944700716452</v>
      </c>
      <c r="AG387" s="141">
        <f>AF387*Input!V387/100</f>
        <v>3.8358377264838699E-2</v>
      </c>
      <c r="AH387" s="137">
        <f t="shared" si="1305"/>
        <v>33754.45496524762</v>
      </c>
      <c r="AI387" s="146">
        <f t="shared" si="1306"/>
        <v>506.48208789903197</v>
      </c>
      <c r="AJ387" s="143">
        <f t="shared" si="1307"/>
        <v>0.87459882149576451</v>
      </c>
      <c r="AK387" s="146">
        <f t="shared" si="1308"/>
        <v>4.0442837191663896</v>
      </c>
      <c r="AL387" s="146">
        <f t="shared" si="1309"/>
        <v>1.005672303802629</v>
      </c>
      <c r="AM387" s="146">
        <f t="shared" si="1310"/>
        <v>3.7658341760507109E-3</v>
      </c>
      <c r="AN387" s="137">
        <f>AF387/Q387</f>
        <v>1.005672303802629</v>
      </c>
      <c r="AO387" s="141">
        <f t="shared" si="1311"/>
        <v>3.7658341760507109E-3</v>
      </c>
      <c r="AP387" s="137" t="str">
        <f t="shared" si="1312"/>
        <v>Out of range</v>
      </c>
      <c r="AQ387" s="137" t="e">
        <f t="shared" si="1313"/>
        <v>#VALUE!</v>
      </c>
      <c r="AR387" s="137" t="e">
        <f t="shared" si="1314"/>
        <v>#VALUE!</v>
      </c>
      <c r="AS387" s="145">
        <f t="shared" si="1315"/>
        <v>2.9793765144127881E-5</v>
      </c>
      <c r="AT387" s="145">
        <f t="shared" si="1316"/>
        <v>4.3314886754266696E-7</v>
      </c>
      <c r="AU387" s="137">
        <v>0.75</v>
      </c>
      <c r="AV387" s="137">
        <f t="shared" si="1317"/>
        <v>0.375</v>
      </c>
      <c r="AW387" s="137" t="str">
        <f t="shared" si="1318"/>
        <v>Out of range</v>
      </c>
      <c r="AX387" s="147">
        <f t="shared" si="1319"/>
        <v>274.01207544530001</v>
      </c>
      <c r="AY387" s="147" t="e">
        <f t="shared" si="1320"/>
        <v>#VALUE!</v>
      </c>
      <c r="AZ387" s="137" t="str">
        <f>Input!B387</f>
        <v>Hu1-13</v>
      </c>
      <c r="BA387" s="148">
        <f>Input!E387</f>
        <v>0</v>
      </c>
      <c r="BB387" s="137" t="e">
        <f t="shared" si="1321"/>
        <v>#VALUE!</v>
      </c>
      <c r="BC387" s="143" t="e">
        <f t="shared" si="1322"/>
        <v>#VALUE!</v>
      </c>
      <c r="BD387" s="137" t="e">
        <f t="shared" si="1323"/>
        <v>#VALUE!</v>
      </c>
      <c r="BE387" s="149" t="e">
        <f t="shared" si="1324"/>
        <v>#VALUE!</v>
      </c>
      <c r="BF387" s="150" t="e">
        <f t="shared" si="1325"/>
        <v>#VALUE!</v>
      </c>
      <c r="BG387" s="151"/>
      <c r="BH387" s="151"/>
      <c r="BI387" s="151"/>
      <c r="BJ387" s="151"/>
      <c r="BK387" s="151"/>
      <c r="BL387" s="151"/>
      <c r="BM387" s="155"/>
      <c r="BN387" s="151"/>
      <c r="BO387" s="151"/>
      <c r="BP387" s="151"/>
      <c r="BQ387" s="151"/>
      <c r="BR387" s="151"/>
      <c r="BS387" s="151"/>
      <c r="BT387" s="151"/>
      <c r="BU387" s="151"/>
      <c r="BV387" s="151"/>
      <c r="BW387" s="151"/>
      <c r="BX387" s="151"/>
      <c r="BY387" s="151"/>
      <c r="BZ387" s="151"/>
      <c r="CA387" s="151"/>
      <c r="CB387" s="151"/>
      <c r="CC387" s="151"/>
      <c r="CD387" s="151"/>
      <c r="CE387" s="151"/>
      <c r="CF387" s="151"/>
      <c r="CG387" s="151"/>
      <c r="CH387" s="151"/>
      <c r="CI387" s="151"/>
      <c r="CJ387" s="151"/>
      <c r="CK387" s="151"/>
      <c r="CL387" s="151"/>
      <c r="CM387" s="151"/>
      <c r="CN387" s="151"/>
      <c r="CO387" s="151"/>
      <c r="CP387" s="151"/>
      <c r="CQ387" s="151"/>
      <c r="CR387" s="151"/>
      <c r="CS387" s="151"/>
      <c r="CT387" s="151"/>
      <c r="CU387" s="151"/>
      <c r="CV387" s="151"/>
      <c r="CW387" s="151"/>
      <c r="CX387" s="151"/>
      <c r="CY387" s="151"/>
      <c r="CZ387" s="151"/>
      <c r="DA387" s="151"/>
      <c r="DB387" s="151"/>
      <c r="DC387" s="151"/>
      <c r="DD387" s="151"/>
      <c r="DE387" s="151"/>
    </row>
    <row r="388" spans="1:109" ht="15" customHeight="1" x14ac:dyDescent="0.2">
      <c r="A388" s="9">
        <f>Input!A388</f>
        <v>9360</v>
      </c>
      <c r="B388" s="9" t="str">
        <f>Input!B388</f>
        <v>GM 1702-4.6</v>
      </c>
      <c r="C388" s="9">
        <f>Input!O388</f>
        <v>0.14721733401155301</v>
      </c>
      <c r="D388" s="9">
        <f>C388*Input!P388/100</f>
        <v>8.7922019181256843E-4</v>
      </c>
      <c r="E388" s="11">
        <f>Input!M388</f>
        <v>0.14756858016543603</v>
      </c>
      <c r="F388" s="12">
        <f>E388*Input!N388/100</f>
        <v>1.8022880080757519E-5</v>
      </c>
      <c r="G388" s="13">
        <f t="shared" si="1300"/>
        <v>20.34675583321032</v>
      </c>
      <c r="H388" s="12">
        <f>G388*Input!L388/100</f>
        <v>8.1397966658135271E-3</v>
      </c>
      <c r="I388" s="9">
        <v>0.3</v>
      </c>
      <c r="J388" s="21">
        <f>(((C388*$G$4*0.000000001*Input!G388*(234/233))-(I388*0.000000000000001))/Input!F388)*1000000000000</f>
        <v>4.607591653187403</v>
      </c>
      <c r="K388" s="9">
        <f>J388*Input!P388/100</f>
        <v>2.7517735219899479E-2</v>
      </c>
      <c r="L388" s="14">
        <f t="shared" si="1301"/>
        <v>6.3719643346196161E-2</v>
      </c>
      <c r="M388" s="22">
        <f>L388*Input!P388/100</f>
        <v>3.8055027569426392E-4</v>
      </c>
      <c r="N388" s="9">
        <v>5.0000000000000001E-3</v>
      </c>
      <c r="O388" s="21">
        <f>(((G388*$D$4*0.000000001*Input!G388*(238/236))-(N388*0.000000001))/Input!F388)*1000000</f>
        <v>6.4142363918696016E-2</v>
      </c>
      <c r="P388" s="9">
        <f>O388*Input!L388/100</f>
        <v>2.5660395408618894E-5</v>
      </c>
      <c r="Q388" s="23">
        <f t="shared" si="1302"/>
        <v>4.7856565111905981E-2</v>
      </c>
      <c r="R388" s="24">
        <f>Q388*Input!L388/100</f>
        <v>1.9145199968407844E-5</v>
      </c>
      <c r="S388" s="65">
        <f>Input!S388*0.0000028263/0.000000000155125</f>
        <v>1.3220979434652205</v>
      </c>
      <c r="T388" s="9">
        <f>S388*Input!T388/100</f>
        <v>7.0920777143457766E-3</v>
      </c>
      <c r="U388" s="9">
        <f>S388*1/((U387+U389)/2)</f>
        <v>1.3202198920067174</v>
      </c>
      <c r="V388" s="9">
        <f>U388*Input!T388/100</f>
        <v>7.082003357176494E-3</v>
      </c>
      <c r="W388" s="3">
        <v>3.0000000000000001E-3</v>
      </c>
      <c r="X388" s="21">
        <f>((($L$4*0.000000001*Input!G388/Input!W388*(232/229))-(W388*0.000000001))/Input!F388)*1000000000</f>
        <v>0.39341142700270038</v>
      </c>
      <c r="Y388" s="21">
        <f>X388*Input!X388/100</f>
        <v>1.2876701943269739E-3</v>
      </c>
      <c r="Z388" s="21">
        <f t="shared" si="1303"/>
        <v>9.605981381841657E-5</v>
      </c>
      <c r="AA388" s="21">
        <f>Z388*Input!X388/100</f>
        <v>3.1441221743089928E-7</v>
      </c>
      <c r="AB388" s="14">
        <v>0.05</v>
      </c>
      <c r="AC388" s="14">
        <v>0.85</v>
      </c>
      <c r="AD388" s="21">
        <f>(((Input!G388*$L$4*0.000000001*Input!U388*(230/229))-((AB388*0.000000000000001)+(Input!G388*AC388*0.000000000000001)))/Input!F388)*1000000000000</f>
        <v>3.6754197006393187E-2</v>
      </c>
      <c r="AE388" s="21">
        <f>AD388*Input!V388/100</f>
        <v>6.1394456849196059E-4</v>
      </c>
      <c r="AF388" s="21">
        <f t="shared" si="1304"/>
        <v>1.6755695810223906E-3</v>
      </c>
      <c r="AG388" s="21">
        <f>AF388*Input!V388/100</f>
        <v>2.7988826506537717E-5</v>
      </c>
      <c r="AH388" s="9">
        <f t="shared" si="1305"/>
        <v>17.442981767482362</v>
      </c>
      <c r="AI388" s="3">
        <f t="shared" si="1306"/>
        <v>0.2969095549106115</v>
      </c>
      <c r="AJ388" s="22">
        <f t="shared" si="1307"/>
        <v>320.21989200671743</v>
      </c>
      <c r="AK388" s="3">
        <f t="shared" si="1308"/>
        <v>7.082003357176494</v>
      </c>
      <c r="AL388" s="3">
        <f t="shared" si="1309"/>
        <v>3.5012324371887157E-2</v>
      </c>
      <c r="AM388" s="3">
        <f t="shared" si="1310"/>
        <v>5.8501591526477731E-4</v>
      </c>
      <c r="AN388" s="9">
        <f>AL388*1/((AN387+AN389)/2)</f>
        <v>3.4833302252646241E-2</v>
      </c>
      <c r="AO388" s="21">
        <f t="shared" si="1311"/>
        <v>5.8202466030472506E-4</v>
      </c>
      <c r="AP388" s="58">
        <f t="shared" si="1312"/>
        <v>2.9169</v>
      </c>
      <c r="AQ388" s="58">
        <f t="shared" si="1313"/>
        <v>5.2900000000000003E-2</v>
      </c>
      <c r="AR388" s="58">
        <f t="shared" si="1314"/>
        <v>1.8135692001782715</v>
      </c>
      <c r="AS388" s="67">
        <f t="shared" si="1315"/>
        <v>2.0072442222669748E-3</v>
      </c>
      <c r="AT388" s="67">
        <f t="shared" si="1316"/>
        <v>6.6187786777583229E-6</v>
      </c>
      <c r="AU388" s="58">
        <v>1.9</v>
      </c>
      <c r="AV388" s="58">
        <f t="shared" si="1317"/>
        <v>0.95</v>
      </c>
      <c r="AW388" s="58">
        <f t="shared" si="1318"/>
        <v>2.6015999999999999</v>
      </c>
      <c r="AX388" s="57">
        <f t="shared" si="1319"/>
        <v>0.16497609790000001</v>
      </c>
      <c r="AY388" s="47">
        <f t="shared" si="1320"/>
        <v>0.16604162863629621</v>
      </c>
      <c r="AZ388" s="9" t="str">
        <f>Input!B388</f>
        <v>GM 1702-4.6</v>
      </c>
      <c r="BA388" s="48">
        <f>Input!E388</f>
        <v>4.5999999999999996</v>
      </c>
      <c r="BB388" s="58">
        <f t="shared" si="1321"/>
        <v>322.58311514354148</v>
      </c>
      <c r="BC388" s="22">
        <f t="shared" si="1322"/>
        <v>7.1358539321046477</v>
      </c>
      <c r="BD388" s="9">
        <f t="shared" si="1323"/>
        <v>2543.6</v>
      </c>
      <c r="BE388" s="49">
        <f t="shared" si="1324"/>
        <v>83.020814318148098</v>
      </c>
      <c r="BF388" s="89">
        <f t="shared" si="1325"/>
        <v>6.3822889235968709</v>
      </c>
      <c r="BG388" s="85"/>
      <c r="BH388" s="85"/>
      <c r="BI388" s="85"/>
      <c r="BJ388" s="85"/>
      <c r="BK388" s="85"/>
      <c r="BL388" s="85"/>
      <c r="BM388" s="90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s="154" customFormat="1" ht="15" customHeight="1" x14ac:dyDescent="0.2">
      <c r="A389" s="137">
        <f>Input!A389</f>
        <v>9186</v>
      </c>
      <c r="B389" s="137" t="str">
        <f>Input!B389</f>
        <v>Hu1-13</v>
      </c>
      <c r="C389" s="137">
        <f>Input!O389</f>
        <v>2.0425128594747379</v>
      </c>
      <c r="D389" s="137">
        <f>C389*Input!P389/100</f>
        <v>5.5965550134126213E-2</v>
      </c>
      <c r="E389" s="138">
        <f>Input!M389</f>
        <v>2.6978767662080965</v>
      </c>
      <c r="F389" s="139">
        <f>E389*Input!N389/100</f>
        <v>6.8270964074929811E-4</v>
      </c>
      <c r="G389" s="140">
        <f t="shared" si="1300"/>
        <v>371.98324852477231</v>
      </c>
      <c r="H389" s="139">
        <f>G389*Input!L389/100</f>
        <v>4.0456698306651745E-2</v>
      </c>
      <c r="I389" s="137">
        <v>0</v>
      </c>
      <c r="J389" s="141">
        <f>(((C389*$G$4*0.000000001*Input!G389*(234/233))-(I389*0.000000000000001))/Input!F389)*1000000000000</f>
        <v>747.07332525763752</v>
      </c>
      <c r="K389" s="137">
        <f>J389*Input!P389/100</f>
        <v>20.470064335030354</v>
      </c>
      <c r="L389" s="142">
        <f t="shared" si="1301"/>
        <v>10.331481047358627</v>
      </c>
      <c r="M389" s="143">
        <f>L389*Input!P389/100</f>
        <v>0.28308611024579716</v>
      </c>
      <c r="N389" s="137">
        <v>0</v>
      </c>
      <c r="O389" s="141">
        <f>(((G389*$D$4*0.000000001*Input!G389*(238/236))-(N389*0.000000001))/Input!F389)*1000000</f>
        <v>13.705625741232165</v>
      </c>
      <c r="P389" s="137">
        <f>O389*Input!L389/100</f>
        <v>1.4906164939305967E-3</v>
      </c>
      <c r="Q389" s="144">
        <f t="shared" si="1302"/>
        <v>10.22575612454955</v>
      </c>
      <c r="R389" s="145">
        <f>Q389*Input!L389/100</f>
        <v>1.1121477435582611E-3</v>
      </c>
      <c r="S389" s="143">
        <f>Input!S389*0.0000028263/0.000000000155125</f>
        <v>1.0019704597477224</v>
      </c>
      <c r="T389" s="137">
        <f>S389*Input!T389/100</f>
        <v>3.5550186482243727E-3</v>
      </c>
      <c r="U389" s="143">
        <f>S389</f>
        <v>1.0019704597477224</v>
      </c>
      <c r="V389" s="137">
        <f>U389*Input!T389/100</f>
        <v>3.5550186482243727E-3</v>
      </c>
      <c r="W389" s="146">
        <v>0</v>
      </c>
      <c r="X389" s="141">
        <f>((($L$4*0.000000001*Input!G389/Input!W389*(232/229))-(W389*0.000000001))/Input!F389)*1000000000</f>
        <v>1.2363195707472145</v>
      </c>
      <c r="Y389" s="141">
        <f>X389*Input!X389/100</f>
        <v>1.0384526770666756E-2</v>
      </c>
      <c r="Z389" s="141">
        <f t="shared" si="1303"/>
        <v>3.0187386444478374E-4</v>
      </c>
      <c r="AA389" s="141">
        <f>Z389*Input!X389/100</f>
        <v>2.535604305605907E-6</v>
      </c>
      <c r="AB389" s="142">
        <v>0</v>
      </c>
      <c r="AC389" s="142">
        <v>0.85</v>
      </c>
      <c r="AD389" s="141">
        <f>(((Input!G389*$L$4*0.000000001*Input!U389*(230/229))-((AB389*0.000000000000001)+(Input!G389*AC389*0.000000000000001)))/Input!F389)*1000000000000</f>
        <v>225.33874994356628</v>
      </c>
      <c r="AE389" s="141">
        <f>AD389*Input!V389/100</f>
        <v>0.8998859804612559</v>
      </c>
      <c r="AF389" s="141">
        <f t="shared" si="1304"/>
        <v>10.272860940626027</v>
      </c>
      <c r="AG389" s="141">
        <f>AF389*Input!V389/100</f>
        <v>4.1024473340748331E-2</v>
      </c>
      <c r="AH389" s="137">
        <f t="shared" si="1305"/>
        <v>34030.309180691103</v>
      </c>
      <c r="AI389" s="146">
        <f t="shared" si="1306"/>
        <v>316.50074157615819</v>
      </c>
      <c r="AJ389" s="143">
        <f t="shared" si="1307"/>
        <v>1.970459747722364</v>
      </c>
      <c r="AK389" s="146">
        <f t="shared" si="1308"/>
        <v>3.5550186482243729</v>
      </c>
      <c r="AL389" s="146">
        <f t="shared" si="1309"/>
        <v>1.0046064873347986</v>
      </c>
      <c r="AM389" s="146">
        <f t="shared" si="1310"/>
        <v>4.0133642968340566E-3</v>
      </c>
      <c r="AN389" s="137">
        <f>AF389/Q389</f>
        <v>1.0046064873347986</v>
      </c>
      <c r="AO389" s="141">
        <f t="shared" si="1311"/>
        <v>4.0133642968340566E-3</v>
      </c>
      <c r="AP389" s="137" t="str">
        <f t="shared" si="1312"/>
        <v>Out of range</v>
      </c>
      <c r="AQ389" s="137" t="e">
        <f t="shared" si="1313"/>
        <v>#VALUE!</v>
      </c>
      <c r="AR389" s="137" t="e">
        <f t="shared" si="1314"/>
        <v>#VALUE!</v>
      </c>
      <c r="AS389" s="145">
        <f t="shared" si="1315"/>
        <v>2.9520933295099629E-5</v>
      </c>
      <c r="AT389" s="145">
        <f t="shared" si="1316"/>
        <v>2.4798331017816779E-7</v>
      </c>
      <c r="AU389" s="137">
        <v>0.75</v>
      </c>
      <c r="AV389" s="137">
        <f t="shared" si="1317"/>
        <v>0.375</v>
      </c>
      <c r="AW389" s="137" t="str">
        <f t="shared" si="1318"/>
        <v>Out of range</v>
      </c>
      <c r="AX389" s="147">
        <f t="shared" si="1319"/>
        <v>315.89695672959999</v>
      </c>
      <c r="AY389" s="147" t="e">
        <f t="shared" si="1320"/>
        <v>#VALUE!</v>
      </c>
      <c r="AZ389" s="137" t="str">
        <f>Input!B389</f>
        <v>Hu1-13</v>
      </c>
      <c r="BA389" s="148">
        <f>Input!E389</f>
        <v>0</v>
      </c>
      <c r="BB389" s="137" t="e">
        <f t="shared" si="1321"/>
        <v>#VALUE!</v>
      </c>
      <c r="BC389" s="143" t="e">
        <f t="shared" si="1322"/>
        <v>#VALUE!</v>
      </c>
      <c r="BD389" s="137" t="e">
        <f t="shared" si="1323"/>
        <v>#VALUE!</v>
      </c>
      <c r="BE389" s="149" t="e">
        <f t="shared" si="1324"/>
        <v>#VALUE!</v>
      </c>
      <c r="BF389" s="150" t="e">
        <f t="shared" si="1325"/>
        <v>#VALUE!</v>
      </c>
      <c r="BG389" s="151"/>
      <c r="BH389" s="151"/>
      <c r="BI389" s="151"/>
      <c r="BJ389" s="151"/>
      <c r="BK389" s="151"/>
      <c r="BL389" s="151"/>
      <c r="BM389" s="155"/>
      <c r="BN389" s="151"/>
      <c r="BO389" s="151"/>
      <c r="BP389" s="151"/>
      <c r="BQ389" s="151"/>
      <c r="BR389" s="151"/>
      <c r="BS389" s="151"/>
      <c r="BT389" s="151"/>
      <c r="BU389" s="151"/>
      <c r="BV389" s="151"/>
      <c r="BW389" s="151"/>
      <c r="BX389" s="151"/>
      <c r="BY389" s="151"/>
      <c r="BZ389" s="151"/>
      <c r="CA389" s="151"/>
      <c r="CB389" s="151"/>
      <c r="CC389" s="151"/>
      <c r="CD389" s="151"/>
      <c r="CE389" s="151"/>
      <c r="CF389" s="151"/>
      <c r="CG389" s="151"/>
      <c r="CH389" s="151"/>
      <c r="CI389" s="151"/>
      <c r="CJ389" s="151"/>
      <c r="CK389" s="151"/>
      <c r="CL389" s="151"/>
      <c r="CM389" s="151"/>
      <c r="CN389" s="151"/>
      <c r="CO389" s="151"/>
      <c r="CP389" s="151"/>
      <c r="CQ389" s="151"/>
      <c r="CR389" s="151"/>
      <c r="CS389" s="151"/>
      <c r="CT389" s="151"/>
      <c r="CU389" s="151"/>
      <c r="CV389" s="151"/>
      <c r="CW389" s="151"/>
      <c r="CX389" s="151"/>
      <c r="CY389" s="151"/>
      <c r="CZ389" s="151"/>
      <c r="DA389" s="151"/>
      <c r="DB389" s="151"/>
      <c r="DC389" s="151"/>
      <c r="DD389" s="151"/>
      <c r="DE389" s="151"/>
    </row>
    <row r="390" spans="1:109" ht="15" customHeight="1" x14ac:dyDescent="0.2">
      <c r="A390" s="9">
        <f>Input!A390</f>
        <v>9361</v>
      </c>
      <c r="B390" s="9" t="str">
        <f>Input!B390</f>
        <v>GM 1702-6.1</v>
      </c>
      <c r="C390" s="9">
        <f>Input!O390</f>
        <v>0.12363689448317422</v>
      </c>
      <c r="D390" s="9">
        <f>C390*Input!P390/100</f>
        <v>5.4395349222214641E-4</v>
      </c>
      <c r="E390" s="11">
        <f>Input!M390</f>
        <v>0.12430631673856321</v>
      </c>
      <c r="F390" s="12">
        <f>E390*Input!N390/100</f>
        <v>1.6085831251610194E-5</v>
      </c>
      <c r="G390" s="13">
        <f t="shared" si="1300"/>
        <v>17.139354951913095</v>
      </c>
      <c r="H390" s="12">
        <f>G390*Input!L390/100</f>
        <v>3.0358701894082486E-3</v>
      </c>
      <c r="I390" s="9">
        <v>0.3</v>
      </c>
      <c r="J390" s="21">
        <f>(((C390*$G$4*0.000000001*Input!G390*(234/233))-(I390*0.000000000000001))/Input!F390)*1000000000000</f>
        <v>4.5572750115100478</v>
      </c>
      <c r="K390" s="9">
        <f>J390*Input!P390/100</f>
        <v>2.0050209671555394E-2</v>
      </c>
      <c r="L390" s="14">
        <f t="shared" si="1301"/>
        <v>6.3023800766517563E-2</v>
      </c>
      <c r="M390" s="22">
        <f>L390*Input!P390/100</f>
        <v>2.772798254385585E-4</v>
      </c>
      <c r="N390" s="9">
        <v>5.0000000000000001E-3</v>
      </c>
      <c r="O390" s="21">
        <f>(((G390*$D$4*0.000000001*Input!G390*(238/236))-(N390*0.000000001))/Input!F390)*1000000</f>
        <v>6.3632233012138162E-2</v>
      </c>
      <c r="P390" s="9">
        <f>O390*Input!L390/100</f>
        <v>1.1271089246300196E-5</v>
      </c>
      <c r="Q390" s="23">
        <f t="shared" si="1302"/>
        <v>4.747595686091876E-2</v>
      </c>
      <c r="R390" s="24">
        <f>Q390*Input!L390/100</f>
        <v>8.4093504424218367E-6</v>
      </c>
      <c r="S390" s="65">
        <f>Input!S390*0.0000028263/0.000000000155125</f>
        <v>1.3223988294579616</v>
      </c>
      <c r="T390" s="9">
        <f>S390*Input!T390/100</f>
        <v>5.4457524338365195E-3</v>
      </c>
      <c r="U390" s="9">
        <f>S390*1/((U389+U391)/2)</f>
        <v>1.320235110265231</v>
      </c>
      <c r="V390" s="9">
        <f>U390*Input!T390/100</f>
        <v>5.4368420515846071E-3</v>
      </c>
      <c r="W390" s="3">
        <v>3.0000000000000001E-3</v>
      </c>
      <c r="X390" s="21">
        <f>((($L$4*0.000000001*Input!G390/Input!W390*(232/229))-(W390*0.000000001))/Input!F390)*1000000000</f>
        <v>0.53696417723489465</v>
      </c>
      <c r="Y390" s="21">
        <f>X390*Input!X390/100</f>
        <v>9.7689668691328547E-4</v>
      </c>
      <c r="Z390" s="21">
        <f t="shared" si="1303"/>
        <v>1.311112879595873E-4</v>
      </c>
      <c r="AA390" s="21">
        <f>Z390*Input!X390/100</f>
        <v>2.3853021906268643E-7</v>
      </c>
      <c r="AB390" s="14">
        <v>0.05</v>
      </c>
      <c r="AC390" s="14">
        <v>0.85</v>
      </c>
      <c r="AD390" s="21">
        <f>(((Input!G390*$L$4*0.000000001*Input!U390*(230/229))-((AB390*0.000000000000001)+(Input!G390*AC390*0.000000000000001)))/Input!F390)*1000000000000</f>
        <v>4.2194011490303995E-2</v>
      </c>
      <c r="AE390" s="21">
        <f>AD390*Input!V390/100</f>
        <v>5.5556275385750637E-4</v>
      </c>
      <c r="AF390" s="21">
        <f t="shared" si="1304"/>
        <v>1.9235626925046114E-3</v>
      </c>
      <c r="AG390" s="21">
        <f>AF390*Input!V390/100</f>
        <v>2.5327285766867533E-5</v>
      </c>
      <c r="AH390" s="9">
        <f t="shared" si="1305"/>
        <v>14.67122108584209</v>
      </c>
      <c r="AI390" s="3">
        <f t="shared" si="1306"/>
        <v>0.19500923341173457</v>
      </c>
      <c r="AJ390" s="22">
        <f t="shared" si="1307"/>
        <v>320.23511026523101</v>
      </c>
      <c r="AK390" s="3">
        <f t="shared" si="1308"/>
        <v>5.4368420515846072</v>
      </c>
      <c r="AL390" s="3">
        <f t="shared" si="1309"/>
        <v>4.0516565008678083E-2</v>
      </c>
      <c r="AM390" s="3">
        <f t="shared" si="1310"/>
        <v>5.3352431652594387E-4</v>
      </c>
      <c r="AN390" s="9">
        <f>AL390*1/((AN389+AN391)/2)</f>
        <v>4.0443194414810417E-2</v>
      </c>
      <c r="AO390" s="21">
        <f t="shared" si="1311"/>
        <v>5.3255816858280107E-4</v>
      </c>
      <c r="AP390" s="58">
        <f t="shared" si="1312"/>
        <v>3.3934000000000002</v>
      </c>
      <c r="AQ390" s="58">
        <f t="shared" si="1313"/>
        <v>4.8500000000000001E-2</v>
      </c>
      <c r="AR390" s="58">
        <f t="shared" si="1314"/>
        <v>1.4292450050097247</v>
      </c>
      <c r="AS390" s="67">
        <f t="shared" si="1315"/>
        <v>2.7616355020221917E-3</v>
      </c>
      <c r="AT390" s="67">
        <f t="shared" si="1316"/>
        <v>5.0479885803188709E-6</v>
      </c>
      <c r="AU390" s="58">
        <v>1.9</v>
      </c>
      <c r="AV390" s="58">
        <f t="shared" si="1317"/>
        <v>0.95</v>
      </c>
      <c r="AW390" s="58">
        <f t="shared" si="1318"/>
        <v>2.9594999999999998</v>
      </c>
      <c r="AX390" s="57">
        <f t="shared" si="1319"/>
        <v>0.22106534720000001</v>
      </c>
      <c r="AY390" s="47">
        <f t="shared" si="1320"/>
        <v>0.22244606829891544</v>
      </c>
      <c r="AZ390" s="9" t="str">
        <f>Input!B390</f>
        <v>GM 1702-6.1</v>
      </c>
      <c r="BA390" s="48">
        <f>Input!E390</f>
        <v>6.1</v>
      </c>
      <c r="BB390" s="58">
        <f t="shared" si="1321"/>
        <v>322.92492970900065</v>
      </c>
      <c r="BC390" s="22">
        <f t="shared" si="1322"/>
        <v>5.4862201734268812</v>
      </c>
      <c r="BD390" s="9">
        <f t="shared" si="1323"/>
        <v>2901.5</v>
      </c>
      <c r="BE390" s="49">
        <f t="shared" si="1324"/>
        <v>111.22303414945772</v>
      </c>
      <c r="BF390" s="89">
        <f t="shared" si="1325"/>
        <v>7.5163395269104729</v>
      </c>
      <c r="BG390" s="85"/>
      <c r="BH390" s="85"/>
      <c r="BI390" s="85"/>
      <c r="BJ390" s="85"/>
      <c r="BK390" s="85"/>
      <c r="BL390" s="85"/>
      <c r="BM390" s="90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s="154" customFormat="1" ht="15" customHeight="1" x14ac:dyDescent="0.2">
      <c r="A391" s="137">
        <f>Input!A391</f>
        <v>9186</v>
      </c>
      <c r="B391" s="137" t="str">
        <f>Input!B391</f>
        <v>Hu1-13</v>
      </c>
      <c r="C391" s="137">
        <f>Input!O391</f>
        <v>2.0911697177237882</v>
      </c>
      <c r="D391" s="137">
        <f>C391*Input!P391/100</f>
        <v>4.9965908775993703E-2</v>
      </c>
      <c r="E391" s="138">
        <f>Input!M391</f>
        <v>2.6986694257496184</v>
      </c>
      <c r="F391" s="139">
        <f>E391*Input!N391/100</f>
        <v>7.6337625628053614E-4</v>
      </c>
      <c r="G391" s="140">
        <f t="shared" si="1300"/>
        <v>372.09254042235739</v>
      </c>
      <c r="H391" s="139">
        <f>G391*Input!L391/100</f>
        <v>3.8000985626605109E-2</v>
      </c>
      <c r="I391" s="137">
        <v>0</v>
      </c>
      <c r="J391" s="141">
        <f>(((C391*$G$4*0.000000001*Input!G391*(234/233))-(I391*0.000000000000001))/Input!F391)*1000000000000</f>
        <v>764.87014877338049</v>
      </c>
      <c r="K391" s="137">
        <f>J391*Input!P391/100</f>
        <v>18.275624285861724</v>
      </c>
      <c r="L391" s="142">
        <f t="shared" si="1301"/>
        <v>10.57759818022865</v>
      </c>
      <c r="M391" s="143">
        <f>L391*Input!P391/100</f>
        <v>0.25273859948474597</v>
      </c>
      <c r="N391" s="137">
        <v>0</v>
      </c>
      <c r="O391" s="141">
        <f>(((G391*$D$4*0.000000001*Input!G391*(238/236))-(N391*0.000000001))/Input!F391)*1000000</f>
        <v>13.709652572684366</v>
      </c>
      <c r="P391" s="137">
        <f>O391*Input!L391/100</f>
        <v>1.4001364009312586E-3</v>
      </c>
      <c r="Q391" s="144">
        <f t="shared" si="1302"/>
        <v>10.228760540193338</v>
      </c>
      <c r="R391" s="145">
        <f>Q391*Input!L391/100</f>
        <v>1.0446406203807818E-3</v>
      </c>
      <c r="S391" s="143">
        <f>Input!S391*0.0000028263/0.000000000155125</f>
        <v>1.0013073188477823</v>
      </c>
      <c r="T391" s="137">
        <f>S391*Input!T391/100</f>
        <v>3.6374196822009418E-3</v>
      </c>
      <c r="U391" s="143">
        <f>S391</f>
        <v>1.0013073188477823</v>
      </c>
      <c r="V391" s="137">
        <f>U391*Input!T391/100</f>
        <v>3.6374196822009418E-3</v>
      </c>
      <c r="W391" s="146">
        <v>0</v>
      </c>
      <c r="X391" s="141">
        <f>((($L$4*0.000000001*Input!G391/Input!W391*(232/229))-(W391*0.000000001))/Input!F391)*1000000000</f>
        <v>1.2068962779599859</v>
      </c>
      <c r="Y391" s="141">
        <f>X391*Input!X391/100</f>
        <v>1.0642605796922264E-2</v>
      </c>
      <c r="Z391" s="141">
        <f t="shared" si="1303"/>
        <v>2.9468953823291055E-4</v>
      </c>
      <c r="AA391" s="141">
        <f>Z391*Input!X391/100</f>
        <v>2.5986198194190636E-6</v>
      </c>
      <c r="AB391" s="142">
        <v>0</v>
      </c>
      <c r="AC391" s="142">
        <v>0.85</v>
      </c>
      <c r="AD391" s="141">
        <f>(((Input!G391*$L$4*0.000000001*Input!U391*(230/229))-((AB391*0.000000000000001)+(Input!G391*AC391*0.000000000000001)))/Input!F391)*1000000000000</f>
        <v>224.15192154114078</v>
      </c>
      <c r="AE391" s="141">
        <f>AD391*Input!V391/100</f>
        <v>0.97327061950052329</v>
      </c>
      <c r="AF391" s="141">
        <f t="shared" si="1304"/>
        <v>10.218755185883195</v>
      </c>
      <c r="AG391" s="141">
        <f>AF391*Input!V391/100</f>
        <v>4.4369970696250781E-2</v>
      </c>
      <c r="AH391" s="137">
        <f t="shared" si="1305"/>
        <v>34676.341912778422</v>
      </c>
      <c r="AI391" s="146">
        <f t="shared" si="1306"/>
        <v>340.84047353634651</v>
      </c>
      <c r="AJ391" s="143">
        <f t="shared" si="1307"/>
        <v>1.3073188477823461</v>
      </c>
      <c r="AK391" s="146">
        <f t="shared" si="1308"/>
        <v>3.6374196822009419</v>
      </c>
      <c r="AL391" s="146">
        <f t="shared" si="1309"/>
        <v>0.99902184098739744</v>
      </c>
      <c r="AM391" s="146">
        <f t="shared" si="1310"/>
        <v>4.3389658226912096E-3</v>
      </c>
      <c r="AN391" s="137">
        <f>AF391/Q391</f>
        <v>0.99902184098739744</v>
      </c>
      <c r="AO391" s="141">
        <f t="shared" si="1311"/>
        <v>4.3389658226912096E-3</v>
      </c>
      <c r="AP391" s="137">
        <f t="shared" si="1312"/>
        <v>640.47</v>
      </c>
      <c r="AQ391" s="137" t="e">
        <f t="shared" si="1313"/>
        <v>#VALUE!</v>
      </c>
      <c r="AR391" s="137" t="e">
        <f t="shared" si="1314"/>
        <v>#VALUE!</v>
      </c>
      <c r="AS391" s="145">
        <f t="shared" si="1315"/>
        <v>2.8809897061813559E-5</v>
      </c>
      <c r="AT391" s="145">
        <f t="shared" si="1316"/>
        <v>2.5406735079336586E-7</v>
      </c>
      <c r="AU391" s="137">
        <v>0.75</v>
      </c>
      <c r="AV391" s="137">
        <f t="shared" si="1317"/>
        <v>0.375</v>
      </c>
      <c r="AW391" s="137">
        <f t="shared" si="1318"/>
        <v>640.46770000000004</v>
      </c>
      <c r="AX391" s="147">
        <f t="shared" si="1319"/>
        <v>290.08025928260003</v>
      </c>
      <c r="AY391" s="147">
        <f t="shared" si="1320"/>
        <v>257.78842122112741</v>
      </c>
      <c r="AZ391" s="137" t="str">
        <f>Input!B391</f>
        <v>Hu1-13</v>
      </c>
      <c r="BA391" s="148">
        <f>Input!E391</f>
        <v>0</v>
      </c>
      <c r="BB391" s="137">
        <f t="shared" si="1321"/>
        <v>7.989532275485411</v>
      </c>
      <c r="BC391" s="143">
        <f t="shared" si="1322"/>
        <v>23.174652300295509</v>
      </c>
      <c r="BD391" s="137">
        <f t="shared" si="1323"/>
        <v>640409.70000000007</v>
      </c>
      <c r="BE391" s="149">
        <f t="shared" si="1324"/>
        <v>128894.21061056371</v>
      </c>
      <c r="BF391" s="150">
        <f t="shared" si="1325"/>
        <v>40.250026850866547</v>
      </c>
      <c r="BG391" s="151"/>
      <c r="BH391" s="151"/>
      <c r="BI391" s="151"/>
      <c r="BJ391" s="151"/>
      <c r="BK391" s="151"/>
      <c r="BL391" s="151"/>
      <c r="BM391" s="155"/>
      <c r="BN391" s="151"/>
      <c r="BO391" s="151"/>
      <c r="BP391" s="151"/>
      <c r="BQ391" s="151"/>
      <c r="BR391" s="151"/>
      <c r="BS391" s="151"/>
      <c r="BT391" s="151"/>
      <c r="BU391" s="151"/>
      <c r="BV391" s="151"/>
      <c r="BW391" s="151"/>
      <c r="BX391" s="151"/>
      <c r="BY391" s="151"/>
      <c r="BZ391" s="151"/>
      <c r="CA391" s="151"/>
      <c r="CB391" s="151"/>
      <c r="CC391" s="151"/>
      <c r="CD391" s="151"/>
      <c r="CE391" s="151"/>
      <c r="CF391" s="151"/>
      <c r="CG391" s="151"/>
      <c r="CH391" s="151"/>
      <c r="CI391" s="151"/>
      <c r="CJ391" s="151"/>
      <c r="CK391" s="151"/>
      <c r="CL391" s="151"/>
      <c r="CM391" s="151"/>
      <c r="CN391" s="151"/>
      <c r="CO391" s="151"/>
      <c r="CP391" s="151"/>
      <c r="CQ391" s="151"/>
      <c r="CR391" s="151"/>
      <c r="CS391" s="151"/>
      <c r="CT391" s="151"/>
      <c r="CU391" s="151"/>
      <c r="CV391" s="151"/>
      <c r="CW391" s="151"/>
      <c r="CX391" s="151"/>
      <c r="CY391" s="151"/>
      <c r="CZ391" s="151"/>
      <c r="DA391" s="151"/>
      <c r="DB391" s="151"/>
      <c r="DC391" s="151"/>
      <c r="DD391" s="151"/>
      <c r="DE391" s="151"/>
    </row>
    <row r="392" spans="1:109" ht="15" customHeight="1" x14ac:dyDescent="0.2">
      <c r="A392" s="9">
        <f>Input!A392</f>
        <v>9362</v>
      </c>
      <c r="B392" s="9" t="str">
        <f>Input!B392</f>
        <v>GM 1701-4.1</v>
      </c>
      <c r="C392" s="9">
        <f>Input!O392</f>
        <v>0.14448594612358362</v>
      </c>
      <c r="D392" s="9">
        <f>C392*Input!P392/100</f>
        <v>8.2282347768666353E-4</v>
      </c>
      <c r="E392" s="11">
        <f>Input!M392</f>
        <v>0.14766096395354655</v>
      </c>
      <c r="F392" s="12">
        <f>E392*Input!N392/100</f>
        <v>1.4841665701487137E-5</v>
      </c>
      <c r="G392" s="13">
        <f t="shared" si="1300"/>
        <v>20.359493709914997</v>
      </c>
      <c r="H392" s="12">
        <f>G392*Input!L392/100</f>
        <v>3.7199223695683742E-3</v>
      </c>
      <c r="I392" s="9">
        <v>0.3</v>
      </c>
      <c r="J392" s="21">
        <f>(((C392*$G$4*0.000000001*Input!G392*(234/233))-(I392*0.000000000000001))/Input!F392)*1000000000000</f>
        <v>4.9371542385697342</v>
      </c>
      <c r="K392" s="9">
        <f>J392*Input!P392/100</f>
        <v>2.8116273793028213E-2</v>
      </c>
      <c r="L392" s="14">
        <f t="shared" si="1301"/>
        <v>6.8277254345922134E-2</v>
      </c>
      <c r="M392" s="22">
        <f>L392*Input!P392/100</f>
        <v>3.8882762908826988E-4</v>
      </c>
      <c r="N392" s="9">
        <v>5.0000000000000001E-3</v>
      </c>
      <c r="O392" s="21">
        <f>(((G392*$D$4*0.000000001*Input!G392*(238/236))-(N392*0.000000001))/Input!F392)*1000000</f>
        <v>7.007379037620097E-2</v>
      </c>
      <c r="P392" s="9">
        <f>O392*Input!L392/100</f>
        <v>1.2803317413238532E-5</v>
      </c>
      <c r="Q392" s="23">
        <f t="shared" si="1302"/>
        <v>5.2281997527054785E-2</v>
      </c>
      <c r="R392" s="24">
        <f>Q392*Input!L392/100</f>
        <v>9.5525446210824032E-6</v>
      </c>
      <c r="S392" s="65">
        <f>Input!S392*0.0000028263/0.000000000155125</f>
        <v>1.3006394371739074</v>
      </c>
      <c r="T392" s="9">
        <f>S392*Input!T392/100</f>
        <v>6.6736800770393614E-3</v>
      </c>
      <c r="U392" s="9">
        <f>S392*1/((U391+U393)/2)</f>
        <v>1.2992433068897093</v>
      </c>
      <c r="V392" s="9">
        <f>U392*Input!T392/100</f>
        <v>6.666516426148651E-3</v>
      </c>
      <c r="W392" s="3">
        <v>3.0000000000000001E-3</v>
      </c>
      <c r="X392" s="21">
        <f>((($L$4*0.000000001*Input!G392/Input!W392*(232/229))-(W392*0.000000001))/Input!F392)*1000000000</f>
        <v>0.57750115145118852</v>
      </c>
      <c r="Y392" s="21">
        <f>X392*Input!X392/100</f>
        <v>1.04834269977617E-3</v>
      </c>
      <c r="Z392" s="21">
        <f t="shared" si="1303"/>
        <v>1.4100925718139241E-4</v>
      </c>
      <c r="AA392" s="21">
        <f>Z392*Input!X392/100</f>
        <v>2.55975291123671E-7</v>
      </c>
      <c r="AB392" s="14">
        <v>0.05</v>
      </c>
      <c r="AC392" s="14">
        <v>0.85</v>
      </c>
      <c r="AD392" s="21">
        <f>(((Input!G392*$L$4*0.000000001*Input!U392*(230/229))-((AB392*0.000000000000001)+(Input!G392*AC392*0.000000000000001)))/Input!F392)*1000000000000</f>
        <v>1.7734589341826552E-2</v>
      </c>
      <c r="AE392" s="21">
        <f>AD392*Input!V392/100</f>
        <v>4.402651377797607E-4</v>
      </c>
      <c r="AF392" s="21">
        <f t="shared" si="1304"/>
        <v>8.0849374638547033E-4</v>
      </c>
      <c r="AG392" s="21">
        <f>AF392*Input!V392/100</f>
        <v>2.0071037664625912E-5</v>
      </c>
      <c r="AH392" s="9">
        <f t="shared" si="1305"/>
        <v>5.7336217674378274</v>
      </c>
      <c r="AI392" s="3">
        <f t="shared" si="1306"/>
        <v>0.14271847807449059</v>
      </c>
      <c r="AJ392" s="22">
        <f t="shared" si="1307"/>
        <v>299.24330688970934</v>
      </c>
      <c r="AK392" s="3">
        <f t="shared" si="1308"/>
        <v>6.6665164261486511</v>
      </c>
      <c r="AL392" s="3">
        <f t="shared" si="1309"/>
        <v>1.5464094423077324E-2</v>
      </c>
      <c r="AM392" s="3">
        <f t="shared" si="1310"/>
        <v>3.8390999228221347E-4</v>
      </c>
      <c r="AN392" s="9">
        <f>AL392*1/((AN391+AN393)/2)</f>
        <v>1.5433206500821646E-2</v>
      </c>
      <c r="AO392" s="21">
        <f t="shared" si="1311"/>
        <v>3.8314317195181668E-4</v>
      </c>
      <c r="AP392" s="58">
        <f t="shared" si="1312"/>
        <v>1.3043</v>
      </c>
      <c r="AQ392" s="58">
        <f t="shared" si="1313"/>
        <v>3.1300000000000001E-2</v>
      </c>
      <c r="AR392" s="58">
        <f t="shared" si="1314"/>
        <v>2.3997546576707816</v>
      </c>
      <c r="AS392" s="67">
        <f t="shared" si="1315"/>
        <v>2.697090085519843E-3</v>
      </c>
      <c r="AT392" s="67">
        <f t="shared" si="1316"/>
        <v>4.9207876726983996E-6</v>
      </c>
      <c r="AU392" s="58">
        <v>2</v>
      </c>
      <c r="AV392" s="58">
        <f t="shared" si="1317"/>
        <v>1</v>
      </c>
      <c r="AW392" s="58">
        <f t="shared" si="1318"/>
        <v>0.85029999999999994</v>
      </c>
      <c r="AX392" s="57">
        <f t="shared" si="1319"/>
        <v>0.2139415305</v>
      </c>
      <c r="AY392" s="47">
        <f t="shared" si="1320"/>
        <v>0.2298647227538711</v>
      </c>
      <c r="AZ392" s="9" t="str">
        <f>Input!B392</f>
        <v>GM 1701-4.1</v>
      </c>
      <c r="BA392" s="48">
        <f>Input!E392</f>
        <v>4.0999999999999996</v>
      </c>
      <c r="BB392" s="58">
        <f t="shared" si="1321"/>
        <v>299.96331408479938</v>
      </c>
      <c r="BC392" s="22">
        <f t="shared" si="1322"/>
        <v>6.6850176770408725</v>
      </c>
      <c r="BD392" s="9">
        <f t="shared" si="1323"/>
        <v>792.3</v>
      </c>
      <c r="BE392" s="49">
        <f t="shared" si="1324"/>
        <v>114.93236137693555</v>
      </c>
      <c r="BF392" s="89">
        <f t="shared" si="1325"/>
        <v>27.033367370795148</v>
      </c>
      <c r="BG392" s="85"/>
      <c r="BH392" s="85"/>
      <c r="BI392" s="85"/>
      <c r="BJ392" s="85"/>
      <c r="BK392" s="85"/>
      <c r="BL392" s="85"/>
      <c r="BM392" s="90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s="154" customFormat="1" ht="15" customHeight="1" x14ac:dyDescent="0.2">
      <c r="A393" s="137">
        <f>Input!A393</f>
        <v>9186</v>
      </c>
      <c r="B393" s="137" t="str">
        <f>Input!B393</f>
        <v>Hu1-13</v>
      </c>
      <c r="C393" s="137">
        <f>Input!O393</f>
        <v>2.1111585845669003</v>
      </c>
      <c r="D393" s="137">
        <f>C393*Input!P393/100</f>
        <v>5.0474609143797623E-2</v>
      </c>
      <c r="E393" s="138">
        <f>Input!M393</f>
        <v>2.6985877351987027</v>
      </c>
      <c r="F393" s="139">
        <f>E393*Input!N393/100</f>
        <v>7.9835311255447466E-4</v>
      </c>
      <c r="G393" s="140">
        <f t="shared" si="1300"/>
        <v>372.08127692919709</v>
      </c>
      <c r="H393" s="139">
        <f>G393*Input!L393/100</f>
        <v>3.6085048048296084E-2</v>
      </c>
      <c r="I393" s="137">
        <v>0</v>
      </c>
      <c r="J393" s="141">
        <f>(((C393*$G$4*0.000000001*Input!G393*(234/233))-(I393*0.000000000000001))/Input!F393)*1000000000000</f>
        <v>772.18131411138302</v>
      </c>
      <c r="K393" s="137">
        <f>J393*Input!P393/100</f>
        <v>18.461687484226502</v>
      </c>
      <c r="L393" s="142">
        <f t="shared" si="1301"/>
        <v>10.678706282432181</v>
      </c>
      <c r="M393" s="143">
        <f>L393*Input!P393/100</f>
        <v>0.25531171827044719</v>
      </c>
      <c r="N393" s="137">
        <v>0</v>
      </c>
      <c r="O393" s="141">
        <f>(((G393*$D$4*0.000000001*Input!G393*(238/236))-(N393*0.000000001))/Input!F393)*1000000</f>
        <v>13.709237572217528</v>
      </c>
      <c r="P393" s="137">
        <f>O393*Input!L393/100</f>
        <v>1.3295441807277797E-3</v>
      </c>
      <c r="Q393" s="144">
        <f t="shared" si="1302"/>
        <v>10.228450908685405</v>
      </c>
      <c r="R393" s="145">
        <f>Q393*Input!L393/100</f>
        <v>9.9197182278479724E-4</v>
      </c>
      <c r="S393" s="143">
        <f>Input!S393*0.0000028263/0.000000000155125</f>
        <v>1.0008418248527</v>
      </c>
      <c r="T393" s="137">
        <f>S393*Input!T393/100</f>
        <v>3.441184057313583E-3</v>
      </c>
      <c r="U393" s="143">
        <f>S393</f>
        <v>1.0008418248527</v>
      </c>
      <c r="V393" s="137">
        <f>U393*Input!T393/100</f>
        <v>3.441184057313583E-3</v>
      </c>
      <c r="W393" s="146">
        <v>0</v>
      </c>
      <c r="X393" s="141">
        <f>((($L$4*0.000000001*Input!G393/Input!W393*(232/229))-(W393*0.000000001))/Input!F393)*1000000000</f>
        <v>1.2591153920142417</v>
      </c>
      <c r="Y393" s="141">
        <f>X393*Input!X393/100</f>
        <v>1.0747965018301008E-2</v>
      </c>
      <c r="Z393" s="141">
        <f t="shared" si="1303"/>
        <v>3.0743995174283646E-4</v>
      </c>
      <c r="AA393" s="141">
        <f>Z393*Input!X393/100</f>
        <v>2.6243455266431858E-6</v>
      </c>
      <c r="AB393" s="142">
        <v>0</v>
      </c>
      <c r="AC393" s="142">
        <v>0.85</v>
      </c>
      <c r="AD393" s="141">
        <f>(((Input!G393*$L$4*0.000000001*Input!U393*(230/229))-((AB393*0.000000000000001)+(Input!G393*AC393*0.000000000000001)))/Input!F393)*1000000000000</f>
        <v>225.48214861898302</v>
      </c>
      <c r="AE393" s="141">
        <f>AD393*Input!V393/100</f>
        <v>0.97943320116258203</v>
      </c>
      <c r="AF393" s="141">
        <f t="shared" si="1304"/>
        <v>10.279398274537725</v>
      </c>
      <c r="AG393" s="141">
        <f>AF393*Input!V393/100</f>
        <v>4.4650913696358117E-2</v>
      </c>
      <c r="AH393" s="137">
        <f t="shared" si="1305"/>
        <v>33435.466718834599</v>
      </c>
      <c r="AI393" s="146">
        <f t="shared" si="1306"/>
        <v>320.23670285638553</v>
      </c>
      <c r="AJ393" s="143">
        <f t="shared" si="1307"/>
        <v>0.84182485270001273</v>
      </c>
      <c r="AK393" s="146">
        <f t="shared" si="1308"/>
        <v>3.441184057313583</v>
      </c>
      <c r="AL393" s="146">
        <f t="shared" si="1309"/>
        <v>1.0049809464118422</v>
      </c>
      <c r="AM393" s="146">
        <f t="shared" si="1310"/>
        <v>4.3664521297661282E-3</v>
      </c>
      <c r="AN393" s="137">
        <f>AF393/Q393</f>
        <v>1.0049809464118422</v>
      </c>
      <c r="AO393" s="141">
        <f t="shared" si="1311"/>
        <v>4.3664521297661282E-3</v>
      </c>
      <c r="AP393" s="137" t="str">
        <f t="shared" si="1312"/>
        <v>Out of range</v>
      </c>
      <c r="AQ393" s="137" t="e">
        <f t="shared" si="1313"/>
        <v>#VALUE!</v>
      </c>
      <c r="AR393" s="137" t="e">
        <f t="shared" si="1314"/>
        <v>#VALUE!</v>
      </c>
      <c r="AS393" s="145">
        <f t="shared" si="1315"/>
        <v>3.0057332677989036E-5</v>
      </c>
      <c r="AT393" s="145">
        <f t="shared" si="1316"/>
        <v>2.56589675143181E-7</v>
      </c>
      <c r="AU393" s="137">
        <v>0.75</v>
      </c>
      <c r="AV393" s="137">
        <f t="shared" si="1317"/>
        <v>0.375</v>
      </c>
      <c r="AW393" s="137" t="str">
        <f t="shared" si="1318"/>
        <v>Out of range</v>
      </c>
      <c r="AX393" s="147">
        <f t="shared" si="1319"/>
        <v>289.5171645213</v>
      </c>
      <c r="AY393" s="147" t="e">
        <f t="shared" si="1320"/>
        <v>#VALUE!</v>
      </c>
      <c r="AZ393" s="137" t="str">
        <f>Input!B393</f>
        <v>Hu1-13</v>
      </c>
      <c r="BA393" s="148">
        <f>Input!E393</f>
        <v>0</v>
      </c>
      <c r="BB393" s="137" t="e">
        <f t="shared" si="1321"/>
        <v>#VALUE!</v>
      </c>
      <c r="BC393" s="143" t="e">
        <f t="shared" si="1322"/>
        <v>#VALUE!</v>
      </c>
      <c r="BD393" s="137" t="e">
        <f t="shared" si="1323"/>
        <v>#VALUE!</v>
      </c>
      <c r="BE393" s="149" t="e">
        <f t="shared" si="1324"/>
        <v>#VALUE!</v>
      </c>
      <c r="BF393" s="150" t="e">
        <f t="shared" si="1325"/>
        <v>#VALUE!</v>
      </c>
      <c r="BG393" s="151"/>
      <c r="BH393" s="151"/>
      <c r="BI393" s="151"/>
      <c r="BJ393" s="151"/>
      <c r="BK393" s="151"/>
      <c r="BL393" s="151"/>
      <c r="BM393" s="155"/>
      <c r="BN393" s="151"/>
      <c r="BO393" s="151"/>
      <c r="BP393" s="151"/>
      <c r="BQ393" s="151"/>
      <c r="BR393" s="151"/>
      <c r="BS393" s="151"/>
      <c r="BT393" s="151"/>
      <c r="BU393" s="151"/>
      <c r="BV393" s="151"/>
      <c r="BW393" s="151"/>
      <c r="BX393" s="151"/>
      <c r="BY393" s="151"/>
      <c r="BZ393" s="151"/>
      <c r="CA393" s="151"/>
      <c r="CB393" s="151"/>
      <c r="CC393" s="151"/>
      <c r="CD393" s="151"/>
      <c r="CE393" s="151"/>
      <c r="CF393" s="151"/>
      <c r="CG393" s="151"/>
      <c r="CH393" s="151"/>
      <c r="CI393" s="151"/>
      <c r="CJ393" s="151"/>
      <c r="CK393" s="151"/>
      <c r="CL393" s="151"/>
      <c r="CM393" s="151"/>
      <c r="CN393" s="151"/>
      <c r="CO393" s="151"/>
      <c r="CP393" s="151"/>
      <c r="CQ393" s="151"/>
      <c r="CR393" s="151"/>
      <c r="CS393" s="151"/>
      <c r="CT393" s="151"/>
      <c r="CU393" s="151"/>
      <c r="CV393" s="151"/>
      <c r="CW393" s="151"/>
      <c r="CX393" s="151"/>
      <c r="CY393" s="151"/>
      <c r="CZ393" s="151"/>
      <c r="DA393" s="151"/>
      <c r="DB393" s="151"/>
      <c r="DC393" s="151"/>
      <c r="DD393" s="151"/>
      <c r="DE393" s="151"/>
    </row>
    <row r="394" spans="1:109" ht="15" customHeight="1" x14ac:dyDescent="0.2">
      <c r="A394" s="9">
        <f>Input!A394</f>
        <v>9363</v>
      </c>
      <c r="B394" s="9" t="str">
        <f>Input!B394</f>
        <v>GH 17-05 -0.4</v>
      </c>
      <c r="C394" s="9">
        <f>Input!O394</f>
        <v>0.4117550974863895</v>
      </c>
      <c r="D394" s="9">
        <f>C394*Input!P394/100</f>
        <v>1.2547839328441209E-3</v>
      </c>
      <c r="E394" s="11">
        <f>Input!M394</f>
        <v>0.51664145265174977</v>
      </c>
      <c r="F394" s="12">
        <f>E394*Input!N394/100</f>
        <v>3.1541068590169489E-5</v>
      </c>
      <c r="G394" s="13">
        <f t="shared" si="1300"/>
        <v>71.23452349162325</v>
      </c>
      <c r="H394" s="12">
        <f>G394*Input!L394/100</f>
        <v>8.1752807839900257E-3</v>
      </c>
      <c r="I394" s="9">
        <v>0.3</v>
      </c>
      <c r="J394" s="21">
        <f>(((C394*$G$4*0.000000001*Input!G394*(234/233))-(I394*0.000000000000001))/Input!F394)*1000000000000</f>
        <v>10.318557358609059</v>
      </c>
      <c r="K394" s="9">
        <f>J394*Input!P394/100</f>
        <v>3.144480800056422E-2</v>
      </c>
      <c r="L394" s="14">
        <f t="shared" si="1301"/>
        <v>0.14269814780200857</v>
      </c>
      <c r="M394" s="22">
        <f>L394*Input!P394/100</f>
        <v>4.348588376965864E-4</v>
      </c>
      <c r="N394" s="9">
        <v>5.0000000000000001E-3</v>
      </c>
      <c r="O394" s="21">
        <f>(((G394*$D$4*0.000000001*Input!G394*(238/236))-(N394*0.000000001))/Input!F394)*1000000</f>
        <v>0.17982540112342302</v>
      </c>
      <c r="P394" s="9">
        <f>O394*Input!L394/100</f>
        <v>2.0637790136274252E-5</v>
      </c>
      <c r="Q394" s="23">
        <f t="shared" si="1302"/>
        <v>0.13416758429025263</v>
      </c>
      <c r="R394" s="24">
        <f>Q394*Input!L394/100</f>
        <v>1.5397838294116593E-5</v>
      </c>
      <c r="S394" s="65">
        <f>Input!S394*0.0000028263/0.000000000155125</f>
        <v>1.0588793905916858</v>
      </c>
      <c r="T394" s="9">
        <f>S394*Input!T394/100</f>
        <v>1.8631119243851546E-3</v>
      </c>
      <c r="U394" s="9">
        <f>S394*1/((U393+U395)/2)</f>
        <v>1.0579887493685902</v>
      </c>
      <c r="V394" s="9">
        <f>U394*Input!T394/100</f>
        <v>1.8615448296831118E-3</v>
      </c>
      <c r="W394" s="3">
        <v>3.0000000000000001E-3</v>
      </c>
      <c r="X394" s="21">
        <f>((($L$4*0.000000001*Input!G394/Input!W394*(232/229))-(W394*0.000000001))/Input!F394)*1000000000</f>
        <v>11.274701128667813</v>
      </c>
      <c r="Y394" s="21">
        <f>X394*Input!X394/100</f>
        <v>2.2755124795128982E-2</v>
      </c>
      <c r="Z394" s="21">
        <f t="shared" si="1303"/>
        <v>2.7529594133286002E-3</v>
      </c>
      <c r="AA394" s="21">
        <f>Z394*Input!X394/100</f>
        <v>5.5561503840607084E-6</v>
      </c>
      <c r="AB394" s="14">
        <v>0.05</v>
      </c>
      <c r="AC394" s="14">
        <v>0.85</v>
      </c>
      <c r="AD394" s="21">
        <f>(((Input!G394*$L$4*0.000000001*Input!U394*(230/229))-((AB394*0.000000000000001)+(Input!G394*AC394*0.000000000000001)))/Input!F394)*1000000000000</f>
        <v>0.12172037342422422</v>
      </c>
      <c r="AE394" s="21">
        <f>AD394*Input!V394/100</f>
        <v>1.0423071818581012E-3</v>
      </c>
      <c r="AF394" s="21">
        <f t="shared" si="1304"/>
        <v>5.5490521277023188E-3</v>
      </c>
      <c r="AG394" s="21">
        <f>AF394*Input!V394/100</f>
        <v>4.7517245654933521E-5</v>
      </c>
      <c r="AH394" s="9">
        <f t="shared" si="1305"/>
        <v>2.015667975646966</v>
      </c>
      <c r="AI394" s="3">
        <f t="shared" si="1306"/>
        <v>1.7733352182678689E-2</v>
      </c>
      <c r="AJ394" s="22">
        <f t="shared" si="1307"/>
        <v>57.98874936859022</v>
      </c>
      <c r="AK394" s="3">
        <f t="shared" si="1308"/>
        <v>1.8615448296831119</v>
      </c>
      <c r="AL394" s="3">
        <f t="shared" si="1309"/>
        <v>4.1359111867869128E-2</v>
      </c>
      <c r="AM394" s="3">
        <f t="shared" si="1310"/>
        <v>3.5419519017798558E-4</v>
      </c>
      <c r="AN394" s="9">
        <f>AL394*1/((AN393+AN395)/2)</f>
        <v>4.1154125374751258E-2</v>
      </c>
      <c r="AO394" s="21">
        <f t="shared" si="1311"/>
        <v>3.5243970688458805E-4</v>
      </c>
      <c r="AP394" s="58">
        <f t="shared" si="1312"/>
        <v>4.3310000000000004</v>
      </c>
      <c r="AQ394" s="58">
        <f t="shared" si="1313"/>
        <v>3.8600000000000002E-2</v>
      </c>
      <c r="AR394" s="58">
        <f t="shared" si="1314"/>
        <v>0.8912491341491573</v>
      </c>
      <c r="AS394" s="67">
        <f t="shared" si="1315"/>
        <v>2.051881181204665E-2</v>
      </c>
      <c r="AT394" s="67">
        <f t="shared" si="1316"/>
        <v>4.147891708211935E-5</v>
      </c>
      <c r="AU394" s="58">
        <v>1.2</v>
      </c>
      <c r="AV394" s="58">
        <f t="shared" si="1317"/>
        <v>0.6</v>
      </c>
      <c r="AW394" s="58">
        <f t="shared" si="1318"/>
        <v>1.7607999999999999</v>
      </c>
      <c r="AX394" s="57">
        <f t="shared" si="1319"/>
        <v>1.0776859794</v>
      </c>
      <c r="AY394" s="47">
        <f t="shared" si="1320"/>
        <v>1.3011573355057859</v>
      </c>
      <c r="AZ394" s="9" t="str">
        <f>Input!B394</f>
        <v>GH 17-05 -0.4</v>
      </c>
      <c r="BA394" s="48">
        <f>Input!E394</f>
        <v>0.4</v>
      </c>
      <c r="BB394" s="58">
        <f t="shared" si="1321"/>
        <v>58.278052492107925</v>
      </c>
      <c r="BC394" s="22">
        <f t="shared" si="1322"/>
        <v>1.8792341712094505</v>
      </c>
      <c r="BD394" s="9">
        <f t="shared" si="1323"/>
        <v>1702.8</v>
      </c>
      <c r="BE394" s="49">
        <f t="shared" si="1324"/>
        <v>650.57866775289301</v>
      </c>
      <c r="BF394" s="89">
        <f t="shared" si="1325"/>
        <v>73.895805060528502</v>
      </c>
      <c r="BG394" s="85"/>
      <c r="BH394" s="85"/>
      <c r="BI394" s="85"/>
      <c r="BJ394" s="85"/>
      <c r="BK394" s="85"/>
      <c r="BL394" s="85"/>
      <c r="BM394" s="90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s="154" customFormat="1" ht="15" customHeight="1" x14ac:dyDescent="0.2">
      <c r="A395" s="137">
        <f>Input!A395</f>
        <v>9186</v>
      </c>
      <c r="B395" s="137" t="str">
        <f>Input!B395</f>
        <v>Hu1-13</v>
      </c>
      <c r="C395" s="137">
        <f>Input!O395</f>
        <v>2.1111585845669003</v>
      </c>
      <c r="D395" s="137">
        <f>C395*Input!P395/100</f>
        <v>5.0474609143797623E-2</v>
      </c>
      <c r="E395" s="138">
        <f>Input!M395</f>
        <v>2.6985877351987027</v>
      </c>
      <c r="F395" s="139">
        <f>E395*Input!N395/100</f>
        <v>7.9835311255447466E-4</v>
      </c>
      <c r="G395" s="140">
        <f t="shared" si="1300"/>
        <v>372.08127692919709</v>
      </c>
      <c r="H395" s="139">
        <f>G395*Input!L395/100</f>
        <v>3.6085048048296084E-2</v>
      </c>
      <c r="I395" s="137">
        <v>0</v>
      </c>
      <c r="J395" s="141">
        <f>(((C395*$G$4*0.000000001*Input!G395*(234/233))-(I395*0.000000000000001))/Input!F395)*1000000000000</f>
        <v>772.18131411138302</v>
      </c>
      <c r="K395" s="137">
        <f>J395*Input!P395/100</f>
        <v>18.461687484226502</v>
      </c>
      <c r="L395" s="142">
        <f t="shared" si="1301"/>
        <v>10.678706282432181</v>
      </c>
      <c r="M395" s="143">
        <f>L395*Input!P395/100</f>
        <v>0.25531171827044719</v>
      </c>
      <c r="N395" s="137">
        <v>0</v>
      </c>
      <c r="O395" s="141">
        <f>(((G395*$D$4*0.000000001*Input!G395*(238/236))-(N395*0.000000001))/Input!F395)*1000000</f>
        <v>13.709237572217528</v>
      </c>
      <c r="P395" s="137">
        <f>O395*Input!L395/100</f>
        <v>1.3295441807277797E-3</v>
      </c>
      <c r="Q395" s="144">
        <f t="shared" si="1302"/>
        <v>10.228450908685405</v>
      </c>
      <c r="R395" s="145">
        <f>Q395*Input!L395/100</f>
        <v>9.9197182278479724E-4</v>
      </c>
      <c r="S395" s="143">
        <f>Input!S395*0.0000028263/0.000000000155125</f>
        <v>1.0008418248527</v>
      </c>
      <c r="T395" s="137">
        <f>S395*Input!T395/100</f>
        <v>3.441184057313583E-3</v>
      </c>
      <c r="U395" s="143">
        <f>S395</f>
        <v>1.0008418248527</v>
      </c>
      <c r="V395" s="137">
        <f>U395*Input!T395/100</f>
        <v>3.441184057313583E-3</v>
      </c>
      <c r="W395" s="146">
        <v>0</v>
      </c>
      <c r="X395" s="141">
        <f>((($L$4*0.000000001*Input!G395/Input!W395*(232/229))-(W395*0.000000001))/Input!F395)*1000000000</f>
        <v>1.2591153920142417</v>
      </c>
      <c r="Y395" s="141">
        <f>X395*Input!X395/100</f>
        <v>1.0747965018301008E-2</v>
      </c>
      <c r="Z395" s="141">
        <f t="shared" si="1303"/>
        <v>3.0743995174283646E-4</v>
      </c>
      <c r="AA395" s="141">
        <f>Z395*Input!X395/100</f>
        <v>2.6243455266431858E-6</v>
      </c>
      <c r="AB395" s="142">
        <v>0</v>
      </c>
      <c r="AC395" s="142">
        <v>0.85</v>
      </c>
      <c r="AD395" s="141">
        <f>(((Input!G395*$L$4*0.000000001*Input!U395*(230/229))-((AB395*0.000000000000001)+(Input!G395*AC395*0.000000000000001)))/Input!F395)*1000000000000</f>
        <v>225.48214861898302</v>
      </c>
      <c r="AE395" s="141">
        <f>AD395*Input!V395/100</f>
        <v>0.97943320116258203</v>
      </c>
      <c r="AF395" s="141">
        <f t="shared" si="1304"/>
        <v>10.279398274537725</v>
      </c>
      <c r="AG395" s="141">
        <f>AF395*Input!V395/100</f>
        <v>4.4650913696358117E-2</v>
      </c>
      <c r="AH395" s="137">
        <f t="shared" si="1305"/>
        <v>33435.466718834599</v>
      </c>
      <c r="AI395" s="146">
        <f t="shared" si="1306"/>
        <v>320.23670285638553</v>
      </c>
      <c r="AJ395" s="143">
        <f t="shared" si="1307"/>
        <v>0.84182485270001273</v>
      </c>
      <c r="AK395" s="146">
        <f t="shared" si="1308"/>
        <v>3.441184057313583</v>
      </c>
      <c r="AL395" s="146">
        <f t="shared" si="1309"/>
        <v>1.0049809464118422</v>
      </c>
      <c r="AM395" s="146">
        <f t="shared" si="1310"/>
        <v>4.3664521297661282E-3</v>
      </c>
      <c r="AN395" s="137">
        <f>AF395/Q395</f>
        <v>1.0049809464118422</v>
      </c>
      <c r="AO395" s="141">
        <f t="shared" si="1311"/>
        <v>4.3664521297661282E-3</v>
      </c>
      <c r="AP395" s="137" t="str">
        <f t="shared" si="1312"/>
        <v>Out of range</v>
      </c>
      <c r="AQ395" s="137" t="e">
        <f t="shared" si="1313"/>
        <v>#VALUE!</v>
      </c>
      <c r="AR395" s="137" t="e">
        <f t="shared" si="1314"/>
        <v>#VALUE!</v>
      </c>
      <c r="AS395" s="145">
        <f t="shared" si="1315"/>
        <v>3.0057332677989036E-5</v>
      </c>
      <c r="AT395" s="145">
        <f t="shared" si="1316"/>
        <v>2.56589675143181E-7</v>
      </c>
      <c r="AU395" s="137">
        <v>0.75</v>
      </c>
      <c r="AV395" s="137">
        <f t="shared" si="1317"/>
        <v>0.375</v>
      </c>
      <c r="AW395" s="137" t="str">
        <f t="shared" si="1318"/>
        <v>Out of range</v>
      </c>
      <c r="AX395" s="147">
        <f t="shared" si="1319"/>
        <v>281.10767021449999</v>
      </c>
      <c r="AY395" s="147" t="e">
        <f t="shared" si="1320"/>
        <v>#VALUE!</v>
      </c>
      <c r="AZ395" s="137" t="str">
        <f>Input!B395</f>
        <v>Hu1-13</v>
      </c>
      <c r="BA395" s="148">
        <f>Input!E395</f>
        <v>0</v>
      </c>
      <c r="BB395" s="137" t="e">
        <f t="shared" si="1321"/>
        <v>#VALUE!</v>
      </c>
      <c r="BC395" s="143" t="e">
        <f t="shared" si="1322"/>
        <v>#VALUE!</v>
      </c>
      <c r="BD395" s="137" t="e">
        <f t="shared" si="1323"/>
        <v>#VALUE!</v>
      </c>
      <c r="BE395" s="149" t="e">
        <f t="shared" si="1324"/>
        <v>#VALUE!</v>
      </c>
      <c r="BF395" s="150" t="e">
        <f t="shared" si="1325"/>
        <v>#VALUE!</v>
      </c>
      <c r="BG395" s="151"/>
      <c r="BH395" s="151"/>
      <c r="BI395" s="151"/>
      <c r="BJ395" s="151"/>
      <c r="BK395" s="151"/>
      <c r="BL395" s="151"/>
      <c r="BM395" s="155"/>
      <c r="BN395" s="151"/>
      <c r="BO395" s="151"/>
      <c r="BP395" s="151"/>
      <c r="BQ395" s="151"/>
      <c r="BR395" s="151"/>
      <c r="BS395" s="151"/>
      <c r="BT395" s="151"/>
      <c r="BU395" s="151"/>
      <c r="BV395" s="151"/>
      <c r="BW395" s="151"/>
      <c r="BX395" s="151"/>
      <c r="BY395" s="151"/>
      <c r="BZ395" s="151"/>
      <c r="CA395" s="151"/>
      <c r="CB395" s="151"/>
      <c r="CC395" s="151"/>
      <c r="CD395" s="151"/>
      <c r="CE395" s="151"/>
      <c r="CF395" s="151"/>
      <c r="CG395" s="151"/>
      <c r="CH395" s="151"/>
      <c r="CI395" s="151"/>
      <c r="CJ395" s="151"/>
      <c r="CK395" s="151"/>
      <c r="CL395" s="151"/>
      <c r="CM395" s="151"/>
      <c r="CN395" s="151"/>
      <c r="CO395" s="151"/>
      <c r="CP395" s="151"/>
      <c r="CQ395" s="151"/>
      <c r="CR395" s="151"/>
      <c r="CS395" s="151"/>
      <c r="CT395" s="151"/>
      <c r="CU395" s="151"/>
      <c r="CV395" s="151"/>
      <c r="CW395" s="151"/>
      <c r="CX395" s="151"/>
      <c r="CY395" s="151"/>
      <c r="CZ395" s="151"/>
      <c r="DA395" s="151"/>
      <c r="DB395" s="151"/>
      <c r="DC395" s="151"/>
      <c r="DD395" s="151"/>
      <c r="DE395" s="151"/>
    </row>
    <row r="396" spans="1:109" s="76" customFormat="1" ht="15" customHeight="1" x14ac:dyDescent="0.2">
      <c r="A396" s="58"/>
      <c r="B396" s="58"/>
      <c r="C396" s="58"/>
      <c r="D396" s="58"/>
      <c r="E396" s="60"/>
      <c r="F396" s="61"/>
      <c r="G396" s="59"/>
      <c r="H396" s="61"/>
      <c r="I396" s="58"/>
      <c r="J396" s="63"/>
      <c r="K396" s="58"/>
      <c r="L396" s="64"/>
      <c r="M396" s="65"/>
      <c r="N396" s="58"/>
      <c r="O396" s="63"/>
      <c r="P396" s="58"/>
      <c r="Q396" s="66"/>
      <c r="R396" s="67"/>
      <c r="S396" s="65"/>
      <c r="T396" s="58"/>
      <c r="U396" s="58"/>
      <c r="V396" s="58"/>
      <c r="W396" s="68"/>
      <c r="X396" s="63"/>
      <c r="Y396" s="63"/>
      <c r="Z396" s="63"/>
      <c r="AA396" s="63"/>
      <c r="AB396" s="64"/>
      <c r="AC396" s="64"/>
      <c r="AD396" s="63"/>
      <c r="AE396" s="63"/>
      <c r="AF396" s="63"/>
      <c r="AG396" s="63"/>
      <c r="AH396" s="58"/>
      <c r="AI396" s="68"/>
      <c r="AJ396" s="65"/>
      <c r="AK396" s="68"/>
      <c r="AL396" s="68"/>
      <c r="AM396" s="68"/>
      <c r="AN396" s="58"/>
      <c r="AO396" s="63"/>
      <c r="AP396" s="58"/>
      <c r="AQ396" s="58"/>
      <c r="AR396" s="58"/>
      <c r="AS396" s="67"/>
      <c r="AT396" s="67"/>
      <c r="AU396" s="58"/>
      <c r="AV396" s="58"/>
      <c r="AW396" s="58"/>
      <c r="AX396" s="57"/>
      <c r="AY396" s="57"/>
      <c r="AZ396" s="58"/>
      <c r="BA396" s="69"/>
      <c r="BB396" s="58"/>
      <c r="BC396" s="65"/>
      <c r="BD396" s="58"/>
      <c r="BE396" s="62"/>
      <c r="BF396" s="74"/>
      <c r="BG396" s="75"/>
      <c r="BH396" s="75"/>
      <c r="BI396" s="75"/>
      <c r="BJ396" s="75"/>
      <c r="BK396" s="75"/>
      <c r="BL396" s="75"/>
      <c r="BM396" s="103"/>
      <c r="BN396" s="75"/>
      <c r="BO396" s="75"/>
      <c r="BP396" s="75"/>
      <c r="BQ396" s="75"/>
      <c r="BR396" s="75"/>
      <c r="BS396" s="75"/>
      <c r="BT396" s="75"/>
      <c r="BU396" s="75"/>
      <c r="BV396" s="75"/>
      <c r="BW396" s="75"/>
      <c r="BX396" s="75"/>
      <c r="BY396" s="75"/>
      <c r="BZ396" s="75"/>
      <c r="CA396" s="75"/>
      <c r="CB396" s="75"/>
      <c r="CC396" s="75"/>
      <c r="CD396" s="75"/>
      <c r="CE396" s="75"/>
      <c r="CF396" s="75"/>
      <c r="CG396" s="75"/>
      <c r="CH396" s="75"/>
      <c r="CI396" s="75"/>
      <c r="CJ396" s="75"/>
      <c r="CK396" s="75"/>
      <c r="CL396" s="75"/>
      <c r="CM396" s="75"/>
      <c r="CN396" s="75"/>
      <c r="CO396" s="75"/>
      <c r="CP396" s="75"/>
      <c r="CQ396" s="75"/>
      <c r="CR396" s="75"/>
      <c r="CS396" s="75"/>
      <c r="CT396" s="75"/>
      <c r="CU396" s="75"/>
      <c r="CV396" s="75"/>
      <c r="CW396" s="75"/>
      <c r="CX396" s="75"/>
      <c r="CY396" s="75"/>
      <c r="CZ396" s="75"/>
      <c r="DA396" s="75"/>
      <c r="DB396" s="75"/>
      <c r="DC396" s="75"/>
      <c r="DD396" s="75"/>
      <c r="DE396" s="75"/>
    </row>
    <row r="397" spans="1:109" s="154" customFormat="1" ht="15" customHeight="1" x14ac:dyDescent="0.2">
      <c r="A397" s="137">
        <f>Input!A397</f>
        <v>9186</v>
      </c>
      <c r="B397" s="137" t="str">
        <f>Input!B397</f>
        <v>Hu1-13</v>
      </c>
      <c r="C397" s="137">
        <f>Input!O397</f>
        <v>2.1024924046085678</v>
      </c>
      <c r="D397" s="137">
        <f>C397*Input!P397/100</f>
        <v>4.7318590523411148E-2</v>
      </c>
      <c r="E397" s="138">
        <f>Input!M397</f>
        <v>2.6988301351067006</v>
      </c>
      <c r="F397" s="139">
        <f>E397*Input!N397/100</f>
        <v>7.9210821660201142E-4</v>
      </c>
      <c r="G397" s="140">
        <f t="shared" ref="G397:G409" si="1326">E397*137.88</f>
        <v>372.11469902851184</v>
      </c>
      <c r="H397" s="139">
        <f>G397*Input!L397/100</f>
        <v>5.4657578445718523E-2</v>
      </c>
      <c r="I397" s="137">
        <v>0</v>
      </c>
      <c r="J397" s="141">
        <f>(((C397*$G$4*0.000000001*Input!G397*(234/233))-(I397*0.000000000000001))/Input!F397)*1000000000000</f>
        <v>769.01155591440522</v>
      </c>
      <c r="K397" s="137">
        <f>J397*Input!P397/100</f>
        <v>17.30733620836061</v>
      </c>
      <c r="L397" s="142">
        <f t="shared" ref="L397:L409" si="1327">(J397/234)*602200000000*0.0000028263/(365.2425*24*60)</f>
        <v>10.634870830637011</v>
      </c>
      <c r="M397" s="143">
        <f>L397*Input!P397/100</f>
        <v>0.23934787921289569</v>
      </c>
      <c r="N397" s="137">
        <v>0</v>
      </c>
      <c r="O397" s="141">
        <f>(((G397*$D$4*0.000000001*Input!G397*(238/236))-(N397*0.000000001))/Input!F397)*1000000</f>
        <v>13.710469000746933</v>
      </c>
      <c r="P397" s="137">
        <f>O397*Input!L397/100</f>
        <v>2.013844217635969E-3</v>
      </c>
      <c r="Q397" s="144">
        <f t="shared" ref="Q397:Q409" si="1328">(O397/238.05)*602200000000000000*0.00000000015512/(365.2425*24*60)</f>
        <v>10.229369676501207</v>
      </c>
      <c r="R397" s="145">
        <f>Q397*Input!L397/100</f>
        <v>1.5025275190776036E-3</v>
      </c>
      <c r="S397" s="143">
        <f>Input!S397*0.0000028263/0.000000000155125</f>
        <v>1.0031791448612861</v>
      </c>
      <c r="T397" s="137">
        <f>S397*Input!T397/100</f>
        <v>3.8654580566897826E-3</v>
      </c>
      <c r="U397" s="143">
        <f>S397</f>
        <v>1.0031791448612861</v>
      </c>
      <c r="V397" s="137">
        <f>U397*Input!T397/100</f>
        <v>3.8654580566897826E-3</v>
      </c>
      <c r="W397" s="146">
        <v>0</v>
      </c>
      <c r="X397" s="141">
        <f>((($L$4*0.000000001*Input!G397/Input!W397*(232/229))-(W397*0.000000001))/Input!F397)*1000000000</f>
        <v>1.2947074033266304</v>
      </c>
      <c r="Y397" s="141">
        <f>X397*Input!X397/100</f>
        <v>1.6049092540182875E-2</v>
      </c>
      <c r="Z397" s="141">
        <f t="shared" ref="Z397:Z409" si="1329">(X397/232)*6.022E+23*0.000000001*0.000000000049475/(365.2425*24*60)</f>
        <v>3.1613050251341074E-4</v>
      </c>
      <c r="AA397" s="141">
        <f>Z397*Input!X397/100</f>
        <v>3.918729186668802E-6</v>
      </c>
      <c r="AB397" s="142">
        <v>0</v>
      </c>
      <c r="AC397" s="142">
        <v>0.85</v>
      </c>
      <c r="AD397" s="141">
        <f>(((Input!G397*$L$4*0.000000001*Input!U397*(230/229))-((AB397*0.000000000000001)+(Input!G397*AC397*0.000000000000001)))/Input!F397)*1000000000000</f>
        <v>225.36651455763254</v>
      </c>
      <c r="AE397" s="141">
        <f>AD397*Input!V397/100</f>
        <v>1.1835673970278195</v>
      </c>
      <c r="AF397" s="141">
        <f t="shared" ref="AF397:AF409" si="1330">(AD397/230)*602200000000*0.0000091577/(365.2425*24*60)</f>
        <v>10.274126688392197</v>
      </c>
      <c r="AG397" s="141">
        <f>AF397*Input!V397/100</f>
        <v>5.3957090320996742E-2</v>
      </c>
      <c r="AH397" s="137">
        <f t="shared" ref="AH397:AH409" si="1331">AF397/Z397</f>
        <v>32499.637354533206</v>
      </c>
      <c r="AI397" s="146">
        <f t="shared" ref="AI397:AI409" si="1332">AH397*SQRT((AG397/AF397)^2+(AA397/Z397)^2)</f>
        <v>437.52734432443867</v>
      </c>
      <c r="AJ397" s="143">
        <f t="shared" ref="AJ397:AJ409" si="1333">(U397-1)*1000</f>
        <v>3.1791448612861206</v>
      </c>
      <c r="AK397" s="146">
        <f t="shared" ref="AK397:AK409" si="1334">V397*1000</f>
        <v>3.8654580566897825</v>
      </c>
      <c r="AL397" s="146">
        <f t="shared" ref="AL397:AL409" si="1335">AF397/Q397</f>
        <v>1.0043753440638483</v>
      </c>
      <c r="AM397" s="146">
        <f t="shared" ref="AM397:AM409" si="1336">AL397*SQRT((R397/Q397)^2+(AG397/AF397)^2)</f>
        <v>5.2767855297555406E-3</v>
      </c>
      <c r="AN397" s="137">
        <f>AF397/Q397</f>
        <v>1.0043753440638483</v>
      </c>
      <c r="AO397" s="141">
        <f t="shared" ref="AO397:AO409" si="1337">AN397*SQRT((R397/Q397)^2+(AG397/AF397)^2)</f>
        <v>5.2767855297555406E-3</v>
      </c>
      <c r="AP397" s="137">
        <f t="shared" ref="AP397:AP409" si="1338">ThU_Alter_Kombi(AN397,U397)</f>
        <v>924.80610000000001</v>
      </c>
      <c r="AQ397" s="137" t="e">
        <f t="shared" ref="AQ397:AQ409" si="1339">Montealter(AN397,AO397,U397,V397)</f>
        <v>#VALUE!</v>
      </c>
      <c r="AR397" s="137" t="e">
        <f t="shared" ref="AR397:AR409" si="1340">(AQ397/AP397)*100</f>
        <v>#VALUE!</v>
      </c>
      <c r="AS397" s="145">
        <f t="shared" ref="AS397:AS409" si="1341">Z397/Q397</f>
        <v>3.0904201579460183E-5</v>
      </c>
      <c r="AT397" s="145">
        <f t="shared" ref="AT397:AT409" si="1342">AS397*SQRT((Y397/X397)^2+(P397/O397)^2)</f>
        <v>3.8311297859725415E-7</v>
      </c>
      <c r="AU397" s="137">
        <v>0.75</v>
      </c>
      <c r="AV397" s="137">
        <f t="shared" ref="AV397:AV409" si="1343">AU397/2</f>
        <v>0.375</v>
      </c>
      <c r="AW397" s="137">
        <f t="shared" ref="AW397:AW409" si="1344">marincorr_age(AN397,U397,AS397,AU397)</f>
        <v>924.80370000000005</v>
      </c>
      <c r="AX397" s="147">
        <f t="shared" ref="AX397:AX409" si="1345">marincorr_age_error(AN397, AO397, U397, V397, AS397, AT397, AU397, AV397)</f>
        <v>301.05905911079998</v>
      </c>
      <c r="AY397" s="147">
        <f t="shared" ref="AY397:AY409" si="1346">SQRT(((AU397*EXP(-0.0000091577*AW397*1000))/(0.0000091577*(EXP(-0.0000091577*AW397*1000)+(AJ397/1000)*EXP(-(0.0000091577-0.0000028263)*AW397*1000)-AS397*AU397*EXP(-0.0000091577*AW397*1000))))^2*AT397^2+((AS397*EXP(-0.0000091577*AW397*1000))/(0.0000091577*(EXP(-0.0000091577*AW397*1000)+(AJ397/1000)*EXP(-(0.0000091577-0.0000028263)*AW397*1000)-AS397*AU397*EXP(-0.0000091577*AW397*1000))))^2*AV397^2+((0.0000091577/(0.0000091577-0.0000028263))*(EXP(-(0.0000091577-0.0000028263)*AW397*1000)-1)/(0.0000091577*(EXP(-0.0000091577*AW397*1000)+(AJ397/1000)*EXP(-(0.0000091577-0.0000028263)*AW397*1000)-AS397*AU397*EXP(-0.0000091577*AW397*1000))))^2*T397^2+(1/(0.0000091577*(EXP(-0.0000091577*AW397*1000)+(AJ397/1000)*EXP(-(0.0000091577-0.0000028263)*AW397*1000)-AS397*AU397*EXP(-0.0000091577*AW397*1000))))^2*AO397^2)/1000</f>
        <v>3828.2006436234674</v>
      </c>
      <c r="AZ397" s="137" t="str">
        <f>Input!B397</f>
        <v>Hu1-13</v>
      </c>
      <c r="BA397" s="148">
        <f>Input!E397</f>
        <v>0</v>
      </c>
      <c r="BB397" s="137">
        <f t="shared" ref="BB397:BB409" si="1347">((U397-1)*EXP(0.0000028263*AW397*1000))*1000</f>
        <v>43.396767049888652</v>
      </c>
      <c r="BC397" s="143">
        <f t="shared" ref="BC397:BC409" si="1348">SQRT((EXP(0.0000028263*AW397*1000)*V397)^2+((U397-1)*0.0000028263*EXP(0.0000028263*AW397*1000)*AX397*1000)^2)*1000</f>
        <v>64.402410207226922</v>
      </c>
      <c r="BD397" s="137">
        <f t="shared" ref="BD397:BD409" si="1349">AW397*1000-58</f>
        <v>924745.70000000007</v>
      </c>
      <c r="BE397" s="149">
        <f t="shared" ref="BE397:BE409" si="1350">AY397/2*1000</f>
        <v>1914100.3218117338</v>
      </c>
      <c r="BF397" s="150">
        <f t="shared" ref="BF397:BF409" si="1351">AY397/AW397*100</f>
        <v>413.94737538609195</v>
      </c>
      <c r="BG397" s="151"/>
      <c r="BH397" s="151"/>
      <c r="BI397" s="151"/>
      <c r="BJ397" s="151"/>
      <c r="BK397" s="151"/>
      <c r="BL397" s="151"/>
      <c r="BM397" s="155"/>
      <c r="BN397" s="151"/>
      <c r="BO397" s="151"/>
      <c r="BP397" s="151"/>
      <c r="BQ397" s="151"/>
      <c r="BR397" s="151"/>
      <c r="BS397" s="151"/>
      <c r="BT397" s="151"/>
      <c r="BU397" s="151"/>
      <c r="BV397" s="151"/>
      <c r="BW397" s="151"/>
      <c r="BX397" s="151"/>
      <c r="BY397" s="151"/>
      <c r="BZ397" s="151"/>
      <c r="CA397" s="151"/>
      <c r="CB397" s="151"/>
      <c r="CC397" s="151"/>
      <c r="CD397" s="151"/>
      <c r="CE397" s="151"/>
      <c r="CF397" s="151"/>
      <c r="CG397" s="151"/>
      <c r="CH397" s="151"/>
      <c r="CI397" s="151"/>
      <c r="CJ397" s="151"/>
      <c r="CK397" s="151"/>
      <c r="CL397" s="151"/>
      <c r="CM397" s="151"/>
      <c r="CN397" s="151"/>
      <c r="CO397" s="151"/>
      <c r="CP397" s="151"/>
      <c r="CQ397" s="151"/>
      <c r="CR397" s="151"/>
      <c r="CS397" s="151"/>
      <c r="CT397" s="151"/>
      <c r="CU397" s="151"/>
      <c r="CV397" s="151"/>
      <c r="CW397" s="151"/>
      <c r="CX397" s="151"/>
      <c r="CY397" s="151"/>
      <c r="CZ397" s="151"/>
      <c r="DA397" s="151"/>
      <c r="DB397" s="151"/>
      <c r="DC397" s="151"/>
      <c r="DD397" s="151"/>
      <c r="DE397" s="151"/>
    </row>
    <row r="398" spans="1:109" ht="15" customHeight="1" x14ac:dyDescent="0.2">
      <c r="A398" s="9">
        <f>Input!A398</f>
        <v>9364</v>
      </c>
      <c r="B398" s="9" t="str">
        <f>Input!B398</f>
        <v>GH 17-05-1.75</v>
      </c>
      <c r="C398" s="9">
        <f>Input!O398</f>
        <v>0.41588371129316259</v>
      </c>
      <c r="D398" s="9">
        <f>C398*Input!P398/100</f>
        <v>9.525348579656781E-4</v>
      </c>
      <c r="E398" s="11">
        <f>Input!M398</f>
        <v>0.53081246437297713</v>
      </c>
      <c r="F398" s="12">
        <f>E398*Input!N398/100</f>
        <v>2.8452953346732407E-5</v>
      </c>
      <c r="G398" s="13">
        <f t="shared" si="1326"/>
        <v>73.188422587746089</v>
      </c>
      <c r="H398" s="12">
        <f>G398*Input!L398/100</f>
        <v>4.7669039799305883E-3</v>
      </c>
      <c r="I398" s="9">
        <v>0.3</v>
      </c>
      <c r="J398" s="21">
        <f>(((C398*$G$4*0.000000001*Input!G398*(234/233))-(I398*0.000000000000001))/Input!F398)*1000000000000</f>
        <v>11.212733931883648</v>
      </c>
      <c r="K398" s="9">
        <f>J398*Input!P398/100</f>
        <v>2.568150575073827E-2</v>
      </c>
      <c r="L398" s="14">
        <f t="shared" si="1327"/>
        <v>0.15506395984139923</v>
      </c>
      <c r="M398" s="22">
        <f>L398*Input!P398/100</f>
        <v>3.5515655687463123E-4</v>
      </c>
      <c r="N398" s="9">
        <v>5.0000000000000001E-3</v>
      </c>
      <c r="O398" s="21">
        <f>(((G398*$D$4*0.000000001*Input!G398*(238/236))-(N398*0.000000001))/Input!F398)*1000000</f>
        <v>0.19877590438849893</v>
      </c>
      <c r="P398" s="9">
        <f>O398*Input!L398/100</f>
        <v>1.2946660362953154E-5</v>
      </c>
      <c r="Q398" s="23">
        <f t="shared" si="1328"/>
        <v>0.14830653923363524</v>
      </c>
      <c r="R398" s="24">
        <f>Q398*Input!L398/100</f>
        <v>9.659492678298471E-6</v>
      </c>
      <c r="S398" s="65">
        <f>Input!S398*0.0000028263/0.000000000155125</f>
        <v>1.041763434569642</v>
      </c>
      <c r="T398" s="9">
        <f>S398*Input!T398/100</f>
        <v>1.9314229529578211E-3</v>
      </c>
      <c r="U398" s="9">
        <f>S398*1/((U397+U399)/2)</f>
        <v>1.0363929761858666</v>
      </c>
      <c r="V398" s="9">
        <f>U398*Input!T398/100</f>
        <v>1.921466156389497E-3</v>
      </c>
      <c r="W398" s="3">
        <v>3.0000000000000001E-3</v>
      </c>
      <c r="X398" s="21">
        <f>((($L$4*0.000000001*Input!G398/Input!W398*(232/229))-(W398*0.000000001))/Input!F398)*1000000000</f>
        <v>1.2357384754654293</v>
      </c>
      <c r="Y398" s="21">
        <f>X398*Input!X398/100</f>
        <v>2.8062371353832719E-3</v>
      </c>
      <c r="Z398" s="21">
        <f t="shared" si="1329"/>
        <v>3.017319776038134E-4</v>
      </c>
      <c r="AA398" s="21">
        <f>Z398*Input!X398/100</f>
        <v>6.8520281377946212E-7</v>
      </c>
      <c r="AB398" s="14">
        <v>0.05</v>
      </c>
      <c r="AC398" s="14">
        <v>0.85</v>
      </c>
      <c r="AD398" s="21">
        <f>(((Input!G398*$L$4*0.000000001*Input!U398*(230/229))-((AB398*0.000000000000001)+(Input!G398*AC398*0.000000000000001)))/Input!F398)*1000000000000</f>
        <v>9.8343003628177356E-2</v>
      </c>
      <c r="AE398" s="21">
        <f>AD398*Input!V398/100</f>
        <v>8.7151418702213323E-4</v>
      </c>
      <c r="AF398" s="21">
        <f t="shared" si="1330"/>
        <v>4.4833123508884144E-3</v>
      </c>
      <c r="AG398" s="21">
        <f>AF398*Input!V398/100</f>
        <v>3.9731045163352018E-5</v>
      </c>
      <c r="AH398" s="9">
        <f t="shared" si="1331"/>
        <v>14.85859200768965</v>
      </c>
      <c r="AI398" s="3">
        <f t="shared" si="1332"/>
        <v>0.13593115006048978</v>
      </c>
      <c r="AJ398" s="22">
        <f t="shared" si="1333"/>
        <v>36.392976185866566</v>
      </c>
      <c r="AK398" s="3">
        <f t="shared" si="1334"/>
        <v>1.921466156389497</v>
      </c>
      <c r="AL398" s="3">
        <f t="shared" si="1335"/>
        <v>3.023003823065153E-2</v>
      </c>
      <c r="AM398" s="3">
        <f t="shared" si="1336"/>
        <v>2.6790536964321841E-4</v>
      </c>
      <c r="AN398" s="9">
        <f>AL398*1/((AN397+AN399)/2)</f>
        <v>3.0093893717639385E-2</v>
      </c>
      <c r="AO398" s="21">
        <f t="shared" si="1337"/>
        <v>2.6669882647562053E-4</v>
      </c>
      <c r="AP398" s="58">
        <f t="shared" si="1338"/>
        <v>3.2172000000000001</v>
      </c>
      <c r="AQ398" s="58">
        <f t="shared" si="1339"/>
        <v>2.8500000000000001E-2</v>
      </c>
      <c r="AR398" s="58">
        <f t="shared" si="1340"/>
        <v>0.88586348377471102</v>
      </c>
      <c r="AS398" s="67">
        <f t="shared" si="1341"/>
        <v>2.0345156670973142E-3</v>
      </c>
      <c r="AT398" s="67">
        <f t="shared" si="1342"/>
        <v>4.6220792807002747E-6</v>
      </c>
      <c r="AU398" s="58">
        <v>1.2</v>
      </c>
      <c r="AV398" s="58">
        <f t="shared" si="1343"/>
        <v>0.6</v>
      </c>
      <c r="AW398" s="58">
        <f t="shared" si="1344"/>
        <v>2.9598</v>
      </c>
      <c r="AX398" s="57">
        <f t="shared" si="1345"/>
        <v>0.13096284499999999</v>
      </c>
      <c r="AY398" s="47">
        <f t="shared" si="1346"/>
        <v>0.13221198762239733</v>
      </c>
      <c r="AZ398" s="9" t="str">
        <f>Input!B398</f>
        <v>GH 17-05-1.75</v>
      </c>
      <c r="BA398" s="48">
        <f>Input!E398</f>
        <v>1.75</v>
      </c>
      <c r="BB398" s="58">
        <f t="shared" si="1347"/>
        <v>36.69869063253288</v>
      </c>
      <c r="BC398" s="22">
        <f t="shared" si="1348"/>
        <v>1.9376547958527384</v>
      </c>
      <c r="BD398" s="9">
        <f t="shared" si="1349"/>
        <v>2901.8</v>
      </c>
      <c r="BE398" s="49">
        <f t="shared" si="1350"/>
        <v>66.105993811198672</v>
      </c>
      <c r="BF398" s="89">
        <f t="shared" si="1351"/>
        <v>4.4669230225825167</v>
      </c>
      <c r="BG398" s="85"/>
      <c r="BH398" s="85"/>
      <c r="BI398" s="85"/>
      <c r="BJ398" s="85"/>
      <c r="BK398" s="85"/>
      <c r="BL398" s="85"/>
      <c r="BM398" s="90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s="154" customFormat="1" ht="15" customHeight="1" x14ac:dyDescent="0.2">
      <c r="A399" s="137">
        <f>Input!A399</f>
        <v>9186</v>
      </c>
      <c r="B399" s="137" t="str">
        <f>Input!B399</f>
        <v>Hu1-13</v>
      </c>
      <c r="C399" s="137">
        <f>Input!O399</f>
        <v>2.0918535962484581</v>
      </c>
      <c r="D399" s="137">
        <f>C399*Input!P399/100</f>
        <v>4.9378097616771095E-2</v>
      </c>
      <c r="E399" s="138">
        <f>Input!M399</f>
        <v>2.6989178367535187</v>
      </c>
      <c r="F399" s="139">
        <f>E399*Input!N399/100</f>
        <v>7.3411303262414481E-4</v>
      </c>
      <c r="G399" s="140">
        <f t="shared" si="1326"/>
        <v>372.12679133157513</v>
      </c>
      <c r="H399" s="139">
        <f>G399*Input!L399/100</f>
        <v>4.2963541514254716E-2</v>
      </c>
      <c r="I399" s="137">
        <v>0</v>
      </c>
      <c r="J399" s="141">
        <f>(((C399*$G$4*0.000000001*Input!G399*(234/233))-(I399*0.000000000000001))/Input!F399)*1000000000000</f>
        <v>765.12028546217903</v>
      </c>
      <c r="K399" s="137">
        <f>J399*Input!P399/100</f>
        <v>18.060625376402264</v>
      </c>
      <c r="L399" s="142">
        <f t="shared" si="1327"/>
        <v>10.581057388812599</v>
      </c>
      <c r="M399" s="143">
        <f>L399*Input!P399/100</f>
        <v>0.24976532084771644</v>
      </c>
      <c r="N399" s="137">
        <v>0</v>
      </c>
      <c r="O399" s="141">
        <f>(((G399*$D$4*0.000000001*Input!G399*(238/236))-(N399*0.000000001))/Input!F399)*1000000</f>
        <v>13.710914538498411</v>
      </c>
      <c r="P399" s="137">
        <f>O399*Input!L399/100</f>
        <v>1.582980477877762E-3</v>
      </c>
      <c r="Q399" s="144">
        <f t="shared" si="1328"/>
        <v>10.229702091852168</v>
      </c>
      <c r="R399" s="145">
        <f>Q399*Input!L399/100</f>
        <v>1.1810604362267984E-3</v>
      </c>
      <c r="S399" s="143">
        <f>Input!S399*0.0000028263/0.000000000155125</f>
        <v>1.0071846042323054</v>
      </c>
      <c r="T399" s="137">
        <f>S399*Input!T399/100</f>
        <v>3.1830406664890708E-3</v>
      </c>
      <c r="U399" s="143">
        <f>S399</f>
        <v>1.0071846042323054</v>
      </c>
      <c r="V399" s="137">
        <f>U399*Input!T399/100</f>
        <v>3.1830406664890708E-3</v>
      </c>
      <c r="W399" s="146">
        <v>0</v>
      </c>
      <c r="X399" s="141">
        <f>((($L$4*0.000000001*Input!G399/Input!W399*(232/229))-(W399*0.000000001))/Input!F399)*1000000000</f>
        <v>1.2502823617361829</v>
      </c>
      <c r="Y399" s="141">
        <f>X399*Input!X399/100</f>
        <v>2.1996319530217211E-2</v>
      </c>
      <c r="Z399" s="141">
        <f t="shared" si="1329"/>
        <v>3.0528317848785692E-4</v>
      </c>
      <c r="AA399" s="141">
        <f>Z399*Input!X399/100</f>
        <v>5.3708718500150779E-6</v>
      </c>
      <c r="AB399" s="142">
        <v>0</v>
      </c>
      <c r="AC399" s="142">
        <v>0.85</v>
      </c>
      <c r="AD399" s="141">
        <f>(((Input!G399*$L$4*0.000000001*Input!U399*(230/229))-((AB399*0.000000000000001)+(Input!G399*AC399*0.000000000000001)))/Input!F399)*1000000000000</f>
        <v>225.44054861613412</v>
      </c>
      <c r="AE399" s="141">
        <f>AD399*Input!V399/100</f>
        <v>0.95714074128644644</v>
      </c>
      <c r="AF399" s="141">
        <f t="shared" si="1330"/>
        <v>10.277501791822242</v>
      </c>
      <c r="AG399" s="141">
        <f>AF399*Input!V399/100</f>
        <v>4.3634633361132248E-2</v>
      </c>
      <c r="AH399" s="137">
        <f t="shared" si="1331"/>
        <v>33665.470343728899</v>
      </c>
      <c r="AI399" s="146">
        <f t="shared" si="1332"/>
        <v>609.28179602301668</v>
      </c>
      <c r="AJ399" s="143">
        <f t="shared" si="1333"/>
        <v>7.1846042323053805</v>
      </c>
      <c r="AK399" s="146">
        <f t="shared" si="1334"/>
        <v>3.1830406664890707</v>
      </c>
      <c r="AL399" s="146">
        <f t="shared" si="1335"/>
        <v>1.0046726385129188</v>
      </c>
      <c r="AM399" s="146">
        <f t="shared" si="1336"/>
        <v>4.2670611144522627E-3</v>
      </c>
      <c r="AN399" s="137">
        <f>AF399/Q399</f>
        <v>1.0046726385129188</v>
      </c>
      <c r="AO399" s="141">
        <f t="shared" si="1337"/>
        <v>4.2670611144522627E-3</v>
      </c>
      <c r="AP399" s="137">
        <f t="shared" si="1338"/>
        <v>569.42079999999999</v>
      </c>
      <c r="AQ399" s="137" t="e">
        <f t="shared" si="1339"/>
        <v>#VALUE!</v>
      </c>
      <c r="AR399" s="137" t="e">
        <f t="shared" si="1340"/>
        <v>#VALUE!</v>
      </c>
      <c r="AS399" s="145">
        <f t="shared" si="1341"/>
        <v>2.9842821985110518E-5</v>
      </c>
      <c r="AT399" s="145">
        <f t="shared" si="1342"/>
        <v>5.2503850566730407E-7</v>
      </c>
      <c r="AU399" s="137">
        <v>0.75</v>
      </c>
      <c r="AV399" s="137">
        <f t="shared" si="1343"/>
        <v>0.375</v>
      </c>
      <c r="AW399" s="137">
        <f t="shared" si="1344"/>
        <v>569.41840000000002</v>
      </c>
      <c r="AX399" s="147">
        <f t="shared" si="1345"/>
        <v>258.62059120129999</v>
      </c>
      <c r="AY399" s="147">
        <f t="shared" si="1346"/>
        <v>119.94081955328024</v>
      </c>
      <c r="AZ399" s="137" t="str">
        <f>Input!B399</f>
        <v>Hu1-13</v>
      </c>
      <c r="BA399" s="148">
        <f>Input!E399</f>
        <v>0</v>
      </c>
      <c r="BB399" s="137">
        <f t="shared" si="1347"/>
        <v>35.919763503834062</v>
      </c>
      <c r="BC399" s="143">
        <f t="shared" si="1348"/>
        <v>30.701493252733464</v>
      </c>
      <c r="BD399" s="137">
        <f t="shared" si="1349"/>
        <v>569360.4</v>
      </c>
      <c r="BE399" s="149">
        <f t="shared" si="1350"/>
        <v>59970.409776640117</v>
      </c>
      <c r="BF399" s="150">
        <f t="shared" si="1351"/>
        <v>21.063741451502136</v>
      </c>
      <c r="BG399" s="151"/>
      <c r="BH399" s="151"/>
      <c r="BI399" s="151"/>
      <c r="BJ399" s="151"/>
      <c r="BK399" s="151"/>
      <c r="BL399" s="151"/>
      <c r="BM399" s="155"/>
      <c r="BN399" s="151"/>
      <c r="BO399" s="151"/>
      <c r="BP399" s="151"/>
      <c r="BQ399" s="151"/>
      <c r="BR399" s="151"/>
      <c r="BS399" s="151"/>
      <c r="BT399" s="151"/>
      <c r="BU399" s="151"/>
      <c r="BV399" s="151"/>
      <c r="BW399" s="151"/>
      <c r="BX399" s="151"/>
      <c r="BY399" s="151"/>
      <c r="BZ399" s="151"/>
      <c r="CA399" s="151"/>
      <c r="CB399" s="151"/>
      <c r="CC399" s="151"/>
      <c r="CD399" s="151"/>
      <c r="CE399" s="151"/>
      <c r="CF399" s="151"/>
      <c r="CG399" s="151"/>
      <c r="CH399" s="151"/>
      <c r="CI399" s="151"/>
      <c r="CJ399" s="151"/>
      <c r="CK399" s="151"/>
      <c r="CL399" s="151"/>
      <c r="CM399" s="151"/>
      <c r="CN399" s="151"/>
      <c r="CO399" s="151"/>
      <c r="CP399" s="151"/>
      <c r="CQ399" s="151"/>
      <c r="CR399" s="151"/>
      <c r="CS399" s="151"/>
      <c r="CT399" s="151"/>
      <c r="CU399" s="151"/>
      <c r="CV399" s="151"/>
      <c r="CW399" s="151"/>
      <c r="CX399" s="151"/>
      <c r="CY399" s="151"/>
      <c r="CZ399" s="151"/>
      <c r="DA399" s="151"/>
      <c r="DB399" s="151"/>
      <c r="DC399" s="151"/>
      <c r="DD399" s="151"/>
      <c r="DE399" s="151"/>
    </row>
    <row r="400" spans="1:109" ht="15" customHeight="1" x14ac:dyDescent="0.2">
      <c r="A400" s="9">
        <f>Input!A400</f>
        <v>9365</v>
      </c>
      <c r="B400" s="9" t="str">
        <f>Input!B400</f>
        <v>GH 17-05 -4.2</v>
      </c>
      <c r="C400" s="9">
        <f>Input!O400</f>
        <v>0.36062850305058441</v>
      </c>
      <c r="D400" s="9">
        <f>C400*Input!P400/100</f>
        <v>9.2809359010870914E-4</v>
      </c>
      <c r="E400" s="11">
        <f>Input!M400</f>
        <v>0.45618972070724795</v>
      </c>
      <c r="F400" s="12">
        <f>E400*Input!N400/100</f>
        <v>3.1506734745770132E-5</v>
      </c>
      <c r="G400" s="13">
        <f t="shared" si="1326"/>
        <v>62.899438691115343</v>
      </c>
      <c r="H400" s="12">
        <f>G400*Input!L400/100</f>
        <v>5.0454263880101713E-3</v>
      </c>
      <c r="I400" s="9">
        <v>0.3</v>
      </c>
      <c r="J400" s="21">
        <f>(((C400*$G$4*0.000000001*Input!G400*(234/233))-(I400*0.000000000000001))/Input!F400)*1000000000000</f>
        <v>9.5913889519734106</v>
      </c>
      <c r="K400" s="9">
        <f>J400*Input!P400/100</f>
        <v>2.4683868666136446E-2</v>
      </c>
      <c r="L400" s="14">
        <f t="shared" si="1327"/>
        <v>0.13264193731048377</v>
      </c>
      <c r="M400" s="22">
        <f>L400*Input!P400/100</f>
        <v>3.4135996116811023E-4</v>
      </c>
      <c r="N400" s="9">
        <v>5.0000000000000001E-3</v>
      </c>
      <c r="O400" s="21">
        <f>(((G400*$D$4*0.000000001*Input!G400*(238/236))-(N400*0.000000001))/Input!F400)*1000000</f>
        <v>0.16851943183224249</v>
      </c>
      <c r="P400" s="9">
        <f>O400*Input!L400/100</f>
        <v>1.3517646674627278E-5</v>
      </c>
      <c r="Q400" s="23">
        <f t="shared" si="1328"/>
        <v>0.12573220987495323</v>
      </c>
      <c r="R400" s="24">
        <f>Q400*Input!L400/100</f>
        <v>1.0085505097130992E-5</v>
      </c>
      <c r="S400" s="65">
        <f>Input!S400*0.0000028263/0.000000000155125</f>
        <v>1.0491950325615127</v>
      </c>
      <c r="T400" s="9">
        <f>S400*Input!T400/100</f>
        <v>1.9471051374675735E-3</v>
      </c>
      <c r="U400" s="9">
        <f>S400*1/((U399+U401)/2)</f>
        <v>1.0453767896822641</v>
      </c>
      <c r="V400" s="9">
        <f>U400*Input!T400/100</f>
        <v>1.9400192095937699E-3</v>
      </c>
      <c r="W400" s="3">
        <v>3.0000000000000001E-3</v>
      </c>
      <c r="X400" s="21">
        <f>((($L$4*0.000000001*Input!G400/Input!W400*(232/229))-(W400*0.000000001))/Input!F400)*1000000000</f>
        <v>3.2290696274438107</v>
      </c>
      <c r="Y400" s="21">
        <f>X400*Input!X400/100</f>
        <v>8.833626198840188E-3</v>
      </c>
      <c r="Z400" s="21">
        <f t="shared" si="1329"/>
        <v>7.8844640986197654E-4</v>
      </c>
      <c r="AA400" s="21">
        <f>Z400*Input!X400/100</f>
        <v>2.156918761783324E-6</v>
      </c>
      <c r="AB400" s="14">
        <v>0.05</v>
      </c>
      <c r="AC400" s="14">
        <v>0.85</v>
      </c>
      <c r="AD400" s="21">
        <f>(((Input!G400*$L$4*0.000000001*Input!U400*(230/229))-((AB400*0.000000000000001)+(Input!G400*AC400*0.000000000000001)))/Input!F400)*1000000000000</f>
        <v>0.14355186989818117</v>
      </c>
      <c r="AE400" s="21">
        <f>AD400*Input!V400/100</f>
        <v>9.6955071620638306E-4</v>
      </c>
      <c r="AF400" s="21">
        <f t="shared" si="1330"/>
        <v>6.5443178219466236E-3</v>
      </c>
      <c r="AG400" s="21">
        <f>AF400*Input!V400/100</f>
        <v>4.4200385796792316E-5</v>
      </c>
      <c r="AH400" s="9">
        <f t="shared" si="1331"/>
        <v>8.300269669681489</v>
      </c>
      <c r="AI400" s="3">
        <f t="shared" si="1332"/>
        <v>6.0484119466730879E-2</v>
      </c>
      <c r="AJ400" s="22">
        <f t="shared" si="1333"/>
        <v>45.376789682264103</v>
      </c>
      <c r="AK400" s="3">
        <f t="shared" si="1334"/>
        <v>1.9400192095937698</v>
      </c>
      <c r="AL400" s="3">
        <f t="shared" si="1335"/>
        <v>5.204965241965654E-2</v>
      </c>
      <c r="AM400" s="3">
        <f t="shared" si="1336"/>
        <v>3.5156864740080204E-4</v>
      </c>
      <c r="AN400" s="9">
        <f>AL400*1/((AN399+AN401)/2)</f>
        <v>5.179587665287233E-2</v>
      </c>
      <c r="AO400" s="21">
        <f t="shared" si="1337"/>
        <v>3.4985452254263614E-4</v>
      </c>
      <c r="AP400" s="58">
        <f t="shared" si="1338"/>
        <v>5.5472000000000001</v>
      </c>
      <c r="AQ400" s="58">
        <f t="shared" si="1339"/>
        <v>3.8699999999999998E-2</v>
      </c>
      <c r="AR400" s="58">
        <f t="shared" si="1340"/>
        <v>0.69764926449379872</v>
      </c>
      <c r="AS400" s="67">
        <f t="shared" si="1341"/>
        <v>6.27083871862369E-3</v>
      </c>
      <c r="AT400" s="67">
        <f t="shared" si="1342"/>
        <v>1.7162235394616088E-5</v>
      </c>
      <c r="AU400" s="58">
        <v>1.2</v>
      </c>
      <c r="AV400" s="58">
        <f t="shared" si="1343"/>
        <v>0.6</v>
      </c>
      <c r="AW400" s="58">
        <f t="shared" si="1344"/>
        <v>4.7587999999999999</v>
      </c>
      <c r="AX400" s="57">
        <f t="shared" si="1345"/>
        <v>0.39725931530000003</v>
      </c>
      <c r="AY400" s="47">
        <f t="shared" si="1346"/>
        <v>0.39761175334330895</v>
      </c>
      <c r="AZ400" s="9" t="str">
        <f>Input!B400</f>
        <v>GH 17-05 -4.2</v>
      </c>
      <c r="BA400" s="48">
        <f>Input!E400</f>
        <v>4.2</v>
      </c>
      <c r="BB400" s="58">
        <f t="shared" si="1347"/>
        <v>45.991220992242326</v>
      </c>
      <c r="BC400" s="22">
        <f t="shared" si="1348"/>
        <v>1.9669662605962872</v>
      </c>
      <c r="BD400" s="9">
        <f t="shared" si="1349"/>
        <v>4700.8</v>
      </c>
      <c r="BE400" s="49">
        <f t="shared" si="1350"/>
        <v>198.80587667165449</v>
      </c>
      <c r="BF400" s="89">
        <f t="shared" si="1351"/>
        <v>8.3552944722053653</v>
      </c>
      <c r="BG400" s="85"/>
      <c r="BH400" s="85"/>
      <c r="BI400" s="85"/>
      <c r="BJ400" s="85"/>
      <c r="BK400" s="85"/>
      <c r="BL400" s="85"/>
      <c r="BM400" s="90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s="154" customFormat="1" ht="15" customHeight="1" x14ac:dyDescent="0.2">
      <c r="A401" s="137">
        <f>Input!A401</f>
        <v>9186</v>
      </c>
      <c r="B401" s="137" t="str">
        <f>Input!B401</f>
        <v>Hu1-13</v>
      </c>
      <c r="C401" s="137">
        <f>Input!O401</f>
        <v>2.0692790653414148</v>
      </c>
      <c r="D401" s="137">
        <f>C401*Input!P401/100</f>
        <v>1.2245551048840866E-2</v>
      </c>
      <c r="E401" s="138">
        <f>Input!M401</f>
        <v>2.6992098596705669</v>
      </c>
      <c r="F401" s="139">
        <f>E401*Input!N401/100</f>
        <v>3.0200749793094926E-4</v>
      </c>
      <c r="G401" s="140">
        <f t="shared" si="1326"/>
        <v>372.16705545137773</v>
      </c>
      <c r="H401" s="139">
        <f>G401*Input!L401/100</f>
        <v>2.6980482663563989E-2</v>
      </c>
      <c r="I401" s="137">
        <v>0</v>
      </c>
      <c r="J401" s="141">
        <f>(((C401*$G$4*0.000000001*Input!G401*(234/233))-(I401*0.000000000000001))/Input!F401)*1000000000000</f>
        <v>756.86338279807876</v>
      </c>
      <c r="K401" s="137">
        <f>J401*Input!P401/100</f>
        <v>4.4789556644565378</v>
      </c>
      <c r="L401" s="142">
        <f t="shared" si="1327"/>
        <v>10.466870426837191</v>
      </c>
      <c r="M401" s="143">
        <f>L401*Input!P401/100</f>
        <v>6.1940701126404207E-2</v>
      </c>
      <c r="N401" s="137">
        <v>0</v>
      </c>
      <c r="O401" s="141">
        <f>(((G401*$D$4*0.000000001*Input!G401*(238/236))-(N401*0.000000001))/Input!F401)*1000000</f>
        <v>13.712398059487603</v>
      </c>
      <c r="P401" s="137">
        <f>O401*Input!L401/100</f>
        <v>9.9408884451415019E-4</v>
      </c>
      <c r="Q401" s="144">
        <f t="shared" si="1328"/>
        <v>10.230808945645459</v>
      </c>
      <c r="R401" s="145">
        <f>Q401*Input!L401/100</f>
        <v>7.4168887156720741E-4</v>
      </c>
      <c r="S401" s="143">
        <f>Input!S401*0.0000028263/0.000000000155125</f>
        <v>1.0001204037168556</v>
      </c>
      <c r="T401" s="137">
        <f>S401*Input!T401/100</f>
        <v>1.4551110259667863E-3</v>
      </c>
      <c r="U401" s="143">
        <f>S401</f>
        <v>1.0001204037168556</v>
      </c>
      <c r="V401" s="137">
        <f>U401*Input!T401/100</f>
        <v>1.4551110259667863E-3</v>
      </c>
      <c r="W401" s="146">
        <v>0</v>
      </c>
      <c r="X401" s="141">
        <f>((($L$4*0.000000001*Input!G401/Input!W401*(232/229))-(W401*0.000000001))/Input!F401)*1000000000</f>
        <v>0.96581717875001893</v>
      </c>
      <c r="Y401" s="141">
        <f>X401*Input!X401/100</f>
        <v>4.5103784298585444E-3</v>
      </c>
      <c r="Z401" s="141">
        <f t="shared" si="1329"/>
        <v>2.3582492018646512E-4</v>
      </c>
      <c r="AA401" s="141">
        <f>Z401*Input!X401/100</f>
        <v>1.1013053574060009E-6</v>
      </c>
      <c r="AB401" s="142">
        <v>0</v>
      </c>
      <c r="AC401" s="142">
        <v>0.85</v>
      </c>
      <c r="AD401" s="141">
        <f>(((Input!G401*$L$4*0.000000001*Input!U401*(230/229))-((AB401*0.000000000000001)+(Input!G401*AC401*0.000000000000001)))/Input!F401)*1000000000000</f>
        <v>225.56678032320852</v>
      </c>
      <c r="AE401" s="141">
        <f>AD401*Input!V401/100</f>
        <v>0.95623639553179574</v>
      </c>
      <c r="AF401" s="141">
        <f t="shared" si="1330"/>
        <v>10.283256508990942</v>
      </c>
      <c r="AG401" s="141">
        <f>AF401*Input!V401/100</f>
        <v>4.3593405573270204E-2</v>
      </c>
      <c r="AH401" s="137">
        <f t="shared" si="1331"/>
        <v>43605.470112573523</v>
      </c>
      <c r="AI401" s="146">
        <f t="shared" si="1332"/>
        <v>275.02696160025471</v>
      </c>
      <c r="AJ401" s="143">
        <f t="shared" si="1333"/>
        <v>0.12040371685562157</v>
      </c>
      <c r="AK401" s="146">
        <f t="shared" si="1334"/>
        <v>1.4551110259667863</v>
      </c>
      <c r="AL401" s="146">
        <f t="shared" si="1335"/>
        <v>1.0051264336597554</v>
      </c>
      <c r="AM401" s="146">
        <f t="shared" si="1336"/>
        <v>4.2616160327837342E-3</v>
      </c>
      <c r="AN401" s="137">
        <f>AF401/Q401</f>
        <v>1.0051264336597554</v>
      </c>
      <c r="AO401" s="141">
        <f t="shared" si="1337"/>
        <v>4.2616160327837342E-3</v>
      </c>
      <c r="AP401" s="137" t="str">
        <f t="shared" si="1338"/>
        <v>Out of range</v>
      </c>
      <c r="AQ401" s="137" t="e">
        <f t="shared" si="1339"/>
        <v>#VALUE!</v>
      </c>
      <c r="AR401" s="137" t="e">
        <f t="shared" si="1340"/>
        <v>#VALUE!</v>
      </c>
      <c r="AS401" s="145">
        <f t="shared" si="1341"/>
        <v>2.3050466628725319E-5</v>
      </c>
      <c r="AT401" s="145">
        <f t="shared" si="1342"/>
        <v>1.0765894012116329E-7</v>
      </c>
      <c r="AU401" s="137">
        <v>0.75</v>
      </c>
      <c r="AV401" s="137">
        <f t="shared" si="1343"/>
        <v>0.375</v>
      </c>
      <c r="AW401" s="137" t="str">
        <f t="shared" si="1344"/>
        <v>Out of range</v>
      </c>
      <c r="AX401" s="147">
        <f t="shared" si="1345"/>
        <v>266.50764991689999</v>
      </c>
      <c r="AY401" s="147" t="e">
        <f t="shared" si="1346"/>
        <v>#VALUE!</v>
      </c>
      <c r="AZ401" s="137" t="str">
        <f>Input!B401</f>
        <v>Hu1-13</v>
      </c>
      <c r="BA401" s="148">
        <f>Input!E401</f>
        <v>0</v>
      </c>
      <c r="BB401" s="137" t="e">
        <f t="shared" si="1347"/>
        <v>#VALUE!</v>
      </c>
      <c r="BC401" s="143" t="e">
        <f t="shared" si="1348"/>
        <v>#VALUE!</v>
      </c>
      <c r="BD401" s="137" t="e">
        <f t="shared" si="1349"/>
        <v>#VALUE!</v>
      </c>
      <c r="BE401" s="149" t="e">
        <f t="shared" si="1350"/>
        <v>#VALUE!</v>
      </c>
      <c r="BF401" s="150" t="e">
        <f t="shared" si="1351"/>
        <v>#VALUE!</v>
      </c>
      <c r="BG401" s="151"/>
      <c r="BH401" s="151"/>
      <c r="BI401" s="151"/>
      <c r="BJ401" s="151"/>
      <c r="BK401" s="151"/>
      <c r="BL401" s="151"/>
      <c r="BM401" s="155"/>
      <c r="BN401" s="151"/>
      <c r="BO401" s="151"/>
      <c r="BP401" s="151"/>
      <c r="BQ401" s="151"/>
      <c r="BR401" s="151"/>
      <c r="BS401" s="151"/>
      <c r="BT401" s="151"/>
      <c r="BU401" s="151"/>
      <c r="BV401" s="151"/>
      <c r="BW401" s="151"/>
      <c r="BX401" s="151"/>
      <c r="BY401" s="151"/>
      <c r="BZ401" s="151"/>
      <c r="CA401" s="151"/>
      <c r="CB401" s="151"/>
      <c r="CC401" s="151"/>
      <c r="CD401" s="151"/>
      <c r="CE401" s="151"/>
      <c r="CF401" s="151"/>
      <c r="CG401" s="151"/>
      <c r="CH401" s="151"/>
      <c r="CI401" s="151"/>
      <c r="CJ401" s="151"/>
      <c r="CK401" s="151"/>
      <c r="CL401" s="151"/>
      <c r="CM401" s="151"/>
      <c r="CN401" s="151"/>
      <c r="CO401" s="151"/>
      <c r="CP401" s="151"/>
      <c r="CQ401" s="151"/>
      <c r="CR401" s="151"/>
      <c r="CS401" s="151"/>
      <c r="CT401" s="151"/>
      <c r="CU401" s="151"/>
      <c r="CV401" s="151"/>
      <c r="CW401" s="151"/>
      <c r="CX401" s="151"/>
      <c r="CY401" s="151"/>
      <c r="CZ401" s="151"/>
      <c r="DA401" s="151"/>
      <c r="DB401" s="151"/>
      <c r="DC401" s="151"/>
      <c r="DD401" s="151"/>
      <c r="DE401" s="151"/>
    </row>
    <row r="402" spans="1:109" ht="15" customHeight="1" x14ac:dyDescent="0.2">
      <c r="A402" s="9">
        <f>Input!A402</f>
        <v>9383</v>
      </c>
      <c r="B402" s="9" t="str">
        <f>Input!B402</f>
        <v>PLA 18 S1 Basis</v>
      </c>
      <c r="C402" s="9">
        <f>Input!O402</f>
        <v>0.59936504823543002</v>
      </c>
      <c r="D402" s="9">
        <f>C402*Input!P402/100</f>
        <v>1.8065257169214055E-3</v>
      </c>
      <c r="E402" s="11">
        <f>Input!M402</f>
        <v>0.64203179316251391</v>
      </c>
      <c r="F402" s="12">
        <f>E402*Input!N402/100</f>
        <v>3.9729587837935642E-5</v>
      </c>
      <c r="G402" s="13">
        <f t="shared" si="1326"/>
        <v>88.523343641247408</v>
      </c>
      <c r="H402" s="12">
        <f>G402*Input!L402/100</f>
        <v>8.6930755718059773E-3</v>
      </c>
      <c r="I402" s="9">
        <v>0.3</v>
      </c>
      <c r="J402" s="21">
        <f>(((C402*$G$4*0.000000001*Input!G402*(234/233))-(I402*0.000000000000001))/Input!F402)*1000000000000</f>
        <v>11.066268141163983</v>
      </c>
      <c r="K402" s="9">
        <f>J402*Input!P402/100</f>
        <v>3.3354460768469985E-2</v>
      </c>
      <c r="L402" s="14">
        <f t="shared" si="1327"/>
        <v>0.15303844442042661</v>
      </c>
      <c r="M402" s="22">
        <f>L402*Input!P402/100</f>
        <v>4.6126794736711359E-4</v>
      </c>
      <c r="N402" s="9">
        <v>5.0000000000000001E-3</v>
      </c>
      <c r="O402" s="21">
        <f>(((G402*$D$4*0.000000001*Input!G402*(238/236))-(N402*0.000000001))/Input!F402)*1000000</f>
        <v>0.16464117827467231</v>
      </c>
      <c r="P402" s="9">
        <f>O402*Input!L402/100</f>
        <v>1.6167918495862399E-5</v>
      </c>
      <c r="Q402" s="23">
        <f t="shared" si="1328"/>
        <v>0.12283864807648887</v>
      </c>
      <c r="R402" s="24">
        <f>Q402*Input!L402/100</f>
        <v>1.2062870729273205E-5</v>
      </c>
      <c r="S402" s="65">
        <f>Input!S402*0.0000028263/0.000000000155125</f>
        <v>1.2461596925753524</v>
      </c>
      <c r="T402" s="9">
        <f>S402*Input!T402/100</f>
        <v>2.1922440956926516E-3</v>
      </c>
      <c r="U402" s="9">
        <f>S402*1/((U401+U403)/2)</f>
        <v>1.2462927933360393</v>
      </c>
      <c r="V402" s="9">
        <f>U402*Input!T402/100</f>
        <v>2.1924782465470617E-3</v>
      </c>
      <c r="W402" s="3">
        <v>3.0000000000000001E-3</v>
      </c>
      <c r="X402" s="21">
        <f>((($L$4*0.000000001*Input!G402/Input!W402*(232/229))-(W402*0.000000001))/Input!F402)*1000000000</f>
        <v>35.469137554500293</v>
      </c>
      <c r="Y402" s="21">
        <f>X402*Input!X402/100</f>
        <v>6.0614324480759235E-2</v>
      </c>
      <c r="Z402" s="21">
        <f t="shared" si="1329"/>
        <v>8.6605485146767705E-3</v>
      </c>
      <c r="AA402" s="21">
        <f>Z402*Input!X402/100</f>
        <v>1.4800283684466686E-5</v>
      </c>
      <c r="AB402" s="14">
        <v>0.05</v>
      </c>
      <c r="AC402" s="14">
        <v>0.85</v>
      </c>
      <c r="AD402" s="21">
        <f>(((Input!G402*$L$4*0.000000001*Input!U402*(230/229))-((AB402*0.000000000000001)+(Input!G402*AC402*0.000000000000001)))/Input!F402)*1000000000000</f>
        <v>0.25324583513449256</v>
      </c>
      <c r="AE402" s="21">
        <f>AD402*Input!V402/100</f>
        <v>1.4215802709617038E-3</v>
      </c>
      <c r="AF402" s="21">
        <f t="shared" si="1330"/>
        <v>1.1545103755039379E-2</v>
      </c>
      <c r="AG402" s="21">
        <f>AF402*Input!V402/100</f>
        <v>6.4807745863436231E-5</v>
      </c>
      <c r="AH402" s="9">
        <f t="shared" si="1331"/>
        <v>1.3330684234923735</v>
      </c>
      <c r="AI402" s="3">
        <f t="shared" si="1332"/>
        <v>7.8221876594576859E-3</v>
      </c>
      <c r="AJ402" s="22">
        <f t="shared" si="1333"/>
        <v>246.29279333603927</v>
      </c>
      <c r="AK402" s="3">
        <f t="shared" si="1334"/>
        <v>2.1924782465470618</v>
      </c>
      <c r="AL402" s="3">
        <f t="shared" si="1335"/>
        <v>9.3985923288983961E-2</v>
      </c>
      <c r="AM402" s="3">
        <f t="shared" si="1336"/>
        <v>5.2766505400110738E-4</v>
      </c>
      <c r="AN402" s="9">
        <f>AL402*1/((AN401+AN403)/2)</f>
        <v>9.3506783944663358E-2</v>
      </c>
      <c r="AO402" s="21">
        <f t="shared" si="1337"/>
        <v>5.2497502256717004E-4</v>
      </c>
      <c r="AP402" s="58">
        <f t="shared" si="1338"/>
        <v>8.4956999999999994</v>
      </c>
      <c r="AQ402" s="58">
        <f t="shared" si="1339"/>
        <v>4.7100000000000003E-2</v>
      </c>
      <c r="AR402" s="58">
        <f t="shared" si="1340"/>
        <v>0.55439810727779948</v>
      </c>
      <c r="AS402" s="67">
        <f t="shared" si="1341"/>
        <v>7.0503450260084602E-2</v>
      </c>
      <c r="AT402" s="67">
        <f t="shared" si="1342"/>
        <v>1.2068432308892592E-4</v>
      </c>
      <c r="AU402" s="58">
        <v>0.75</v>
      </c>
      <c r="AV402" s="58">
        <f t="shared" si="1343"/>
        <v>0.375</v>
      </c>
      <c r="AW402" s="58">
        <f t="shared" si="1344"/>
        <v>3.7780999999999998</v>
      </c>
      <c r="AX402" s="57">
        <f t="shared" si="1345"/>
        <v>2.3473975146999999</v>
      </c>
      <c r="AY402" s="47">
        <f t="shared" si="1346"/>
        <v>2.4143414183126897</v>
      </c>
      <c r="AZ402" s="9" t="str">
        <f>Input!B402</f>
        <v>PLA 18 S1 Basis</v>
      </c>
      <c r="BA402" s="48">
        <f>Input!E402</f>
        <v>0</v>
      </c>
      <c r="BB402" s="58">
        <f t="shared" si="1347"/>
        <v>248.9368099679042</v>
      </c>
      <c r="BC402" s="22">
        <f t="shared" si="1348"/>
        <v>2.7637599337761904</v>
      </c>
      <c r="BD402" s="9">
        <f t="shared" si="1349"/>
        <v>3720.1</v>
      </c>
      <c r="BE402" s="49">
        <f t="shared" si="1350"/>
        <v>1207.1707091563449</v>
      </c>
      <c r="BF402" s="89">
        <f t="shared" si="1351"/>
        <v>63.903586943508373</v>
      </c>
      <c r="BG402" s="85"/>
      <c r="BH402" s="85"/>
      <c r="BI402" s="85"/>
      <c r="BJ402" s="85"/>
      <c r="BK402" s="85"/>
      <c r="BL402" s="85"/>
      <c r="BM402" s="90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s="154" customFormat="1" ht="15" customHeight="1" x14ac:dyDescent="0.2">
      <c r="A403" s="137">
        <f>Input!A403</f>
        <v>9186</v>
      </c>
      <c r="B403" s="137" t="str">
        <f>Input!B403</f>
        <v>Hu1-13</v>
      </c>
      <c r="C403" s="137">
        <f>Input!O403</f>
        <v>2.0675762708425065</v>
      </c>
      <c r="D403" s="137">
        <f>C403*Input!P403/100</f>
        <v>1.4144719878678885E-2</v>
      </c>
      <c r="E403" s="138">
        <f>Input!M403</f>
        <v>2.6991040492859679</v>
      </c>
      <c r="F403" s="139">
        <f>E403*Input!N403/100</f>
        <v>2.4234879622870168E-4</v>
      </c>
      <c r="G403" s="140">
        <f t="shared" si="1326"/>
        <v>372.15246631554925</v>
      </c>
      <c r="H403" s="139">
        <f>G403*Input!L403/100</f>
        <v>2.3883373297865988E-2</v>
      </c>
      <c r="I403" s="137">
        <v>0</v>
      </c>
      <c r="J403" s="141">
        <f>(((C403*$G$4*0.000000001*Input!G403*(234/233))-(I403*0.000000000000001))/Input!F403)*1000000000000</f>
        <v>756.24056549603404</v>
      </c>
      <c r="K403" s="137">
        <f>J403*Input!P403/100</f>
        <v>5.1735992092211056</v>
      </c>
      <c r="L403" s="142">
        <f t="shared" si="1327"/>
        <v>10.458257316270268</v>
      </c>
      <c r="M403" s="143">
        <f>L403*Input!P403/100</f>
        <v>7.1547116420284718E-2</v>
      </c>
      <c r="N403" s="137">
        <v>0</v>
      </c>
      <c r="O403" s="141">
        <f>(((G403*$D$4*0.000000001*Input!G403*(238/236))-(N403*0.000000001))/Input!F403)*1000000</f>
        <v>13.711860526584315</v>
      </c>
      <c r="P403" s="137">
        <f>O403*Input!L403/100</f>
        <v>8.7997665797278507E-4</v>
      </c>
      <c r="Q403" s="144">
        <f t="shared" si="1328"/>
        <v>10.230407892787188</v>
      </c>
      <c r="R403" s="145">
        <f>Q403*Input!L403/100</f>
        <v>6.5654986278042597E-4</v>
      </c>
      <c r="S403" s="143">
        <f>Input!S403*0.0000028263/0.000000000155125</f>
        <v>0.9996660015943224</v>
      </c>
      <c r="T403" s="137">
        <f>S403*Input!T403/100</f>
        <v>1.1090030149752408E-3</v>
      </c>
      <c r="U403" s="143">
        <f>S403</f>
        <v>0.9996660015943224</v>
      </c>
      <c r="V403" s="137">
        <f>U403*Input!T403/100</f>
        <v>1.1090030149752408E-3</v>
      </c>
      <c r="W403" s="146">
        <v>0</v>
      </c>
      <c r="X403" s="141">
        <f>((($L$4*0.000000001*Input!G403/Input!W403*(232/229))-(W403*0.000000001))/Input!F403)*1000000000</f>
        <v>0.96790135260175492</v>
      </c>
      <c r="Y403" s="141">
        <f>X403*Input!X403/100</f>
        <v>4.1939349239968129E-3</v>
      </c>
      <c r="Z403" s="141">
        <f t="shared" si="1329"/>
        <v>2.3633381580672781E-4</v>
      </c>
      <c r="AA403" s="141">
        <f>Z403*Input!X403/100</f>
        <v>1.0240389076520738E-6</v>
      </c>
      <c r="AB403" s="142">
        <v>0</v>
      </c>
      <c r="AC403" s="142">
        <v>0.85</v>
      </c>
      <c r="AD403" s="141">
        <f>(((Input!G403*$L$4*0.000000001*Input!U403*(230/229))-((AB403*0.000000000000001)+(Input!G403*AC403*0.000000000000001)))/Input!F403)*1000000000000</f>
        <v>225.55689652707025</v>
      </c>
      <c r="AE403" s="141">
        <f>AD403*Input!V403/100</f>
        <v>0.67315379320145552</v>
      </c>
      <c r="AF403" s="141">
        <f t="shared" si="1330"/>
        <v>10.282805921316521</v>
      </c>
      <c r="AG403" s="141">
        <f>AF403*Input!V403/100</f>
        <v>3.0688087650017251E-2</v>
      </c>
      <c r="AH403" s="137">
        <f t="shared" si="1331"/>
        <v>43509.668247076967</v>
      </c>
      <c r="AI403" s="146">
        <f t="shared" si="1332"/>
        <v>228.91934639016202</v>
      </c>
      <c r="AJ403" s="143">
        <f t="shared" si="1333"/>
        <v>-0.33399840567760464</v>
      </c>
      <c r="AK403" s="146">
        <f t="shared" si="1334"/>
        <v>1.1090030149752408</v>
      </c>
      <c r="AL403" s="146">
        <f t="shared" si="1335"/>
        <v>1.0051217927064546</v>
      </c>
      <c r="AM403" s="146">
        <f t="shared" si="1336"/>
        <v>3.0003869335389695E-3</v>
      </c>
      <c r="AN403" s="137">
        <f>AF403/Q403</f>
        <v>1.0051217927064546</v>
      </c>
      <c r="AO403" s="141">
        <f t="shared" si="1337"/>
        <v>3.0003869335389695E-3</v>
      </c>
      <c r="AP403" s="137" t="str">
        <f t="shared" si="1338"/>
        <v>Out of range</v>
      </c>
      <c r="AQ403" s="137" t="e">
        <f t="shared" si="1339"/>
        <v>#VALUE!</v>
      </c>
      <c r="AR403" s="137" t="e">
        <f t="shared" si="1340"/>
        <v>#VALUE!</v>
      </c>
      <c r="AS403" s="145">
        <f t="shared" si="1341"/>
        <v>2.310111368808196E-5</v>
      </c>
      <c r="AT403" s="145">
        <f t="shared" si="1342"/>
        <v>1.001085422629626E-7</v>
      </c>
      <c r="AU403" s="137">
        <v>0.75</v>
      </c>
      <c r="AV403" s="137">
        <f t="shared" si="1343"/>
        <v>0.375</v>
      </c>
      <c r="AW403" s="137" t="str">
        <f t="shared" si="1344"/>
        <v>Out of range</v>
      </c>
      <c r="AX403" s="147">
        <f t="shared" si="1345"/>
        <v>107.3532189373</v>
      </c>
      <c r="AY403" s="147" t="e">
        <f t="shared" si="1346"/>
        <v>#VALUE!</v>
      </c>
      <c r="AZ403" s="137" t="str">
        <f>Input!B403</f>
        <v>Hu1-13</v>
      </c>
      <c r="BA403" s="148">
        <f>Input!E403</f>
        <v>0</v>
      </c>
      <c r="BB403" s="137" t="e">
        <f t="shared" si="1347"/>
        <v>#VALUE!</v>
      </c>
      <c r="BC403" s="143" t="e">
        <f t="shared" si="1348"/>
        <v>#VALUE!</v>
      </c>
      <c r="BD403" s="137" t="e">
        <f t="shared" si="1349"/>
        <v>#VALUE!</v>
      </c>
      <c r="BE403" s="149" t="e">
        <f t="shared" si="1350"/>
        <v>#VALUE!</v>
      </c>
      <c r="BF403" s="150" t="e">
        <f t="shared" si="1351"/>
        <v>#VALUE!</v>
      </c>
      <c r="BG403" s="151"/>
      <c r="BH403" s="151"/>
      <c r="BI403" s="151"/>
      <c r="BJ403" s="151"/>
      <c r="BK403" s="151"/>
      <c r="BL403" s="151"/>
      <c r="BM403" s="155"/>
      <c r="BN403" s="151"/>
      <c r="BO403" s="151"/>
      <c r="BP403" s="151"/>
      <c r="BQ403" s="151"/>
      <c r="BR403" s="151"/>
      <c r="BS403" s="151"/>
      <c r="BT403" s="151"/>
      <c r="BU403" s="151"/>
      <c r="BV403" s="151"/>
      <c r="BW403" s="151"/>
      <c r="BX403" s="151"/>
      <c r="BY403" s="151"/>
      <c r="BZ403" s="151"/>
      <c r="CA403" s="151"/>
      <c r="CB403" s="151"/>
      <c r="CC403" s="151"/>
      <c r="CD403" s="151"/>
      <c r="CE403" s="151"/>
      <c r="CF403" s="151"/>
      <c r="CG403" s="151"/>
      <c r="CH403" s="151"/>
      <c r="CI403" s="151"/>
      <c r="CJ403" s="151"/>
      <c r="CK403" s="151"/>
      <c r="CL403" s="151"/>
      <c r="CM403" s="151"/>
      <c r="CN403" s="151"/>
      <c r="CO403" s="151"/>
      <c r="CP403" s="151"/>
      <c r="CQ403" s="151"/>
      <c r="CR403" s="151"/>
      <c r="CS403" s="151"/>
      <c r="CT403" s="151"/>
      <c r="CU403" s="151"/>
      <c r="CV403" s="151"/>
      <c r="CW403" s="151"/>
      <c r="CX403" s="151"/>
      <c r="CY403" s="151"/>
      <c r="CZ403" s="151"/>
      <c r="DA403" s="151"/>
      <c r="DB403" s="151"/>
      <c r="DC403" s="151"/>
      <c r="DD403" s="151"/>
      <c r="DE403" s="151"/>
    </row>
    <row r="404" spans="1:109" ht="15" customHeight="1" x14ac:dyDescent="0.2">
      <c r="A404" s="9">
        <f>Input!A404</f>
        <v>9384</v>
      </c>
      <c r="B404" s="9" t="str">
        <f>Input!B404</f>
        <v>EH-STE 18 S4 Basis</v>
      </c>
      <c r="C404" s="9">
        <f>Input!O404</f>
        <v>2.3629203030024555</v>
      </c>
      <c r="D404" s="9">
        <f>C404*Input!P404/100</f>
        <v>5.3462423228820286E-3</v>
      </c>
      <c r="E404" s="11">
        <f>Input!M404</f>
        <v>2.681346171524253</v>
      </c>
      <c r="F404" s="12">
        <f>E404*Input!N404/100</f>
        <v>1.2425006775910536E-4</v>
      </c>
      <c r="G404" s="13">
        <f t="shared" si="1326"/>
        <v>369.70401012976401</v>
      </c>
      <c r="H404" s="12">
        <f>G404*Input!L404/100</f>
        <v>3.299496438964751E-2</v>
      </c>
      <c r="I404" s="9">
        <v>0.3</v>
      </c>
      <c r="J404" s="21">
        <f>(((C404*$G$4*0.000000001*Input!G404*(234/233))-(I404*0.000000000000001))/Input!F404)*1000000000000</f>
        <v>50.250583608497649</v>
      </c>
      <c r="K404" s="9">
        <f>J404*Input!P404/100</f>
        <v>0.11369481928607936</v>
      </c>
      <c r="L404" s="14">
        <f t="shared" si="1327"/>
        <v>0.69492904460330418</v>
      </c>
      <c r="M404" s="22">
        <f>L404*Input!P404/100</f>
        <v>1.5723167069737168E-3</v>
      </c>
      <c r="N404" s="9">
        <v>5.0000000000000001E-3</v>
      </c>
      <c r="O404" s="21">
        <f>(((G404*$D$4*0.000000001*Input!G404*(238/236))-(N404*0.000000001))/Input!F404)*1000000</f>
        <v>0.79199509459779804</v>
      </c>
      <c r="P404" s="9">
        <f>O404*Input!L404/100</f>
        <v>7.0683166065355166E-5</v>
      </c>
      <c r="Q404" s="23">
        <f t="shared" si="1328"/>
        <v>0.59090689050644818</v>
      </c>
      <c r="R404" s="24">
        <f>Q404*Input!L404/100</f>
        <v>5.2736652228939251E-5</v>
      </c>
      <c r="S404" s="65">
        <f>Input!S404*0.0000028263/0.000000000155125</f>
        <v>1.1715773405447836</v>
      </c>
      <c r="T404" s="9">
        <f>S404*Input!T404/100</f>
        <v>6.1435309106577308E-4</v>
      </c>
      <c r="U404" s="9">
        <f>S404*1/((U403+U405)/2)</f>
        <v>1.1720755389564501</v>
      </c>
      <c r="V404" s="9">
        <f>U404*Input!T404/100</f>
        <v>6.1461433692942987E-4</v>
      </c>
      <c r="W404" s="3">
        <v>3.0000000000000001E-3</v>
      </c>
      <c r="X404" s="21">
        <f>((($L$4*0.000000001*Input!G404/Input!W404*(232/229))-(W404*0.000000001))/Input!F404)*1000000000</f>
        <v>10.170479311528645</v>
      </c>
      <c r="Y404" s="21">
        <f>X404*Input!X404/100</f>
        <v>1.6971978148857727E-2</v>
      </c>
      <c r="Z404" s="21">
        <f t="shared" si="1329"/>
        <v>2.4833400406104452E-3</v>
      </c>
      <c r="AA404" s="21">
        <f>Z404*Input!X404/100</f>
        <v>4.1440714458411422E-6</v>
      </c>
      <c r="AB404" s="14">
        <v>0.05</v>
      </c>
      <c r="AC404" s="14">
        <v>0.85</v>
      </c>
      <c r="AD404" s="21">
        <f>(((Input!G404*$L$4*0.000000001*Input!U404*(230/229))-((AB404*0.000000000000001)+(Input!G404*AC404*0.000000000000001)))/Input!F404)*1000000000000</f>
        <v>12.165064700609868</v>
      </c>
      <c r="AE404" s="21">
        <f>AD404*Input!V404/100</f>
        <v>2.0090436143045825E-2</v>
      </c>
      <c r="AF404" s="21">
        <f t="shared" si="1330"/>
        <v>0.55458734032376134</v>
      </c>
      <c r="AG404" s="21">
        <f>AF404*Input!V404/100</f>
        <v>9.1589332409860308E-4</v>
      </c>
      <c r="AH404" s="9">
        <f t="shared" si="1331"/>
        <v>223.32315802689462</v>
      </c>
      <c r="AI404" s="3">
        <f t="shared" si="1332"/>
        <v>0.52431645919058201</v>
      </c>
      <c r="AJ404" s="22">
        <f t="shared" si="1333"/>
        <v>172.07553895645012</v>
      </c>
      <c r="AK404" s="3">
        <f t="shared" si="1334"/>
        <v>0.61461433692942991</v>
      </c>
      <c r="AL404" s="3">
        <f t="shared" si="1335"/>
        <v>0.93853591696729333</v>
      </c>
      <c r="AM404" s="3">
        <f t="shared" si="1336"/>
        <v>1.5522406917532134E-3</v>
      </c>
      <c r="AN404" s="9">
        <f>AL404*1/((AN403+AN405)/2)</f>
        <v>0.93420423670328312</v>
      </c>
      <c r="AO404" s="21">
        <f t="shared" si="1337"/>
        <v>1.5450765435859406E-3</v>
      </c>
      <c r="AP404" s="58">
        <f t="shared" si="1338"/>
        <v>162.5257</v>
      </c>
      <c r="AQ404" s="58">
        <f t="shared" si="1339"/>
        <v>0.62470000000000003</v>
      </c>
      <c r="AR404" s="58">
        <f t="shared" si="1340"/>
        <v>0.38436997964014308</v>
      </c>
      <c r="AS404" s="67">
        <f t="shared" si="1341"/>
        <v>4.2025911027743319E-3</v>
      </c>
      <c r="AT404" s="67">
        <f t="shared" si="1342"/>
        <v>7.0230925269170325E-6</v>
      </c>
      <c r="AU404" s="58">
        <v>0.75</v>
      </c>
      <c r="AV404" s="58">
        <f t="shared" si="1343"/>
        <v>0.375</v>
      </c>
      <c r="AW404" s="58">
        <f t="shared" si="1344"/>
        <v>162.25489999999999</v>
      </c>
      <c r="AX404" s="57">
        <f t="shared" si="1345"/>
        <v>0.6281390872</v>
      </c>
      <c r="AY404" s="47">
        <f t="shared" si="1346"/>
        <v>0.64076976480559245</v>
      </c>
      <c r="AZ404" s="9" t="str">
        <f>Input!B404</f>
        <v>EH-STE 18 S4 Basis</v>
      </c>
      <c r="BA404" s="48">
        <f>Input!E404</f>
        <v>0</v>
      </c>
      <c r="BB404" s="58">
        <f t="shared" si="1347"/>
        <v>272.19387394503178</v>
      </c>
      <c r="BC404" s="22">
        <f t="shared" si="1348"/>
        <v>1.0856840357569268</v>
      </c>
      <c r="BD404" s="9">
        <f t="shared" si="1349"/>
        <v>162196.9</v>
      </c>
      <c r="BE404" s="49">
        <f t="shared" si="1350"/>
        <v>320.38488240279622</v>
      </c>
      <c r="BF404" s="89">
        <f t="shared" si="1351"/>
        <v>0.39491550936556774</v>
      </c>
      <c r="BG404" s="85"/>
      <c r="BH404" s="85"/>
      <c r="BI404" s="85"/>
      <c r="BJ404" s="85"/>
      <c r="BK404" s="85"/>
      <c r="BL404" s="85"/>
      <c r="BM404" s="90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s="154" customFormat="1" ht="15" customHeight="1" x14ac:dyDescent="0.2">
      <c r="A405" s="137">
        <f>Input!A405</f>
        <v>9186</v>
      </c>
      <c r="B405" s="137" t="str">
        <f>Input!B405</f>
        <v>Hu1-13</v>
      </c>
      <c r="C405" s="137">
        <f>Input!O405</f>
        <v>2.0461815017662213</v>
      </c>
      <c r="D405" s="137">
        <f>C405*Input!P405/100</f>
        <v>1.4180757958986132E-2</v>
      </c>
      <c r="E405" s="138">
        <f>Input!M405</f>
        <v>2.6994404203307156</v>
      </c>
      <c r="F405" s="139">
        <f>E405*Input!N405/100</f>
        <v>2.4880700286006156E-4</v>
      </c>
      <c r="G405" s="140">
        <f t="shared" si="1326"/>
        <v>372.19884515519908</v>
      </c>
      <c r="H405" s="139">
        <f>G405*Input!L405/100</f>
        <v>2.7120608125531534E-2</v>
      </c>
      <c r="I405" s="137">
        <v>0</v>
      </c>
      <c r="J405" s="141">
        <f>(((C405*$G$4*0.000000001*Input!G405*(234/233))-(I405*0.000000000000001))/Input!F405)*1000000000000</f>
        <v>748.41517472662156</v>
      </c>
      <c r="K405" s="137">
        <f>J405*Input!P405/100</f>
        <v>5.1867805649056713</v>
      </c>
      <c r="L405" s="142">
        <f t="shared" si="1327"/>
        <v>10.350037850136236</v>
      </c>
      <c r="M405" s="143">
        <f>L405*Input!P405/100</f>
        <v>7.1729404987992088E-2</v>
      </c>
      <c r="N405" s="137">
        <v>0</v>
      </c>
      <c r="O405" s="141">
        <f>(((G405*$D$4*0.000000001*Input!G405*(238/236))-(N405*0.000000001))/Input!F405)*1000000</f>
        <v>13.713569342830946</v>
      </c>
      <c r="P405" s="137">
        <f>O405*Input!L405/100</f>
        <v>9.9925173060152334E-4</v>
      </c>
      <c r="Q405" s="144">
        <f t="shared" si="1328"/>
        <v>10.231682839187272</v>
      </c>
      <c r="R405" s="145">
        <f>Q405*Input!L405/100</f>
        <v>7.4554089664253685E-4</v>
      </c>
      <c r="S405" s="143">
        <f>Input!S405*0.0000028263/0.000000000155125</f>
        <v>0.99948388526005183</v>
      </c>
      <c r="T405" s="137">
        <f>S405*Input!T405/100</f>
        <v>1.1361922652192847E-3</v>
      </c>
      <c r="U405" s="143">
        <f>S405</f>
        <v>0.99948388526005183</v>
      </c>
      <c r="V405" s="137">
        <f>U405*Input!T405/100</f>
        <v>1.1361922652192847E-3</v>
      </c>
      <c r="W405" s="146">
        <v>0</v>
      </c>
      <c r="X405" s="141">
        <f>((($L$4*0.000000001*Input!G405/Input!W405*(232/229))-(W405*0.000000001))/Input!F405)*1000000000</f>
        <v>0.95778315559745197</v>
      </c>
      <c r="Y405" s="141">
        <f>X405*Input!X405/100</f>
        <v>4.1908104620974858E-3</v>
      </c>
      <c r="Z405" s="141">
        <f t="shared" si="1329"/>
        <v>2.3386324160959166E-4</v>
      </c>
      <c r="AA405" s="141">
        <f>Z405*Input!X405/100</f>
        <v>1.0232760034562838E-6</v>
      </c>
      <c r="AB405" s="142">
        <v>0</v>
      </c>
      <c r="AC405" s="142">
        <v>0.85</v>
      </c>
      <c r="AD405" s="141">
        <f>(((Input!G405*$L$4*0.000000001*Input!U405*(230/229))-((AB405*0.000000000000001)+(Input!G405*AC405*0.000000000000001)))/Input!F405)*1000000000000</f>
        <v>225.36728876905113</v>
      </c>
      <c r="AE405" s="141">
        <f>AD405*Input!V405/100</f>
        <v>0.66638878665073153</v>
      </c>
      <c r="AF405" s="141">
        <f t="shared" si="1330"/>
        <v>10.274161983547796</v>
      </c>
      <c r="AG405" s="141">
        <f>AF405*Input!V405/100</f>
        <v>3.037968098860009E-2</v>
      </c>
      <c r="AH405" s="137">
        <f t="shared" si="1331"/>
        <v>43932.350859564976</v>
      </c>
      <c r="AI405" s="146">
        <f t="shared" si="1332"/>
        <v>232.00499771691503</v>
      </c>
      <c r="AJ405" s="143">
        <f t="shared" si="1333"/>
        <v>-0.51611473994817025</v>
      </c>
      <c r="AK405" s="146">
        <f t="shared" si="1334"/>
        <v>1.1361922652192848</v>
      </c>
      <c r="AL405" s="146">
        <f t="shared" si="1335"/>
        <v>1.0041517260677617</v>
      </c>
      <c r="AM405" s="146">
        <f t="shared" si="1336"/>
        <v>2.9700787504884961E-3</v>
      </c>
      <c r="AN405" s="137">
        <f>AF405/Q405</f>
        <v>1.0041517260677617</v>
      </c>
      <c r="AO405" s="141">
        <f t="shared" si="1337"/>
        <v>2.9700787504884961E-3</v>
      </c>
      <c r="AP405" s="137" t="str">
        <f t="shared" si="1338"/>
        <v>Out of range</v>
      </c>
      <c r="AQ405" s="137" t="e">
        <f t="shared" si="1339"/>
        <v>#VALUE!</v>
      </c>
      <c r="AR405" s="137" t="e">
        <f t="shared" si="1340"/>
        <v>#VALUE!</v>
      </c>
      <c r="AS405" s="145">
        <f t="shared" si="1341"/>
        <v>2.2856771978300298E-5</v>
      </c>
      <c r="AT405" s="145">
        <f t="shared" si="1342"/>
        <v>1.0002439472612635E-7</v>
      </c>
      <c r="AU405" s="137">
        <v>0.75</v>
      </c>
      <c r="AV405" s="137">
        <f t="shared" si="1343"/>
        <v>0.375</v>
      </c>
      <c r="AW405" s="137" t="str">
        <f t="shared" si="1344"/>
        <v>Out of range</v>
      </c>
      <c r="AX405" s="147">
        <f t="shared" si="1345"/>
        <v>118.1109574595</v>
      </c>
      <c r="AY405" s="147" t="e">
        <f t="shared" si="1346"/>
        <v>#VALUE!</v>
      </c>
      <c r="AZ405" s="137" t="str">
        <f>Input!B405</f>
        <v>Hu1-13</v>
      </c>
      <c r="BA405" s="148">
        <f>Input!E405</f>
        <v>0</v>
      </c>
      <c r="BB405" s="137" t="e">
        <f t="shared" si="1347"/>
        <v>#VALUE!</v>
      </c>
      <c r="BC405" s="143" t="e">
        <f t="shared" si="1348"/>
        <v>#VALUE!</v>
      </c>
      <c r="BD405" s="137" t="e">
        <f t="shared" si="1349"/>
        <v>#VALUE!</v>
      </c>
      <c r="BE405" s="149" t="e">
        <f t="shared" si="1350"/>
        <v>#VALUE!</v>
      </c>
      <c r="BF405" s="150" t="e">
        <f t="shared" si="1351"/>
        <v>#VALUE!</v>
      </c>
      <c r="BG405" s="151"/>
      <c r="BH405" s="151"/>
      <c r="BI405" s="151"/>
      <c r="BJ405" s="151"/>
      <c r="BK405" s="151"/>
      <c r="BL405" s="151"/>
      <c r="BM405" s="155"/>
      <c r="BN405" s="151"/>
      <c r="BO405" s="151"/>
      <c r="BP405" s="151"/>
      <c r="BQ405" s="151"/>
      <c r="BR405" s="151"/>
      <c r="BS405" s="151"/>
      <c r="BT405" s="151"/>
      <c r="BU405" s="151"/>
      <c r="BV405" s="151"/>
      <c r="BW405" s="151"/>
      <c r="BX405" s="151"/>
      <c r="BY405" s="151"/>
      <c r="BZ405" s="151"/>
      <c r="CA405" s="151"/>
      <c r="CB405" s="151"/>
      <c r="CC405" s="151"/>
      <c r="CD405" s="151"/>
      <c r="CE405" s="151"/>
      <c r="CF405" s="151"/>
      <c r="CG405" s="151"/>
      <c r="CH405" s="151"/>
      <c r="CI405" s="151"/>
      <c r="CJ405" s="151"/>
      <c r="CK405" s="151"/>
      <c r="CL405" s="151"/>
      <c r="CM405" s="151"/>
      <c r="CN405" s="151"/>
      <c r="CO405" s="151"/>
      <c r="CP405" s="151"/>
      <c r="CQ405" s="151"/>
      <c r="CR405" s="151"/>
      <c r="CS405" s="151"/>
      <c r="CT405" s="151"/>
      <c r="CU405" s="151"/>
      <c r="CV405" s="151"/>
      <c r="CW405" s="151"/>
      <c r="CX405" s="151"/>
      <c r="CY405" s="151"/>
      <c r="CZ405" s="151"/>
      <c r="DA405" s="151"/>
      <c r="DB405" s="151"/>
      <c r="DC405" s="151"/>
      <c r="DD405" s="151"/>
      <c r="DE405" s="151"/>
    </row>
    <row r="406" spans="1:109" ht="15" customHeight="1" x14ac:dyDescent="0.2">
      <c r="A406" s="9">
        <f>Input!A406</f>
        <v>9385</v>
      </c>
      <c r="B406" s="9" t="str">
        <f>Input!B406</f>
        <v>EH-STE 18 S4 Top</v>
      </c>
      <c r="C406" s="9">
        <f>Input!O406</f>
        <v>1.0731902089987442</v>
      </c>
      <c r="D406" s="9">
        <f>C406*Input!P406/100</f>
        <v>1.9644721601974578E-3</v>
      </c>
      <c r="E406" s="11">
        <f>Input!M406</f>
        <v>1.2256774013967637</v>
      </c>
      <c r="F406" s="12">
        <f>E406*Input!N406/100</f>
        <v>6.1630645903681049E-5</v>
      </c>
      <c r="G406" s="13">
        <f t="shared" si="1326"/>
        <v>168.99640010458577</v>
      </c>
      <c r="H406" s="12">
        <f>G406*Input!L406/100</f>
        <v>1.0873307356539918E-2</v>
      </c>
      <c r="I406" s="9">
        <v>0.3</v>
      </c>
      <c r="J406" s="21">
        <f>(((C406*$G$4*0.000000001*Input!G406*(234/233))-(I406*0.000000000000001))/Input!F406)*1000000000000</f>
        <v>25.855873010521805</v>
      </c>
      <c r="K406" s="9">
        <f>J406*Input!P406/100</f>
        <v>4.732911489582025E-2</v>
      </c>
      <c r="L406" s="14">
        <f t="shared" si="1327"/>
        <v>0.3575679293314275</v>
      </c>
      <c r="M406" s="22">
        <f>L406*Input!P406/100</f>
        <v>6.5452725589659495E-4</v>
      </c>
      <c r="N406" s="9">
        <v>5.0000000000000001E-3</v>
      </c>
      <c r="O406" s="21">
        <f>(((G406*$D$4*0.000000001*Input!G406*(238/236))-(N406*0.000000001))/Input!F406)*1000000</f>
        <v>0.41014320687116002</v>
      </c>
      <c r="P406" s="9">
        <f>O406*Input!L406/100</f>
        <v>2.6388805594362742E-5</v>
      </c>
      <c r="Q406" s="23">
        <f t="shared" si="1328"/>
        <v>0.3060075102582005</v>
      </c>
      <c r="R406" s="24">
        <f>Q406*Input!L406/100</f>
        <v>1.9688666210568993E-5</v>
      </c>
      <c r="S406" s="65">
        <f>Input!S406*0.0000028263/0.000000000155125</f>
        <v>1.1662789105419706</v>
      </c>
      <c r="T406" s="9">
        <f>S406*Input!T406/100</f>
        <v>7.5410237718539597E-4</v>
      </c>
      <c r="U406" s="9">
        <f>S406*1/((U405+U407)/2)</f>
        <v>1.1674263776744194</v>
      </c>
      <c r="V406" s="9">
        <f>U406*Input!T406/100</f>
        <v>7.5484431608568829E-4</v>
      </c>
      <c r="W406" s="3">
        <v>3.0000000000000001E-3</v>
      </c>
      <c r="X406" s="21">
        <f>((($L$4*0.000000001*Input!G406/Input!W406*(232/229))-(W406*0.000000001))/Input!F406)*1000000000</f>
        <v>7.8040187383028421</v>
      </c>
      <c r="Y406" s="21">
        <f>X406*Input!X406/100</f>
        <v>1.2777888790724506E-2</v>
      </c>
      <c r="Z406" s="21">
        <f t="shared" si="1329"/>
        <v>1.9055180800115895E-3</v>
      </c>
      <c r="AA406" s="21">
        <f>Z406*Input!X406/100</f>
        <v>3.1199948297917712E-6</v>
      </c>
      <c r="AB406" s="14">
        <v>0.05</v>
      </c>
      <c r="AC406" s="14">
        <v>0.85</v>
      </c>
      <c r="AD406" s="21">
        <f>(((Input!G406*$L$4*0.000000001*Input!U406*(230/229))-((AB406*0.000000000000001)+(Input!G406*AC406*0.000000000000001)))/Input!F406)*1000000000000</f>
        <v>5.2238636483292202</v>
      </c>
      <c r="AE406" s="21">
        <f>AD406*Input!V406/100</f>
        <v>9.1234365659504709E-3</v>
      </c>
      <c r="AF406" s="21">
        <f t="shared" si="1330"/>
        <v>0.23814823169790816</v>
      </c>
      <c r="AG406" s="21">
        <f>AF406*Input!V406/100</f>
        <v>4.1592400404326358E-4</v>
      </c>
      <c r="AH406" s="9">
        <f t="shared" si="1331"/>
        <v>124.97820629256886</v>
      </c>
      <c r="AI406" s="3">
        <f t="shared" si="1332"/>
        <v>0.29919533896947514</v>
      </c>
      <c r="AJ406" s="22">
        <f t="shared" si="1333"/>
        <v>167.42637767441937</v>
      </c>
      <c r="AK406" s="3">
        <f t="shared" si="1334"/>
        <v>0.75484431608568825</v>
      </c>
      <c r="AL406" s="3">
        <f t="shared" si="1335"/>
        <v>0.77824309441609918</v>
      </c>
      <c r="AM406" s="3">
        <f t="shared" si="1336"/>
        <v>1.3601174310539828E-3</v>
      </c>
      <c r="AN406" s="9">
        <f>AL406*1/((AN405+AN407)/2)</f>
        <v>0.77544189247870232</v>
      </c>
      <c r="AO406" s="21">
        <f t="shared" si="1337"/>
        <v>1.3552218353072396E-3</v>
      </c>
      <c r="AP406" s="58">
        <f t="shared" si="1338"/>
        <v>114.7567</v>
      </c>
      <c r="AQ406" s="58">
        <f t="shared" si="1339"/>
        <v>0.3795</v>
      </c>
      <c r="AR406" s="58">
        <f t="shared" si="1340"/>
        <v>0.33069964542375302</v>
      </c>
      <c r="AS406" s="67">
        <f t="shared" si="1341"/>
        <v>6.2270304359646833E-3</v>
      </c>
      <c r="AT406" s="67">
        <f t="shared" si="1342"/>
        <v>1.0203680142353555E-5</v>
      </c>
      <c r="AU406" s="58">
        <v>0.75</v>
      </c>
      <c r="AV406" s="58">
        <f t="shared" si="1343"/>
        <v>0.375</v>
      </c>
      <c r="AW406" s="58">
        <f t="shared" si="1344"/>
        <v>114.3417</v>
      </c>
      <c r="AX406" s="57">
        <f t="shared" si="1345"/>
        <v>0.43044704989999999</v>
      </c>
      <c r="AY406" s="47">
        <f t="shared" si="1346"/>
        <v>0.42626972582912342</v>
      </c>
      <c r="AZ406" s="9" t="str">
        <f>Input!B406</f>
        <v>EH-STE 18 S4 Top</v>
      </c>
      <c r="BA406" s="48">
        <f>Input!E406</f>
        <v>0</v>
      </c>
      <c r="BB406" s="58">
        <f t="shared" si="1347"/>
        <v>231.29817177530015</v>
      </c>
      <c r="BC406" s="22">
        <f t="shared" si="1348"/>
        <v>1.0801093445164782</v>
      </c>
      <c r="BD406" s="9">
        <f t="shared" si="1349"/>
        <v>114283.7</v>
      </c>
      <c r="BE406" s="49">
        <f t="shared" si="1350"/>
        <v>213.13486291456172</v>
      </c>
      <c r="BF406" s="89">
        <f t="shared" si="1351"/>
        <v>0.3728033830432147</v>
      </c>
      <c r="BG406" s="85"/>
      <c r="BH406" s="85"/>
      <c r="BI406" s="85"/>
      <c r="BJ406" s="85"/>
      <c r="BK406" s="85"/>
      <c r="BL406" s="85"/>
      <c r="BM406" s="90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s="154" customFormat="1" ht="15" customHeight="1" x14ac:dyDescent="0.2">
      <c r="A407" s="137">
        <f>Input!A407</f>
        <v>9186</v>
      </c>
      <c r="B407" s="137" t="str">
        <f>Input!B407</f>
        <v>Hu1-13</v>
      </c>
      <c r="C407" s="137">
        <f>Input!O407</f>
        <v>2.0508052960082486</v>
      </c>
      <c r="D407" s="137">
        <f>C407*Input!P407/100</f>
        <v>9.9547384961201149E-3</v>
      </c>
      <c r="E407" s="138">
        <f>Input!M407</f>
        <v>2.6995005809435835</v>
      </c>
      <c r="F407" s="139">
        <f>E407*Input!N407/100</f>
        <v>2.5580461711652535E-4</v>
      </c>
      <c r="G407" s="140">
        <f t="shared" si="1326"/>
        <v>372.20714010050125</v>
      </c>
      <c r="H407" s="139">
        <f>G407*Input!L407/100</f>
        <v>1.8724915477686812E-2</v>
      </c>
      <c r="I407" s="137">
        <v>0</v>
      </c>
      <c r="J407" s="141">
        <f>(((C407*$G$4*0.000000001*Input!G407*(234/233))-(I407*0.000000000000001))/Input!F407)*1000000000000</f>
        <v>750.10638236023556</v>
      </c>
      <c r="K407" s="137">
        <f>J407*Input!P407/100</f>
        <v>3.6410637787999929</v>
      </c>
      <c r="L407" s="142">
        <f t="shared" si="1327"/>
        <v>10.373426022385331</v>
      </c>
      <c r="M407" s="143">
        <f>L407*Input!P407/100</f>
        <v>5.0353265403932361E-2</v>
      </c>
      <c r="N407" s="137">
        <v>0</v>
      </c>
      <c r="O407" s="141">
        <f>(((G407*$D$4*0.000000001*Input!G407*(238/236))-(N407*0.000000001))/Input!F407)*1000000</f>
        <v>13.713874967926445</v>
      </c>
      <c r="P407" s="137">
        <f>O407*Input!L407/100</f>
        <v>6.8991462543316698E-4</v>
      </c>
      <c r="Q407" s="144">
        <f t="shared" si="1328"/>
        <v>10.23191086582036</v>
      </c>
      <c r="R407" s="145">
        <f>Q407*Input!L407/100</f>
        <v>5.1474473618635865E-4</v>
      </c>
      <c r="S407" s="143">
        <f>Input!S407*0.0000028263/0.000000000155125</f>
        <v>0.99855030832269998</v>
      </c>
      <c r="T407" s="137">
        <f>S407*Input!T407/100</f>
        <v>1.0149938421942231E-3</v>
      </c>
      <c r="U407" s="143">
        <f>S407</f>
        <v>0.99855030832269998</v>
      </c>
      <c r="V407" s="137">
        <f>U407*Input!T407/100</f>
        <v>1.0149938421942231E-3</v>
      </c>
      <c r="W407" s="146">
        <v>0</v>
      </c>
      <c r="X407" s="141">
        <f>((($L$4*0.000000001*Input!G407/Input!W407*(232/229))-(W407*0.000000001))/Input!F407)*1000000000</f>
        <v>0.95563178948725214</v>
      </c>
      <c r="Y407" s="141">
        <f>X407*Input!X407/100</f>
        <v>3.4613563563259436E-3</v>
      </c>
      <c r="Z407" s="141">
        <f t="shared" si="1329"/>
        <v>2.3333793956237982E-4</v>
      </c>
      <c r="AA407" s="141">
        <f>Z407*Input!X407/100</f>
        <v>8.4516418264988704E-7</v>
      </c>
      <c r="AB407" s="142">
        <v>0</v>
      </c>
      <c r="AC407" s="142">
        <v>0.85</v>
      </c>
      <c r="AD407" s="141">
        <f>(((Input!G407*$L$4*0.000000001*Input!U407*(230/229))-((AB407*0.000000000000001)+(Input!G407*AC407*0.000000000000001)))/Input!F407)*1000000000000</f>
        <v>225.13021563701955</v>
      </c>
      <c r="AE407" s="141">
        <f>AD407*Input!V407/100</f>
        <v>0.39260095028028297</v>
      </c>
      <c r="AF407" s="141">
        <f t="shared" si="1330"/>
        <v>10.263354169451336</v>
      </c>
      <c r="AG407" s="141">
        <f>AF407*Input!V407/100</f>
        <v>1.78980977235253E-2</v>
      </c>
      <c r="AH407" s="137">
        <f t="shared" si="1331"/>
        <v>43984.935277563658</v>
      </c>
      <c r="AI407" s="146">
        <f t="shared" si="1332"/>
        <v>176.81973909278531</v>
      </c>
      <c r="AJ407" s="143">
        <f t="shared" si="1333"/>
        <v>-1.4496916773000246</v>
      </c>
      <c r="AK407" s="146">
        <f t="shared" si="1334"/>
        <v>1.0149938421942231</v>
      </c>
      <c r="AL407" s="146">
        <f t="shared" si="1335"/>
        <v>1.0030730626999509</v>
      </c>
      <c r="AM407" s="146">
        <f t="shared" si="1336"/>
        <v>1.7499706493352715E-3</v>
      </c>
      <c r="AN407" s="137">
        <f>AF407/Q407</f>
        <v>1.0030730626999509</v>
      </c>
      <c r="AO407" s="141">
        <f t="shared" si="1337"/>
        <v>1.7499706493352715E-3</v>
      </c>
      <c r="AP407" s="137" t="str">
        <f t="shared" si="1338"/>
        <v>Out of range</v>
      </c>
      <c r="AQ407" s="137" t="e">
        <f t="shared" si="1339"/>
        <v>#VALUE!</v>
      </c>
      <c r="AR407" s="137" t="e">
        <f t="shared" si="1340"/>
        <v>#VALUE!</v>
      </c>
      <c r="AS407" s="145">
        <f t="shared" si="1341"/>
        <v>2.280492301216617E-5</v>
      </c>
      <c r="AT407" s="145">
        <f t="shared" si="1342"/>
        <v>8.2608782552113319E-8</v>
      </c>
      <c r="AU407" s="137">
        <v>0.75</v>
      </c>
      <c r="AV407" s="137">
        <f t="shared" si="1343"/>
        <v>0.375</v>
      </c>
      <c r="AW407" s="137" t="str">
        <f t="shared" si="1344"/>
        <v>Out of range</v>
      </c>
      <c r="AX407" s="147">
        <f t="shared" si="1345"/>
        <v>0</v>
      </c>
      <c r="AY407" s="147" t="e">
        <f t="shared" si="1346"/>
        <v>#VALUE!</v>
      </c>
      <c r="AZ407" s="137" t="str">
        <f>Input!B407</f>
        <v>Hu1-13</v>
      </c>
      <c r="BA407" s="148">
        <f>Input!E407</f>
        <v>0</v>
      </c>
      <c r="BB407" s="137" t="e">
        <f t="shared" si="1347"/>
        <v>#VALUE!</v>
      </c>
      <c r="BC407" s="143" t="e">
        <f t="shared" si="1348"/>
        <v>#VALUE!</v>
      </c>
      <c r="BD407" s="137" t="e">
        <f t="shared" si="1349"/>
        <v>#VALUE!</v>
      </c>
      <c r="BE407" s="149" t="e">
        <f t="shared" si="1350"/>
        <v>#VALUE!</v>
      </c>
      <c r="BF407" s="150" t="e">
        <f t="shared" si="1351"/>
        <v>#VALUE!</v>
      </c>
      <c r="BG407" s="151"/>
      <c r="BH407" s="151"/>
      <c r="BI407" s="151"/>
      <c r="BJ407" s="151"/>
      <c r="BK407" s="151"/>
      <c r="BL407" s="151"/>
      <c r="BM407" s="155"/>
      <c r="BN407" s="151"/>
      <c r="BO407" s="151"/>
      <c r="BP407" s="151"/>
      <c r="BQ407" s="151"/>
      <c r="BR407" s="151"/>
      <c r="BS407" s="151"/>
      <c r="BT407" s="151"/>
      <c r="BU407" s="151"/>
      <c r="BV407" s="151"/>
      <c r="BW407" s="151"/>
      <c r="BX407" s="151"/>
      <c r="BY407" s="151"/>
      <c r="BZ407" s="151"/>
      <c r="CA407" s="151"/>
      <c r="CB407" s="151"/>
      <c r="CC407" s="151"/>
      <c r="CD407" s="151"/>
      <c r="CE407" s="151"/>
      <c r="CF407" s="151"/>
      <c r="CG407" s="151"/>
      <c r="CH407" s="151"/>
      <c r="CI407" s="151"/>
      <c r="CJ407" s="151"/>
      <c r="CK407" s="151"/>
      <c r="CL407" s="151"/>
      <c r="CM407" s="151"/>
      <c r="CN407" s="151"/>
      <c r="CO407" s="151"/>
      <c r="CP407" s="151"/>
      <c r="CQ407" s="151"/>
      <c r="CR407" s="151"/>
      <c r="CS407" s="151"/>
      <c r="CT407" s="151"/>
      <c r="CU407" s="151"/>
      <c r="CV407" s="151"/>
      <c r="CW407" s="151"/>
      <c r="CX407" s="151"/>
      <c r="CY407" s="151"/>
      <c r="CZ407" s="151"/>
      <c r="DA407" s="151"/>
      <c r="DB407" s="151"/>
      <c r="DC407" s="151"/>
      <c r="DD407" s="151"/>
      <c r="DE407" s="151"/>
    </row>
    <row r="408" spans="1:109" ht="15" customHeight="1" x14ac:dyDescent="0.2">
      <c r="A408" s="9">
        <f>Input!A408</f>
        <v>9386</v>
      </c>
      <c r="B408" s="9" t="str">
        <f>Input!B408</f>
        <v>EH-STE 18 S6 Basis</v>
      </c>
      <c r="C408" s="9">
        <f>Input!O408</f>
        <v>1.2020875344983679</v>
      </c>
      <c r="D408" s="9">
        <f>C408*Input!P408/100</f>
        <v>2.8738808020624816E-3</v>
      </c>
      <c r="E408" s="11">
        <f>Input!M408</f>
        <v>1.3297928942716093</v>
      </c>
      <c r="F408" s="12">
        <f>E408*Input!N408/100</f>
        <v>7.3734954474576222E-5</v>
      </c>
      <c r="G408" s="13">
        <f t="shared" si="1326"/>
        <v>183.35184426216949</v>
      </c>
      <c r="H408" s="12">
        <f>G408*Input!L408/100</f>
        <v>8.1108429732679888E-3</v>
      </c>
      <c r="I408" s="9">
        <v>0.3</v>
      </c>
      <c r="J408" s="21">
        <f>(((C408*$G$4*0.000000001*Input!G408*(234/233))-(I408*0.000000000000001))/Input!F408)*1000000000000</f>
        <v>23.634705564098411</v>
      </c>
      <c r="K408" s="9">
        <f>J408*Input!P408/100</f>
        <v>5.6504476282924106E-2</v>
      </c>
      <c r="L408" s="14">
        <f t="shared" si="1327"/>
        <v>0.32685079809425022</v>
      </c>
      <c r="M408" s="22">
        <f>L408*Input!P408/100</f>
        <v>7.8141583439166886E-4</v>
      </c>
      <c r="N408" s="9">
        <v>5.0000000000000001E-3</v>
      </c>
      <c r="O408" s="21">
        <f>(((G408*$D$4*0.000000001*Input!G408*(238/236))-(N408*0.000000001))/Input!F408)*1000000</f>
        <v>0.3631401210505123</v>
      </c>
      <c r="P408" s="9">
        <f>O408*Input!L408/100</f>
        <v>1.6064046211189081E-5</v>
      </c>
      <c r="Q408" s="23">
        <f t="shared" si="1328"/>
        <v>0.27093854647807569</v>
      </c>
      <c r="R408" s="24">
        <f>Q408*Input!L408/100</f>
        <v>1.1985371702871686E-5</v>
      </c>
      <c r="S408" s="65">
        <f>Input!S408*0.0000028263/0.000000000155125</f>
        <v>1.2046680935101883</v>
      </c>
      <c r="T408" s="9">
        <f>S408*Input!T408/100</f>
        <v>1.0596171750613108E-3</v>
      </c>
      <c r="U408" s="9">
        <f>S408*1/((U407+U409)/2)</f>
        <v>1.2054027042180451</v>
      </c>
      <c r="V408" s="9">
        <f>U408*Input!T408/100</f>
        <v>1.0602633332248935E-3</v>
      </c>
      <c r="W408" s="3">
        <v>3.0000000000000001E-3</v>
      </c>
      <c r="X408" s="21">
        <f>((($L$4*0.000000001*Input!G408/Input!W408*(232/229))-(W408*0.000000001))/Input!F408)*1000000000</f>
        <v>26.722719462793126</v>
      </c>
      <c r="Y408" s="21">
        <f>X408*Input!X408/100</f>
        <v>4.3386080674795907E-2</v>
      </c>
      <c r="Z408" s="21">
        <f t="shared" si="1329"/>
        <v>6.5249234773754163E-3</v>
      </c>
      <c r="AA408" s="21">
        <f>Z408*Input!X408/100</f>
        <v>1.0593639497672976E-5</v>
      </c>
      <c r="AB408" s="14">
        <v>0.05</v>
      </c>
      <c r="AC408" s="14">
        <v>0.85</v>
      </c>
      <c r="AD408" s="21">
        <f>(((Input!G408*$L$4*0.000000001*Input!U408*(230/229))-((AB408*0.000000000000001)+(Input!G408*AC408*0.000000000000001)))/Input!F408)*1000000000000</f>
        <v>4.5712072008038085</v>
      </c>
      <c r="AE408" s="21">
        <f>AD408*Input!V408/100</f>
        <v>8.4135891381565235E-3</v>
      </c>
      <c r="AF408" s="21">
        <f t="shared" si="1330"/>
        <v>0.20839458777687531</v>
      </c>
      <c r="AG408" s="21">
        <f>AF408*Input!V408/100</f>
        <v>3.8356310776326507E-4</v>
      </c>
      <c r="AH408" s="9">
        <f t="shared" si="1331"/>
        <v>31.938242417626007</v>
      </c>
      <c r="AI408" s="3">
        <f t="shared" si="1332"/>
        <v>7.8386310987765814E-2</v>
      </c>
      <c r="AJ408" s="22">
        <f t="shared" si="1333"/>
        <v>205.40270421804507</v>
      </c>
      <c r="AK408" s="3">
        <f t="shared" si="1334"/>
        <v>1.0602633332248934</v>
      </c>
      <c r="AL408" s="3">
        <f t="shared" si="1335"/>
        <v>0.76915813746619688</v>
      </c>
      <c r="AM408" s="3">
        <f t="shared" si="1336"/>
        <v>1.416091871441448E-3</v>
      </c>
      <c r="AN408" s="9">
        <f>AL408*1/((AN407+AN409)/2)</f>
        <v>0.76610740394724475</v>
      </c>
      <c r="AO408" s="21">
        <f t="shared" si="1337"/>
        <v>1.4104751864872282E-3</v>
      </c>
      <c r="AP408" s="58">
        <f t="shared" si="1338"/>
        <v>105.9277</v>
      </c>
      <c r="AQ408" s="58">
        <f t="shared" si="1339"/>
        <v>0.33810000000000001</v>
      </c>
      <c r="AR408" s="58">
        <f t="shared" si="1340"/>
        <v>0.31917996897884127</v>
      </c>
      <c r="AS408" s="67">
        <f t="shared" si="1341"/>
        <v>2.4082669528543484E-2</v>
      </c>
      <c r="AT408" s="67">
        <f t="shared" si="1342"/>
        <v>3.9114297759897432E-5</v>
      </c>
      <c r="AU408" s="58">
        <v>0.75</v>
      </c>
      <c r="AV408" s="58">
        <f t="shared" si="1343"/>
        <v>0.375</v>
      </c>
      <c r="AW408" s="58">
        <f t="shared" si="1344"/>
        <v>104.3715</v>
      </c>
      <c r="AX408" s="57">
        <f t="shared" si="1345"/>
        <v>0.87079597340000003</v>
      </c>
      <c r="AY408" s="47">
        <f t="shared" si="1346"/>
        <v>0.86263013312581549</v>
      </c>
      <c r="AZ408" s="9" t="str">
        <f>Input!B408</f>
        <v>EH-STE 18 S6 Basis</v>
      </c>
      <c r="BA408" s="48">
        <f>Input!E408</f>
        <v>0</v>
      </c>
      <c r="BB408" s="58">
        <f t="shared" si="1347"/>
        <v>275.87769500829017</v>
      </c>
      <c r="BC408" s="22">
        <f t="shared" si="1348"/>
        <v>1.5776280168239623</v>
      </c>
      <c r="BD408" s="9">
        <f t="shared" si="1349"/>
        <v>104313.5</v>
      </c>
      <c r="BE408" s="49">
        <f t="shared" si="1350"/>
        <v>431.31506656290776</v>
      </c>
      <c r="BF408" s="89">
        <f t="shared" si="1351"/>
        <v>0.82649969879307617</v>
      </c>
      <c r="BG408" s="85"/>
      <c r="BH408" s="85"/>
      <c r="BI408" s="85"/>
      <c r="BJ408" s="85"/>
      <c r="BK408" s="85"/>
      <c r="BL408" s="85"/>
      <c r="BM408" s="90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s="154" customFormat="1" ht="15" customHeight="1" x14ac:dyDescent="0.2">
      <c r="A409" s="137">
        <f>Input!A409</f>
        <v>9186</v>
      </c>
      <c r="B409" s="137" t="str">
        <f>Input!B409</f>
        <v>Hu1-13</v>
      </c>
      <c r="C409" s="137">
        <f>Input!O409</f>
        <v>2.0660557877344941</v>
      </c>
      <c r="D409" s="137">
        <f>C409*Input!P409/100</f>
        <v>9.855370383659438E-3</v>
      </c>
      <c r="E409" s="138">
        <f>Input!M409</f>
        <v>2.6987434437608284</v>
      </c>
      <c r="F409" s="139">
        <f>E409*Input!N409/100</f>
        <v>2.9468622488952725E-4</v>
      </c>
      <c r="G409" s="140">
        <f t="shared" si="1326"/>
        <v>372.10274602574299</v>
      </c>
      <c r="H409" s="139">
        <f>G409*Input!L409/100</f>
        <v>2.1384579655521475E-2</v>
      </c>
      <c r="I409" s="137">
        <v>0</v>
      </c>
      <c r="J409" s="141">
        <f>(((C409*$G$4*0.000000001*Input!G409*(234/233))-(I409*0.000000000000001))/Input!F409)*1000000000000</f>
        <v>755.68443074944878</v>
      </c>
      <c r="K409" s="137">
        <f>J409*Input!P409/100</f>
        <v>3.6047187120572239</v>
      </c>
      <c r="L409" s="142">
        <f t="shared" si="1327"/>
        <v>10.450566376974395</v>
      </c>
      <c r="M409" s="143">
        <f>L409*Input!P409/100</f>
        <v>4.985063954978558E-2</v>
      </c>
      <c r="N409" s="137">
        <v>0</v>
      </c>
      <c r="O409" s="141">
        <f>(((G409*$D$4*0.000000001*Input!G409*(238/236))-(N409*0.000000001))/Input!F409)*1000000</f>
        <v>13.710028595478457</v>
      </c>
      <c r="P409" s="137">
        <f>O409*Input!L409/100</f>
        <v>7.8790925815743135E-4</v>
      </c>
      <c r="Q409" s="144">
        <f t="shared" si="1328"/>
        <v>10.229041090491608</v>
      </c>
      <c r="R409" s="145">
        <f>Q409*Input!L409/100</f>
        <v>5.8785845128938338E-4</v>
      </c>
      <c r="S409" s="143">
        <f>Input!S409*0.0000028263/0.000000000155125</f>
        <v>1.0002308281302279</v>
      </c>
      <c r="T409" s="137">
        <f>S409*Input!T409/100</f>
        <v>1.3592600798436557E-3</v>
      </c>
      <c r="U409" s="143">
        <f>S409</f>
        <v>1.0002308281302279</v>
      </c>
      <c r="V409" s="137">
        <f>U409*Input!T409/100</f>
        <v>1.3592600798436557E-3</v>
      </c>
      <c r="W409" s="146">
        <v>0</v>
      </c>
      <c r="X409" s="141">
        <f>((($L$4*0.000000001*Input!G409/Input!W409*(232/229))-(W409*0.000000001))/Input!F409)*1000000000</f>
        <v>0.96189830587567882</v>
      </c>
      <c r="Y409" s="141">
        <f>X409*Input!X409/100</f>
        <v>3.3898982275156432E-3</v>
      </c>
      <c r="Z409" s="141">
        <f t="shared" si="1329"/>
        <v>2.3486804356100664E-4</v>
      </c>
      <c r="AA409" s="141">
        <f>Z409*Input!X409/100</f>
        <v>8.2771615222121607E-7</v>
      </c>
      <c r="AB409" s="142">
        <v>0</v>
      </c>
      <c r="AC409" s="142">
        <v>0.85</v>
      </c>
      <c r="AD409" s="141">
        <f>(((Input!G409*$L$4*0.000000001*Input!U409*(230/229))-((AB409*0.000000000000001)+(Input!G409*AC409*0.000000000000001)))/Input!F409)*1000000000000</f>
        <v>225.47501788509337</v>
      </c>
      <c r="AE409" s="141">
        <f>AD409*Input!V409/100</f>
        <v>0.59796991523456333</v>
      </c>
      <c r="AF409" s="141">
        <f t="shared" si="1330"/>
        <v>10.279073194906852</v>
      </c>
      <c r="AG409" s="141">
        <f>AF409*Input!V409/100</f>
        <v>2.7260565648034415E-2</v>
      </c>
      <c r="AH409" s="137">
        <f t="shared" si="1331"/>
        <v>43765.311955846722</v>
      </c>
      <c r="AI409" s="146">
        <f t="shared" si="1332"/>
        <v>193.03010510042438</v>
      </c>
      <c r="AJ409" s="143">
        <f t="shared" si="1333"/>
        <v>0.23082813022790027</v>
      </c>
      <c r="AK409" s="146">
        <f t="shared" si="1334"/>
        <v>1.3592600798436558</v>
      </c>
      <c r="AL409" s="146">
        <f t="shared" si="1335"/>
        <v>1.0048911822694457</v>
      </c>
      <c r="AM409" s="146">
        <f t="shared" si="1336"/>
        <v>2.6656423829914651E-3</v>
      </c>
      <c r="AN409" s="137">
        <f>AF409/Q409</f>
        <v>1.0048911822694457</v>
      </c>
      <c r="AO409" s="141">
        <f t="shared" si="1337"/>
        <v>2.6656423829914651E-3</v>
      </c>
      <c r="AP409" s="137" t="str">
        <f t="shared" si="1338"/>
        <v>Out of range</v>
      </c>
      <c r="AQ409" s="137" t="e">
        <f t="shared" si="1339"/>
        <v>#VALUE!</v>
      </c>
      <c r="AR409" s="137" t="e">
        <f t="shared" si="1340"/>
        <v>#VALUE!</v>
      </c>
      <c r="AS409" s="145">
        <f t="shared" si="1341"/>
        <v>2.296090527775159E-5</v>
      </c>
      <c r="AT409" s="145">
        <f t="shared" si="1342"/>
        <v>8.0929013108432291E-8</v>
      </c>
      <c r="AU409" s="137">
        <v>0.75</v>
      </c>
      <c r="AV409" s="137">
        <f t="shared" si="1343"/>
        <v>0.375</v>
      </c>
      <c r="AW409" s="137" t="str">
        <f t="shared" si="1344"/>
        <v>Out of range</v>
      </c>
      <c r="AX409" s="147">
        <f t="shared" si="1345"/>
        <v>202.5412253085</v>
      </c>
      <c r="AY409" s="147" t="e">
        <f t="shared" si="1346"/>
        <v>#VALUE!</v>
      </c>
      <c r="AZ409" s="137" t="str">
        <f>Input!B409</f>
        <v>Hu1-13</v>
      </c>
      <c r="BA409" s="148">
        <f>Input!E409</f>
        <v>0</v>
      </c>
      <c r="BB409" s="137" t="e">
        <f t="shared" si="1347"/>
        <v>#VALUE!</v>
      </c>
      <c r="BC409" s="143" t="e">
        <f t="shared" si="1348"/>
        <v>#VALUE!</v>
      </c>
      <c r="BD409" s="137" t="e">
        <f t="shared" si="1349"/>
        <v>#VALUE!</v>
      </c>
      <c r="BE409" s="149" t="e">
        <f t="shared" si="1350"/>
        <v>#VALUE!</v>
      </c>
      <c r="BF409" s="150" t="e">
        <f t="shared" si="1351"/>
        <v>#VALUE!</v>
      </c>
      <c r="BG409" s="151"/>
      <c r="BH409" s="151"/>
      <c r="BI409" s="151"/>
      <c r="BJ409" s="151"/>
      <c r="BK409" s="151"/>
      <c r="BL409" s="151"/>
      <c r="BM409" s="155"/>
      <c r="BN409" s="151"/>
      <c r="BO409" s="151"/>
      <c r="BP409" s="151"/>
      <c r="BQ409" s="151"/>
      <c r="BR409" s="151"/>
      <c r="BS409" s="151"/>
      <c r="BT409" s="151"/>
      <c r="BU409" s="151"/>
      <c r="BV409" s="151"/>
      <c r="BW409" s="151"/>
      <c r="BX409" s="151"/>
      <c r="BY409" s="151"/>
      <c r="BZ409" s="151"/>
      <c r="CA409" s="151"/>
      <c r="CB409" s="151"/>
      <c r="CC409" s="151"/>
      <c r="CD409" s="151"/>
      <c r="CE409" s="151"/>
      <c r="CF409" s="151"/>
      <c r="CG409" s="151"/>
      <c r="CH409" s="151"/>
      <c r="CI409" s="151"/>
      <c r="CJ409" s="151"/>
      <c r="CK409" s="151"/>
      <c r="CL409" s="151"/>
      <c r="CM409" s="151"/>
      <c r="CN409" s="151"/>
      <c r="CO409" s="151"/>
      <c r="CP409" s="151"/>
      <c r="CQ409" s="151"/>
      <c r="CR409" s="151"/>
      <c r="CS409" s="151"/>
      <c r="CT409" s="151"/>
      <c r="CU409" s="151"/>
      <c r="CV409" s="151"/>
      <c r="CW409" s="151"/>
      <c r="CX409" s="151"/>
      <c r="CY409" s="151"/>
      <c r="CZ409" s="151"/>
      <c r="DA409" s="151"/>
      <c r="DB409" s="151"/>
      <c r="DC409" s="151"/>
      <c r="DD409" s="151"/>
      <c r="DE409" s="151"/>
    </row>
    <row r="410" spans="1:109" ht="15" customHeight="1" x14ac:dyDescent="0.2">
      <c r="A410" s="9">
        <f>Input!A410</f>
        <v>9387</v>
      </c>
      <c r="B410" s="9" t="str">
        <f>Input!B410</f>
        <v>EH-STE 18 S6 Top</v>
      </c>
      <c r="C410" s="9">
        <f>Input!O410</f>
        <v>1.9131019190318117</v>
      </c>
      <c r="D410" s="9">
        <f>C410*Input!P410/100</f>
        <v>3.8344984436187819E-3</v>
      </c>
      <c r="E410" s="11">
        <f>Input!M410</f>
        <v>2.2739045410656069</v>
      </c>
      <c r="F410" s="12">
        <f>E410*Input!N410/100</f>
        <v>8.8886583219072187E-5</v>
      </c>
      <c r="G410" s="13">
        <f t="shared" ref="G410:G411" si="1352">E410*137.88</f>
        <v>313.52595812212587</v>
      </c>
      <c r="H410" s="12">
        <f>G410*Input!L410/100</f>
        <v>1.3120075713067376E-2</v>
      </c>
      <c r="I410" s="9">
        <v>0.3</v>
      </c>
      <c r="J410" s="21">
        <f>(((C410*$G$4*0.000000001*Input!G410*(234/233))-(I410*0.000000000000001))/Input!F410)*1000000000000</f>
        <v>34.16174038349623</v>
      </c>
      <c r="K410" s="9">
        <f>J410*Input!P410/100</f>
        <v>6.8471595281300313E-2</v>
      </c>
      <c r="L410" s="14">
        <f t="shared" ref="L410:L411" si="1353">(J410/234)*602200000000*0.0000028263/(365.2425*24*60)</f>
        <v>0.47243203763855568</v>
      </c>
      <c r="M410" s="22">
        <f>L410*Input!P410/100</f>
        <v>9.4691239134686621E-4</v>
      </c>
      <c r="N410" s="9">
        <v>5.0000000000000001E-3</v>
      </c>
      <c r="O410" s="21">
        <f>(((G410*$D$4*0.000000001*Input!G410*(238/236))-(N410*0.000000001))/Input!F410)*1000000</f>
        <v>0.56396516788680562</v>
      </c>
      <c r="P410" s="9">
        <f>O410*Input!L410/100</f>
        <v>2.3600169333747644E-5</v>
      </c>
      <c r="Q410" s="23">
        <f t="shared" ref="Q410:Q411" si="1354">(O410/238.05)*602200000000000000*0.00000000015512/(365.2425*24*60)</f>
        <v>0.42077394921135908</v>
      </c>
      <c r="R410" s="24">
        <f>Q410*Input!L410/100</f>
        <v>1.7608066983688149E-5</v>
      </c>
      <c r="S410" s="65">
        <f>Input!S410*0.0000028263/0.000000000155125</f>
        <v>1.1188780969300638</v>
      </c>
      <c r="T410" s="9">
        <f>S410*Input!T410/100</f>
        <v>4.4322642827427121E-4</v>
      </c>
      <c r="U410" s="9">
        <f>S410*1/((U409+U411)/2)</f>
        <v>1.1186198879928826</v>
      </c>
      <c r="V410" s="9">
        <f>U410*Input!T410/100</f>
        <v>4.4312414275693977E-4</v>
      </c>
      <c r="W410" s="3">
        <v>3.0000000000000001E-3</v>
      </c>
      <c r="X410" s="21">
        <f>((($L$4*0.000000001*Input!G410/Input!W410*(232/229))-(W410*0.000000001))/Input!F410)*1000000000</f>
        <v>7.2952770022261602</v>
      </c>
      <c r="Y410" s="21">
        <f>X410*Input!X410/100</f>
        <v>1.2583471261269741E-2</v>
      </c>
      <c r="Z410" s="21">
        <f t="shared" ref="Z410:Z411" si="1355">(X410/232)*6.022E+23*0.000000001*0.000000000049475/(365.2425*24*60)</f>
        <v>1.7812979046559589E-3</v>
      </c>
      <c r="AA410" s="21">
        <f>Z410*Input!X410/100</f>
        <v>3.0725236319550767E-6</v>
      </c>
      <c r="AB410" s="14">
        <v>0.05</v>
      </c>
      <c r="AC410" s="14">
        <v>0.85</v>
      </c>
      <c r="AD410" s="21">
        <f>(((Input!G410*$L$4*0.000000001*Input!U410*(230/229))-((AB410*0.000000000000001)+(Input!G410*AC410*0.000000000000001)))/Input!F410)*1000000000000</f>
        <v>6.8630407402534459</v>
      </c>
      <c r="AE410" s="21">
        <f>AD410*Input!V410/100</f>
        <v>1.3135519040317147E-2</v>
      </c>
      <c r="AF410" s="21">
        <f t="shared" ref="AF410:AF411" si="1356">(AD410/230)*602200000000*0.0000091577/(365.2425*24*60)</f>
        <v>0.31287589538919292</v>
      </c>
      <c r="AG410" s="21">
        <f>AF410*Input!V410/100</f>
        <v>5.9882892098193322E-4</v>
      </c>
      <c r="AH410" s="9">
        <f t="shared" ref="AH410:AH411" si="1357">AF410/Z410</f>
        <v>175.64490171542755</v>
      </c>
      <c r="AI410" s="3">
        <f t="shared" ref="AI410:AI411" si="1358">AH410*SQRT((AG410/AF410)^2+(AA410/Z410)^2)</f>
        <v>0.45255119243066899</v>
      </c>
      <c r="AJ410" s="22">
        <f t="shared" ref="AJ410:AJ411" si="1359">(U410-1)*1000</f>
        <v>118.61988799288258</v>
      </c>
      <c r="AK410" s="3">
        <f t="shared" ref="AK410:AK411" si="1360">V410*1000</f>
        <v>0.44312414275693979</v>
      </c>
      <c r="AL410" s="3">
        <f t="shared" ref="AL410:AL411" si="1361">AF410/Q410</f>
        <v>0.74357240027716676</v>
      </c>
      <c r="AM410" s="3">
        <f t="shared" ref="AM410:AM411" si="1362">AL410*SQRT((R410/Q410)^2+(AG410/AF410)^2)</f>
        <v>1.4235007588502722E-3</v>
      </c>
      <c r="AN410" s="9">
        <f>AL410*1/((AN409+AN411)/2)</f>
        <v>0.73995315452752131</v>
      </c>
      <c r="AO410" s="21">
        <f t="shared" ref="AO410:AO411" si="1363">AN410*SQRT((R410/Q410)^2+(AG410/AF410)^2)</f>
        <v>1.41657204677171E-3</v>
      </c>
      <c r="AP410" s="58">
        <f t="shared" ref="AP410:AP411" si="1364">ThU_Alter_Kombi(AN410,U410)</f>
        <v>115.0167</v>
      </c>
      <c r="AQ410" s="58">
        <f t="shared" ref="AQ410:AQ411" si="1365">Montealter(AN410,AO410,U410,V410)</f>
        <v>0.34649999999999997</v>
      </c>
      <c r="AR410" s="58">
        <f t="shared" ref="AR410:AR411" si="1366">(AQ410/AP410)*100</f>
        <v>0.30126059954771783</v>
      </c>
      <c r="AS410" s="67">
        <f t="shared" ref="AS410:AS411" si="1367">Z410/Q410</f>
        <v>4.2333844763787756E-3</v>
      </c>
      <c r="AT410" s="67">
        <f t="shared" ref="AT410:AT411" si="1368">AS410*SQRT((Y410/X410)^2+(P410/O410)^2)</f>
        <v>7.3042252819200641E-6</v>
      </c>
      <c r="AU410" s="58">
        <v>0.75</v>
      </c>
      <c r="AV410" s="58">
        <f t="shared" ref="AV410:AV411" si="1369">AU410/2</f>
        <v>0.375</v>
      </c>
      <c r="AW410" s="58">
        <f t="shared" ref="AW410:AW411" si="1370">marincorr_age(AN410,U410,AS410,AU410)</f>
        <v>114.71850000000001</v>
      </c>
      <c r="AX410" s="57">
        <f t="shared" ref="AX410:AX411" si="1371">marincorr_age_error(AN410, AO410, U410, V410, AS410, AT410, AU410, AV410)</f>
        <v>0.44991753839999998</v>
      </c>
      <c r="AY410" s="47">
        <f t="shared" ref="AY410:AY411" si="1372">SQRT(((AU410*EXP(-0.0000091577*AW410*1000))/(0.0000091577*(EXP(-0.0000091577*AW410*1000)+(AJ410/1000)*EXP(-(0.0000091577-0.0000028263)*AW410*1000)-AS410*AU410*EXP(-0.0000091577*AW410*1000))))^2*AT410^2+((AS410*EXP(-0.0000091577*AW410*1000))/(0.0000091577*(EXP(-0.0000091577*AW410*1000)+(AJ410/1000)*EXP(-(0.0000091577-0.0000028263)*AW410*1000)-AS410*AU410*EXP(-0.0000091577*AW410*1000))))^2*AV410^2+((0.0000091577/(0.0000091577-0.0000028263))*(EXP(-(0.0000091577-0.0000028263)*AW410*1000)-1)/(0.0000091577*(EXP(-0.0000091577*AW410*1000)+(AJ410/1000)*EXP(-(0.0000091577-0.0000028263)*AW410*1000)-AS410*AU410*EXP(-0.0000091577*AW410*1000))))^2*T410^2+(1/(0.0000091577*(EXP(-0.0000091577*AW410*1000)+(AJ410/1000)*EXP(-(0.0000091577-0.0000028263)*AW410*1000)-AS410*AU410*EXP(-0.0000091577*AW410*1000))))^2*AO410^2)/1000</f>
        <v>0.41878687093685124</v>
      </c>
      <c r="AZ410" s="9" t="str">
        <f>Input!B410</f>
        <v>EH-STE 18 S6 Top</v>
      </c>
      <c r="BA410" s="48">
        <f>Input!E410</f>
        <v>0</v>
      </c>
      <c r="BB410" s="58">
        <f t="shared" ref="BB410:BB411" si="1373">((U410-1)*EXP(0.0000028263*AW410*1000))*1000</f>
        <v>164.04701420258073</v>
      </c>
      <c r="BC410" s="22">
        <f t="shared" ref="BC410:BC411" si="1374">SQRT((EXP(0.0000028263*AW410*1000)*V410)^2+((U410-1)*0.0000028263*EXP(0.0000028263*AW410*1000)*AX410*1000)^2)*1000</f>
        <v>0.64735544145397705</v>
      </c>
      <c r="BD410" s="9">
        <f t="shared" ref="BD410:BD411" si="1375">AW410*1000-58</f>
        <v>114660.5</v>
      </c>
      <c r="BE410" s="49">
        <f t="shared" ref="BE410:BE411" si="1376">AY410/2*1000</f>
        <v>209.39343546842562</v>
      </c>
      <c r="BF410" s="89">
        <f t="shared" ref="BF410:BF411" si="1377">AY410/AW410*100</f>
        <v>0.36505609028783609</v>
      </c>
      <c r="BG410" s="85"/>
      <c r="BH410" s="85"/>
      <c r="BI410" s="85"/>
      <c r="BJ410" s="85"/>
      <c r="BK410" s="85"/>
      <c r="BL410" s="85"/>
      <c r="BM410" s="90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s="154" customFormat="1" ht="15" customHeight="1" x14ac:dyDescent="0.2">
      <c r="A411" s="137">
        <f>Input!A411</f>
        <v>9186</v>
      </c>
      <c r="B411" s="137" t="str">
        <f>Input!B411</f>
        <v>Hu1-13</v>
      </c>
      <c r="C411" s="137">
        <f>Input!O411</f>
        <v>2.0660557877344941</v>
      </c>
      <c r="D411" s="137">
        <f>C411*Input!P411/100</f>
        <v>9.855370383659438E-3</v>
      </c>
      <c r="E411" s="138">
        <f>Input!M411</f>
        <v>2.6987434437608284</v>
      </c>
      <c r="F411" s="139">
        <f>E411*Input!N411/100</f>
        <v>2.9468622488952725E-4</v>
      </c>
      <c r="G411" s="140">
        <f t="shared" si="1352"/>
        <v>372.10274602574299</v>
      </c>
      <c r="H411" s="139">
        <f>G411*Input!L411/100</f>
        <v>2.1384579655521475E-2</v>
      </c>
      <c r="I411" s="137">
        <v>0</v>
      </c>
      <c r="J411" s="141">
        <f>(((C411*$G$4*0.000000001*Input!G411*(234/233))-(I411*0.000000000000001))/Input!F411)*1000000000000</f>
        <v>755.68443074944878</v>
      </c>
      <c r="K411" s="137">
        <f>J411*Input!P411/100</f>
        <v>3.6047187120572239</v>
      </c>
      <c r="L411" s="142">
        <f t="shared" si="1353"/>
        <v>10.450566376974395</v>
      </c>
      <c r="M411" s="143">
        <f>L411*Input!P411/100</f>
        <v>4.985063954978558E-2</v>
      </c>
      <c r="N411" s="137">
        <v>0</v>
      </c>
      <c r="O411" s="141">
        <f>(((G411*$D$4*0.000000001*Input!G411*(238/236))-(N411*0.000000001))/Input!F411)*1000000</f>
        <v>13.710028595478457</v>
      </c>
      <c r="P411" s="137">
        <f>O411*Input!L411/100</f>
        <v>7.8790925815743135E-4</v>
      </c>
      <c r="Q411" s="144">
        <f t="shared" si="1354"/>
        <v>10.229041090491608</v>
      </c>
      <c r="R411" s="145">
        <f>Q411*Input!L411/100</f>
        <v>5.8785845128938338E-4</v>
      </c>
      <c r="S411" s="143">
        <f>Input!S411*0.0000028263/0.000000000155125</f>
        <v>1.0002308281302279</v>
      </c>
      <c r="T411" s="137">
        <f>S411*Input!T411/100</f>
        <v>1.3592600798436557E-3</v>
      </c>
      <c r="U411" s="143">
        <f>S411</f>
        <v>1.0002308281302279</v>
      </c>
      <c r="V411" s="137">
        <f>U411*Input!T411/100</f>
        <v>1.3592600798436557E-3</v>
      </c>
      <c r="W411" s="146">
        <v>0</v>
      </c>
      <c r="X411" s="141">
        <f>((($L$4*0.000000001*Input!G411/Input!W411*(232/229))-(W411*0.000000001))/Input!F411)*1000000000</f>
        <v>0.96189830587567882</v>
      </c>
      <c r="Y411" s="141">
        <f>X411*Input!X411/100</f>
        <v>3.3898982275156432E-3</v>
      </c>
      <c r="Z411" s="141">
        <f t="shared" si="1355"/>
        <v>2.3486804356100664E-4</v>
      </c>
      <c r="AA411" s="141">
        <f>Z411*Input!X411/100</f>
        <v>8.2771615222121607E-7</v>
      </c>
      <c r="AB411" s="142">
        <v>0</v>
      </c>
      <c r="AC411" s="142">
        <v>0.85</v>
      </c>
      <c r="AD411" s="141">
        <f>(((Input!G411*$L$4*0.000000001*Input!U411*(230/229))-((AB411*0.000000000000001)+(Input!G411*AC411*0.000000000000001)))/Input!F411)*1000000000000</f>
        <v>225.47501788509337</v>
      </c>
      <c r="AE411" s="141">
        <f>AD411*Input!V411/100</f>
        <v>0.59796991523456333</v>
      </c>
      <c r="AF411" s="141">
        <f t="shared" si="1356"/>
        <v>10.279073194906852</v>
      </c>
      <c r="AG411" s="141">
        <f>AF411*Input!V411/100</f>
        <v>2.7260565648034415E-2</v>
      </c>
      <c r="AH411" s="137">
        <f t="shared" si="1357"/>
        <v>43765.311955846722</v>
      </c>
      <c r="AI411" s="146">
        <f t="shared" si="1358"/>
        <v>193.03010510042438</v>
      </c>
      <c r="AJ411" s="143">
        <f t="shared" si="1359"/>
        <v>0.23082813022790027</v>
      </c>
      <c r="AK411" s="146">
        <f t="shared" si="1360"/>
        <v>1.3592600798436558</v>
      </c>
      <c r="AL411" s="146">
        <f t="shared" si="1361"/>
        <v>1.0048911822694457</v>
      </c>
      <c r="AM411" s="146">
        <f t="shared" si="1362"/>
        <v>2.6656423829914651E-3</v>
      </c>
      <c r="AN411" s="137">
        <f>AF411/Q411</f>
        <v>1.0048911822694457</v>
      </c>
      <c r="AO411" s="141">
        <f t="shared" si="1363"/>
        <v>2.6656423829914651E-3</v>
      </c>
      <c r="AP411" s="137" t="str">
        <f t="shared" si="1364"/>
        <v>Out of range</v>
      </c>
      <c r="AQ411" s="137" t="e">
        <f t="shared" si="1365"/>
        <v>#VALUE!</v>
      </c>
      <c r="AR411" s="137" t="e">
        <f t="shared" si="1366"/>
        <v>#VALUE!</v>
      </c>
      <c r="AS411" s="145">
        <f t="shared" si="1367"/>
        <v>2.296090527775159E-5</v>
      </c>
      <c r="AT411" s="145">
        <f t="shared" si="1368"/>
        <v>8.0929013108432291E-8</v>
      </c>
      <c r="AU411" s="137">
        <v>0.75</v>
      </c>
      <c r="AV411" s="137">
        <f t="shared" si="1369"/>
        <v>0.375</v>
      </c>
      <c r="AW411" s="137" t="str">
        <f t="shared" si="1370"/>
        <v>Out of range</v>
      </c>
      <c r="AX411" s="147">
        <f t="shared" si="1371"/>
        <v>226.5534573066</v>
      </c>
      <c r="AY411" s="147" t="e">
        <f t="shared" si="1372"/>
        <v>#VALUE!</v>
      </c>
      <c r="AZ411" s="137" t="str">
        <f>Input!B411</f>
        <v>Hu1-13</v>
      </c>
      <c r="BA411" s="148">
        <f>Input!E411</f>
        <v>0</v>
      </c>
      <c r="BB411" s="137" t="e">
        <f t="shared" si="1373"/>
        <v>#VALUE!</v>
      </c>
      <c r="BC411" s="143" t="e">
        <f t="shared" si="1374"/>
        <v>#VALUE!</v>
      </c>
      <c r="BD411" s="137" t="e">
        <f t="shared" si="1375"/>
        <v>#VALUE!</v>
      </c>
      <c r="BE411" s="149" t="e">
        <f t="shared" si="1376"/>
        <v>#VALUE!</v>
      </c>
      <c r="BF411" s="150" t="e">
        <f t="shared" si="1377"/>
        <v>#VALUE!</v>
      </c>
      <c r="BG411" s="151"/>
      <c r="BH411" s="151"/>
      <c r="BI411" s="151"/>
      <c r="BJ411" s="151"/>
      <c r="BK411" s="151"/>
      <c r="BL411" s="151"/>
      <c r="BM411" s="155"/>
      <c r="BN411" s="151"/>
      <c r="BO411" s="151"/>
      <c r="BP411" s="151"/>
      <c r="BQ411" s="151"/>
      <c r="BR411" s="151"/>
      <c r="BS411" s="151"/>
      <c r="BT411" s="151"/>
      <c r="BU411" s="151"/>
      <c r="BV411" s="151"/>
      <c r="BW411" s="151"/>
      <c r="BX411" s="151"/>
      <c r="BY411" s="151"/>
      <c r="BZ411" s="151"/>
      <c r="CA411" s="151"/>
      <c r="CB411" s="151"/>
      <c r="CC411" s="151"/>
      <c r="CD411" s="151"/>
      <c r="CE411" s="151"/>
      <c r="CF411" s="151"/>
      <c r="CG411" s="151"/>
      <c r="CH411" s="151"/>
      <c r="CI411" s="151"/>
      <c r="CJ411" s="151"/>
      <c r="CK411" s="151"/>
      <c r="CL411" s="151"/>
      <c r="CM411" s="151"/>
      <c r="CN411" s="151"/>
      <c r="CO411" s="151"/>
      <c r="CP411" s="151"/>
      <c r="CQ411" s="151"/>
      <c r="CR411" s="151"/>
      <c r="CS411" s="151"/>
      <c r="CT411" s="151"/>
      <c r="CU411" s="151"/>
      <c r="CV411" s="151"/>
      <c r="CW411" s="151"/>
      <c r="CX411" s="151"/>
      <c r="CY411" s="151"/>
      <c r="CZ411" s="151"/>
      <c r="DA411" s="151"/>
      <c r="DB411" s="151"/>
      <c r="DC411" s="151"/>
      <c r="DD411" s="151"/>
      <c r="DE411" s="151"/>
    </row>
    <row r="412" spans="1:109" s="76" customFormat="1" x14ac:dyDescent="0.2">
      <c r="A412" s="75"/>
      <c r="B412" s="75"/>
      <c r="C412" s="75"/>
      <c r="D412" s="75"/>
      <c r="E412" s="128"/>
      <c r="F412" s="75"/>
      <c r="G412" s="129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5"/>
      <c r="AD412" s="75"/>
      <c r="AE412" s="75"/>
      <c r="AF412" s="75"/>
      <c r="AG412" s="75"/>
      <c r="AH412" s="75"/>
      <c r="AI412" s="75"/>
      <c r="AJ412" s="75"/>
      <c r="AK412" s="75"/>
      <c r="AL412" s="75"/>
      <c r="AM412" s="75"/>
      <c r="AN412" s="75"/>
      <c r="AO412" s="75"/>
      <c r="AP412" s="75"/>
      <c r="AQ412" s="75"/>
      <c r="AR412" s="75"/>
      <c r="AS412" s="75"/>
      <c r="AT412" s="75"/>
      <c r="AU412" s="75"/>
      <c r="AV412" s="75"/>
      <c r="AW412" s="75"/>
      <c r="AX412" s="75"/>
      <c r="AY412" s="75"/>
      <c r="AZ412" s="75"/>
      <c r="BA412" s="75"/>
      <c r="BB412" s="75"/>
      <c r="BC412" s="75"/>
      <c r="BD412" s="75"/>
      <c r="BE412" s="75"/>
      <c r="BF412" s="127"/>
      <c r="BG412" s="75"/>
      <c r="BH412" s="75"/>
      <c r="BI412" s="75"/>
      <c r="BJ412" s="75"/>
      <c r="BK412" s="75"/>
      <c r="BL412" s="75"/>
      <c r="BM412" s="75"/>
      <c r="BN412" s="75"/>
      <c r="BO412" s="75"/>
      <c r="BP412" s="75"/>
      <c r="BQ412" s="75"/>
      <c r="BR412" s="75"/>
      <c r="BS412" s="75"/>
      <c r="BT412" s="75"/>
      <c r="BU412" s="75"/>
      <c r="BV412" s="75"/>
      <c r="BW412" s="75"/>
      <c r="BX412" s="75"/>
      <c r="BY412" s="75"/>
      <c r="BZ412" s="75"/>
      <c r="CA412" s="75"/>
      <c r="CB412" s="75"/>
      <c r="CC412" s="75"/>
      <c r="CD412" s="75"/>
      <c r="CE412" s="75"/>
      <c r="CF412" s="75"/>
      <c r="CG412" s="75"/>
      <c r="CH412" s="75"/>
      <c r="CI412" s="75"/>
      <c r="CJ412" s="75"/>
      <c r="CK412" s="75"/>
      <c r="CL412" s="75"/>
      <c r="CM412" s="75"/>
      <c r="CN412" s="75"/>
      <c r="CO412" s="75"/>
      <c r="CP412" s="75"/>
      <c r="CQ412" s="75"/>
      <c r="CR412" s="75"/>
      <c r="CS412" s="75"/>
      <c r="CT412" s="75"/>
      <c r="CU412" s="75"/>
      <c r="CV412" s="75"/>
      <c r="CW412" s="75"/>
      <c r="CX412" s="75"/>
      <c r="CY412" s="75"/>
      <c r="CZ412" s="75"/>
      <c r="DA412" s="75"/>
      <c r="DB412" s="75"/>
      <c r="DC412" s="75"/>
      <c r="DD412" s="75"/>
      <c r="DE412" s="75"/>
    </row>
    <row r="413" spans="1:109" s="154" customFormat="1" ht="15" customHeight="1" x14ac:dyDescent="0.2">
      <c r="A413" s="137">
        <f>Input!A413</f>
        <v>9186</v>
      </c>
      <c r="B413" s="137" t="str">
        <f>Input!B413</f>
        <v>Hu1-13</v>
      </c>
      <c r="C413" s="137">
        <f>Input!O413</f>
        <v>2.0896563839355289</v>
      </c>
      <c r="D413" s="137">
        <f>C413*Input!P413/100</f>
        <v>2.0948481223392039E-2</v>
      </c>
      <c r="E413" s="138">
        <f>Input!M413</f>
        <v>2.6999035099203081</v>
      </c>
      <c r="F413" s="139">
        <f>E413*Input!N413/100</f>
        <v>2.8932595789065053E-4</v>
      </c>
      <c r="G413" s="140">
        <f t="shared" ref="G413:G425" si="1378">E413*137.88</f>
        <v>372.26269594781206</v>
      </c>
      <c r="H413" s="139">
        <f>G413*Input!L413/100</f>
        <v>2.6292740977915424E-2</v>
      </c>
      <c r="I413" s="137">
        <v>0</v>
      </c>
      <c r="J413" s="141">
        <f>(((C413*$G$4*0.000000001*Input!G413*(234/233))-(I413*0.000000000000001))/Input!F413)*1000000000000</f>
        <v>764.31662897536557</v>
      </c>
      <c r="K413" s="137">
        <f>J413*Input!P413/100</f>
        <v>7.6621556892823257</v>
      </c>
      <c r="L413" s="142">
        <f t="shared" ref="L413:L425" si="1379">(J413/234)*602200000000*0.0000028263/(365.2425*24*60)</f>
        <v>10.569943403770724</v>
      </c>
      <c r="M413" s="143">
        <f>L413*Input!P413/100</f>
        <v>0.10596204362996314</v>
      </c>
      <c r="N413" s="137">
        <v>0</v>
      </c>
      <c r="O413" s="141">
        <f>(((G413*$D$4*0.000000001*Input!G413*(238/236))-(N413*0.000000001))/Input!F413)*1000000</f>
        <v>13.71592190862606</v>
      </c>
      <c r="P413" s="137">
        <f>O413*Input!L413/100</f>
        <v>9.6874918153866635E-4</v>
      </c>
      <c r="Q413" s="144">
        <f t="shared" ref="Q413:Q425" si="1380">(O413/238.05)*602200000000000000*0.00000000015512/(365.2425*24*60)</f>
        <v>10.233438086597499</v>
      </c>
      <c r="R413" s="145">
        <f>Q413*Input!L413/100</f>
        <v>7.2278296980410577E-4</v>
      </c>
      <c r="S413" s="143">
        <f>Input!S413*0.0000028263/0.000000000155125</f>
        <v>0.99972084154531637</v>
      </c>
      <c r="T413" s="137">
        <f>S413*Input!T413/100</f>
        <v>2.0610107378262218E-3</v>
      </c>
      <c r="U413" s="143">
        <f>S413</f>
        <v>0.99972084154531637</v>
      </c>
      <c r="V413" s="137">
        <f>U413*Input!T413/100</f>
        <v>2.0610107378262218E-3</v>
      </c>
      <c r="W413" s="146">
        <v>0</v>
      </c>
      <c r="X413" s="141">
        <f>((($L$4*0.000000001*Input!G413/Input!W413*(232/229))-(W413*0.000000001))/Input!F413)*1000000000</f>
        <v>0.90842390076449631</v>
      </c>
      <c r="Y413" s="141">
        <f>X413*Input!X413/100</f>
        <v>6.006497512371891E-3</v>
      </c>
      <c r="Z413" s="141">
        <f t="shared" ref="Z413:Z425" si="1381">(X413/232)*6.022E+23*0.000000001*0.000000000049475/(365.2425*24*60)</f>
        <v>2.2181112389254082E-4</v>
      </c>
      <c r="AA413" s="141">
        <f>Z413*Input!X413/100</f>
        <v>1.4666148289974957E-6</v>
      </c>
      <c r="AB413" s="142">
        <v>0</v>
      </c>
      <c r="AC413" s="142">
        <v>0.85</v>
      </c>
      <c r="AD413" s="141">
        <f>(((Input!G413*$L$4*0.000000001*Input!U413*(230/229))-((AB413*0.000000000000001)+(Input!G413*AC413*0.000000000000001)))/Input!F413)*1000000000000</f>
        <v>224.87271799545206</v>
      </c>
      <c r="AE413" s="141">
        <f>AD413*Input!V413/100</f>
        <v>0.61781534321173215</v>
      </c>
      <c r="AF413" s="141">
        <f t="shared" ref="AF413:AF425" si="1382">(AD413/230)*602200000000*0.0000091577/(365.2425*24*60)</f>
        <v>10.25161523211799</v>
      </c>
      <c r="AG413" s="141">
        <f>AF413*Input!V413/100</f>
        <v>2.81652894115581E-2</v>
      </c>
      <c r="AH413" s="137">
        <f t="shared" ref="AH413:AH425" si="1383">AF413/Z413</f>
        <v>46217.768758452861</v>
      </c>
      <c r="AI413" s="146">
        <f t="shared" ref="AI413:AI425" si="1384">AH413*SQRT((AG413/AF413)^2+(AA413/Z413)^2)</f>
        <v>330.92287935290409</v>
      </c>
      <c r="AJ413" s="143">
        <f t="shared" ref="AJ413:AJ425" si="1385">(U413-1)*1000</f>
        <v>-0.27915845468362566</v>
      </c>
      <c r="AK413" s="146">
        <f t="shared" ref="AK413:AK425" si="1386">V413*1000</f>
        <v>2.0610107378262219</v>
      </c>
      <c r="AL413" s="146">
        <f t="shared" ref="AL413:AL425" si="1387">AF413/Q413</f>
        <v>1.0017762501093643</v>
      </c>
      <c r="AM413" s="146">
        <f t="shared" ref="AM413:AM425" si="1388">AL413*SQRT((R413/Q413)^2+(AG413/AF413)^2)</f>
        <v>2.7531895642360304E-3</v>
      </c>
      <c r="AN413" s="137">
        <f>AF413/Q413</f>
        <v>1.0017762501093643</v>
      </c>
      <c r="AO413" s="141">
        <f t="shared" ref="AO413:AO425" si="1389">AN413*SQRT((R413/Q413)^2+(AG413/AF413)^2)</f>
        <v>2.7531895642360304E-3</v>
      </c>
      <c r="AP413" s="137" t="str">
        <f t="shared" ref="AP413:AP425" si="1390">ThU_Alter_Kombi(AN413,U413)</f>
        <v>Out of range</v>
      </c>
      <c r="AQ413" s="137" t="e">
        <f t="shared" ref="AQ413:AQ425" si="1391">Montealter(AN413,AO413,U413,V413)</f>
        <v>#VALUE!</v>
      </c>
      <c r="AR413" s="137" t="e">
        <f t="shared" ref="AR413:AR425" si="1392">(AQ413/AP413)*100</f>
        <v>#VALUE!</v>
      </c>
      <c r="AS413" s="145">
        <f t="shared" ref="AS413:AS425" si="1393">Z413/Q413</f>
        <v>2.167513224935047E-5</v>
      </c>
      <c r="AT413" s="145">
        <f t="shared" ref="AT413:AT425" si="1394">AS413*SQRT((Y413/X413)^2+(P413/O413)^2)</f>
        <v>1.4332411929659724E-7</v>
      </c>
      <c r="AU413" s="137">
        <v>0.75</v>
      </c>
      <c r="AV413" s="137">
        <f t="shared" ref="AV413:AV425" si="1395">AU413/2</f>
        <v>0.375</v>
      </c>
      <c r="AW413" s="137" t="str">
        <f t="shared" ref="AW413:AW425" si="1396">marincorr_age(AN413,U413,AS413,AU413)</f>
        <v>Out of range</v>
      </c>
      <c r="AX413" s="147">
        <f t="shared" ref="AX413:AX425" si="1397">marincorr_age_error(AN413, AO413, U413, V413, AS413, AT413, AU413, AV413)</f>
        <v>319.37558997299999</v>
      </c>
      <c r="AY413" s="147" t="e">
        <f t="shared" ref="AY413:AY425" si="1398">SQRT(((AU413*EXP(-0.0000091577*AW413*1000))/(0.0000091577*(EXP(-0.0000091577*AW413*1000)+(AJ413/1000)*EXP(-(0.0000091577-0.0000028263)*AW413*1000)-AS413*AU413*EXP(-0.0000091577*AW413*1000))))^2*AT413^2+((AS413*EXP(-0.0000091577*AW413*1000))/(0.0000091577*(EXP(-0.0000091577*AW413*1000)+(AJ413/1000)*EXP(-(0.0000091577-0.0000028263)*AW413*1000)-AS413*AU413*EXP(-0.0000091577*AW413*1000))))^2*AV413^2+((0.0000091577/(0.0000091577-0.0000028263))*(EXP(-(0.0000091577-0.0000028263)*AW413*1000)-1)/(0.0000091577*(EXP(-0.0000091577*AW413*1000)+(AJ413/1000)*EXP(-(0.0000091577-0.0000028263)*AW413*1000)-AS413*AU413*EXP(-0.0000091577*AW413*1000))))^2*T413^2+(1/(0.0000091577*(EXP(-0.0000091577*AW413*1000)+(AJ413/1000)*EXP(-(0.0000091577-0.0000028263)*AW413*1000)-AS413*AU413*EXP(-0.0000091577*AW413*1000))))^2*AO413^2)/1000</f>
        <v>#VALUE!</v>
      </c>
      <c r="AZ413" s="137" t="str">
        <f>Input!B413</f>
        <v>Hu1-13</v>
      </c>
      <c r="BA413" s="148">
        <f>Input!E413</f>
        <v>0</v>
      </c>
      <c r="BB413" s="137" t="e">
        <f t="shared" ref="BB413:BB425" si="1399">((U413-1)*EXP(0.0000028263*AW413*1000))*1000</f>
        <v>#VALUE!</v>
      </c>
      <c r="BC413" s="143" t="e">
        <f t="shared" ref="BC413:BC425" si="1400">SQRT((EXP(0.0000028263*AW413*1000)*V413)^2+((U413-1)*0.0000028263*EXP(0.0000028263*AW413*1000)*AX413*1000)^2)*1000</f>
        <v>#VALUE!</v>
      </c>
      <c r="BD413" s="137" t="e">
        <f t="shared" ref="BD413:BD425" si="1401">AW413*1000-58</f>
        <v>#VALUE!</v>
      </c>
      <c r="BE413" s="149" t="e">
        <f t="shared" ref="BE413:BE425" si="1402">AY413/2*1000</f>
        <v>#VALUE!</v>
      </c>
      <c r="BF413" s="150" t="e">
        <f t="shared" ref="BF413:BF425" si="1403">AY413/AW413*100</f>
        <v>#VALUE!</v>
      </c>
      <c r="BG413" s="151"/>
      <c r="BH413" s="151"/>
      <c r="BI413" s="151"/>
      <c r="BJ413" s="151"/>
      <c r="BK413" s="151"/>
      <c r="BL413" s="151"/>
      <c r="BM413" s="155"/>
      <c r="BN413" s="151"/>
      <c r="BO413" s="151"/>
      <c r="BP413" s="151"/>
      <c r="BQ413" s="151"/>
      <c r="BR413" s="151"/>
      <c r="BS413" s="151"/>
      <c r="BT413" s="151"/>
      <c r="BU413" s="151"/>
      <c r="BV413" s="151"/>
      <c r="BW413" s="151"/>
      <c r="BX413" s="151"/>
      <c r="BY413" s="151"/>
      <c r="BZ413" s="151"/>
      <c r="CA413" s="151"/>
      <c r="CB413" s="151"/>
      <c r="CC413" s="151"/>
      <c r="CD413" s="151"/>
      <c r="CE413" s="151"/>
      <c r="CF413" s="151"/>
      <c r="CG413" s="151"/>
      <c r="CH413" s="151"/>
      <c r="CI413" s="151"/>
      <c r="CJ413" s="151"/>
      <c r="CK413" s="151"/>
      <c r="CL413" s="151"/>
      <c r="CM413" s="151"/>
      <c r="CN413" s="151"/>
      <c r="CO413" s="151"/>
      <c r="CP413" s="151"/>
      <c r="CQ413" s="151"/>
      <c r="CR413" s="151"/>
      <c r="CS413" s="151"/>
      <c r="CT413" s="151"/>
      <c r="CU413" s="151"/>
      <c r="CV413" s="151"/>
      <c r="CW413" s="151"/>
      <c r="CX413" s="151"/>
      <c r="CY413" s="151"/>
      <c r="CZ413" s="151"/>
      <c r="DA413" s="151"/>
      <c r="DB413" s="151"/>
      <c r="DC413" s="151"/>
      <c r="DD413" s="151"/>
      <c r="DE413" s="151"/>
    </row>
    <row r="414" spans="1:109" ht="15" customHeight="1" x14ac:dyDescent="0.2">
      <c r="A414" s="9">
        <f>Input!A414</f>
        <v>9410</v>
      </c>
      <c r="B414" s="9" t="str">
        <f>Input!B414</f>
        <v>ZPT-17-8-DC</v>
      </c>
      <c r="C414" s="9">
        <f>Input!O414</f>
        <v>0.79416385948568247</v>
      </c>
      <c r="D414" s="9">
        <f>C414*Input!P414/100</f>
        <v>3.1669046340446205E-3</v>
      </c>
      <c r="E414" s="11">
        <f>Input!M414</f>
        <v>1.0352133416971394</v>
      </c>
      <c r="F414" s="12">
        <f>E414*Input!N414/100</f>
        <v>7.2855090818181229E-5</v>
      </c>
      <c r="G414" s="13">
        <f t="shared" si="1378"/>
        <v>142.73521555320158</v>
      </c>
      <c r="H414" s="12">
        <f>G414*Input!L414/100</f>
        <v>9.5072253069615094E-3</v>
      </c>
      <c r="I414" s="9">
        <v>0.3</v>
      </c>
      <c r="J414" s="21">
        <f>(((C414*$G$4*0.000000001*Input!G414*(234/233))-(I414*0.000000000000001))/Input!F414)*1000000000000</f>
        <v>31.605292811502991</v>
      </c>
      <c r="K414" s="9">
        <f>J414*Input!P414/100</f>
        <v>0.12603311907180845</v>
      </c>
      <c r="L414" s="14">
        <f t="shared" si="1379"/>
        <v>0.43707822597688828</v>
      </c>
      <c r="M414" s="22">
        <f>L414*Input!P414/100</f>
        <v>1.7429464244099917E-3</v>
      </c>
      <c r="N414" s="9">
        <v>5.0000000000000001E-3</v>
      </c>
      <c r="O414" s="21">
        <f>(((G414*$D$4*0.000000001*Input!G414*(238/236))-(N414*0.000000001))/Input!F414)*1000000</f>
        <v>0.57221792196354149</v>
      </c>
      <c r="P414" s="9">
        <f>O414*Input!L414/100</f>
        <v>3.8113962890685404E-5</v>
      </c>
      <c r="Q414" s="23">
        <f t="shared" si="1380"/>
        <v>0.42693132225932579</v>
      </c>
      <c r="R414" s="24">
        <f>Q414*Input!L414/100</f>
        <v>2.843679645269824E-5</v>
      </c>
      <c r="S414" s="65">
        <f>Input!S414*0.0000028263/0.000000000155125</f>
        <v>1.0176399967007215</v>
      </c>
      <c r="T414" s="9">
        <f>S414*Input!T414/100</f>
        <v>1.3040015682420725E-3</v>
      </c>
      <c r="U414" s="9">
        <f>S414*1/((U413+U415)/2)</f>
        <v>1.0180464264319289</v>
      </c>
      <c r="V414" s="9">
        <f>U414*Input!T414/100</f>
        <v>1.3045223663716596E-3</v>
      </c>
      <c r="W414" s="3">
        <v>3.0000000000000001E-3</v>
      </c>
      <c r="X414" s="21">
        <f>((($L$4*0.000000001*Input!G414/Input!W414*(232/229))-(W414*0.000000001))/Input!F414)*1000000000</f>
        <v>19.055922845790583</v>
      </c>
      <c r="Y414" s="21">
        <f>X414*Input!X414/100</f>
        <v>3.8154200488763723E-2</v>
      </c>
      <c r="Z414" s="21">
        <f t="shared" si="1381"/>
        <v>4.6529111130577038E-3</v>
      </c>
      <c r="AA414" s="21">
        <f>Z414*Input!X414/100</f>
        <v>9.3161640556923237E-6</v>
      </c>
      <c r="AB414" s="14">
        <v>0.05</v>
      </c>
      <c r="AC414" s="14">
        <v>0.85</v>
      </c>
      <c r="AD414" s="21">
        <f>(((Input!G414*$L$4*0.000000001*Input!U414*(230/229))-((AB414*0.000000000000001)+(Input!G414*AC414*0.000000000000001)))/Input!F414)*1000000000000</f>
        <v>0.27510350588884003</v>
      </c>
      <c r="AE414" s="21">
        <f>AD414*Input!V414/100</f>
        <v>1.9815270385161576E-3</v>
      </c>
      <c r="AF414" s="21">
        <f t="shared" si="1382"/>
        <v>1.25415626960854E-2</v>
      </c>
      <c r="AG414" s="21">
        <f>AF414*Input!V414/100</f>
        <v>9.0334892342595018E-5</v>
      </c>
      <c r="AH414" s="9">
        <f t="shared" si="1383"/>
        <v>2.6954227990492594</v>
      </c>
      <c r="AI414" s="3">
        <f t="shared" si="1384"/>
        <v>2.0150845629321672E-2</v>
      </c>
      <c r="AJ414" s="22">
        <f t="shared" si="1385"/>
        <v>18.046426431928886</v>
      </c>
      <c r="AK414" s="3">
        <f t="shared" si="1386"/>
        <v>1.3045223663716596</v>
      </c>
      <c r="AL414" s="3">
        <f t="shared" si="1387"/>
        <v>2.937606599046258E-2</v>
      </c>
      <c r="AM414" s="3">
        <f t="shared" si="1388"/>
        <v>2.1160020359675788E-4</v>
      </c>
      <c r="AN414" s="9">
        <f>AL414*1/((AN413+AN415)/2)</f>
        <v>2.9279129192066527E-2</v>
      </c>
      <c r="AO414" s="21">
        <f t="shared" si="1389"/>
        <v>2.1090195331766054E-4</v>
      </c>
      <c r="AP414" s="58">
        <f t="shared" si="1390"/>
        <v>3.1863000000000001</v>
      </c>
      <c r="AQ414" s="58">
        <f t="shared" si="1391"/>
        <v>2.3900000000000001E-2</v>
      </c>
      <c r="AR414" s="58">
        <f t="shared" si="1392"/>
        <v>0.75008630700185175</v>
      </c>
      <c r="AS414" s="67">
        <f t="shared" si="1393"/>
        <v>1.0898500228173565E-2</v>
      </c>
      <c r="AT414" s="67">
        <f t="shared" si="1394"/>
        <v>2.1833295269378361E-5</v>
      </c>
      <c r="AU414" s="58">
        <v>0.75</v>
      </c>
      <c r="AV414" s="58">
        <f t="shared" si="1395"/>
        <v>0.375</v>
      </c>
      <c r="AW414" s="58">
        <f t="shared" si="1396"/>
        <v>2.3062</v>
      </c>
      <c r="AX414" s="57">
        <f t="shared" si="1397"/>
        <v>0.44505556460000001</v>
      </c>
      <c r="AY414" s="47">
        <f t="shared" si="1398"/>
        <v>0.44249689628657751</v>
      </c>
      <c r="AZ414" s="9" t="str">
        <f>Input!B414</f>
        <v>ZPT-17-8-DC</v>
      </c>
      <c r="BA414" s="48">
        <f>Input!E414</f>
        <v>30</v>
      </c>
      <c r="BB414" s="58">
        <f t="shared" si="1399"/>
        <v>18.164437455993642</v>
      </c>
      <c r="BC414" s="22">
        <f t="shared" si="1400"/>
        <v>1.3132518073983304</v>
      </c>
      <c r="BD414" s="9">
        <f t="shared" si="1401"/>
        <v>2248.1999999999998</v>
      </c>
      <c r="BE414" s="49">
        <f t="shared" si="1402"/>
        <v>221.24844814328875</v>
      </c>
      <c r="BF414" s="89">
        <f t="shared" si="1403"/>
        <v>19.187273275803378</v>
      </c>
      <c r="BG414" s="85"/>
      <c r="BH414" s="85"/>
      <c r="BI414" s="85"/>
      <c r="BJ414" s="85"/>
      <c r="BK414" s="85"/>
      <c r="BL414" s="85"/>
      <c r="BM414" s="90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s="154" customFormat="1" ht="15" customHeight="1" x14ac:dyDescent="0.2">
      <c r="A415" s="137">
        <f>Input!A415</f>
        <v>9186</v>
      </c>
      <c r="B415" s="137" t="str">
        <f>Input!B415</f>
        <v>Hu1-13</v>
      </c>
      <c r="C415" s="137">
        <f>Input!O415</f>
        <v>2.0741128896083789</v>
      </c>
      <c r="D415" s="137">
        <f>C415*Input!P415/100</f>
        <v>1.7764069568976686E-2</v>
      </c>
      <c r="E415" s="138">
        <f>Input!M415</f>
        <v>2.6998752510687103</v>
      </c>
      <c r="F415" s="139">
        <f>E415*Input!N415/100</f>
        <v>3.4375111900064001E-4</v>
      </c>
      <c r="G415" s="140">
        <f t="shared" si="1378"/>
        <v>372.25879961735376</v>
      </c>
      <c r="H415" s="139">
        <f>G415*Input!L415/100</f>
        <v>2.0233725466635034E-2</v>
      </c>
      <c r="I415" s="137">
        <v>0</v>
      </c>
      <c r="J415" s="141">
        <f>(((C415*$G$4*0.000000001*Input!G415*(234/233))-(I415*0.000000000000001))/Input!F415)*1000000000000</f>
        <v>758.631411406604</v>
      </c>
      <c r="K415" s="137">
        <f>J415*Input!P415/100</f>
        <v>6.4974193241634079</v>
      </c>
      <c r="L415" s="142">
        <f t="shared" si="1379"/>
        <v>10.491320977328828</v>
      </c>
      <c r="M415" s="143">
        <f>L415*Input!P415/100</f>
        <v>8.9854586336871337E-2</v>
      </c>
      <c r="N415" s="137">
        <v>0</v>
      </c>
      <c r="O415" s="141">
        <f>(((G415*$D$4*0.000000001*Input!G415*(238/236))-(N415*0.000000001))/Input!F415)*1000000</f>
        <v>13.715778349346879</v>
      </c>
      <c r="P415" s="137">
        <f>O415*Input!L415/100</f>
        <v>7.4550633582649113E-4</v>
      </c>
      <c r="Q415" s="144">
        <f t="shared" si="1380"/>
        <v>10.233330977137044</v>
      </c>
      <c r="R415" s="145">
        <f>Q415*Input!L415/100</f>
        <v>5.5622166571599955E-4</v>
      </c>
      <c r="S415" s="143">
        <f>Input!S415*0.0000028263/0.000000000155125</f>
        <v>0.99948070816665135</v>
      </c>
      <c r="T415" s="137">
        <f>S415*Input!T415/100</f>
        <v>1.6805933818028541E-3</v>
      </c>
      <c r="U415" s="143">
        <f>S415</f>
        <v>0.99948070816665135</v>
      </c>
      <c r="V415" s="137">
        <f>U415*Input!T415/100</f>
        <v>1.6805933818028541E-3</v>
      </c>
      <c r="W415" s="146">
        <v>0</v>
      </c>
      <c r="X415" s="141">
        <f>((($L$4*0.000000001*Input!G415/Input!W415*(232/229))-(W415*0.000000001))/Input!F415)*1000000000</f>
        <v>0.91663969853274785</v>
      </c>
      <c r="Y415" s="141">
        <f>X415*Input!X415/100</f>
        <v>5.3574689769498099E-3</v>
      </c>
      <c r="Z415" s="141">
        <f t="shared" si="1381"/>
        <v>2.2381718662945919E-4</v>
      </c>
      <c r="AA415" s="141">
        <f>Z415*Input!X415/100</f>
        <v>1.3081406312588091E-6</v>
      </c>
      <c r="AB415" s="142">
        <v>0</v>
      </c>
      <c r="AC415" s="142">
        <v>0.85</v>
      </c>
      <c r="AD415" s="141">
        <f>(((Input!G415*$L$4*0.000000001*Input!U415*(230/229))-((AB415*0.000000000000001)+(Input!G415*AC415*0.000000000000001)))/Input!F415)*1000000000000</f>
        <v>225.55928190176166</v>
      </c>
      <c r="AE415" s="141">
        <f>AD415*Input!V415/100</f>
        <v>0.87239559597649863</v>
      </c>
      <c r="AF415" s="141">
        <f t="shared" si="1382"/>
        <v>10.282914667027157</v>
      </c>
      <c r="AG415" s="141">
        <f>AF415*Input!V415/100</f>
        <v>3.9771227296350825E-2</v>
      </c>
      <c r="AH415" s="137">
        <f t="shared" si="1383"/>
        <v>45943.364858977737</v>
      </c>
      <c r="AI415" s="146">
        <f t="shared" si="1384"/>
        <v>321.99523828226069</v>
      </c>
      <c r="AJ415" s="143">
        <f t="shared" si="1385"/>
        <v>-0.51929183334864515</v>
      </c>
      <c r="AK415" s="146">
        <f t="shared" si="1386"/>
        <v>1.680593381802854</v>
      </c>
      <c r="AL415" s="146">
        <f t="shared" si="1387"/>
        <v>1.004845312831266</v>
      </c>
      <c r="AM415" s="146">
        <f t="shared" si="1388"/>
        <v>3.8868238017322047E-3</v>
      </c>
      <c r="AN415" s="137">
        <f>AF415/Q415</f>
        <v>1.004845312831266</v>
      </c>
      <c r="AO415" s="141">
        <f t="shared" si="1389"/>
        <v>3.8868238017322047E-3</v>
      </c>
      <c r="AP415" s="137" t="str">
        <f t="shared" si="1390"/>
        <v>Out of range</v>
      </c>
      <c r="AQ415" s="137" t="e">
        <f t="shared" si="1391"/>
        <v>#VALUE!</v>
      </c>
      <c r="AR415" s="137" t="e">
        <f t="shared" si="1392"/>
        <v>#VALUE!</v>
      </c>
      <c r="AS415" s="145">
        <f t="shared" si="1393"/>
        <v>2.1871391351408827E-5</v>
      </c>
      <c r="AT415" s="145">
        <f t="shared" si="1394"/>
        <v>1.2783688909262041E-7</v>
      </c>
      <c r="AU415" s="137">
        <v>0.75</v>
      </c>
      <c r="AV415" s="137">
        <f t="shared" si="1395"/>
        <v>0.375</v>
      </c>
      <c r="AW415" s="137" t="str">
        <f t="shared" si="1396"/>
        <v>Out of range</v>
      </c>
      <c r="AX415" s="147">
        <f t="shared" si="1397"/>
        <v>240.6225851021</v>
      </c>
      <c r="AY415" s="147" t="e">
        <f t="shared" si="1398"/>
        <v>#VALUE!</v>
      </c>
      <c r="AZ415" s="137" t="str">
        <f>Input!B415</f>
        <v>Hu1-13</v>
      </c>
      <c r="BA415" s="148">
        <f>Input!E415</f>
        <v>0</v>
      </c>
      <c r="BB415" s="137" t="e">
        <f t="shared" si="1399"/>
        <v>#VALUE!</v>
      </c>
      <c r="BC415" s="143" t="e">
        <f t="shared" si="1400"/>
        <v>#VALUE!</v>
      </c>
      <c r="BD415" s="137" t="e">
        <f t="shared" si="1401"/>
        <v>#VALUE!</v>
      </c>
      <c r="BE415" s="149" t="e">
        <f t="shared" si="1402"/>
        <v>#VALUE!</v>
      </c>
      <c r="BF415" s="150" t="e">
        <f t="shared" si="1403"/>
        <v>#VALUE!</v>
      </c>
      <c r="BG415" s="151"/>
      <c r="BH415" s="151"/>
      <c r="BI415" s="151"/>
      <c r="BJ415" s="151"/>
      <c r="BK415" s="151"/>
      <c r="BL415" s="151"/>
      <c r="BM415" s="155"/>
      <c r="BN415" s="151"/>
      <c r="BO415" s="151"/>
      <c r="BP415" s="151"/>
      <c r="BQ415" s="151"/>
      <c r="BR415" s="151"/>
      <c r="BS415" s="151"/>
      <c r="BT415" s="151"/>
      <c r="BU415" s="151"/>
      <c r="BV415" s="151"/>
      <c r="BW415" s="151"/>
      <c r="BX415" s="151"/>
      <c r="BY415" s="151"/>
      <c r="BZ415" s="151"/>
      <c r="CA415" s="151"/>
      <c r="CB415" s="151"/>
      <c r="CC415" s="151"/>
      <c r="CD415" s="151"/>
      <c r="CE415" s="151"/>
      <c r="CF415" s="151"/>
      <c r="CG415" s="151"/>
      <c r="CH415" s="151"/>
      <c r="CI415" s="151"/>
      <c r="CJ415" s="151"/>
      <c r="CK415" s="151"/>
      <c r="CL415" s="151"/>
      <c r="CM415" s="151"/>
      <c r="CN415" s="151"/>
      <c r="CO415" s="151"/>
      <c r="CP415" s="151"/>
      <c r="CQ415" s="151"/>
      <c r="CR415" s="151"/>
      <c r="CS415" s="151"/>
      <c r="CT415" s="151"/>
      <c r="CU415" s="151"/>
      <c r="CV415" s="151"/>
      <c r="CW415" s="151"/>
      <c r="CX415" s="151"/>
      <c r="CY415" s="151"/>
      <c r="CZ415" s="151"/>
      <c r="DA415" s="151"/>
      <c r="DB415" s="151"/>
      <c r="DC415" s="151"/>
      <c r="DD415" s="151"/>
      <c r="DE415" s="151"/>
    </row>
    <row r="416" spans="1:109" ht="15" customHeight="1" x14ac:dyDescent="0.2">
      <c r="A416" s="9">
        <f>Input!A416</f>
        <v>9411</v>
      </c>
      <c r="B416" s="9" t="str">
        <f>Input!B416</f>
        <v>ZPT-17-11-DC</v>
      </c>
      <c r="C416" s="9">
        <f>Input!O416</f>
        <v>1.8316615720854423</v>
      </c>
      <c r="D416" s="9">
        <f>C416*Input!P416/100</f>
        <v>1.1214399203628888E-2</v>
      </c>
      <c r="E416" s="11">
        <f>Input!M416</f>
        <v>2.3661446398650061</v>
      </c>
      <c r="F416" s="12">
        <f>E416*Input!N416/100</f>
        <v>1.8271993073762943E-4</v>
      </c>
      <c r="G416" s="13">
        <f t="shared" si="1378"/>
        <v>326.24402294458702</v>
      </c>
      <c r="H416" s="12">
        <f>G416*Input!L416/100</f>
        <v>2.0927820811362616E-2</v>
      </c>
      <c r="I416" s="9">
        <v>0.3</v>
      </c>
      <c r="J416" s="21">
        <f>(((C416*$G$4*0.000000001*Input!G416*(234/233))-(I416*0.000000000000001))/Input!F416)*1000000000000</f>
        <v>67.330222818649034</v>
      </c>
      <c r="K416" s="9">
        <f>J416*Input!P416/100</f>
        <v>0.41223117232182199</v>
      </c>
      <c r="L416" s="14">
        <f t="shared" si="1379"/>
        <v>0.93112803984188874</v>
      </c>
      <c r="M416" s="22">
        <f>L416*Input!P416/100</f>
        <v>5.7008574660386601E-3</v>
      </c>
      <c r="N416" s="9">
        <v>5.0000000000000001E-3</v>
      </c>
      <c r="O416" s="21">
        <f>(((G416*$D$4*0.000000001*Input!G416*(238/236))-(N416*0.000000001))/Input!F416)*1000000</f>
        <v>1.208052439060346</v>
      </c>
      <c r="P416" s="9">
        <f>O416*Input!L416/100</f>
        <v>7.7493848767548566E-5</v>
      </c>
      <c r="Q416" s="23">
        <f t="shared" si="1380"/>
        <v>0.90132693397096741</v>
      </c>
      <c r="R416" s="24">
        <f>Q416*Input!L416/100</f>
        <v>5.7818097007107894E-5</v>
      </c>
      <c r="S416" s="65">
        <f>Input!S416*0.0000028263/0.000000000155125</f>
        <v>1.0194469551239138</v>
      </c>
      <c r="T416" s="9">
        <f>S416*Input!T416/100</f>
        <v>1.0732436049416638E-3</v>
      </c>
      <c r="U416" s="9">
        <f>S416*1/((U415+U417)/2)</f>
        <v>1.0205031756980663</v>
      </c>
      <c r="V416" s="9">
        <f>U416*Input!T416/100</f>
        <v>1.0743555627251654E-3</v>
      </c>
      <c r="W416" s="3">
        <v>3.0000000000000001E-3</v>
      </c>
      <c r="X416" s="21">
        <f>((($L$4*0.000000001*Input!G416/Input!W416*(232/229))-(W416*0.000000001))/Input!F416)*1000000000</f>
        <v>17.182311604549518</v>
      </c>
      <c r="Y416" s="21">
        <f>X416*Input!X416/100</f>
        <v>3.2247098822863675E-2</v>
      </c>
      <c r="Z416" s="21">
        <f t="shared" si="1381"/>
        <v>4.1954288574635535E-3</v>
      </c>
      <c r="AA416" s="21">
        <f>Z416*Input!X416/100</f>
        <v>7.8738188483963467E-6</v>
      </c>
      <c r="AB416" s="14">
        <v>0.05</v>
      </c>
      <c r="AC416" s="14">
        <v>0.85</v>
      </c>
      <c r="AD416" s="21">
        <f>(((Input!G416*$L$4*0.000000001*Input!U416*(230/229))-((AB416*0.000000000000001)+(Input!G416*AC416*0.000000000000001)))/Input!F416)*1000000000000</f>
        <v>0.30790564113608826</v>
      </c>
      <c r="AE416" s="21">
        <f>AD416*Input!V416/100</f>
        <v>2.4735245469609253E-3</v>
      </c>
      <c r="AF416" s="21">
        <f t="shared" si="1382"/>
        <v>1.4036963615967043E-2</v>
      </c>
      <c r="AG416" s="21">
        <f>AF416*Input!V416/100</f>
        <v>1.1276433241294847E-4</v>
      </c>
      <c r="AH416" s="9">
        <f t="shared" si="1383"/>
        <v>3.3457756269649686</v>
      </c>
      <c r="AI416" s="3">
        <f t="shared" si="1384"/>
        <v>2.7601636494154987E-2</v>
      </c>
      <c r="AJ416" s="22">
        <f t="shared" si="1385"/>
        <v>20.503175698066258</v>
      </c>
      <c r="AK416" s="3">
        <f t="shared" si="1386"/>
        <v>1.0743555627251655</v>
      </c>
      <c r="AL416" s="3">
        <f t="shared" si="1387"/>
        <v>1.5573664878874224E-2</v>
      </c>
      <c r="AM416" s="3">
        <f t="shared" si="1388"/>
        <v>1.2511323380735853E-4</v>
      </c>
      <c r="AN416" s="9">
        <f>AL416*1/((AN415+AN417)/2)</f>
        <v>1.551957307155182E-2</v>
      </c>
      <c r="AO416" s="21">
        <f t="shared" si="1389"/>
        <v>1.2467867964241236E-4</v>
      </c>
      <c r="AP416" s="58">
        <f t="shared" si="1390"/>
        <v>1.6733</v>
      </c>
      <c r="AQ416" s="58">
        <f t="shared" si="1391"/>
        <v>1.4E-2</v>
      </c>
      <c r="AR416" s="58">
        <f t="shared" si="1392"/>
        <v>0.83667005318831045</v>
      </c>
      <c r="AS416" s="67">
        <f t="shared" si="1393"/>
        <v>4.6547248277379136E-3</v>
      </c>
      <c r="AT416" s="67">
        <f t="shared" si="1394"/>
        <v>8.7409092067261031E-6</v>
      </c>
      <c r="AU416" s="58">
        <v>0.75</v>
      </c>
      <c r="AV416" s="58">
        <f t="shared" si="1395"/>
        <v>0.375</v>
      </c>
      <c r="AW416" s="58">
        <f t="shared" si="1396"/>
        <v>1.2991999999999999</v>
      </c>
      <c r="AX416" s="57">
        <f t="shared" si="1397"/>
        <v>0.17780014899999999</v>
      </c>
      <c r="AY416" s="47">
        <f t="shared" si="1398"/>
        <v>0.18790005513243876</v>
      </c>
      <c r="AZ416" s="9" t="str">
        <f>Input!B416</f>
        <v>ZPT-17-11-DC</v>
      </c>
      <c r="BA416" s="48">
        <f>Input!E416</f>
        <v>32.9</v>
      </c>
      <c r="BB416" s="58">
        <f t="shared" si="1399"/>
        <v>20.578600294818315</v>
      </c>
      <c r="BC416" s="22">
        <f t="shared" si="1400"/>
        <v>1.0783573566340516</v>
      </c>
      <c r="BD416" s="9">
        <f t="shared" si="1401"/>
        <v>1241.1999999999998</v>
      </c>
      <c r="BE416" s="49">
        <f t="shared" si="1402"/>
        <v>93.950027566219376</v>
      </c>
      <c r="BF416" s="89">
        <f t="shared" si="1403"/>
        <v>14.462750548986975</v>
      </c>
      <c r="BG416" s="85"/>
      <c r="BH416" s="85"/>
      <c r="BI416" s="85"/>
      <c r="BJ416" s="85"/>
      <c r="BK416" s="85"/>
      <c r="BL416" s="85"/>
      <c r="BM416" s="90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s="154" customFormat="1" ht="15" customHeight="1" x14ac:dyDescent="0.2">
      <c r="A417" s="137">
        <f>Input!A417</f>
        <v>9186</v>
      </c>
      <c r="B417" s="137" t="str">
        <f>Input!B417</f>
        <v>Hu1-13</v>
      </c>
      <c r="C417" s="137">
        <f>Input!O417</f>
        <v>2.106739484868748</v>
      </c>
      <c r="D417" s="137">
        <f>C417*Input!P417/100</f>
        <v>1.8954519128556904E-2</v>
      </c>
      <c r="E417" s="138">
        <f>Input!M417</f>
        <v>2.6999190685884735</v>
      </c>
      <c r="F417" s="139">
        <f>E417*Input!N417/100</f>
        <v>4.7679755888910003E-4</v>
      </c>
      <c r="G417" s="140">
        <f t="shared" si="1378"/>
        <v>372.26484117697873</v>
      </c>
      <c r="H417" s="139">
        <f>G417*Input!L417/100</f>
        <v>2.7042562637610554E-2</v>
      </c>
      <c r="I417" s="137">
        <v>0</v>
      </c>
      <c r="J417" s="141">
        <f>(((C417*$G$4*0.000000001*Input!G417*(234/233))-(I417*0.000000000000001))/Input!F417)*1000000000000</f>
        <v>770.56497593714369</v>
      </c>
      <c r="K417" s="137">
        <f>J417*Input!P417/100</f>
        <v>6.9328403825433256</v>
      </c>
      <c r="L417" s="142">
        <f t="shared" si="1379"/>
        <v>10.65635350038429</v>
      </c>
      <c r="M417" s="143">
        <f>L417*Input!P417/100</f>
        <v>9.5876143070571573E-2</v>
      </c>
      <c r="N417" s="137">
        <v>0</v>
      </c>
      <c r="O417" s="141">
        <f>(((G417*$D$4*0.000000001*Input!G417*(238/236))-(N417*0.000000001))/Input!F417)*1000000</f>
        <v>13.716000949035012</v>
      </c>
      <c r="P417" s="137">
        <f>O417*Input!L417/100</f>
        <v>9.963761649611914E-4</v>
      </c>
      <c r="Q417" s="144">
        <f t="shared" si="1380"/>
        <v>10.233497058581788</v>
      </c>
      <c r="R417" s="145">
        <f>Q417*Input!L417/100</f>
        <v>7.4339543947674655E-4</v>
      </c>
      <c r="S417" s="143">
        <f>Input!S417*0.0000028263/0.000000000155125</f>
        <v>0.9984492922501923</v>
      </c>
      <c r="T417" s="137">
        <f>S417*Input!T417/100</f>
        <v>1.941764237898806E-3</v>
      </c>
      <c r="U417" s="143">
        <f>S417</f>
        <v>0.9984492922501923</v>
      </c>
      <c r="V417" s="137">
        <f>U417*Input!T417/100</f>
        <v>1.941764237898806E-3</v>
      </c>
      <c r="W417" s="146">
        <v>0</v>
      </c>
      <c r="X417" s="141">
        <f>((($L$4*0.000000001*Input!G417/Input!W417*(232/229))-(W417*0.000000001))/Input!F417)*1000000000</f>
        <v>0.92001202446167774</v>
      </c>
      <c r="Y417" s="141">
        <f>X417*Input!X417/100</f>
        <v>5.7182061844919078E-3</v>
      </c>
      <c r="Z417" s="141">
        <f t="shared" si="1381"/>
        <v>2.2464061212916077E-4</v>
      </c>
      <c r="AA417" s="141">
        <f>Z417*Input!X417/100</f>
        <v>1.3962223355902686E-6</v>
      </c>
      <c r="AB417" s="142">
        <v>0</v>
      </c>
      <c r="AC417" s="142">
        <v>0.85</v>
      </c>
      <c r="AD417" s="141">
        <f>(((Input!G417*$L$4*0.000000001*Input!U417*(230/229))-((AB417*0.000000000000001)+(Input!G417*AC417*0.000000000000001)))/Input!F417)*1000000000000</f>
        <v>224.95240569496221</v>
      </c>
      <c r="AE417" s="141">
        <f>AD417*Input!V417/100</f>
        <v>0.99002995212684597</v>
      </c>
      <c r="AF417" s="141">
        <f t="shared" si="1382"/>
        <v>10.255248076695102</v>
      </c>
      <c r="AG417" s="141">
        <f>AF417*Input!V417/100</f>
        <v>4.5134003928755301E-2</v>
      </c>
      <c r="AH417" s="137">
        <f t="shared" si="1383"/>
        <v>45651.799020199782</v>
      </c>
      <c r="AI417" s="146">
        <f t="shared" si="1384"/>
        <v>347.67394794205143</v>
      </c>
      <c r="AJ417" s="143">
        <f t="shared" si="1385"/>
        <v>-1.5507077498077004</v>
      </c>
      <c r="AK417" s="146">
        <f t="shared" si="1386"/>
        <v>1.941764237898806</v>
      </c>
      <c r="AL417" s="146">
        <f t="shared" si="1387"/>
        <v>1.002125472650141</v>
      </c>
      <c r="AM417" s="146">
        <f t="shared" si="1388"/>
        <v>4.4110191737963241E-3</v>
      </c>
      <c r="AN417" s="137">
        <f>AF417/Q417</f>
        <v>1.002125472650141</v>
      </c>
      <c r="AO417" s="141">
        <f t="shared" si="1389"/>
        <v>4.4110191737963241E-3</v>
      </c>
      <c r="AP417" s="137" t="str">
        <f t="shared" si="1390"/>
        <v>Out of range</v>
      </c>
      <c r="AQ417" s="137" t="e">
        <f t="shared" si="1391"/>
        <v>#VALUE!</v>
      </c>
      <c r="AR417" s="137" t="e">
        <f t="shared" si="1392"/>
        <v>#VALUE!</v>
      </c>
      <c r="AS417" s="145">
        <f t="shared" si="1393"/>
        <v>2.195150014146705E-5</v>
      </c>
      <c r="AT417" s="145">
        <f t="shared" si="1394"/>
        <v>1.3644580031203115E-7</v>
      </c>
      <c r="AU417" s="137">
        <v>0.75</v>
      </c>
      <c r="AV417" s="137">
        <f t="shared" si="1395"/>
        <v>0.375</v>
      </c>
      <c r="AW417" s="137" t="str">
        <f t="shared" si="1396"/>
        <v>Out of range</v>
      </c>
      <c r="AX417" s="147">
        <f t="shared" si="1397"/>
        <v>228.1786704006</v>
      </c>
      <c r="AY417" s="147" t="e">
        <f t="shared" si="1398"/>
        <v>#VALUE!</v>
      </c>
      <c r="AZ417" s="137" t="str">
        <f>Input!B417</f>
        <v>Hu1-13</v>
      </c>
      <c r="BA417" s="148">
        <f>Input!E417</f>
        <v>0</v>
      </c>
      <c r="BB417" s="137" t="e">
        <f t="shared" si="1399"/>
        <v>#VALUE!</v>
      </c>
      <c r="BC417" s="143" t="e">
        <f t="shared" si="1400"/>
        <v>#VALUE!</v>
      </c>
      <c r="BD417" s="137" t="e">
        <f t="shared" si="1401"/>
        <v>#VALUE!</v>
      </c>
      <c r="BE417" s="149" t="e">
        <f t="shared" si="1402"/>
        <v>#VALUE!</v>
      </c>
      <c r="BF417" s="150" t="e">
        <f t="shared" si="1403"/>
        <v>#VALUE!</v>
      </c>
      <c r="BG417" s="151"/>
      <c r="BH417" s="151"/>
      <c r="BI417" s="151"/>
      <c r="BJ417" s="151"/>
      <c r="BK417" s="151"/>
      <c r="BL417" s="151"/>
      <c r="BM417" s="155"/>
      <c r="BN417" s="151"/>
      <c r="BO417" s="151"/>
      <c r="BP417" s="151"/>
      <c r="BQ417" s="151"/>
      <c r="BR417" s="151"/>
      <c r="BS417" s="151"/>
      <c r="BT417" s="151"/>
      <c r="BU417" s="151"/>
      <c r="BV417" s="151"/>
      <c r="BW417" s="151"/>
      <c r="BX417" s="151"/>
      <c r="BY417" s="151"/>
      <c r="BZ417" s="151"/>
      <c r="CA417" s="151"/>
      <c r="CB417" s="151"/>
      <c r="CC417" s="151"/>
      <c r="CD417" s="151"/>
      <c r="CE417" s="151"/>
      <c r="CF417" s="151"/>
      <c r="CG417" s="151"/>
      <c r="CH417" s="151"/>
      <c r="CI417" s="151"/>
      <c r="CJ417" s="151"/>
      <c r="CK417" s="151"/>
      <c r="CL417" s="151"/>
      <c r="CM417" s="151"/>
      <c r="CN417" s="151"/>
      <c r="CO417" s="151"/>
      <c r="CP417" s="151"/>
      <c r="CQ417" s="151"/>
      <c r="CR417" s="151"/>
      <c r="CS417" s="151"/>
      <c r="CT417" s="151"/>
      <c r="CU417" s="151"/>
      <c r="CV417" s="151"/>
      <c r="CW417" s="151"/>
      <c r="CX417" s="151"/>
      <c r="CY417" s="151"/>
      <c r="CZ417" s="151"/>
      <c r="DA417" s="151"/>
      <c r="DB417" s="151"/>
      <c r="DC417" s="151"/>
      <c r="DD417" s="151"/>
      <c r="DE417" s="151"/>
    </row>
    <row r="418" spans="1:109" ht="15" customHeight="1" x14ac:dyDescent="0.2">
      <c r="A418" s="9">
        <f>Input!A418</f>
        <v>9412</v>
      </c>
      <c r="B418" s="9" t="str">
        <f>Input!B418</f>
        <v>ZPT-17-14-DC</v>
      </c>
      <c r="C418" s="9">
        <f>Input!O418</f>
        <v>1.2284684312401932</v>
      </c>
      <c r="D418" s="9">
        <f>C418*Input!P418/100</f>
        <v>4.1839479755238895E-3</v>
      </c>
      <c r="E418" s="11">
        <f>Input!M418</f>
        <v>1.5996637729030185</v>
      </c>
      <c r="F418" s="12">
        <f>E418*Input!N418/100</f>
        <v>1.2613860141770904E-4</v>
      </c>
      <c r="G418" s="13">
        <f t="shared" si="1378"/>
        <v>220.56164100786819</v>
      </c>
      <c r="H418" s="12">
        <f>G418*Input!L418/100</f>
        <v>1.1086329542478819E-2</v>
      </c>
      <c r="I418" s="9">
        <v>0.3</v>
      </c>
      <c r="J418" s="21">
        <f>(((C418*$G$4*0.000000001*Input!G418*(234/233))-(I418*0.000000000000001))/Input!F418)*1000000000000</f>
        <v>50.573174308143614</v>
      </c>
      <c r="K418" s="9">
        <f>J418*Input!P418/100</f>
        <v>0.17224336000947066</v>
      </c>
      <c r="L418" s="14">
        <f t="shared" si="1379"/>
        <v>0.69939023949109791</v>
      </c>
      <c r="M418" s="22">
        <f>L418*Input!P418/100</f>
        <v>2.3820004667647883E-3</v>
      </c>
      <c r="N418" s="9">
        <v>5.0000000000000001E-3</v>
      </c>
      <c r="O418" s="21">
        <f>(((G418*$D$4*0.000000001*Input!G418*(238/236))-(N418*0.000000001))/Input!F418)*1000000</f>
        <v>0.91467210500937979</v>
      </c>
      <c r="P418" s="9">
        <f>O418*Input!L418/100</f>
        <v>4.5975158387060757E-5</v>
      </c>
      <c r="Q418" s="23">
        <f t="shared" si="1380"/>
        <v>0.68243610735816151</v>
      </c>
      <c r="R418" s="24">
        <f>Q418*Input!L418/100</f>
        <v>3.4302027965003839E-5</v>
      </c>
      <c r="S418" s="65">
        <f>Input!S418*0.0000028263/0.000000000155125</f>
        <v>1.0195240980436204</v>
      </c>
      <c r="T418" s="9">
        <f>S418*Input!T418/100</f>
        <v>1.0229939362494634E-3</v>
      </c>
      <c r="U418" s="9">
        <f>S418*1/((U417+U419)/2)</f>
        <v>1.020344739690592</v>
      </c>
      <c r="V418" s="9">
        <f>U418*Input!T418/100</f>
        <v>1.0238173708600788E-3</v>
      </c>
      <c r="W418" s="3">
        <v>3.0000000000000001E-3</v>
      </c>
      <c r="X418" s="21">
        <f>((($L$4*0.000000001*Input!G418/Input!W418*(232/229))-(W418*0.000000001))/Input!F418)*1000000000</f>
        <v>23.990015479534804</v>
      </c>
      <c r="Y418" s="21">
        <f>X418*Input!X418/100</f>
        <v>4.2200039937719792E-2</v>
      </c>
      <c r="Z418" s="21">
        <f t="shared" si="1381"/>
        <v>5.8576753553455548E-3</v>
      </c>
      <c r="AA418" s="21">
        <f>Z418*Input!X418/100</f>
        <v>1.0304042285785669E-5</v>
      </c>
      <c r="AB418" s="14">
        <v>0.05</v>
      </c>
      <c r="AC418" s="14">
        <v>0.85</v>
      </c>
      <c r="AD418" s="21">
        <f>(((Input!G418*$L$4*0.000000001*Input!U418*(230/229))-((AB418*0.000000000000001)+(Input!G418*AC418*0.000000000000001)))/Input!F418)*1000000000000</f>
        <v>0.18012366027739191</v>
      </c>
      <c r="AE418" s="21">
        <f>AD418*Input!V418/100</f>
        <v>1.4770040285900477E-3</v>
      </c>
      <c r="AF418" s="21">
        <f t="shared" si="1382"/>
        <v>8.2115717541240488E-3</v>
      </c>
      <c r="AG418" s="21">
        <f>AF418*Input!V418/100</f>
        <v>6.7334433151199779E-5</v>
      </c>
      <c r="AH418" s="9">
        <f t="shared" si="1383"/>
        <v>1.4018482172506184</v>
      </c>
      <c r="AI418" s="3">
        <f t="shared" si="1384"/>
        <v>1.1756602130280834E-2</v>
      </c>
      <c r="AJ418" s="22">
        <f t="shared" si="1385"/>
        <v>20.344739690592029</v>
      </c>
      <c r="AK418" s="3">
        <f t="shared" si="1386"/>
        <v>1.0238173708600788</v>
      </c>
      <c r="AL418" s="3">
        <f t="shared" si="1387"/>
        <v>1.2032733417217015E-2</v>
      </c>
      <c r="AM418" s="3">
        <f t="shared" si="1388"/>
        <v>9.8669600631825011E-5</v>
      </c>
      <c r="AN418" s="9">
        <f>AL418*1/((AN417+AN419)/2)</f>
        <v>1.1998394975092763E-2</v>
      </c>
      <c r="AO418" s="21">
        <f t="shared" si="1389"/>
        <v>9.8388022020113144E-5</v>
      </c>
      <c r="AP418" s="58">
        <f t="shared" si="1390"/>
        <v>1.2916000000000001</v>
      </c>
      <c r="AQ418" s="58">
        <f t="shared" si="1391"/>
        <v>1.0999999999999999E-2</v>
      </c>
      <c r="AR418" s="58">
        <f t="shared" si="1392"/>
        <v>0.85165685970888805</v>
      </c>
      <c r="AS418" s="67">
        <f t="shared" si="1393"/>
        <v>8.5834780607106469E-3</v>
      </c>
      <c r="AT418" s="67">
        <f t="shared" si="1394"/>
        <v>1.5105074146389708E-5</v>
      </c>
      <c r="AU418" s="58">
        <v>0.75</v>
      </c>
      <c r="AV418" s="58">
        <f t="shared" si="1395"/>
        <v>0.375</v>
      </c>
      <c r="AW418" s="58">
        <f t="shared" si="1396"/>
        <v>0.60050000000000003</v>
      </c>
      <c r="AX418" s="57">
        <f t="shared" si="1397"/>
        <v>0.33594571849999999</v>
      </c>
      <c r="AY418" s="47">
        <f t="shared" si="1398"/>
        <v>0.34681954449074487</v>
      </c>
      <c r="AZ418" s="9" t="str">
        <f>Input!B418</f>
        <v>ZPT-17-14-DC</v>
      </c>
      <c r="BA418" s="48">
        <f>Input!E418</f>
        <v>34</v>
      </c>
      <c r="BB418" s="58">
        <f t="shared" si="1399"/>
        <v>20.37929796116816</v>
      </c>
      <c r="BC418" s="22">
        <f t="shared" si="1400"/>
        <v>1.0257389881518779</v>
      </c>
      <c r="BD418" s="9">
        <f t="shared" si="1401"/>
        <v>542.5</v>
      </c>
      <c r="BE418" s="49">
        <f t="shared" si="1402"/>
        <v>173.40977224537244</v>
      </c>
      <c r="BF418" s="89">
        <f t="shared" si="1403"/>
        <v>57.755128141672749</v>
      </c>
      <c r="BG418" s="85"/>
      <c r="BH418" s="85"/>
      <c r="BI418" s="85"/>
      <c r="BJ418" s="85"/>
      <c r="BK418" s="85"/>
      <c r="BL418" s="85"/>
      <c r="BM418" s="90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s="154" customFormat="1" ht="15" customHeight="1" x14ac:dyDescent="0.2">
      <c r="A419" s="137">
        <f>Input!A419</f>
        <v>9186</v>
      </c>
      <c r="B419" s="137" t="str">
        <f>Input!B419</f>
        <v>Hu1-13</v>
      </c>
      <c r="C419" s="137">
        <f>Input!O419</f>
        <v>2.0687056181716512</v>
      </c>
      <c r="D419" s="137">
        <f>C419*Input!P419/100</f>
        <v>1.8075874784685732E-2</v>
      </c>
      <c r="E419" s="138">
        <f>Input!M419</f>
        <v>2.6998203510582957</v>
      </c>
      <c r="F419" s="139">
        <f>E419*Input!N419/100</f>
        <v>3.2756839775235311E-4</v>
      </c>
      <c r="G419" s="140">
        <f t="shared" si="1378"/>
        <v>372.25123000391778</v>
      </c>
      <c r="H419" s="139">
        <f>G419*Input!L419/100</f>
        <v>3.1543491865102816E-2</v>
      </c>
      <c r="I419" s="137">
        <v>0</v>
      </c>
      <c r="J419" s="141">
        <f>(((C419*$G$4*0.000000001*Input!G419*(234/233))-(I419*0.000000000000001))/Input!F419)*1000000000000</f>
        <v>756.65363768828036</v>
      </c>
      <c r="K419" s="137">
        <f>J419*Input!P419/100</f>
        <v>6.6114657832845189</v>
      </c>
      <c r="L419" s="142">
        <f t="shared" si="1379"/>
        <v>10.463969804430533</v>
      </c>
      <c r="M419" s="143">
        <f>L419*Input!P419/100</f>
        <v>9.1431765967159656E-2</v>
      </c>
      <c r="N419" s="137">
        <v>0</v>
      </c>
      <c r="O419" s="141">
        <f>(((G419*$D$4*0.000000001*Input!G419*(238/236))-(N419*0.000000001))/Input!F419)*1000000</f>
        <v>13.715499448914747</v>
      </c>
      <c r="P419" s="137">
        <f>O419*Input!L419/100</f>
        <v>1.162211728052883E-3</v>
      </c>
      <c r="Q419" s="144">
        <f t="shared" si="1380"/>
        <v>10.233122889753378</v>
      </c>
      <c r="R419" s="145">
        <f>Q419*Input!L419/100</f>
        <v>8.6712521708561159E-4</v>
      </c>
      <c r="S419" s="143">
        <f>Input!S419*0.0000028263/0.000000000155125</f>
        <v>0.99994215014167931</v>
      </c>
      <c r="T419" s="137">
        <f>S419*Input!T419/100</f>
        <v>1.8588867160907649E-3</v>
      </c>
      <c r="U419" s="143">
        <f>S419</f>
        <v>0.99994215014167931</v>
      </c>
      <c r="V419" s="137">
        <f>U419*Input!T419/100</f>
        <v>1.8588867160907649E-3</v>
      </c>
      <c r="W419" s="146">
        <v>0</v>
      </c>
      <c r="X419" s="141">
        <f>((($L$4*0.000000001*Input!G419/Input!W419*(232/229))-(W419*0.000000001))/Input!F419)*1000000000</f>
        <v>0.92832898577207212</v>
      </c>
      <c r="Y419" s="141">
        <f>X419*Input!X419/100</f>
        <v>7.6711900908247701E-3</v>
      </c>
      <c r="Z419" s="141">
        <f t="shared" si="1381"/>
        <v>2.2667137610848465E-4</v>
      </c>
      <c r="AA419" s="141">
        <f>Z419*Input!X419/100</f>
        <v>1.8730851249149192E-6</v>
      </c>
      <c r="AB419" s="142">
        <v>0</v>
      </c>
      <c r="AC419" s="142">
        <v>0.85</v>
      </c>
      <c r="AD419" s="141">
        <f>(((Input!G419*$L$4*0.000000001*Input!U419*(230/229))-((AB419*0.000000000000001)+(Input!G419*AC419*0.000000000000001)))/Input!F419)*1000000000000</f>
        <v>225.2747969376951</v>
      </c>
      <c r="AE419" s="141">
        <f>AD419*Input!V419/100</f>
        <v>0.71925141698546824</v>
      </c>
      <c r="AF419" s="141">
        <f t="shared" si="1382"/>
        <v>10.269945417502665</v>
      </c>
      <c r="AG419" s="141">
        <f>AF419*Input!V419/100</f>
        <v>3.2789610264059681E-2</v>
      </c>
      <c r="AH419" s="137">
        <f t="shared" si="1383"/>
        <v>45307.641369713492</v>
      </c>
      <c r="AI419" s="146">
        <f t="shared" si="1384"/>
        <v>401.37105794911997</v>
      </c>
      <c r="AJ419" s="143">
        <f t="shared" si="1385"/>
        <v>-5.7849858320691006E-2</v>
      </c>
      <c r="AK419" s="146">
        <f t="shared" si="1386"/>
        <v>1.8588867160907649</v>
      </c>
      <c r="AL419" s="146">
        <f t="shared" si="1387"/>
        <v>1.0035983666126163</v>
      </c>
      <c r="AM419" s="146">
        <f t="shared" si="1388"/>
        <v>3.2053906577403715E-3</v>
      </c>
      <c r="AN419" s="137">
        <f>AF419/Q419</f>
        <v>1.0035983666126163</v>
      </c>
      <c r="AO419" s="141">
        <f t="shared" si="1389"/>
        <v>3.2053906577403715E-3</v>
      </c>
      <c r="AP419" s="137" t="str">
        <f t="shared" si="1390"/>
        <v>Out of range</v>
      </c>
      <c r="AQ419" s="137" t="e">
        <f t="shared" si="1391"/>
        <v>#VALUE!</v>
      </c>
      <c r="AR419" s="137" t="e">
        <f t="shared" si="1392"/>
        <v>#VALUE!</v>
      </c>
      <c r="AS419" s="145">
        <f t="shared" si="1393"/>
        <v>2.2150752859174108E-5</v>
      </c>
      <c r="AT419" s="145">
        <f t="shared" si="1394"/>
        <v>1.8305102202479773E-7</v>
      </c>
      <c r="AU419" s="137">
        <v>0.75</v>
      </c>
      <c r="AV419" s="137">
        <f t="shared" si="1395"/>
        <v>0.375</v>
      </c>
      <c r="AW419" s="137" t="str">
        <f t="shared" si="1396"/>
        <v>Out of range</v>
      </c>
      <c r="AX419" s="147">
        <f t="shared" si="1397"/>
        <v>285.2795756854</v>
      </c>
      <c r="AY419" s="147" t="e">
        <f t="shared" si="1398"/>
        <v>#VALUE!</v>
      </c>
      <c r="AZ419" s="137" t="str">
        <f>Input!B419</f>
        <v>Hu1-13</v>
      </c>
      <c r="BA419" s="148">
        <f>Input!E419</f>
        <v>0</v>
      </c>
      <c r="BB419" s="137" t="e">
        <f t="shared" si="1399"/>
        <v>#VALUE!</v>
      </c>
      <c r="BC419" s="143" t="e">
        <f t="shared" si="1400"/>
        <v>#VALUE!</v>
      </c>
      <c r="BD419" s="137" t="e">
        <f t="shared" si="1401"/>
        <v>#VALUE!</v>
      </c>
      <c r="BE419" s="149" t="e">
        <f t="shared" si="1402"/>
        <v>#VALUE!</v>
      </c>
      <c r="BF419" s="150" t="e">
        <f t="shared" si="1403"/>
        <v>#VALUE!</v>
      </c>
      <c r="BG419" s="151"/>
      <c r="BH419" s="151"/>
      <c r="BI419" s="151"/>
      <c r="BJ419" s="151"/>
      <c r="BK419" s="151"/>
      <c r="BL419" s="151"/>
      <c r="BM419" s="155"/>
      <c r="BN419" s="151"/>
      <c r="BO419" s="151"/>
      <c r="BP419" s="151"/>
      <c r="BQ419" s="151"/>
      <c r="BR419" s="151"/>
      <c r="BS419" s="151"/>
      <c r="BT419" s="151"/>
      <c r="BU419" s="151"/>
      <c r="BV419" s="151"/>
      <c r="BW419" s="151"/>
      <c r="BX419" s="151"/>
      <c r="BY419" s="151"/>
      <c r="BZ419" s="151"/>
      <c r="CA419" s="151"/>
      <c r="CB419" s="151"/>
      <c r="CC419" s="151"/>
      <c r="CD419" s="151"/>
      <c r="CE419" s="151"/>
      <c r="CF419" s="151"/>
      <c r="CG419" s="151"/>
      <c r="CH419" s="151"/>
      <c r="CI419" s="151"/>
      <c r="CJ419" s="151"/>
      <c r="CK419" s="151"/>
      <c r="CL419" s="151"/>
      <c r="CM419" s="151"/>
      <c r="CN419" s="151"/>
      <c r="CO419" s="151"/>
      <c r="CP419" s="151"/>
      <c r="CQ419" s="151"/>
      <c r="CR419" s="151"/>
      <c r="CS419" s="151"/>
      <c r="CT419" s="151"/>
      <c r="CU419" s="151"/>
      <c r="CV419" s="151"/>
      <c r="CW419" s="151"/>
      <c r="CX419" s="151"/>
      <c r="CY419" s="151"/>
      <c r="CZ419" s="151"/>
      <c r="DA419" s="151"/>
      <c r="DB419" s="151"/>
      <c r="DC419" s="151"/>
      <c r="DD419" s="151"/>
      <c r="DE419" s="151"/>
    </row>
    <row r="420" spans="1:109" ht="15" customHeight="1" x14ac:dyDescent="0.2">
      <c r="A420" s="9">
        <f>Input!A420</f>
        <v>9413</v>
      </c>
      <c r="B420" s="9" t="str">
        <f>Input!B420</f>
        <v>ZPT-17-25-EU</v>
      </c>
      <c r="C420" s="9">
        <f>Input!O420</f>
        <v>0.9526429057611111</v>
      </c>
      <c r="D420" s="9">
        <f>C420*Input!P420/100</f>
        <v>3.5116250021313337E-3</v>
      </c>
      <c r="E420" s="11">
        <f>Input!M420</f>
        <v>1.2383805917628403</v>
      </c>
      <c r="F420" s="12">
        <f>E420*Input!N420/100</f>
        <v>8.1688073258350999E-5</v>
      </c>
      <c r="G420" s="13">
        <f t="shared" si="1378"/>
        <v>170.74791599226043</v>
      </c>
      <c r="H420" s="12">
        <f>G420*Input!L420/100</f>
        <v>8.4042135111938171E-3</v>
      </c>
      <c r="I420" s="9">
        <v>0.3</v>
      </c>
      <c r="J420" s="21">
        <f>(((C420*$G$4*0.000000001*Input!G420*(234/233))-(I420*0.000000000000001))/Input!F420)*1000000000000</f>
        <v>34.898329456331666</v>
      </c>
      <c r="K420" s="9">
        <f>J420*Input!P420/100</f>
        <v>0.1286419554592283</v>
      </c>
      <c r="L420" s="14">
        <f t="shared" si="1379"/>
        <v>0.48261852909582509</v>
      </c>
      <c r="M420" s="22">
        <f>L420*Input!P420/100</f>
        <v>1.7790247353080457E-3</v>
      </c>
      <c r="N420" s="9">
        <v>5.0000000000000001E-3</v>
      </c>
      <c r="O420" s="21">
        <f>(((G420*$D$4*0.000000001*Input!G420*(238/236))-(N420*0.000000001))/Input!F420)*1000000</f>
        <v>0.63010038278761205</v>
      </c>
      <c r="P420" s="9">
        <f>O420*Input!L420/100</f>
        <v>3.1013544848606393E-5</v>
      </c>
      <c r="Q420" s="23">
        <f t="shared" si="1380"/>
        <v>0.47011737880653515</v>
      </c>
      <c r="R420" s="24">
        <f>Q420*Input!L420/100</f>
        <v>2.3139180375074045E-5</v>
      </c>
      <c r="S420" s="65">
        <f>Input!S420*0.0000028263/0.000000000155125</f>
        <v>1.0215983262288935</v>
      </c>
      <c r="T420" s="9">
        <f>S420*Input!T420/100</f>
        <v>1.2184926570836694E-3</v>
      </c>
      <c r="U420" s="9">
        <f>S420*1/((U419+U421)/2)</f>
        <v>1.0217923260196955</v>
      </c>
      <c r="V420" s="9">
        <f>U420*Input!T420/100</f>
        <v>1.2187240467742152E-3</v>
      </c>
      <c r="W420" s="3">
        <v>3.0000000000000001E-3</v>
      </c>
      <c r="X420" s="21">
        <f>((($L$4*0.000000001*Input!G420/Input!W420*(232/229))-(W420*0.000000001))/Input!F420)*1000000000</f>
        <v>21.137000242437562</v>
      </c>
      <c r="Y420" s="21">
        <f>X420*Input!X420/100</f>
        <v>3.9943330572380947E-2</v>
      </c>
      <c r="Z420" s="21">
        <f t="shared" si="1381"/>
        <v>5.1610506675863321E-3</v>
      </c>
      <c r="AA420" s="21">
        <f>Z420*Input!X420/100</f>
        <v>9.753018429848618E-6</v>
      </c>
      <c r="AB420" s="14">
        <v>0.05</v>
      </c>
      <c r="AC420" s="14">
        <v>0.85</v>
      </c>
      <c r="AD420" s="21">
        <f>(((Input!G420*$L$4*0.000000001*Input!U420*(230/229))-((AB420*0.000000000000001)+(Input!G420*AC420*0.000000000000001)))/Input!F420)*1000000000000</f>
        <v>0.13374494500910489</v>
      </c>
      <c r="AE420" s="21">
        <f>AD420*Input!V420/100</f>
        <v>1.6329383589128543E-3</v>
      </c>
      <c r="AF420" s="21">
        <f t="shared" si="1382"/>
        <v>6.0972345942910356E-3</v>
      </c>
      <c r="AG420" s="21">
        <f>AF420*Input!V420/100</f>
        <v>7.4443249063585096E-5</v>
      </c>
      <c r="AH420" s="9">
        <f t="shared" si="1383"/>
        <v>1.1813940584974976</v>
      </c>
      <c r="AI420" s="3">
        <f t="shared" si="1384"/>
        <v>1.4595799072353633E-2</v>
      </c>
      <c r="AJ420" s="22">
        <f t="shared" si="1385"/>
        <v>21.792326019695494</v>
      </c>
      <c r="AK420" s="3">
        <f t="shared" si="1386"/>
        <v>1.2187240467742151</v>
      </c>
      <c r="AL420" s="3">
        <f t="shared" si="1387"/>
        <v>1.2969600506515624E-2</v>
      </c>
      <c r="AM420" s="3">
        <f t="shared" si="1388"/>
        <v>1.5835163159545206E-4</v>
      </c>
      <c r="AN420" s="9">
        <f>AL420*1/((AN419+AN421)/2)</f>
        <v>1.2909315194246603E-2</v>
      </c>
      <c r="AO420" s="21">
        <f t="shared" si="1389"/>
        <v>1.5761558135595199E-4</v>
      </c>
      <c r="AP420" s="58">
        <f t="shared" si="1390"/>
        <v>1.3883000000000001</v>
      </c>
      <c r="AQ420" s="58">
        <f t="shared" si="1391"/>
        <v>1.5599999999999999E-2</v>
      </c>
      <c r="AR420" s="58">
        <f t="shared" si="1392"/>
        <v>1.1236764388100553</v>
      </c>
      <c r="AS420" s="67">
        <f t="shared" si="1393"/>
        <v>1.0978217143744928E-2</v>
      </c>
      <c r="AT420" s="67">
        <f t="shared" si="1394"/>
        <v>2.0752957664399927E-5</v>
      </c>
      <c r="AU420" s="58">
        <v>0.75</v>
      </c>
      <c r="AV420" s="58">
        <f t="shared" si="1395"/>
        <v>0.375</v>
      </c>
      <c r="AW420" s="58">
        <f t="shared" si="1396"/>
        <v>0.50490000000000002</v>
      </c>
      <c r="AX420" s="57">
        <f t="shared" si="1397"/>
        <v>0.42447203309999998</v>
      </c>
      <c r="AY420" s="47">
        <f t="shared" si="1398"/>
        <v>0.44385280415433526</v>
      </c>
      <c r="AZ420" s="9" t="str">
        <f>Input!B420</f>
        <v>ZPT-17-25-EU</v>
      </c>
      <c r="BA420" s="48">
        <f>Input!E420</f>
        <v>34.299999999999997</v>
      </c>
      <c r="BB420" s="58">
        <f t="shared" si="1399"/>
        <v>21.823445842995771</v>
      </c>
      <c r="BC420" s="22">
        <f t="shared" si="1400"/>
        <v>1.2207451925864194</v>
      </c>
      <c r="BD420" s="9">
        <f t="shared" si="1401"/>
        <v>446.90000000000003</v>
      </c>
      <c r="BE420" s="49">
        <f t="shared" si="1402"/>
        <v>221.92640207716764</v>
      </c>
      <c r="BF420" s="89">
        <f t="shared" si="1403"/>
        <v>87.909052120090166</v>
      </c>
      <c r="BG420" s="85"/>
      <c r="BH420" s="85"/>
      <c r="BI420" s="85"/>
      <c r="BJ420" s="85"/>
      <c r="BK420" s="85"/>
      <c r="BL420" s="85"/>
      <c r="BM420" s="90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s="154" customFormat="1" ht="15" customHeight="1" x14ac:dyDescent="0.2">
      <c r="A421" s="137">
        <f>Input!A421</f>
        <v>9186</v>
      </c>
      <c r="B421" s="137" t="str">
        <f>Input!B421</f>
        <v>Hu1-13</v>
      </c>
      <c r="C421" s="137">
        <f>Input!O421</f>
        <v>2.0663233254710622</v>
      </c>
      <c r="D421" s="137">
        <f>C421*Input!P421/100</f>
        <v>2.4366437934888054E-2</v>
      </c>
      <c r="E421" s="138">
        <f>Input!M421</f>
        <v>2.7000828605126874</v>
      </c>
      <c r="F421" s="139">
        <f>E421*Input!N421/100</f>
        <v>3.2681696936187854E-4</v>
      </c>
      <c r="G421" s="140">
        <f t="shared" si="1378"/>
        <v>372.28742480748934</v>
      </c>
      <c r="H421" s="139">
        <f>G421*Input!L421/100</f>
        <v>2.9444330925630403E-2</v>
      </c>
      <c r="I421" s="137">
        <v>0</v>
      </c>
      <c r="J421" s="141">
        <f>(((C421*$G$4*0.000000001*Input!G421*(234/233))-(I421*0.000000000000001))/Input!F421)*1000000000000</f>
        <v>755.78228585256977</v>
      </c>
      <c r="K421" s="137">
        <f>J421*Input!P421/100</f>
        <v>8.9123139314686917</v>
      </c>
      <c r="L421" s="142">
        <f t="shared" si="1379"/>
        <v>10.451919641920554</v>
      </c>
      <c r="M421" s="143">
        <f>L421*Input!P421/100</f>
        <v>0.12325082339049517</v>
      </c>
      <c r="N421" s="137">
        <v>0</v>
      </c>
      <c r="O421" s="141">
        <f>(((G421*$D$4*0.000000001*Input!G421*(238/236))-(N421*0.000000001))/Input!F421)*1000000</f>
        <v>13.716833037009092</v>
      </c>
      <c r="P421" s="137">
        <f>O421*Input!L421/100</f>
        <v>1.0848686909104286E-3</v>
      </c>
      <c r="Q421" s="144">
        <f t="shared" si="1380"/>
        <v>10.234117878736795</v>
      </c>
      <c r="R421" s="145">
        <f>Q421*Input!L421/100</f>
        <v>8.0941964050829476E-4</v>
      </c>
      <c r="S421" s="143">
        <f>Input!S421*0.0000028263/0.000000000155125</f>
        <v>0.99967812535685019</v>
      </c>
      <c r="T421" s="137">
        <f>S421*Input!T421/100</f>
        <v>1.791516199484337E-3</v>
      </c>
      <c r="U421" s="143">
        <f>S421</f>
        <v>0.99967812535685019</v>
      </c>
      <c r="V421" s="137">
        <f>U421*Input!T421/100</f>
        <v>1.791516199484337E-3</v>
      </c>
      <c r="W421" s="146">
        <v>0</v>
      </c>
      <c r="X421" s="141">
        <f>((($L$4*0.000000001*Input!G421/Input!W421*(232/229))-(W421*0.000000001))/Input!F421)*1000000000</f>
        <v>0.92606509666004777</v>
      </c>
      <c r="Y421" s="141">
        <f>X421*Input!X421/100</f>
        <v>6.0024171134463759E-3</v>
      </c>
      <c r="Z421" s="141">
        <f t="shared" si="1381"/>
        <v>2.2611859916384056E-4</v>
      </c>
      <c r="AA421" s="141">
        <f>Z421*Input!X421/100</f>
        <v>1.4656185123320742E-6</v>
      </c>
      <c r="AB421" s="142">
        <v>0</v>
      </c>
      <c r="AC421" s="142">
        <v>0.85</v>
      </c>
      <c r="AD421" s="141">
        <f>(((Input!G421*$L$4*0.000000001*Input!U421*(230/229))-((AB421*0.000000000000001)+(Input!G421*AC421*0.000000000000001)))/Input!F421)*1000000000000</f>
        <v>225.77779914048006</v>
      </c>
      <c r="AE421" s="141">
        <f>AD421*Input!V421/100</f>
        <v>0.83264836812433596</v>
      </c>
      <c r="AF421" s="141">
        <f t="shared" si="1382"/>
        <v>10.292876545341674</v>
      </c>
      <c r="AG421" s="141">
        <f>AF421*Input!V421/100</f>
        <v>3.7959209857703881E-2</v>
      </c>
      <c r="AH421" s="137">
        <f t="shared" si="1383"/>
        <v>45519.813864951822</v>
      </c>
      <c r="AI421" s="146">
        <f t="shared" si="1384"/>
        <v>339.45787121593281</v>
      </c>
      <c r="AJ421" s="143">
        <f t="shared" si="1385"/>
        <v>-0.32187464314981096</v>
      </c>
      <c r="AK421" s="146">
        <f t="shared" si="1386"/>
        <v>1.7915161994843369</v>
      </c>
      <c r="AL421" s="146">
        <f t="shared" si="1387"/>
        <v>1.0057414490727101</v>
      </c>
      <c r="AM421" s="146">
        <f t="shared" si="1388"/>
        <v>3.7099375320276892E-3</v>
      </c>
      <c r="AN421" s="137">
        <f>AF421/Q421</f>
        <v>1.0057414490727101</v>
      </c>
      <c r="AO421" s="141">
        <f t="shared" si="1389"/>
        <v>3.7099375320276892E-3</v>
      </c>
      <c r="AP421" s="137" t="str">
        <f t="shared" si="1390"/>
        <v>Out of range</v>
      </c>
      <c r="AQ421" s="137" t="e">
        <f t="shared" si="1391"/>
        <v>#VALUE!</v>
      </c>
      <c r="AR421" s="137" t="e">
        <f t="shared" si="1392"/>
        <v>#VALUE!</v>
      </c>
      <c r="AS421" s="145">
        <f t="shared" si="1393"/>
        <v>2.2094586152231281E-5</v>
      </c>
      <c r="AT421" s="145">
        <f t="shared" si="1394"/>
        <v>1.4321973193725512E-7</v>
      </c>
      <c r="AU421" s="137">
        <v>0.75</v>
      </c>
      <c r="AV421" s="137">
        <f t="shared" si="1395"/>
        <v>0.375</v>
      </c>
      <c r="AW421" s="137" t="str">
        <f t="shared" si="1396"/>
        <v>Out of range</v>
      </c>
      <c r="AX421" s="147">
        <f t="shared" si="1397"/>
        <v>216.6351063127</v>
      </c>
      <c r="AY421" s="147" t="e">
        <f t="shared" si="1398"/>
        <v>#VALUE!</v>
      </c>
      <c r="AZ421" s="137" t="str">
        <f>Input!B421</f>
        <v>Hu1-13</v>
      </c>
      <c r="BA421" s="148">
        <f>Input!E421</f>
        <v>0</v>
      </c>
      <c r="BB421" s="137" t="e">
        <f t="shared" si="1399"/>
        <v>#VALUE!</v>
      </c>
      <c r="BC421" s="143" t="e">
        <f t="shared" si="1400"/>
        <v>#VALUE!</v>
      </c>
      <c r="BD421" s="137" t="e">
        <f t="shared" si="1401"/>
        <v>#VALUE!</v>
      </c>
      <c r="BE421" s="149" t="e">
        <f t="shared" si="1402"/>
        <v>#VALUE!</v>
      </c>
      <c r="BF421" s="150" t="e">
        <f t="shared" si="1403"/>
        <v>#VALUE!</v>
      </c>
      <c r="BG421" s="151"/>
      <c r="BH421" s="151"/>
      <c r="BI421" s="151"/>
      <c r="BJ421" s="151"/>
      <c r="BK421" s="151"/>
      <c r="BL421" s="151"/>
      <c r="BM421" s="155"/>
      <c r="BN421" s="151"/>
      <c r="BO421" s="151"/>
      <c r="BP421" s="151"/>
      <c r="BQ421" s="151"/>
      <c r="BR421" s="151"/>
      <c r="BS421" s="151"/>
      <c r="BT421" s="151"/>
      <c r="BU421" s="151"/>
      <c r="BV421" s="151"/>
      <c r="BW421" s="151"/>
      <c r="BX421" s="151"/>
      <c r="BY421" s="151"/>
      <c r="BZ421" s="151"/>
      <c r="CA421" s="151"/>
      <c r="CB421" s="151"/>
      <c r="CC421" s="151"/>
      <c r="CD421" s="151"/>
      <c r="CE421" s="151"/>
      <c r="CF421" s="151"/>
      <c r="CG421" s="151"/>
      <c r="CH421" s="151"/>
      <c r="CI421" s="151"/>
      <c r="CJ421" s="151"/>
      <c r="CK421" s="151"/>
      <c r="CL421" s="151"/>
      <c r="CM421" s="151"/>
      <c r="CN421" s="151"/>
      <c r="CO421" s="151"/>
      <c r="CP421" s="151"/>
      <c r="CQ421" s="151"/>
      <c r="CR421" s="151"/>
      <c r="CS421" s="151"/>
      <c r="CT421" s="151"/>
      <c r="CU421" s="151"/>
      <c r="CV421" s="151"/>
      <c r="CW421" s="151"/>
      <c r="CX421" s="151"/>
      <c r="CY421" s="151"/>
      <c r="CZ421" s="151"/>
      <c r="DA421" s="151"/>
      <c r="DB421" s="151"/>
      <c r="DC421" s="151"/>
      <c r="DD421" s="151"/>
      <c r="DE421" s="151"/>
    </row>
    <row r="422" spans="1:109" ht="15" customHeight="1" x14ac:dyDescent="0.2">
      <c r="A422" s="9">
        <f>Input!A422</f>
        <v>9414</v>
      </c>
      <c r="B422" s="9" t="str">
        <f>Input!B422</f>
        <v>ZPT-LB-4A</v>
      </c>
      <c r="C422" s="9">
        <f>Input!O422</f>
        <v>0.29686523656373948</v>
      </c>
      <c r="D422" s="9">
        <f>C422*Input!P422/100</f>
        <v>1.3332467695137741E-3</v>
      </c>
      <c r="E422" s="11">
        <f>Input!M422</f>
        <v>0.37148810670817417</v>
      </c>
      <c r="F422" s="12">
        <f>E422*Input!N422/100</f>
        <v>5.8692919984995594E-5</v>
      </c>
      <c r="G422" s="13">
        <f t="shared" si="1378"/>
        <v>51.220780152923055</v>
      </c>
      <c r="H422" s="12">
        <f>G422*Input!L422/100</f>
        <v>6.8960190685705561E-3</v>
      </c>
      <c r="I422" s="9">
        <v>0.3</v>
      </c>
      <c r="J422" s="21">
        <f>(((C422*$G$4*0.000000001*Input!G422*(234/233))-(I422*0.000000000000001))/Input!F422)*1000000000000</f>
        <v>26.438071346667932</v>
      </c>
      <c r="K422" s="9">
        <f>J422*Input!P422/100</f>
        <v>0.11873560415199219</v>
      </c>
      <c r="L422" s="14">
        <f t="shared" si="1379"/>
        <v>0.36561930912553692</v>
      </c>
      <c r="M422" s="22">
        <f>L422*Input!P422/100</f>
        <v>1.642027097567613E-3</v>
      </c>
      <c r="N422" s="9">
        <v>5.0000000000000001E-3</v>
      </c>
      <c r="O422" s="21">
        <f>(((G422*$D$4*0.000000001*Input!G422*(238/236))-(N422*0.000000001))/Input!F422)*1000000</f>
        <v>0.4595136650469499</v>
      </c>
      <c r="P422" s="9">
        <f>O422*Input!L422/100</f>
        <v>6.1865808895760681E-5</v>
      </c>
      <c r="Q422" s="23">
        <f t="shared" si="1380"/>
        <v>0.34284276861084195</v>
      </c>
      <c r="R422" s="24">
        <f>Q422*Input!L422/100</f>
        <v>4.6158029276462833E-5</v>
      </c>
      <c r="S422" s="65">
        <f>Input!S422*0.0000028263/0.000000000155125</f>
        <v>1.0586319877257884</v>
      </c>
      <c r="T422" s="9">
        <f>S422*Input!T422/100</f>
        <v>4.3657649955190407E-3</v>
      </c>
      <c r="U422" s="9">
        <f>S422*1/((U421+U423)/2)</f>
        <v>1.0585973978913501</v>
      </c>
      <c r="V422" s="9">
        <f>U422*Input!T422/100</f>
        <v>4.3656223481305786E-3</v>
      </c>
      <c r="W422" s="3">
        <v>3.0000000000000001E-3</v>
      </c>
      <c r="X422" s="21">
        <f>((($L$4*0.000000001*Input!G422/Input!W422*(232/229))-(W422*0.000000001))/Input!F422)*1000000000</f>
        <v>1.8477435662766841</v>
      </c>
      <c r="Y422" s="21">
        <f>X422*Input!X422/100</f>
        <v>3.1149515938201271E-3</v>
      </c>
      <c r="Z422" s="21">
        <f t="shared" si="1381"/>
        <v>4.5116610951795522E-4</v>
      </c>
      <c r="AA422" s="21">
        <f>Z422*Input!X422/100</f>
        <v>7.6058205130296725E-7</v>
      </c>
      <c r="AB422" s="14">
        <v>0.05</v>
      </c>
      <c r="AC422" s="14">
        <v>0.85</v>
      </c>
      <c r="AD422" s="21">
        <f>(((Input!G422*$L$4*0.000000001*Input!U422*(230/229))-((AB422*0.000000000000001)+(Input!G422*AC422*0.000000000000001)))/Input!F422)*1000000000000</f>
        <v>1.0911569599255184</v>
      </c>
      <c r="AE422" s="21">
        <f>AD422*Input!V422/100</f>
        <v>5.7651104451289905E-3</v>
      </c>
      <c r="AF422" s="21">
        <f t="shared" si="1382"/>
        <v>4.9744234919730179E-2</v>
      </c>
      <c r="AG422" s="21">
        <f>AF422*Input!V422/100</f>
        <v>2.6282287411726919E-4</v>
      </c>
      <c r="AH422" s="9">
        <f t="shared" si="1383"/>
        <v>110.25702921896993</v>
      </c>
      <c r="AI422" s="3">
        <f t="shared" si="1384"/>
        <v>0.61147610393105201</v>
      </c>
      <c r="AJ422" s="22">
        <f t="shared" si="1385"/>
        <v>58.597397891350099</v>
      </c>
      <c r="AK422" s="3">
        <f t="shared" si="1386"/>
        <v>4.3656223481305787</v>
      </c>
      <c r="AL422" s="3">
        <f t="shared" si="1387"/>
        <v>0.14509343487479084</v>
      </c>
      <c r="AM422" s="3">
        <f t="shared" si="1388"/>
        <v>7.6684770217082872E-4</v>
      </c>
      <c r="AN422" s="9">
        <f>AL422*1/((AN421+AN423)/2)</f>
        <v>0.1444826759750206</v>
      </c>
      <c r="AO422" s="21">
        <f t="shared" si="1389"/>
        <v>7.6361971973817509E-4</v>
      </c>
      <c r="AP422" s="58">
        <f t="shared" si="1390"/>
        <v>16.002700000000001</v>
      </c>
      <c r="AQ422" s="58">
        <f t="shared" si="1391"/>
        <v>0.1057</v>
      </c>
      <c r="AR422" s="58">
        <f t="shared" si="1392"/>
        <v>0.66051353834040505</v>
      </c>
      <c r="AS422" s="67">
        <f t="shared" si="1393"/>
        <v>1.3159563240783131E-3</v>
      </c>
      <c r="AT422" s="67">
        <f t="shared" si="1394"/>
        <v>2.2255207536795135E-6</v>
      </c>
      <c r="AU422" s="58">
        <v>0.75</v>
      </c>
      <c r="AV422" s="58">
        <f t="shared" si="1395"/>
        <v>0.375</v>
      </c>
      <c r="AW422" s="58">
        <f t="shared" si="1396"/>
        <v>15.9011</v>
      </c>
      <c r="AX422" s="57">
        <f t="shared" si="1397"/>
        <v>0.13463540399999999</v>
      </c>
      <c r="AY422" s="47">
        <f t="shared" si="1398"/>
        <v>0.12668652773413183</v>
      </c>
      <c r="AZ422" s="9" t="str">
        <f>Input!B422</f>
        <v>ZPT-LB-4A</v>
      </c>
      <c r="BA422" s="48">
        <f>Input!E422</f>
        <v>4.0999999999999996</v>
      </c>
      <c r="BB422" s="58">
        <f t="shared" si="1399"/>
        <v>61.290911538929038</v>
      </c>
      <c r="BC422" s="22">
        <f t="shared" si="1400"/>
        <v>4.5663540158398819</v>
      </c>
      <c r="BD422" s="9">
        <f t="shared" si="1401"/>
        <v>15843.1</v>
      </c>
      <c r="BE422" s="49">
        <f t="shared" si="1402"/>
        <v>63.343263867065914</v>
      </c>
      <c r="BF422" s="89">
        <f t="shared" si="1403"/>
        <v>0.79671549599796143</v>
      </c>
      <c r="BG422" s="85"/>
      <c r="BH422" s="85"/>
      <c r="BI422" s="85"/>
      <c r="BJ422" s="85"/>
      <c r="BK422" s="85"/>
      <c r="BL422" s="85"/>
      <c r="BM422" s="90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s="154" customFormat="1" ht="15" customHeight="1" x14ac:dyDescent="0.2">
      <c r="A423" s="137">
        <f>Input!A423</f>
        <v>9186</v>
      </c>
      <c r="B423" s="137" t="str">
        <f>Input!B423</f>
        <v>Hu1-13</v>
      </c>
      <c r="C423" s="137">
        <f>Input!O423</f>
        <v>2.0783922565137822</v>
      </c>
      <c r="D423" s="137">
        <f>C423*Input!P423/100</f>
        <v>2.0164450792858224E-2</v>
      </c>
      <c r="E423" s="138">
        <f>Input!M423</f>
        <v>2.6996339831956062</v>
      </c>
      <c r="F423" s="139">
        <f>E423*Input!N423/100</f>
        <v>3.8773129008493995E-4</v>
      </c>
      <c r="G423" s="140">
        <f t="shared" si="1378"/>
        <v>372.22553360301015</v>
      </c>
      <c r="H423" s="139">
        <f>G423*Input!L423/100</f>
        <v>2.4445343828700925E-2</v>
      </c>
      <c r="I423" s="137">
        <v>0</v>
      </c>
      <c r="J423" s="141">
        <f>(((C423*$G$4*0.000000001*Input!G423*(234/233))-(I423*0.000000000000001))/Input!F423)*1000000000000</f>
        <v>760.19664065311122</v>
      </c>
      <c r="K423" s="137">
        <f>J423*Input!P423/100</f>
        <v>7.3753872519992889</v>
      </c>
      <c r="L423" s="142">
        <f t="shared" si="1379"/>
        <v>10.512966960056808</v>
      </c>
      <c r="M423" s="143">
        <f>L423*Input!P423/100</f>
        <v>0.10199624459176486</v>
      </c>
      <c r="N423" s="137">
        <v>0</v>
      </c>
      <c r="O423" s="141">
        <f>(((G423*$D$4*0.000000001*Input!G423*(238/236))-(N423*0.000000001))/Input!F423)*1000000</f>
        <v>13.714552671727512</v>
      </c>
      <c r="P423" s="137">
        <f>O423*Input!L423/100</f>
        <v>9.0068231556293416E-4</v>
      </c>
      <c r="Q423" s="144">
        <f t="shared" si="1380"/>
        <v>10.232416500070501</v>
      </c>
      <c r="R423" s="145">
        <f>Q423*Input!L423/100</f>
        <v>6.7199833692621548E-4</v>
      </c>
      <c r="S423" s="143">
        <f>Input!S423*0.0000028263/0.000000000155125</f>
        <v>1.000387224953867</v>
      </c>
      <c r="T423" s="137">
        <f>S423*Input!T423/100</f>
        <v>1.8161794113419995E-3</v>
      </c>
      <c r="U423" s="143">
        <f>S423</f>
        <v>1.000387224953867</v>
      </c>
      <c r="V423" s="137">
        <f>U423*Input!T423/100</f>
        <v>1.8161794113419995E-3</v>
      </c>
      <c r="W423" s="146">
        <v>0</v>
      </c>
      <c r="X423" s="141">
        <f>((($L$4*0.000000001*Input!G423/Input!W423*(232/229))-(W423*0.000000001))/Input!F423)*1000000000</f>
        <v>0.92412303803151741</v>
      </c>
      <c r="Y423" s="141">
        <f>X423*Input!X423/100</f>
        <v>6.2306841408166632E-3</v>
      </c>
      <c r="Z423" s="141">
        <f t="shared" si="1381"/>
        <v>2.2564440401475101E-4</v>
      </c>
      <c r="AA423" s="141">
        <f>Z423*Input!X423/100</f>
        <v>1.5213547890262508E-6</v>
      </c>
      <c r="AB423" s="142">
        <v>0</v>
      </c>
      <c r="AC423" s="142">
        <v>0.85</v>
      </c>
      <c r="AD423" s="141">
        <f>(((Input!G423*$L$4*0.000000001*Input!U423*(230/229))-((AB423*0.000000000000001)+(Input!G423*AC423*0.000000000000001)))/Input!F423)*1000000000000</f>
        <v>225.06051870492314</v>
      </c>
      <c r="AE423" s="141">
        <f>AD423*Input!V423/100</f>
        <v>0.85054550748742686</v>
      </c>
      <c r="AF423" s="141">
        <f t="shared" si="1382"/>
        <v>10.260176789211169</v>
      </c>
      <c r="AG423" s="141">
        <f>AF423*Input!V423/100</f>
        <v>3.8775114019584972E-2</v>
      </c>
      <c r="AH423" s="137">
        <f t="shared" si="1383"/>
        <v>45470.557242538271</v>
      </c>
      <c r="AI423" s="146">
        <f t="shared" si="1384"/>
        <v>351.45066301047905</v>
      </c>
      <c r="AJ423" s="143">
        <f t="shared" si="1385"/>
        <v>0.38722495386700473</v>
      </c>
      <c r="AK423" s="146">
        <f t="shared" si="1386"/>
        <v>1.8161794113419996</v>
      </c>
      <c r="AL423" s="146">
        <f t="shared" si="1387"/>
        <v>1.0027129749009411</v>
      </c>
      <c r="AM423" s="146">
        <f t="shared" si="1388"/>
        <v>3.7900107275278838E-3</v>
      </c>
      <c r="AN423" s="137">
        <f>AF423/Q423</f>
        <v>1.0027129749009411</v>
      </c>
      <c r="AO423" s="141">
        <f t="shared" si="1389"/>
        <v>3.7900107275278838E-3</v>
      </c>
      <c r="AP423" s="137" t="str">
        <f t="shared" si="1390"/>
        <v>Out of range</v>
      </c>
      <c r="AQ423" s="137" t="e">
        <f t="shared" si="1391"/>
        <v>#VALUE!</v>
      </c>
      <c r="AR423" s="137" t="e">
        <f t="shared" si="1392"/>
        <v>#VALUE!</v>
      </c>
      <c r="AS423" s="145">
        <f t="shared" si="1393"/>
        <v>2.2051917454024308E-5</v>
      </c>
      <c r="AT423" s="145">
        <f t="shared" si="1394"/>
        <v>1.4868696551615876E-7</v>
      </c>
      <c r="AU423" s="137">
        <v>0.75</v>
      </c>
      <c r="AV423" s="137">
        <f t="shared" si="1395"/>
        <v>0.375</v>
      </c>
      <c r="AW423" s="137" t="str">
        <f t="shared" si="1396"/>
        <v>Out of range</v>
      </c>
      <c r="AX423" s="147">
        <f t="shared" si="1397"/>
        <v>334.69995642480001</v>
      </c>
      <c r="AY423" s="147" t="e">
        <f t="shared" si="1398"/>
        <v>#VALUE!</v>
      </c>
      <c r="AZ423" s="137" t="str">
        <f>Input!B423</f>
        <v>Hu1-13</v>
      </c>
      <c r="BA423" s="148">
        <f>Input!E423</f>
        <v>0</v>
      </c>
      <c r="BB423" s="137" t="e">
        <f t="shared" si="1399"/>
        <v>#VALUE!</v>
      </c>
      <c r="BC423" s="143" t="e">
        <f t="shared" si="1400"/>
        <v>#VALUE!</v>
      </c>
      <c r="BD423" s="137" t="e">
        <f t="shared" si="1401"/>
        <v>#VALUE!</v>
      </c>
      <c r="BE423" s="149" t="e">
        <f t="shared" si="1402"/>
        <v>#VALUE!</v>
      </c>
      <c r="BF423" s="150" t="e">
        <f t="shared" si="1403"/>
        <v>#VALUE!</v>
      </c>
      <c r="BG423" s="151"/>
      <c r="BH423" s="151"/>
      <c r="BI423" s="151"/>
      <c r="BJ423" s="151"/>
      <c r="BK423" s="151"/>
      <c r="BL423" s="151"/>
      <c r="BM423" s="155"/>
      <c r="BN423" s="151"/>
      <c r="BO423" s="151"/>
      <c r="BP423" s="151"/>
      <c r="BQ423" s="151"/>
      <c r="BR423" s="151"/>
      <c r="BS423" s="151"/>
      <c r="BT423" s="151"/>
      <c r="BU423" s="151"/>
      <c r="BV423" s="151"/>
      <c r="BW423" s="151"/>
      <c r="BX423" s="151"/>
      <c r="BY423" s="151"/>
      <c r="BZ423" s="151"/>
      <c r="CA423" s="151"/>
      <c r="CB423" s="151"/>
      <c r="CC423" s="151"/>
      <c r="CD423" s="151"/>
      <c r="CE423" s="151"/>
      <c r="CF423" s="151"/>
      <c r="CG423" s="151"/>
      <c r="CH423" s="151"/>
      <c r="CI423" s="151"/>
      <c r="CJ423" s="151"/>
      <c r="CK423" s="151"/>
      <c r="CL423" s="151"/>
      <c r="CM423" s="151"/>
      <c r="CN423" s="151"/>
      <c r="CO423" s="151"/>
      <c r="CP423" s="151"/>
      <c r="CQ423" s="151"/>
      <c r="CR423" s="151"/>
      <c r="CS423" s="151"/>
      <c r="CT423" s="151"/>
      <c r="CU423" s="151"/>
      <c r="CV423" s="151"/>
      <c r="CW423" s="151"/>
      <c r="CX423" s="151"/>
      <c r="CY423" s="151"/>
      <c r="CZ423" s="151"/>
      <c r="DA423" s="151"/>
      <c r="DB423" s="151"/>
      <c r="DC423" s="151"/>
      <c r="DD423" s="151"/>
      <c r="DE423" s="151"/>
    </row>
    <row r="424" spans="1:109" ht="15" customHeight="1" x14ac:dyDescent="0.2">
      <c r="A424" s="9">
        <f>Input!A424</f>
        <v>9415</v>
      </c>
      <c r="B424" s="9" t="str">
        <f>Input!B424</f>
        <v>ZPT-LB-4B</v>
      </c>
      <c r="C424" s="9">
        <f>Input!O424</f>
        <v>0.50571243335693672</v>
      </c>
      <c r="D424" s="9">
        <f>C424*Input!P424/100</f>
        <v>2.8299702082341845E-3</v>
      </c>
      <c r="E424" s="11">
        <f>Input!M424</f>
        <v>0.635081640211689</v>
      </c>
      <c r="F424" s="12">
        <f>E424*Input!N424/100</f>
        <v>5.8312697704292873E-5</v>
      </c>
      <c r="G424" s="13">
        <f t="shared" si="1378"/>
        <v>87.565056552387674</v>
      </c>
      <c r="H424" s="12">
        <f>G424*Input!L424/100</f>
        <v>7.0804173270627678E-3</v>
      </c>
      <c r="I424" s="9">
        <v>0.3</v>
      </c>
      <c r="J424" s="21">
        <f>(((C424*$G$4*0.000000001*Input!G424*(234/233))-(I424*0.000000000000001))/Input!F424)*1000000000000</f>
        <v>37.004370396271845</v>
      </c>
      <c r="K424" s="9">
        <f>J424*Input!P424/100</f>
        <v>0.20707670780559795</v>
      </c>
      <c r="L424" s="14">
        <f t="shared" si="1379"/>
        <v>0.51174354443277281</v>
      </c>
      <c r="M424" s="22">
        <f>L424*Input!P424/100</f>
        <v>2.8637203467345774E-3</v>
      </c>
      <c r="N424" s="9">
        <v>5.0000000000000001E-3</v>
      </c>
      <c r="O424" s="21">
        <f>(((G424*$D$4*0.000000001*Input!G424*(238/236))-(N424*0.000000001))/Input!F424)*1000000</f>
        <v>0.64544630348968302</v>
      </c>
      <c r="P424" s="9">
        <f>O424*Input!L424/100</f>
        <v>5.2190101518210606E-5</v>
      </c>
      <c r="Q424" s="23">
        <f t="shared" si="1380"/>
        <v>0.48156695765604091</v>
      </c>
      <c r="R424" s="24">
        <f>Q424*Input!L424/100</f>
        <v>3.8938991937826378E-5</v>
      </c>
      <c r="S424" s="65">
        <f>Input!S424*0.0000028263/0.000000000155125</f>
        <v>1.0487315028501616</v>
      </c>
      <c r="T424" s="9">
        <f>S424*Input!T424/100</f>
        <v>3.3937000459947448E-3</v>
      </c>
      <c r="U424" s="9">
        <f>S424*1/((U423+U425)/2)</f>
        <v>1.0483255650316046</v>
      </c>
      <c r="V424" s="9">
        <f>U424*Input!T424/100</f>
        <v>3.3923864293161536E-3</v>
      </c>
      <c r="W424" s="3">
        <v>3.0000000000000001E-3</v>
      </c>
      <c r="X424" s="21">
        <f>((($L$4*0.000000001*Input!G424/Input!W424*(232/229))-(W424*0.000000001))/Input!F424)*1000000000</f>
        <v>0.47173898934911457</v>
      </c>
      <c r="Y424" s="21">
        <f>X424*Input!X424/100</f>
        <v>1.2186616493263254E-3</v>
      </c>
      <c r="Z424" s="21">
        <f t="shared" si="1381"/>
        <v>1.1518516336195008E-4</v>
      </c>
      <c r="AA424" s="21">
        <f>Z424*Input!X424/100</f>
        <v>2.9756230527876291E-7</v>
      </c>
      <c r="AB424" s="14">
        <v>0.05</v>
      </c>
      <c r="AC424" s="14">
        <v>0.85</v>
      </c>
      <c r="AD424" s="21">
        <f>(((Input!G424*$L$4*0.000000001*Input!U424*(230/229))-((AB424*0.000000000000001)+(Input!G424*AC424*0.000000000000001)))/Input!F424)*1000000000000</f>
        <v>0.76251115870162844</v>
      </c>
      <c r="AE424" s="21">
        <f>AD424*Input!V424/100</f>
        <v>6.8276738352228182E-3</v>
      </c>
      <c r="AF424" s="21">
        <f t="shared" si="1382"/>
        <v>3.4761758024215487E-2</v>
      </c>
      <c r="AG424" s="21">
        <f>AF424*Input!V424/100</f>
        <v>3.1126357040127612E-4</v>
      </c>
      <c r="AH424" s="9">
        <f t="shared" si="1383"/>
        <v>301.79023938163363</v>
      </c>
      <c r="AI424" s="3">
        <f t="shared" si="1384"/>
        <v>2.8125045506123731</v>
      </c>
      <c r="AJ424" s="22">
        <f t="shared" si="1385"/>
        <v>48.325565031604569</v>
      </c>
      <c r="AK424" s="3">
        <f t="shared" si="1386"/>
        <v>3.3923864293161539</v>
      </c>
      <c r="AL424" s="3">
        <f t="shared" si="1387"/>
        <v>7.2184682673025219E-2</v>
      </c>
      <c r="AM424" s="3">
        <f t="shared" si="1388"/>
        <v>6.4638209983256163E-4</v>
      </c>
      <c r="AN424" s="9">
        <f>AL424*1/((AN423+AN425)/2)</f>
        <v>7.1989377299277901E-2</v>
      </c>
      <c r="AO424" s="21">
        <f t="shared" si="1389"/>
        <v>6.4463322606992128E-4</v>
      </c>
      <c r="AP424" s="58">
        <f t="shared" si="1390"/>
        <v>7.7645</v>
      </c>
      <c r="AQ424" s="58">
        <f t="shared" si="1391"/>
        <v>6.9699999999999998E-2</v>
      </c>
      <c r="AR424" s="58">
        <f t="shared" si="1392"/>
        <v>0.89767531714856075</v>
      </c>
      <c r="AS424" s="67">
        <f t="shared" si="1393"/>
        <v>2.391882614259865E-4</v>
      </c>
      <c r="AT424" s="67">
        <f t="shared" si="1394"/>
        <v>6.182069301547687E-7</v>
      </c>
      <c r="AU424" s="58">
        <v>0.75</v>
      </c>
      <c r="AV424" s="58">
        <f t="shared" si="1395"/>
        <v>0.375</v>
      </c>
      <c r="AW424" s="58">
        <f t="shared" si="1396"/>
        <v>7.7458999999999998</v>
      </c>
      <c r="AX424" s="57">
        <f t="shared" si="1397"/>
        <v>7.7335441300000002E-2</v>
      </c>
      <c r="AY424" s="47">
        <f t="shared" si="1398"/>
        <v>7.7222352434785119E-2</v>
      </c>
      <c r="AZ424" s="9" t="str">
        <f>Input!B424</f>
        <v>ZPT-LB-4B</v>
      </c>
      <c r="BA424" s="48">
        <f>Input!E424</f>
        <v>4.4000000000000004</v>
      </c>
      <c r="BB424" s="58">
        <f t="shared" si="1399"/>
        <v>49.395185232811478</v>
      </c>
      <c r="BC424" s="22">
        <f t="shared" si="1400"/>
        <v>3.4674890652412733</v>
      </c>
      <c r="BD424" s="9">
        <f t="shared" si="1401"/>
        <v>7687.9</v>
      </c>
      <c r="BE424" s="49">
        <f t="shared" si="1402"/>
        <v>38.611176217392561</v>
      </c>
      <c r="BF424" s="89">
        <f t="shared" si="1403"/>
        <v>0.99694486676545169</v>
      </c>
      <c r="BG424" s="85"/>
      <c r="BH424" s="85"/>
      <c r="BI424" s="85"/>
      <c r="BJ424" s="85"/>
      <c r="BK424" s="85"/>
      <c r="BL424" s="85"/>
      <c r="BM424" s="90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s="154" customFormat="1" ht="15" customHeight="1" x14ac:dyDescent="0.2">
      <c r="A425" s="137">
        <f>Input!A425</f>
        <v>9186</v>
      </c>
      <c r="B425" s="137" t="str">
        <f>Input!B425</f>
        <v>Hu1-13</v>
      </c>
      <c r="C425" s="137">
        <f>Input!O425</f>
        <v>2.0783922565137822</v>
      </c>
      <c r="D425" s="137">
        <f>C425*Input!P425/100</f>
        <v>2.0164450792858224E-2</v>
      </c>
      <c r="E425" s="138">
        <f>Input!M425</f>
        <v>2.6996339831956062</v>
      </c>
      <c r="F425" s="139">
        <f>E425*Input!N425/100</f>
        <v>3.8773129008493995E-4</v>
      </c>
      <c r="G425" s="140">
        <f t="shared" si="1378"/>
        <v>372.22553360301015</v>
      </c>
      <c r="H425" s="139">
        <f>G425*Input!L425/100</f>
        <v>2.4445343828700925E-2</v>
      </c>
      <c r="I425" s="137">
        <v>0</v>
      </c>
      <c r="J425" s="141">
        <f>(((C425*$G$4*0.000000001*Input!G425*(234/233))-(I425*0.000000000000001))/Input!F425)*1000000000000</f>
        <v>760.19664065311122</v>
      </c>
      <c r="K425" s="137">
        <f>J425*Input!P425/100</f>
        <v>7.3753872519992889</v>
      </c>
      <c r="L425" s="142">
        <f t="shared" si="1379"/>
        <v>10.512966960056808</v>
      </c>
      <c r="M425" s="143">
        <f>L425*Input!P425/100</f>
        <v>0.10199624459176486</v>
      </c>
      <c r="N425" s="137">
        <v>0</v>
      </c>
      <c r="O425" s="141">
        <f>(((G425*$D$4*0.000000001*Input!G425*(238/236))-(N425*0.000000001))/Input!F425)*1000000</f>
        <v>13.714552671727512</v>
      </c>
      <c r="P425" s="137">
        <f>O425*Input!L425/100</f>
        <v>9.0068231556293416E-4</v>
      </c>
      <c r="Q425" s="144">
        <f t="shared" si="1380"/>
        <v>10.232416500070501</v>
      </c>
      <c r="R425" s="145">
        <f>Q425*Input!L425/100</f>
        <v>6.7199833692621548E-4</v>
      </c>
      <c r="S425" s="143">
        <f>Input!S425*0.0000028263/0.000000000155125</f>
        <v>1.000387224953867</v>
      </c>
      <c r="T425" s="137">
        <f>S425*Input!T425/100</f>
        <v>1.8161794113419995E-3</v>
      </c>
      <c r="U425" s="143">
        <f>S425</f>
        <v>1.000387224953867</v>
      </c>
      <c r="V425" s="137">
        <f>U425*Input!T425/100</f>
        <v>1.8161794113419995E-3</v>
      </c>
      <c r="W425" s="146">
        <v>0</v>
      </c>
      <c r="X425" s="141">
        <f>((($L$4*0.000000001*Input!G425/Input!W425*(232/229))-(W425*0.000000001))/Input!F425)*1000000000</f>
        <v>0.92412303803151741</v>
      </c>
      <c r="Y425" s="141">
        <f>X425*Input!X425/100</f>
        <v>6.2306841408166632E-3</v>
      </c>
      <c r="Z425" s="141">
        <f t="shared" si="1381"/>
        <v>2.2564440401475101E-4</v>
      </c>
      <c r="AA425" s="141">
        <f>Z425*Input!X425/100</f>
        <v>1.5213547890262508E-6</v>
      </c>
      <c r="AB425" s="142">
        <v>0</v>
      </c>
      <c r="AC425" s="142">
        <v>0.85</v>
      </c>
      <c r="AD425" s="141">
        <f>(((Input!G425*$L$4*0.000000001*Input!U425*(230/229))-((AB425*0.000000000000001)+(Input!G425*AC425*0.000000000000001)))/Input!F425)*1000000000000</f>
        <v>225.06051870492314</v>
      </c>
      <c r="AE425" s="141">
        <f>AD425*Input!V425/100</f>
        <v>0.85054550748742686</v>
      </c>
      <c r="AF425" s="141">
        <f t="shared" si="1382"/>
        <v>10.260176789211169</v>
      </c>
      <c r="AG425" s="141">
        <f>AF425*Input!V425/100</f>
        <v>3.8775114019584972E-2</v>
      </c>
      <c r="AH425" s="137">
        <f t="shared" si="1383"/>
        <v>45470.557242538271</v>
      </c>
      <c r="AI425" s="146">
        <f t="shared" si="1384"/>
        <v>351.45066301047905</v>
      </c>
      <c r="AJ425" s="143">
        <f t="shared" si="1385"/>
        <v>0.38722495386700473</v>
      </c>
      <c r="AK425" s="146">
        <f t="shared" si="1386"/>
        <v>1.8161794113419996</v>
      </c>
      <c r="AL425" s="146">
        <f t="shared" si="1387"/>
        <v>1.0027129749009411</v>
      </c>
      <c r="AM425" s="146">
        <f t="shared" si="1388"/>
        <v>3.7900107275278838E-3</v>
      </c>
      <c r="AN425" s="137">
        <f>AF425/Q425</f>
        <v>1.0027129749009411</v>
      </c>
      <c r="AO425" s="141">
        <f t="shared" si="1389"/>
        <v>3.7900107275278838E-3</v>
      </c>
      <c r="AP425" s="137" t="str">
        <f t="shared" si="1390"/>
        <v>Out of range</v>
      </c>
      <c r="AQ425" s="137" t="e">
        <f t="shared" si="1391"/>
        <v>#VALUE!</v>
      </c>
      <c r="AR425" s="137" t="e">
        <f t="shared" si="1392"/>
        <v>#VALUE!</v>
      </c>
      <c r="AS425" s="145">
        <f t="shared" si="1393"/>
        <v>2.2051917454024308E-5</v>
      </c>
      <c r="AT425" s="145">
        <f t="shared" si="1394"/>
        <v>1.4868696551615876E-7</v>
      </c>
      <c r="AU425" s="137">
        <v>0.75</v>
      </c>
      <c r="AV425" s="137">
        <f t="shared" si="1395"/>
        <v>0.375</v>
      </c>
      <c r="AW425" s="137" t="str">
        <f t="shared" si="1396"/>
        <v>Out of range</v>
      </c>
      <c r="AX425" s="147">
        <f t="shared" si="1397"/>
        <v>302.59039200879999</v>
      </c>
      <c r="AY425" s="147" t="e">
        <f t="shared" si="1398"/>
        <v>#VALUE!</v>
      </c>
      <c r="AZ425" s="137" t="str">
        <f>Input!B425</f>
        <v>Hu1-13</v>
      </c>
      <c r="BA425" s="148">
        <f>Input!E425</f>
        <v>0</v>
      </c>
      <c r="BB425" s="137" t="e">
        <f t="shared" si="1399"/>
        <v>#VALUE!</v>
      </c>
      <c r="BC425" s="143" t="e">
        <f t="shared" si="1400"/>
        <v>#VALUE!</v>
      </c>
      <c r="BD425" s="137" t="e">
        <f t="shared" si="1401"/>
        <v>#VALUE!</v>
      </c>
      <c r="BE425" s="149" t="e">
        <f t="shared" si="1402"/>
        <v>#VALUE!</v>
      </c>
      <c r="BF425" s="150" t="e">
        <f t="shared" si="1403"/>
        <v>#VALUE!</v>
      </c>
      <c r="BG425" s="151"/>
      <c r="BH425" s="151"/>
      <c r="BI425" s="151"/>
      <c r="BJ425" s="151"/>
      <c r="BK425" s="151"/>
      <c r="BL425" s="151"/>
      <c r="BM425" s="155"/>
      <c r="BN425" s="151"/>
      <c r="BO425" s="151"/>
      <c r="BP425" s="151"/>
      <c r="BQ425" s="151"/>
      <c r="BR425" s="151"/>
      <c r="BS425" s="151"/>
      <c r="BT425" s="151"/>
      <c r="BU425" s="151"/>
      <c r="BV425" s="151"/>
      <c r="BW425" s="151"/>
      <c r="BX425" s="151"/>
      <c r="BY425" s="151"/>
      <c r="BZ425" s="151"/>
      <c r="CA425" s="151"/>
      <c r="CB425" s="151"/>
      <c r="CC425" s="151"/>
      <c r="CD425" s="151"/>
      <c r="CE425" s="151"/>
      <c r="CF425" s="151"/>
      <c r="CG425" s="151"/>
      <c r="CH425" s="151"/>
      <c r="CI425" s="151"/>
      <c r="CJ425" s="151"/>
      <c r="CK425" s="151"/>
      <c r="CL425" s="151"/>
      <c r="CM425" s="151"/>
      <c r="CN425" s="151"/>
      <c r="CO425" s="151"/>
      <c r="CP425" s="151"/>
      <c r="CQ425" s="151"/>
      <c r="CR425" s="151"/>
      <c r="CS425" s="151"/>
      <c r="CT425" s="151"/>
      <c r="CU425" s="151"/>
      <c r="CV425" s="151"/>
      <c r="CW425" s="151"/>
      <c r="CX425" s="151"/>
      <c r="CY425" s="151"/>
      <c r="CZ425" s="151"/>
      <c r="DA425" s="151"/>
      <c r="DB425" s="151"/>
      <c r="DC425" s="151"/>
      <c r="DD425" s="151"/>
      <c r="DE425" s="151"/>
    </row>
    <row r="426" spans="1:109" s="76" customFormat="1" ht="15" customHeight="1" x14ac:dyDescent="0.2">
      <c r="A426" s="58"/>
      <c r="B426" s="58"/>
      <c r="C426" s="58"/>
      <c r="D426" s="58"/>
      <c r="E426" s="60"/>
      <c r="F426" s="61"/>
      <c r="G426" s="59"/>
      <c r="H426" s="61"/>
      <c r="I426" s="58"/>
      <c r="J426" s="63"/>
      <c r="K426" s="58"/>
      <c r="L426" s="64"/>
      <c r="M426" s="65"/>
      <c r="N426" s="58"/>
      <c r="O426" s="63"/>
      <c r="P426" s="58"/>
      <c r="Q426" s="66"/>
      <c r="R426" s="67"/>
      <c r="S426" s="65"/>
      <c r="T426" s="58"/>
      <c r="U426" s="58"/>
      <c r="V426" s="58"/>
      <c r="W426" s="68"/>
      <c r="X426" s="63"/>
      <c r="Y426" s="63"/>
      <c r="Z426" s="63"/>
      <c r="AA426" s="63"/>
      <c r="AB426" s="64"/>
      <c r="AC426" s="64"/>
      <c r="AD426" s="63"/>
      <c r="AE426" s="63"/>
      <c r="AF426" s="63"/>
      <c r="AG426" s="63"/>
      <c r="AH426" s="58"/>
      <c r="AI426" s="68"/>
      <c r="AJ426" s="65"/>
      <c r="AK426" s="68"/>
      <c r="AL426" s="68"/>
      <c r="AM426" s="68"/>
      <c r="AN426" s="58"/>
      <c r="AO426" s="63"/>
      <c r="AP426" s="58"/>
      <c r="AQ426" s="58"/>
      <c r="AR426" s="58"/>
      <c r="AS426" s="67"/>
      <c r="AT426" s="67"/>
      <c r="AU426" s="58"/>
      <c r="AV426" s="58"/>
      <c r="AW426" s="58"/>
      <c r="AX426" s="57"/>
      <c r="AY426" s="57"/>
      <c r="AZ426" s="58"/>
      <c r="BA426" s="69"/>
      <c r="BB426" s="58"/>
      <c r="BC426" s="65"/>
      <c r="BD426" s="58"/>
      <c r="BE426" s="62"/>
      <c r="BF426" s="74"/>
      <c r="BG426" s="75"/>
      <c r="BH426" s="75"/>
      <c r="BI426" s="75"/>
      <c r="BJ426" s="75"/>
      <c r="BK426" s="75"/>
      <c r="BL426" s="75"/>
      <c r="BM426" s="103"/>
      <c r="BN426" s="75"/>
      <c r="BO426" s="75"/>
      <c r="BP426" s="75"/>
      <c r="BQ426" s="75"/>
      <c r="BR426" s="75"/>
      <c r="BS426" s="75"/>
      <c r="BT426" s="75"/>
      <c r="BU426" s="75"/>
      <c r="BV426" s="75"/>
      <c r="BW426" s="75"/>
      <c r="BX426" s="75"/>
      <c r="BY426" s="75"/>
      <c r="BZ426" s="75"/>
      <c r="CA426" s="75"/>
      <c r="CB426" s="75"/>
      <c r="CC426" s="75"/>
      <c r="CD426" s="75"/>
      <c r="CE426" s="75"/>
      <c r="CF426" s="75"/>
      <c r="CG426" s="75"/>
      <c r="CH426" s="75"/>
      <c r="CI426" s="75"/>
      <c r="CJ426" s="75"/>
      <c r="CK426" s="75"/>
      <c r="CL426" s="75"/>
      <c r="CM426" s="75"/>
      <c r="CN426" s="75"/>
      <c r="CO426" s="75"/>
      <c r="CP426" s="75"/>
      <c r="CQ426" s="75"/>
      <c r="CR426" s="75"/>
      <c r="CS426" s="75"/>
      <c r="CT426" s="75"/>
      <c r="CU426" s="75"/>
      <c r="CV426" s="75"/>
      <c r="CW426" s="75"/>
      <c r="CX426" s="75"/>
      <c r="CY426" s="75"/>
      <c r="CZ426" s="75"/>
      <c r="DA426" s="75"/>
      <c r="DB426" s="75"/>
      <c r="DC426" s="75"/>
      <c r="DD426" s="75"/>
      <c r="DE426" s="75"/>
    </row>
    <row r="427" spans="1:109" s="154" customFormat="1" ht="15" customHeight="1" x14ac:dyDescent="0.2">
      <c r="A427" s="137">
        <f>Input!A427</f>
        <v>9186</v>
      </c>
      <c r="B427" s="137" t="str">
        <f>Input!B427</f>
        <v>Hu1-13</v>
      </c>
      <c r="C427" s="137">
        <f>Input!O427</f>
        <v>2.0825440013275185</v>
      </c>
      <c r="D427" s="137">
        <f>C427*Input!P427/100</f>
        <v>2.5598871419227464E-2</v>
      </c>
      <c r="E427" s="138">
        <f>Input!M427</f>
        <v>2.7000293359914118</v>
      </c>
      <c r="F427" s="139">
        <f>E427*Input!N427/100</f>
        <v>4.0135362447126481E-4</v>
      </c>
      <c r="G427" s="140">
        <f t="shared" ref="G427:G439" si="1404">E427*137.88</f>
        <v>372.28004484649585</v>
      </c>
      <c r="H427" s="139">
        <f>G427*Input!L427/100</f>
        <v>3.4533859379838924E-2</v>
      </c>
      <c r="I427" s="137">
        <v>0</v>
      </c>
      <c r="J427" s="141">
        <f>(((C427*$G$4*0.000000001*Input!G427*(234/233))-(I427*0.000000000000001))/Input!F427)*1000000000000</f>
        <v>761.71519060457479</v>
      </c>
      <c r="K427" s="137">
        <f>J427*Input!P427/100</f>
        <v>9.3630911087252766</v>
      </c>
      <c r="L427" s="142">
        <f t="shared" ref="L427:L439" si="1405">(J427/234)*602200000000*0.0000028263/(365.2425*24*60)</f>
        <v>10.533967402065096</v>
      </c>
      <c r="M427" s="143">
        <f>L427*Input!P427/100</f>
        <v>0.1294847440860335</v>
      </c>
      <c r="N427" s="137">
        <v>0</v>
      </c>
      <c r="O427" s="141">
        <f>(((G427*$D$4*0.000000001*Input!G427*(238/236))-(N427*0.000000001))/Input!F427)*1000000</f>
        <v>13.716561124271726</v>
      </c>
      <c r="P427" s="137">
        <f>O427*Input!L427/100</f>
        <v>1.2723910389445731E-3</v>
      </c>
      <c r="Q427" s="144">
        <f t="shared" ref="Q427:Q439" si="1406">(O427/238.05)*602200000000000000*0.00000000015512/(365.2425*24*60)</f>
        <v>10.233915004866461</v>
      </c>
      <c r="R427" s="145">
        <f>Q427*Input!L427/100</f>
        <v>9.4932991057580861E-4</v>
      </c>
      <c r="S427" s="143">
        <f>Input!S427*0.0000028263/0.000000000155125</f>
        <v>1.0012175307325155</v>
      </c>
      <c r="T427" s="137">
        <f>S427*Input!T427/100</f>
        <v>1.9784482281666313E-3</v>
      </c>
      <c r="U427" s="143">
        <f>S427</f>
        <v>1.0012175307325155</v>
      </c>
      <c r="V427" s="137">
        <f>U427*Input!T427/100</f>
        <v>1.9784482281666313E-3</v>
      </c>
      <c r="W427" s="146">
        <v>0</v>
      </c>
      <c r="X427" s="141">
        <f>((($L$4*0.000000001*Input!G427/Input!W427*(232/229))-(W427*0.000000001))/Input!F427)*1000000000</f>
        <v>0.92918606685634098</v>
      </c>
      <c r="Y427" s="141">
        <f>X427*Input!X427/100</f>
        <v>6.8216723864665237E-3</v>
      </c>
      <c r="Z427" s="141">
        <f t="shared" ref="Z427:Z439" si="1407">(X427/232)*6.022E+23*0.000000001*0.000000000049475/(365.2425*24*60)</f>
        <v>2.2688065078565756E-4</v>
      </c>
      <c r="AA427" s="141">
        <f>Z427*Input!X427/100</f>
        <v>1.6656572087056072E-6</v>
      </c>
      <c r="AB427" s="142">
        <v>0</v>
      </c>
      <c r="AC427" s="142">
        <v>0.85</v>
      </c>
      <c r="AD427" s="141">
        <f>(((Input!G427*$L$4*0.000000001*Input!U427*(230/229))-((AB427*0.000000000000001)+(Input!G427*AC427*0.000000000000001)))/Input!F427)*1000000000000</f>
        <v>225.50747693102522</v>
      </c>
      <c r="AE427" s="141">
        <f>AD427*Input!V427/100</f>
        <v>0.74291930950792917</v>
      </c>
      <c r="AF427" s="141">
        <f t="shared" ref="AF427:AF439" si="1408">(AD427/230)*602200000000*0.0000091577/(365.2425*24*60)</f>
        <v>10.28055295489135</v>
      </c>
      <c r="AG427" s="141">
        <f>AF427*Input!V427/100</f>
        <v>3.3868594543069903E-2</v>
      </c>
      <c r="AH427" s="137">
        <f t="shared" ref="AH427:AH439" si="1409">AF427/Z427</f>
        <v>45312.603429561583</v>
      </c>
      <c r="AI427" s="146">
        <f t="shared" ref="AI427:AI439" si="1410">AH427*SQRT((AG427/AF427)^2+(AA427/Z427)^2)</f>
        <v>364.62358979875506</v>
      </c>
      <c r="AJ427" s="143">
        <f t="shared" ref="AJ427:AJ439" si="1411">(U427-1)*1000</f>
        <v>1.2175307325155149</v>
      </c>
      <c r="AK427" s="146">
        <f t="shared" ref="AK427:AK439" si="1412">V427*1000</f>
        <v>1.9784482281666314</v>
      </c>
      <c r="AL427" s="146">
        <f t="shared" ref="AL427:AL439" si="1413">AF427/Q427</f>
        <v>1.0045571953648933</v>
      </c>
      <c r="AM427" s="146">
        <f t="shared" ref="AM427:AM439" si="1414">AL427*SQRT((R427/Q427)^2+(AG427/AF427)^2)</f>
        <v>3.3107582163191041E-3</v>
      </c>
      <c r="AN427" s="137">
        <f>AF427/Q427</f>
        <v>1.0045571953648933</v>
      </c>
      <c r="AO427" s="141">
        <f t="shared" ref="AO427:AO439" si="1415">AN427*SQRT((R427/Q427)^2+(AG427/AF427)^2)</f>
        <v>3.3107582163191041E-3</v>
      </c>
      <c r="AP427" s="137" t="str">
        <f t="shared" ref="AP427:AP439" si="1416">ThU_Alter_Kombi(AN427,U427)</f>
        <v>Out of range</v>
      </c>
      <c r="AQ427" s="137" t="e">
        <f t="shared" ref="AQ427:AQ439" si="1417">Montealter(AN427,AO427,U427,V427)</f>
        <v>#VALUE!</v>
      </c>
      <c r="AR427" s="137" t="e">
        <f t="shared" ref="AR427:AR439" si="1418">(AQ427/AP427)*100</f>
        <v>#VALUE!</v>
      </c>
      <c r="AS427" s="145">
        <f t="shared" ref="AS427:AS439" si="1419">Z427/Q427</f>
        <v>2.2169487500899767E-5</v>
      </c>
      <c r="AT427" s="145">
        <f t="shared" ref="AT427:AT439" si="1420">AS427*SQRT((Y427/X427)^2+(P427/O427)^2)</f>
        <v>1.6277154592000273E-7</v>
      </c>
      <c r="AU427" s="137">
        <v>0.75</v>
      </c>
      <c r="AV427" s="137">
        <f t="shared" ref="AV427:AV439" si="1421">AU427/2</f>
        <v>0.375</v>
      </c>
      <c r="AW427" s="137" t="str">
        <f t="shared" ref="AW427:AW439" si="1422">marincorr_age(AN427,U427,AS427,AU427)</f>
        <v>Out of range</v>
      </c>
      <c r="AX427" s="147">
        <f t="shared" ref="AX427:AX439" si="1423">marincorr_age_error(AN427, AO427, U427, V427, AS427, AT427, AU427, AV427)</f>
        <v>306.18774644140001</v>
      </c>
      <c r="AY427" s="147" t="e">
        <f t="shared" ref="AY427:AY439" si="1424">SQRT(((AU427*EXP(-0.0000091577*AW427*1000))/(0.0000091577*(EXP(-0.0000091577*AW427*1000)+(AJ427/1000)*EXP(-(0.0000091577-0.0000028263)*AW427*1000)-AS427*AU427*EXP(-0.0000091577*AW427*1000))))^2*AT427^2+((AS427*EXP(-0.0000091577*AW427*1000))/(0.0000091577*(EXP(-0.0000091577*AW427*1000)+(AJ427/1000)*EXP(-(0.0000091577-0.0000028263)*AW427*1000)-AS427*AU427*EXP(-0.0000091577*AW427*1000))))^2*AV427^2+((0.0000091577/(0.0000091577-0.0000028263))*(EXP(-(0.0000091577-0.0000028263)*AW427*1000)-1)/(0.0000091577*(EXP(-0.0000091577*AW427*1000)+(AJ427/1000)*EXP(-(0.0000091577-0.0000028263)*AW427*1000)-AS427*AU427*EXP(-0.0000091577*AW427*1000))))^2*T427^2+(1/(0.0000091577*(EXP(-0.0000091577*AW427*1000)+(AJ427/1000)*EXP(-(0.0000091577-0.0000028263)*AW427*1000)-AS427*AU427*EXP(-0.0000091577*AW427*1000))))^2*AO427^2)/1000</f>
        <v>#VALUE!</v>
      </c>
      <c r="AZ427" s="137" t="str">
        <f>Input!B427</f>
        <v>Hu1-13</v>
      </c>
      <c r="BA427" s="148">
        <f>Input!E427</f>
        <v>0</v>
      </c>
      <c r="BB427" s="137" t="e">
        <f t="shared" ref="BB427:BB439" si="1425">((U427-1)*EXP(0.0000028263*AW427*1000))*1000</f>
        <v>#VALUE!</v>
      </c>
      <c r="BC427" s="143" t="e">
        <f t="shared" ref="BC427:BC439" si="1426">SQRT((EXP(0.0000028263*AW427*1000)*V427)^2+((U427-1)*0.0000028263*EXP(0.0000028263*AW427*1000)*AX427*1000)^2)*1000</f>
        <v>#VALUE!</v>
      </c>
      <c r="BD427" s="137" t="e">
        <f t="shared" ref="BD427:BD439" si="1427">AW427*1000-58</f>
        <v>#VALUE!</v>
      </c>
      <c r="BE427" s="149" t="e">
        <f t="shared" ref="BE427:BE439" si="1428">AY427/2*1000</f>
        <v>#VALUE!</v>
      </c>
      <c r="BF427" s="150" t="e">
        <f t="shared" ref="BF427:BF439" si="1429">AY427/AW427*100</f>
        <v>#VALUE!</v>
      </c>
      <c r="BG427" s="151"/>
      <c r="BH427" s="151"/>
      <c r="BI427" s="151"/>
      <c r="BJ427" s="151"/>
      <c r="BK427" s="151"/>
      <c r="BL427" s="151"/>
      <c r="BM427" s="155"/>
      <c r="BN427" s="151"/>
      <c r="BO427" s="151"/>
      <c r="BP427" s="151"/>
      <c r="BQ427" s="151"/>
      <c r="BR427" s="151"/>
      <c r="BS427" s="151"/>
      <c r="BT427" s="151"/>
      <c r="BU427" s="151"/>
      <c r="BV427" s="151"/>
      <c r="BW427" s="151"/>
      <c r="BX427" s="151"/>
      <c r="BY427" s="151"/>
      <c r="BZ427" s="151"/>
      <c r="CA427" s="151"/>
      <c r="CB427" s="151"/>
      <c r="CC427" s="151"/>
      <c r="CD427" s="151"/>
      <c r="CE427" s="151"/>
      <c r="CF427" s="151"/>
      <c r="CG427" s="151"/>
      <c r="CH427" s="151"/>
      <c r="CI427" s="151"/>
      <c r="CJ427" s="151"/>
      <c r="CK427" s="151"/>
      <c r="CL427" s="151"/>
      <c r="CM427" s="151"/>
      <c r="CN427" s="151"/>
      <c r="CO427" s="151"/>
      <c r="CP427" s="151"/>
      <c r="CQ427" s="151"/>
      <c r="CR427" s="151"/>
      <c r="CS427" s="151"/>
      <c r="CT427" s="151"/>
      <c r="CU427" s="151"/>
      <c r="CV427" s="151"/>
      <c r="CW427" s="151"/>
      <c r="CX427" s="151"/>
      <c r="CY427" s="151"/>
      <c r="CZ427" s="151"/>
      <c r="DA427" s="151"/>
      <c r="DB427" s="151"/>
      <c r="DC427" s="151"/>
      <c r="DD427" s="151"/>
      <c r="DE427" s="151"/>
    </row>
    <row r="428" spans="1:109" ht="15" customHeight="1" x14ac:dyDescent="0.2">
      <c r="A428" s="9">
        <f>Input!A428</f>
        <v>9327</v>
      </c>
      <c r="B428" s="9" t="str">
        <f>Input!B428</f>
        <v>ZPT-LB-15,4</v>
      </c>
      <c r="C428" s="9">
        <f>Input!O428</f>
        <v>0.83594123190290903</v>
      </c>
      <c r="D428" s="9">
        <f>C428*Input!P428/100</f>
        <v>2.5755567518569947E-3</v>
      </c>
      <c r="E428" s="11">
        <f>Input!M428</f>
        <v>1.0704807447813502</v>
      </c>
      <c r="F428" s="12">
        <f>E428*Input!N428/100</f>
        <v>6.1103481741832069E-5</v>
      </c>
      <c r="G428" s="13">
        <f t="shared" si="1404"/>
        <v>147.59788509045256</v>
      </c>
      <c r="H428" s="12">
        <f>G428*Input!L428/100</f>
        <v>8.0168559777245869E-3</v>
      </c>
      <c r="I428" s="9">
        <v>0.3</v>
      </c>
      <c r="J428" s="21">
        <f>(((C428*$G$4*0.000000001*Input!G428*(234/233))-(I428*0.000000000000001))/Input!F428)*1000000000000</f>
        <v>35.682036453566944</v>
      </c>
      <c r="K428" s="9">
        <f>J428*Input!P428/100</f>
        <v>0.10993728554194067</v>
      </c>
      <c r="L428" s="14">
        <f t="shared" si="1405"/>
        <v>0.4934566271979442</v>
      </c>
      <c r="M428" s="22">
        <f>L428*Input!P428/100</f>
        <v>1.5203527466101322E-3</v>
      </c>
      <c r="N428" s="9">
        <v>5.0000000000000001E-3</v>
      </c>
      <c r="O428" s="21">
        <f>(((G428*$D$4*0.000000001*Input!G428*(238/236))-(N428*0.000000001))/Input!F428)*1000000</f>
        <v>0.63464908373715323</v>
      </c>
      <c r="P428" s="9">
        <f>O428*Input!L428/100</f>
        <v>3.4471295422679066E-5</v>
      </c>
      <c r="Q428" s="23">
        <f t="shared" si="1406"/>
        <v>0.47351116085426626</v>
      </c>
      <c r="R428" s="24">
        <f>Q428*Input!L428/100</f>
        <v>2.5719005242436113E-5</v>
      </c>
      <c r="S428" s="65">
        <f>Input!S428*0.0000028263/0.000000000155125</f>
        <v>1.0349783994234196</v>
      </c>
      <c r="T428" s="9">
        <f>S428*Input!T428/100</f>
        <v>1.3008872809779875E-3</v>
      </c>
      <c r="U428" s="9">
        <f>S428*1/((U427+U429)/2)</f>
        <v>1.034176481612437</v>
      </c>
      <c r="V428" s="9">
        <f>U428*Input!T428/100</f>
        <v>1.2998793327142575E-3</v>
      </c>
      <c r="W428" s="3">
        <v>3.0000000000000001E-3</v>
      </c>
      <c r="X428" s="21">
        <f>((($L$4*0.000000001*Input!G428/Input!W428*(232/229))-(W428*0.000000001))/Input!F428)*1000000000</f>
        <v>0.16267600219808695</v>
      </c>
      <c r="Y428" s="21">
        <f>X428*Input!X428/100</f>
        <v>3.889045720832777E-4</v>
      </c>
      <c r="Z428" s="21">
        <f t="shared" si="1407"/>
        <v>3.9720825098873644E-5</v>
      </c>
      <c r="AA428" s="21">
        <f>Z428*Input!X428/100</f>
        <v>9.4959368801441037E-8</v>
      </c>
      <c r="AB428" s="14">
        <v>0.05</v>
      </c>
      <c r="AC428" s="14">
        <v>0.85</v>
      </c>
      <c r="AD428" s="21">
        <f>(((Input!G428*$L$4*0.000000001*Input!U428*(230/229))-((AB428*0.000000000000001)+(Input!G428*AC428*0.000000000000001)))/Input!F428)*1000000000000</f>
        <v>0.60329450753482028</v>
      </c>
      <c r="AE428" s="21">
        <f>AD428*Input!V428/100</f>
        <v>3.577840932485068E-3</v>
      </c>
      <c r="AF428" s="21">
        <f t="shared" si="1408"/>
        <v>2.7503305950267242E-2</v>
      </c>
      <c r="AG428" s="21">
        <f>AF428*Input!V428/100</f>
        <v>1.6310848611836035E-4</v>
      </c>
      <c r="AH428" s="9">
        <f t="shared" si="1409"/>
        <v>692.41527289036981</v>
      </c>
      <c r="AI428" s="3">
        <f t="shared" si="1410"/>
        <v>4.4274630628928744</v>
      </c>
      <c r="AJ428" s="22">
        <f t="shared" si="1411"/>
        <v>34.17648161243703</v>
      </c>
      <c r="AK428" s="3">
        <f t="shared" si="1412"/>
        <v>1.2998793327142575</v>
      </c>
      <c r="AL428" s="3">
        <f t="shared" si="1413"/>
        <v>5.8083754352586434E-2</v>
      </c>
      <c r="AM428" s="3">
        <f t="shared" si="1414"/>
        <v>3.4448042691865433E-4</v>
      </c>
      <c r="AN428" s="9">
        <f>AL428*1/((AN427+AN429)/2)</f>
        <v>5.7907833493068162E-2</v>
      </c>
      <c r="AO428" s="21">
        <f t="shared" si="1415"/>
        <v>3.4343708367291846E-4</v>
      </c>
      <c r="AP428" s="58">
        <f t="shared" si="1416"/>
        <v>6.2904</v>
      </c>
      <c r="AQ428" s="58">
        <f t="shared" si="1417"/>
        <v>4.0099999999999997E-2</v>
      </c>
      <c r="AR428" s="58">
        <f t="shared" si="1418"/>
        <v>0.63747933358768916</v>
      </c>
      <c r="AS428" s="67">
        <f t="shared" si="1419"/>
        <v>8.3885720934672163E-5</v>
      </c>
      <c r="AT428" s="67">
        <f t="shared" si="1420"/>
        <v>2.0059479476851159E-7</v>
      </c>
      <c r="AU428" s="58">
        <v>0.75</v>
      </c>
      <c r="AV428" s="58">
        <f t="shared" si="1421"/>
        <v>0.375</v>
      </c>
      <c r="AW428" s="58">
        <f t="shared" si="1422"/>
        <v>6.2838000000000003</v>
      </c>
      <c r="AX428" s="57">
        <f t="shared" si="1423"/>
        <v>3.8155782100000001E-2</v>
      </c>
      <c r="AY428" s="47">
        <f t="shared" si="1424"/>
        <v>3.9397670850452614E-2</v>
      </c>
      <c r="AZ428" s="9" t="str">
        <f>Input!B428</f>
        <v>ZPT-LB-15,4</v>
      </c>
      <c r="BA428" s="48">
        <f>Input!E428</f>
        <v>15.4</v>
      </c>
      <c r="BB428" s="58">
        <f t="shared" si="1425"/>
        <v>34.788874566532641</v>
      </c>
      <c r="BC428" s="22">
        <f t="shared" si="1426"/>
        <v>1.3231766025142653</v>
      </c>
      <c r="BD428" s="9">
        <f t="shared" si="1427"/>
        <v>6225.8</v>
      </c>
      <c r="BE428" s="49">
        <f t="shared" si="1428"/>
        <v>19.698835425226306</v>
      </c>
      <c r="BF428" s="89">
        <f t="shared" si="1429"/>
        <v>0.62697206865992894</v>
      </c>
      <c r="BG428" s="85"/>
      <c r="BH428" s="85"/>
      <c r="BI428" s="85"/>
      <c r="BJ428" s="85"/>
      <c r="BK428" s="85"/>
      <c r="BL428" s="85"/>
      <c r="BM428" s="90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s="154" customFormat="1" ht="15" customHeight="1" x14ac:dyDescent="0.2">
      <c r="A429" s="137">
        <f>Input!A429</f>
        <v>9186</v>
      </c>
      <c r="B429" s="137" t="str">
        <f>Input!B429</f>
        <v>Hu1-13</v>
      </c>
      <c r="C429" s="137">
        <f>Input!O429</f>
        <v>2.0766594893509938</v>
      </c>
      <c r="D429" s="137">
        <f>C429*Input!P429/100</f>
        <v>2.3162039653034129E-2</v>
      </c>
      <c r="E429" s="138">
        <f>Input!M429</f>
        <v>2.7000813900247649</v>
      </c>
      <c r="F429" s="139">
        <f>E429*Input!N429/100</f>
        <v>4.6229662437870733E-4</v>
      </c>
      <c r="G429" s="140">
        <f t="shared" si="1404"/>
        <v>372.28722205661455</v>
      </c>
      <c r="H429" s="139">
        <f>G429*Input!L429/100</f>
        <v>3.119122010025753E-2</v>
      </c>
      <c r="I429" s="137">
        <v>0</v>
      </c>
      <c r="J429" s="141">
        <f>(((C429*$G$4*0.000000001*Input!G429*(234/233))-(I429*0.000000000000001))/Input!F429)*1000000000000</f>
        <v>759.5628604934434</v>
      </c>
      <c r="K429" s="137">
        <f>J429*Input!P429/100</f>
        <v>8.4717909623302816</v>
      </c>
      <c r="L429" s="142">
        <f t="shared" si="1405"/>
        <v>10.504202241137762</v>
      </c>
      <c r="M429" s="143">
        <f>L429*Input!P429/100</f>
        <v>0.11715871093953854</v>
      </c>
      <c r="N429" s="137">
        <v>0</v>
      </c>
      <c r="O429" s="141">
        <f>(((G429*$D$4*0.000000001*Input!G429*(238/236))-(N429*0.000000001))/Input!F429)*1000000</f>
        <v>13.716825566706008</v>
      </c>
      <c r="P429" s="137">
        <f>O429*Input!L429/100</f>
        <v>1.1492323667850828E-3</v>
      </c>
      <c r="Q429" s="144">
        <f t="shared" si="1406"/>
        <v>10.234112305149791</v>
      </c>
      <c r="R429" s="145">
        <f>Q429*Input!L429/100</f>
        <v>8.5744132628902707E-4</v>
      </c>
      <c r="S429" s="143">
        <f>Input!S429*0.0000028263/0.000000000155125</f>
        <v>1.0003333028538997</v>
      </c>
      <c r="T429" s="137">
        <f>S429*Input!T429/100</f>
        <v>2.1331988240248668E-3</v>
      </c>
      <c r="U429" s="143">
        <f>S429</f>
        <v>1.0003333028538997</v>
      </c>
      <c r="V429" s="137">
        <f>U429*Input!T429/100</f>
        <v>2.1331988240248668E-3</v>
      </c>
      <c r="W429" s="146">
        <v>0</v>
      </c>
      <c r="X429" s="141">
        <f>((($L$4*0.000000001*Input!G429/Input!W429*(232/229))-(W429*0.000000001))/Input!F429)*1000000000</f>
        <v>0.90935574121096674</v>
      </c>
      <c r="Y429" s="141">
        <f>X429*Input!X429/100</f>
        <v>5.1056259139849068E-3</v>
      </c>
      <c r="Z429" s="141">
        <f t="shared" si="1407"/>
        <v>2.2203865266687861E-4</v>
      </c>
      <c r="AA429" s="141">
        <f>Z429*Input!X429/100</f>
        <v>1.246647761252005E-6</v>
      </c>
      <c r="AB429" s="142">
        <v>0</v>
      </c>
      <c r="AC429" s="142">
        <v>0.85</v>
      </c>
      <c r="AD429" s="141">
        <f>(((Input!G429*$L$4*0.000000001*Input!U429*(230/229))-((AB429*0.000000000000001)+(Input!G429*AC429*0.000000000000001)))/Input!F429)*1000000000000</f>
        <v>224.8297155248255</v>
      </c>
      <c r="AE429" s="141">
        <f>AD429*Input!V429/100</f>
        <v>0.64938430912414258</v>
      </c>
      <c r="AF429" s="141">
        <f t="shared" si="1408"/>
        <v>10.249654812966998</v>
      </c>
      <c r="AG429" s="141">
        <f>AF429*Input!V429/100</f>
        <v>2.9604471962001715E-2</v>
      </c>
      <c r="AH429" s="137">
        <f t="shared" si="1409"/>
        <v>46161.579030766356</v>
      </c>
      <c r="AI429" s="146">
        <f t="shared" si="1410"/>
        <v>291.46094633442675</v>
      </c>
      <c r="AJ429" s="143">
        <f t="shared" si="1411"/>
        <v>0.33330285389965297</v>
      </c>
      <c r="AK429" s="146">
        <f t="shared" si="1412"/>
        <v>2.1331988240248667</v>
      </c>
      <c r="AL429" s="146">
        <f t="shared" si="1413"/>
        <v>1.0015186962341018</v>
      </c>
      <c r="AM429" s="146">
        <f t="shared" si="1414"/>
        <v>2.8939416866302758E-3</v>
      </c>
      <c r="AN429" s="137">
        <f>AF429/Q429</f>
        <v>1.0015186962341018</v>
      </c>
      <c r="AO429" s="141">
        <f t="shared" si="1415"/>
        <v>2.8939416866302758E-3</v>
      </c>
      <c r="AP429" s="137" t="str">
        <f t="shared" si="1416"/>
        <v>Out of range</v>
      </c>
      <c r="AQ429" s="137" t="e">
        <f t="shared" si="1417"/>
        <v>#VALUE!</v>
      </c>
      <c r="AR429" s="137" t="e">
        <f t="shared" si="1418"/>
        <v>#VALUE!</v>
      </c>
      <c r="AS429" s="145">
        <f t="shared" si="1419"/>
        <v>2.1695936691563281E-5</v>
      </c>
      <c r="AT429" s="145">
        <f t="shared" si="1420"/>
        <v>1.2182654607655509E-7</v>
      </c>
      <c r="AU429" s="137">
        <v>0.75</v>
      </c>
      <c r="AV429" s="137">
        <f t="shared" si="1421"/>
        <v>0.375</v>
      </c>
      <c r="AW429" s="137" t="str">
        <f t="shared" si="1422"/>
        <v>Out of range</v>
      </c>
      <c r="AX429" s="147">
        <f t="shared" si="1423"/>
        <v>315.548908751</v>
      </c>
      <c r="AY429" s="147" t="e">
        <f t="shared" si="1424"/>
        <v>#VALUE!</v>
      </c>
      <c r="AZ429" s="137" t="str">
        <f>Input!B429</f>
        <v>Hu1-13</v>
      </c>
      <c r="BA429" s="148">
        <f>Input!E429</f>
        <v>0</v>
      </c>
      <c r="BB429" s="137" t="e">
        <f t="shared" si="1425"/>
        <v>#VALUE!</v>
      </c>
      <c r="BC429" s="143" t="e">
        <f t="shared" si="1426"/>
        <v>#VALUE!</v>
      </c>
      <c r="BD429" s="137" t="e">
        <f t="shared" si="1427"/>
        <v>#VALUE!</v>
      </c>
      <c r="BE429" s="149" t="e">
        <f t="shared" si="1428"/>
        <v>#VALUE!</v>
      </c>
      <c r="BF429" s="150" t="e">
        <f t="shared" si="1429"/>
        <v>#VALUE!</v>
      </c>
      <c r="BG429" s="151"/>
      <c r="BH429" s="151"/>
      <c r="BI429" s="151"/>
      <c r="BJ429" s="151"/>
      <c r="BK429" s="151"/>
      <c r="BL429" s="151"/>
      <c r="BM429" s="155"/>
      <c r="BN429" s="151"/>
      <c r="BO429" s="151"/>
      <c r="BP429" s="151"/>
      <c r="BQ429" s="151"/>
      <c r="BR429" s="151"/>
      <c r="BS429" s="151"/>
      <c r="BT429" s="151"/>
      <c r="BU429" s="151"/>
      <c r="BV429" s="151"/>
      <c r="BW429" s="151"/>
      <c r="BX429" s="151"/>
      <c r="BY429" s="151"/>
      <c r="BZ429" s="151"/>
      <c r="CA429" s="151"/>
      <c r="CB429" s="151"/>
      <c r="CC429" s="151"/>
      <c r="CD429" s="151"/>
      <c r="CE429" s="151"/>
      <c r="CF429" s="151"/>
      <c r="CG429" s="151"/>
      <c r="CH429" s="151"/>
      <c r="CI429" s="151"/>
      <c r="CJ429" s="151"/>
      <c r="CK429" s="151"/>
      <c r="CL429" s="151"/>
      <c r="CM429" s="151"/>
      <c r="CN429" s="151"/>
      <c r="CO429" s="151"/>
      <c r="CP429" s="151"/>
      <c r="CQ429" s="151"/>
      <c r="CR429" s="151"/>
      <c r="CS429" s="151"/>
      <c r="CT429" s="151"/>
      <c r="CU429" s="151"/>
      <c r="CV429" s="151"/>
      <c r="CW429" s="151"/>
      <c r="CX429" s="151"/>
      <c r="CY429" s="151"/>
      <c r="CZ429" s="151"/>
      <c r="DA429" s="151"/>
      <c r="DB429" s="151"/>
      <c r="DC429" s="151"/>
      <c r="DD429" s="151"/>
      <c r="DE429" s="151"/>
    </row>
    <row r="430" spans="1:109" ht="15" customHeight="1" x14ac:dyDescent="0.2">
      <c r="A430" s="9">
        <f>Input!A430</f>
        <v>9334</v>
      </c>
      <c r="B430" s="9" t="str">
        <f>Input!B430</f>
        <v>ZPT-LB-21,2</v>
      </c>
      <c r="C430" s="9">
        <f>Input!O430</f>
        <v>0.94979479186037519</v>
      </c>
      <c r="D430" s="9">
        <f>C430*Input!P430/100</f>
        <v>3.3747750557473512E-3</v>
      </c>
      <c r="E430" s="11">
        <f>Input!M430</f>
        <v>1.2247449259713359</v>
      </c>
      <c r="F430" s="12">
        <f>E430*Input!N430/100</f>
        <v>6.6388509837919416E-5</v>
      </c>
      <c r="G430" s="13">
        <f t="shared" si="1404"/>
        <v>168.8678303929278</v>
      </c>
      <c r="H430" s="12">
        <f>G430*Input!L430/100</f>
        <v>8.9115515161178899E-3</v>
      </c>
      <c r="I430" s="9">
        <v>0.3</v>
      </c>
      <c r="J430" s="21">
        <f>(((C430*$G$4*0.000000001*Input!G430*(234/233))-(I430*0.000000000000001))/Input!F430)*1000000000000</f>
        <v>35.083430292434159</v>
      </c>
      <c r="K430" s="9">
        <f>J430*Input!P430/100</f>
        <v>0.12465712218641332</v>
      </c>
      <c r="L430" s="14">
        <f t="shared" si="1405"/>
        <v>0.48517833911097141</v>
      </c>
      <c r="M430" s="22">
        <f>L430*Input!P430/100</f>
        <v>1.7239173876848731E-3</v>
      </c>
      <c r="N430" s="9">
        <v>5.0000000000000001E-3</v>
      </c>
      <c r="O430" s="21">
        <f>(((G430*$D$4*0.000000001*Input!G430*(238/236))-(N430*0.000000001))/Input!F430)*1000000</f>
        <v>0.62834583485677165</v>
      </c>
      <c r="P430" s="9">
        <f>O430*Input!L430/100</f>
        <v>3.315928359021976E-5</v>
      </c>
      <c r="Q430" s="23">
        <f t="shared" si="1406"/>
        <v>0.4688083120343679</v>
      </c>
      <c r="R430" s="24">
        <f>Q430*Input!L430/100</f>
        <v>2.4740114290314866E-5</v>
      </c>
      <c r="S430" s="65">
        <f>Input!S430*0.0000028263/0.000000000155125</f>
        <v>1.0291024566358837</v>
      </c>
      <c r="T430" s="9">
        <f>S430*Input!T430/100</f>
        <v>1.0695834024356636E-3</v>
      </c>
      <c r="U430" s="9">
        <f>S430*1/((U429+U431)/2)</f>
        <v>1.0290104436307599</v>
      </c>
      <c r="V430" s="9">
        <f>U430*Input!T430/100</f>
        <v>1.0694877699916304E-3</v>
      </c>
      <c r="W430" s="3">
        <v>3.0000000000000001E-3</v>
      </c>
      <c r="X430" s="21">
        <f>((($L$4*0.000000001*Input!G430/Input!W430*(232/229))-(W430*0.000000001))/Input!F430)*1000000000</f>
        <v>0.2425306268222476</v>
      </c>
      <c r="Y430" s="21">
        <f>X430*Input!X430/100</f>
        <v>4.3462421641363852E-4</v>
      </c>
      <c r="Z430" s="21">
        <f t="shared" si="1407"/>
        <v>5.9219039556898931E-5</v>
      </c>
      <c r="AA430" s="21">
        <f>Z430*Input!X430/100</f>
        <v>1.0612279777369744E-7</v>
      </c>
      <c r="AB430" s="14">
        <v>0.05</v>
      </c>
      <c r="AC430" s="14">
        <v>0.85</v>
      </c>
      <c r="AD430" s="21">
        <f>(((Input!G430*$L$4*0.000000001*Input!U430*(230/229))-((AB430*0.000000000000001)+(Input!G430*AC430*0.000000000000001)))/Input!F430)*1000000000000</f>
        <v>0.55714049536527022</v>
      </c>
      <c r="AE430" s="21">
        <f>AD430*Input!V430/100</f>
        <v>3.2782882437475563E-3</v>
      </c>
      <c r="AF430" s="21">
        <f t="shared" si="1408"/>
        <v>2.539921267297476E-2</v>
      </c>
      <c r="AG430" s="21">
        <f>AF430*Input!V430/100</f>
        <v>1.4945232127071758E-4</v>
      </c>
      <c r="AH430" s="9">
        <f t="shared" si="1409"/>
        <v>428.90281340295377</v>
      </c>
      <c r="AI430" s="3">
        <f t="shared" si="1410"/>
        <v>2.6381676385602546</v>
      </c>
      <c r="AJ430" s="22">
        <f t="shared" si="1411"/>
        <v>29.010443630759887</v>
      </c>
      <c r="AK430" s="3">
        <f t="shared" si="1412"/>
        <v>1.0694877699916303</v>
      </c>
      <c r="AL430" s="3">
        <f t="shared" si="1413"/>
        <v>5.4178247315531315E-2</v>
      </c>
      <c r="AM430" s="3">
        <f t="shared" si="1414"/>
        <v>3.1880478215135492E-4</v>
      </c>
      <c r="AN430" s="9">
        <f>AL430*1/((AN429+AN431)/2)</f>
        <v>5.4033350218488464E-2</v>
      </c>
      <c r="AO430" s="21">
        <f t="shared" si="1415"/>
        <v>3.1795215421032765E-4</v>
      </c>
      <c r="AP430" s="58">
        <f t="shared" si="1416"/>
        <v>5.8886000000000003</v>
      </c>
      <c r="AQ430" s="58">
        <f t="shared" si="1417"/>
        <v>3.6200000000000003E-2</v>
      </c>
      <c r="AR430" s="58">
        <f t="shared" si="1418"/>
        <v>0.61474713853887175</v>
      </c>
      <c r="AS430" s="67">
        <f t="shared" si="1419"/>
        <v>1.2631823719148913E-4</v>
      </c>
      <c r="AT430" s="67">
        <f t="shared" si="1420"/>
        <v>2.2646527333561732E-7</v>
      </c>
      <c r="AU430" s="58">
        <v>0.75</v>
      </c>
      <c r="AV430" s="58">
        <f t="shared" si="1421"/>
        <v>0.375</v>
      </c>
      <c r="AW430" s="58">
        <f t="shared" si="1422"/>
        <v>5.8784999999999998</v>
      </c>
      <c r="AX430" s="57">
        <f t="shared" si="1423"/>
        <v>3.3355256200000002E-2</v>
      </c>
      <c r="AY430" s="47">
        <f t="shared" si="1424"/>
        <v>3.649901697970629E-2</v>
      </c>
      <c r="AZ430" s="9" t="str">
        <f>Input!B430</f>
        <v>ZPT-LB-21,2</v>
      </c>
      <c r="BA430" s="48">
        <f>Input!E430</f>
        <v>21.2</v>
      </c>
      <c r="BB430" s="58">
        <f t="shared" si="1425"/>
        <v>29.496461143293946</v>
      </c>
      <c r="BC430" s="22">
        <f t="shared" si="1426"/>
        <v>1.0874086585746339</v>
      </c>
      <c r="BD430" s="9">
        <f t="shared" si="1427"/>
        <v>5820.5</v>
      </c>
      <c r="BE430" s="49">
        <f t="shared" si="1428"/>
        <v>18.249508489853145</v>
      </c>
      <c r="BF430" s="89">
        <f t="shared" si="1429"/>
        <v>0.62088997158639603</v>
      </c>
      <c r="BG430" s="85"/>
      <c r="BH430" s="85"/>
      <c r="BI430" s="85"/>
      <c r="BJ430" s="85"/>
      <c r="BK430" s="85"/>
      <c r="BL430" s="85"/>
      <c r="BM430" s="90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s="154" customFormat="1" ht="15" customHeight="1" x14ac:dyDescent="0.2">
      <c r="A431" s="137">
        <f>Input!A431</f>
        <v>9186</v>
      </c>
      <c r="B431" s="137" t="str">
        <f>Input!B431</f>
        <v>Hu1-13</v>
      </c>
      <c r="C431" s="137">
        <f>Input!O431</f>
        <v>2.080532063557901</v>
      </c>
      <c r="D431" s="137">
        <f>C431*Input!P431/100</f>
        <v>1.8159273013417129E-2</v>
      </c>
      <c r="E431" s="138">
        <f>Input!M431</f>
        <v>2.6997481514017907</v>
      </c>
      <c r="F431" s="139">
        <f>E431*Input!N431/100</f>
        <v>4.2675334618400809E-4</v>
      </c>
      <c r="G431" s="140">
        <f t="shared" si="1404"/>
        <v>372.24127511527888</v>
      </c>
      <c r="H431" s="139">
        <f>G431*Input!L431/100</f>
        <v>3.0948194325994133E-2</v>
      </c>
      <c r="I431" s="137">
        <v>0</v>
      </c>
      <c r="J431" s="141">
        <f>(((C431*$G$4*0.000000001*Input!G431*(234/233))-(I431*0.000000000000001))/Input!F431)*1000000000000</f>
        <v>760.9793004813929</v>
      </c>
      <c r="K431" s="137">
        <f>J431*Input!P431/100</f>
        <v>6.6419696754729793</v>
      </c>
      <c r="L431" s="142">
        <f t="shared" si="1405"/>
        <v>10.523790576573475</v>
      </c>
      <c r="M431" s="143">
        <f>L431*Input!P431/100</f>
        <v>9.1853612623118211E-2</v>
      </c>
      <c r="N431" s="137">
        <v>0</v>
      </c>
      <c r="O431" s="141">
        <f>(((G431*$D$4*0.000000001*Input!G431*(238/236))-(N431*0.000000001))/Input!F431)*1000000</f>
        <v>13.715132663640084</v>
      </c>
      <c r="P431" s="137">
        <f>O431*Input!L431/100</f>
        <v>1.1402781455379252E-3</v>
      </c>
      <c r="Q431" s="144">
        <f t="shared" si="1406"/>
        <v>10.232849231560778</v>
      </c>
      <c r="R431" s="145">
        <f>Q431*Input!L431/100</f>
        <v>8.5076058916053296E-4</v>
      </c>
      <c r="S431" s="143">
        <f>Input!S431*0.0000028263/0.000000000155125</f>
        <v>0.99984553499112561</v>
      </c>
      <c r="T431" s="137">
        <f>S431*Input!T431/100</f>
        <v>1.7466275779388762E-3</v>
      </c>
      <c r="U431" s="143">
        <f>S431</f>
        <v>0.99984553499112561</v>
      </c>
      <c r="V431" s="137">
        <f>U431*Input!T431/100</f>
        <v>1.7466275779388762E-3</v>
      </c>
      <c r="W431" s="146">
        <v>0</v>
      </c>
      <c r="X431" s="141">
        <f>((($L$4*0.000000001*Input!G431/Input!W431*(232/229))-(W431*0.000000001))/Input!F431)*1000000000</f>
        <v>0.92725316425646731</v>
      </c>
      <c r="Y431" s="141">
        <f>X431*Input!X431/100</f>
        <v>6.5201273862973454E-3</v>
      </c>
      <c r="Z431" s="141">
        <f t="shared" si="1407"/>
        <v>2.2640869127678515E-4</v>
      </c>
      <c r="AA431" s="141">
        <f>Z431*Input!X431/100</f>
        <v>1.5920285477518246E-6</v>
      </c>
      <c r="AB431" s="142">
        <v>0</v>
      </c>
      <c r="AC431" s="142">
        <v>0.85</v>
      </c>
      <c r="AD431" s="141">
        <f>(((Input!G431*$L$4*0.000000001*Input!U431*(230/229))-((AB431*0.000000000000001)+(Input!G431*AC431*0.000000000000001)))/Input!F431)*1000000000000</f>
        <v>225.32403127238433</v>
      </c>
      <c r="AE431" s="141">
        <f>AD431*Input!V431/100</f>
        <v>0.73837481954473361</v>
      </c>
      <c r="AF431" s="141">
        <f t="shared" si="1408"/>
        <v>10.272189938136126</v>
      </c>
      <c r="AG431" s="141">
        <f>AF431*Input!V431/100</f>
        <v>3.3661417954712732E-2</v>
      </c>
      <c r="AH431" s="137">
        <f t="shared" si="1409"/>
        <v>45370.121969294676</v>
      </c>
      <c r="AI431" s="146">
        <f t="shared" si="1410"/>
        <v>351.96980668802627</v>
      </c>
      <c r="AJ431" s="143">
        <f t="shared" si="1411"/>
        <v>-0.15446500887439374</v>
      </c>
      <c r="AK431" s="146">
        <f t="shared" si="1412"/>
        <v>1.7466275779388762</v>
      </c>
      <c r="AL431" s="146">
        <f t="shared" si="1413"/>
        <v>1.0038445505924207</v>
      </c>
      <c r="AM431" s="146">
        <f t="shared" si="1414"/>
        <v>3.2906035612048981E-3</v>
      </c>
      <c r="AN431" s="137">
        <f>AF431/Q431</f>
        <v>1.0038445505924207</v>
      </c>
      <c r="AO431" s="141">
        <f t="shared" si="1415"/>
        <v>3.2906035612048981E-3</v>
      </c>
      <c r="AP431" s="137" t="str">
        <f t="shared" si="1416"/>
        <v>Out of range</v>
      </c>
      <c r="AQ431" s="137" t="e">
        <f t="shared" si="1417"/>
        <v>#VALUE!</v>
      </c>
      <c r="AR431" s="137" t="e">
        <f t="shared" si="1418"/>
        <v>#VALUE!</v>
      </c>
      <c r="AS431" s="145">
        <f t="shared" si="1419"/>
        <v>2.2125674497234032E-5</v>
      </c>
      <c r="AT431" s="145">
        <f t="shared" si="1420"/>
        <v>1.5559105683522846E-7</v>
      </c>
      <c r="AU431" s="137">
        <v>0.75</v>
      </c>
      <c r="AV431" s="137">
        <f t="shared" si="1421"/>
        <v>0.375</v>
      </c>
      <c r="AW431" s="137" t="str">
        <f t="shared" si="1422"/>
        <v>Out of range</v>
      </c>
      <c r="AX431" s="147">
        <f t="shared" si="1423"/>
        <v>228.0993790835</v>
      </c>
      <c r="AY431" s="147" t="e">
        <f t="shared" si="1424"/>
        <v>#VALUE!</v>
      </c>
      <c r="AZ431" s="137" t="str">
        <f>Input!B431</f>
        <v>Hu1-13</v>
      </c>
      <c r="BA431" s="148">
        <f>Input!E431</f>
        <v>0</v>
      </c>
      <c r="BB431" s="137" t="e">
        <f t="shared" si="1425"/>
        <v>#VALUE!</v>
      </c>
      <c r="BC431" s="143" t="e">
        <f t="shared" si="1426"/>
        <v>#VALUE!</v>
      </c>
      <c r="BD431" s="137" t="e">
        <f t="shared" si="1427"/>
        <v>#VALUE!</v>
      </c>
      <c r="BE431" s="149" t="e">
        <f t="shared" si="1428"/>
        <v>#VALUE!</v>
      </c>
      <c r="BF431" s="150" t="e">
        <f t="shared" si="1429"/>
        <v>#VALUE!</v>
      </c>
      <c r="BG431" s="151"/>
      <c r="BH431" s="151"/>
      <c r="BI431" s="151"/>
      <c r="BJ431" s="151"/>
      <c r="BK431" s="151"/>
      <c r="BL431" s="151"/>
      <c r="BM431" s="155"/>
      <c r="BN431" s="151"/>
      <c r="BO431" s="151"/>
      <c r="BP431" s="151"/>
      <c r="BQ431" s="151"/>
      <c r="BR431" s="151"/>
      <c r="BS431" s="151"/>
      <c r="BT431" s="151"/>
      <c r="BU431" s="151"/>
      <c r="BV431" s="151"/>
      <c r="BW431" s="151"/>
      <c r="BX431" s="151"/>
      <c r="BY431" s="151"/>
      <c r="BZ431" s="151"/>
      <c r="CA431" s="151"/>
      <c r="CB431" s="151"/>
      <c r="CC431" s="151"/>
      <c r="CD431" s="151"/>
      <c r="CE431" s="151"/>
      <c r="CF431" s="151"/>
      <c r="CG431" s="151"/>
      <c r="CH431" s="151"/>
      <c r="CI431" s="151"/>
      <c r="CJ431" s="151"/>
      <c r="CK431" s="151"/>
      <c r="CL431" s="151"/>
      <c r="CM431" s="151"/>
      <c r="CN431" s="151"/>
      <c r="CO431" s="151"/>
      <c r="CP431" s="151"/>
      <c r="CQ431" s="151"/>
      <c r="CR431" s="151"/>
      <c r="CS431" s="151"/>
      <c r="CT431" s="151"/>
      <c r="CU431" s="151"/>
      <c r="CV431" s="151"/>
      <c r="CW431" s="151"/>
      <c r="CX431" s="151"/>
      <c r="CY431" s="151"/>
      <c r="CZ431" s="151"/>
      <c r="DA431" s="151"/>
      <c r="DB431" s="151"/>
      <c r="DC431" s="151"/>
      <c r="DD431" s="151"/>
      <c r="DE431" s="151"/>
    </row>
    <row r="432" spans="1:109" ht="15" customHeight="1" x14ac:dyDescent="0.2">
      <c r="A432" s="9">
        <f>Input!A432</f>
        <v>9338</v>
      </c>
      <c r="B432" s="9" t="str">
        <f>Input!B432</f>
        <v>ZPT-LB-31,5</v>
      </c>
      <c r="C432" s="9">
        <f>Input!O432</f>
        <v>0.44183691437638728</v>
      </c>
      <c r="D432" s="9">
        <f>C432*Input!P432/100</f>
        <v>1.5448604024184958E-3</v>
      </c>
      <c r="E432" s="11">
        <f>Input!M432</f>
        <v>0.57112438835944923</v>
      </c>
      <c r="F432" s="12">
        <f>E432*Input!N432/100</f>
        <v>5.2021974485850055E-5</v>
      </c>
      <c r="G432" s="13">
        <f t="shared" si="1404"/>
        <v>78.746630667000858</v>
      </c>
      <c r="H432" s="12">
        <f>G432*Input!L432/100</f>
        <v>6.6796239803112141E-3</v>
      </c>
      <c r="I432" s="9">
        <v>0.3</v>
      </c>
      <c r="J432" s="21">
        <f>(((C432*$G$4*0.000000001*Input!G432*(234/233))-(I432*0.000000000000001))/Input!F432)*1000000000000</f>
        <v>28.951218115552297</v>
      </c>
      <c r="K432" s="9">
        <f>J432*Input!P432/100</f>
        <v>0.10122646843943287</v>
      </c>
      <c r="L432" s="14">
        <f t="shared" si="1405"/>
        <v>0.40037430215517722</v>
      </c>
      <c r="M432" s="22">
        <f>L432*Input!P432/100</f>
        <v>1.3998884778979135E-3</v>
      </c>
      <c r="N432" s="9">
        <v>5.0000000000000001E-3</v>
      </c>
      <c r="O432" s="21">
        <f>(((G432*$D$4*0.000000001*Input!G432*(238/236))-(N432*0.000000001))/Input!F432)*1000000</f>
        <v>0.51977981633494974</v>
      </c>
      <c r="P432" s="9">
        <f>O432*Input!L432/100</f>
        <v>4.408993370592069E-5</v>
      </c>
      <c r="Q432" s="23">
        <f t="shared" si="1406"/>
        <v>0.38780729465815045</v>
      </c>
      <c r="R432" s="24">
        <f>Q432*Input!L432/100</f>
        <v>3.2895463376615564E-5</v>
      </c>
      <c r="S432" s="65">
        <f>Input!S432*0.0000028263/0.000000000155125</f>
        <v>1.0277725107078564</v>
      </c>
      <c r="T432" s="9">
        <f>S432*Input!T432/100</f>
        <v>2.6442172087685189E-3</v>
      </c>
      <c r="U432" s="9">
        <f>S432*1/((U431+U433)/2)</f>
        <v>1.0284969739329577</v>
      </c>
      <c r="V432" s="9">
        <f>U432*Input!T432/100</f>
        <v>2.6460810824438458E-3</v>
      </c>
      <c r="W432" s="3">
        <v>3.0000000000000001E-3</v>
      </c>
      <c r="X432" s="21">
        <f>((($L$4*0.000000001*Input!G432/Input!W432*(232/229))-(W432*0.000000001))/Input!F432)*1000000000</f>
        <v>0.43116127674857224</v>
      </c>
      <c r="Y432" s="21">
        <f>X432*Input!X432/100</f>
        <v>1.0156153750479529E-3</v>
      </c>
      <c r="Z432" s="21">
        <f t="shared" si="1407"/>
        <v>1.0527724699235627E-4</v>
      </c>
      <c r="AA432" s="21">
        <f>Z432*Input!X432/100</f>
        <v>2.4798421484986004E-7</v>
      </c>
      <c r="AB432" s="14">
        <v>0.05</v>
      </c>
      <c r="AC432" s="14">
        <v>0.85</v>
      </c>
      <c r="AD432" s="21">
        <f>(((Input!G432*$L$4*0.000000001*Input!U432*(230/229))-((AB432*0.000000000000001)+(Input!G432*AC432*0.000000000000001)))/Input!F432)*1000000000000</f>
        <v>0.40869443222360291</v>
      </c>
      <c r="AE432" s="21">
        <f>AD432*Input!V432/100</f>
        <v>3.6080842858724205E-3</v>
      </c>
      <c r="AF432" s="21">
        <f t="shared" si="1408"/>
        <v>1.8631775806392116E-2</v>
      </c>
      <c r="AG432" s="21">
        <f>AF432*Input!V432/100</f>
        <v>1.6448723595079837E-4</v>
      </c>
      <c r="AH432" s="9">
        <f t="shared" si="1409"/>
        <v>176.97818226330415</v>
      </c>
      <c r="AI432" s="3">
        <f t="shared" si="1410"/>
        <v>1.6170783976866259</v>
      </c>
      <c r="AJ432" s="22">
        <f t="shared" si="1411"/>
        <v>28.496973932957694</v>
      </c>
      <c r="AK432" s="3">
        <f t="shared" si="1412"/>
        <v>2.6460810824438457</v>
      </c>
      <c r="AL432" s="3">
        <f t="shared" si="1413"/>
        <v>4.804390237892741E-2</v>
      </c>
      <c r="AM432" s="3">
        <f t="shared" si="1414"/>
        <v>4.2416641091812073E-4</v>
      </c>
      <c r="AN432" s="9">
        <f>AL432*1/((AN431+AN433)/2)</f>
        <v>4.7895413283410918E-2</v>
      </c>
      <c r="AO432" s="21">
        <f t="shared" si="1415"/>
        <v>4.2285544150083766E-4</v>
      </c>
      <c r="AP432" s="58">
        <f t="shared" si="1416"/>
        <v>5.2062999999999997</v>
      </c>
      <c r="AQ432" s="58">
        <f t="shared" si="1417"/>
        <v>4.3200000000000002E-2</v>
      </c>
      <c r="AR432" s="58">
        <f t="shared" si="1418"/>
        <v>0.82976393984211438</v>
      </c>
      <c r="AS432" s="67">
        <f t="shared" si="1419"/>
        <v>2.7146793895446828E-4</v>
      </c>
      <c r="AT432" s="67">
        <f t="shared" si="1420"/>
        <v>6.398666417816686E-7</v>
      </c>
      <c r="AU432" s="58">
        <v>0.75</v>
      </c>
      <c r="AV432" s="58">
        <f t="shared" si="1421"/>
        <v>0.375</v>
      </c>
      <c r="AW432" s="58">
        <f t="shared" si="1422"/>
        <v>5.1847000000000003</v>
      </c>
      <c r="AX432" s="57">
        <f t="shared" si="1423"/>
        <v>5.00730016E-2</v>
      </c>
      <c r="AY432" s="47">
        <f t="shared" si="1424"/>
        <v>5.0211867518791413E-2</v>
      </c>
      <c r="AZ432" s="9" t="str">
        <f>Input!B432</f>
        <v>ZPT-LB-31,5</v>
      </c>
      <c r="BA432" s="48">
        <f>Input!E432</f>
        <v>31.5</v>
      </c>
      <c r="BB432" s="58">
        <f t="shared" si="1425"/>
        <v>28.91762935604466</v>
      </c>
      <c r="BC432" s="22">
        <f t="shared" si="1426"/>
        <v>2.6851440802562418</v>
      </c>
      <c r="BD432" s="9">
        <f t="shared" si="1427"/>
        <v>5126.7000000000007</v>
      </c>
      <c r="BE432" s="49">
        <f t="shared" si="1428"/>
        <v>25.105933759395707</v>
      </c>
      <c r="BF432" s="89">
        <f t="shared" si="1429"/>
        <v>0.96846235112526113</v>
      </c>
      <c r="BG432" s="85"/>
      <c r="BH432" s="85"/>
      <c r="BI432" s="85"/>
      <c r="BJ432" s="85"/>
      <c r="BK432" s="85"/>
      <c r="BL432" s="85"/>
      <c r="BM432" s="90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s="154" customFormat="1" ht="15" customHeight="1" x14ac:dyDescent="0.2">
      <c r="A433" s="137">
        <f>Input!A433</f>
        <v>9186</v>
      </c>
      <c r="B433" s="137" t="str">
        <f>Input!B433</f>
        <v>Hu1-13</v>
      </c>
      <c r="C433" s="137">
        <f>Input!O433</f>
        <v>2.0761723312837987</v>
      </c>
      <c r="D433" s="137">
        <f>C433*Input!P433/100</f>
        <v>2.2283202805916554E-2</v>
      </c>
      <c r="E433" s="138">
        <f>Input!M433</f>
        <v>2.6993648870307396</v>
      </c>
      <c r="F433" s="139">
        <f>E433*Input!N433/100</f>
        <v>3.9375216557279E-4</v>
      </c>
      <c r="G433" s="140">
        <f t="shared" si="1404"/>
        <v>372.18843062379835</v>
      </c>
      <c r="H433" s="139">
        <f>G433*Input!L433/100</f>
        <v>2.580970429722429E-2</v>
      </c>
      <c r="I433" s="137">
        <v>0</v>
      </c>
      <c r="J433" s="141">
        <f>(((C433*$G$4*0.000000001*Input!G433*(234/233))-(I433*0.000000000000001))/Input!F433)*1000000000000</f>
        <v>759.38467664725738</v>
      </c>
      <c r="K433" s="137">
        <f>J433*Input!P433/100</f>
        <v>8.1503459527238746</v>
      </c>
      <c r="L433" s="142">
        <f t="shared" si="1405"/>
        <v>10.501738088065261</v>
      </c>
      <c r="M433" s="143">
        <f>L433*Input!P433/100</f>
        <v>0.11271336011219997</v>
      </c>
      <c r="N433" s="137">
        <v>0</v>
      </c>
      <c r="O433" s="141">
        <f>(((G433*$D$4*0.000000001*Input!G433*(238/236))-(N433*0.000000001))/Input!F433)*1000000</f>
        <v>13.713185622138644</v>
      </c>
      <c r="P433" s="137">
        <f>O433*Input!L433/100</f>
        <v>9.5095182106317471E-4</v>
      </c>
      <c r="Q433" s="144">
        <f t="shared" si="1406"/>
        <v>10.231396545493466</v>
      </c>
      <c r="R433" s="145">
        <f>Q433*Input!L433/100</f>
        <v>7.0950437375025548E-4</v>
      </c>
      <c r="S433" s="143">
        <f>Input!S433*0.0000028263/0.000000000155125</f>
        <v>0.99874568453899915</v>
      </c>
      <c r="T433" s="137">
        <f>S433*Input!T433/100</f>
        <v>1.8527654370607057E-3</v>
      </c>
      <c r="U433" s="143">
        <f>S433</f>
        <v>0.99874568453899915</v>
      </c>
      <c r="V433" s="137">
        <f>U433*Input!T433/100</f>
        <v>1.8527654370607057E-3</v>
      </c>
      <c r="W433" s="146">
        <v>0</v>
      </c>
      <c r="X433" s="141">
        <f>((($L$4*0.000000001*Input!G433/Input!W433*(232/229))-(W433*0.000000001))/Input!F433)*1000000000</f>
        <v>0.92229419420406378</v>
      </c>
      <c r="Y433" s="141">
        <f>X433*Input!X433/100</f>
        <v>6.533809705770055E-3</v>
      </c>
      <c r="Z433" s="141">
        <f t="shared" si="1407"/>
        <v>2.2519785268067661E-4</v>
      </c>
      <c r="AA433" s="141">
        <f>Z433*Input!X433/100</f>
        <v>1.5953693786757401E-6</v>
      </c>
      <c r="AB433" s="142">
        <v>0</v>
      </c>
      <c r="AC433" s="142">
        <v>0.85</v>
      </c>
      <c r="AD433" s="141">
        <f>(((Input!G433*$L$4*0.000000001*Input!U433*(230/229))-((AB433*0.000000000000001)+(Input!G433*AC433*0.000000000000001)))/Input!F433)*1000000000000</f>
        <v>224.95797056338318</v>
      </c>
      <c r="AE433" s="141">
        <f>AD433*Input!V433/100</f>
        <v>1.1319859836799453</v>
      </c>
      <c r="AF433" s="141">
        <f t="shared" si="1408"/>
        <v>10.255501770830959</v>
      </c>
      <c r="AG433" s="141">
        <f>AF433*Input!V433/100</f>
        <v>5.1605569836497868E-2</v>
      </c>
      <c r="AH433" s="137">
        <f t="shared" si="1409"/>
        <v>45539.962520748071</v>
      </c>
      <c r="AI433" s="146">
        <f t="shared" si="1410"/>
        <v>395.72165787924524</v>
      </c>
      <c r="AJ433" s="143">
        <f t="shared" si="1411"/>
        <v>-1.2543154610008544</v>
      </c>
      <c r="AK433" s="146">
        <f t="shared" si="1412"/>
        <v>1.8527654370607056</v>
      </c>
      <c r="AL433" s="146">
        <f t="shared" si="1413"/>
        <v>1.0023560053830687</v>
      </c>
      <c r="AM433" s="146">
        <f t="shared" si="1414"/>
        <v>5.044323101906876E-3</v>
      </c>
      <c r="AN433" s="137">
        <f>AF433/Q433</f>
        <v>1.0023560053830687</v>
      </c>
      <c r="AO433" s="141">
        <f t="shared" si="1415"/>
        <v>5.044323101906876E-3</v>
      </c>
      <c r="AP433" s="137" t="str">
        <f t="shared" si="1416"/>
        <v>Out of range</v>
      </c>
      <c r="AQ433" s="137" t="e">
        <f t="shared" si="1417"/>
        <v>#VALUE!</v>
      </c>
      <c r="AR433" s="137" t="e">
        <f t="shared" si="1418"/>
        <v>#VALUE!</v>
      </c>
      <c r="AS433" s="145">
        <f t="shared" si="1419"/>
        <v>2.2010470582324126E-5</v>
      </c>
      <c r="AT433" s="145">
        <f t="shared" si="1420"/>
        <v>1.5593626951729776E-7</v>
      </c>
      <c r="AU433" s="137">
        <v>0.75</v>
      </c>
      <c r="AV433" s="137">
        <f t="shared" si="1421"/>
        <v>0.375</v>
      </c>
      <c r="AW433" s="137" t="str">
        <f t="shared" si="1422"/>
        <v>Out of range</v>
      </c>
      <c r="AX433" s="147">
        <f t="shared" si="1423"/>
        <v>276.33110025539997</v>
      </c>
      <c r="AY433" s="147" t="e">
        <f t="shared" si="1424"/>
        <v>#VALUE!</v>
      </c>
      <c r="AZ433" s="137" t="str">
        <f>Input!B433</f>
        <v>Hu1-13</v>
      </c>
      <c r="BA433" s="148">
        <f>Input!E433</f>
        <v>0</v>
      </c>
      <c r="BB433" s="137" t="e">
        <f t="shared" si="1425"/>
        <v>#VALUE!</v>
      </c>
      <c r="BC433" s="143" t="e">
        <f t="shared" si="1426"/>
        <v>#VALUE!</v>
      </c>
      <c r="BD433" s="137" t="e">
        <f t="shared" si="1427"/>
        <v>#VALUE!</v>
      </c>
      <c r="BE433" s="149" t="e">
        <f t="shared" si="1428"/>
        <v>#VALUE!</v>
      </c>
      <c r="BF433" s="150" t="e">
        <f t="shared" si="1429"/>
        <v>#VALUE!</v>
      </c>
      <c r="BG433" s="151"/>
      <c r="BH433" s="151"/>
      <c r="BI433" s="151"/>
      <c r="BJ433" s="151"/>
      <c r="BK433" s="151"/>
      <c r="BL433" s="151"/>
      <c r="BM433" s="155"/>
      <c r="BN433" s="151"/>
      <c r="BO433" s="151"/>
      <c r="BP433" s="151"/>
      <c r="BQ433" s="151"/>
      <c r="BR433" s="151"/>
      <c r="BS433" s="151"/>
      <c r="BT433" s="151"/>
      <c r="BU433" s="151"/>
      <c r="BV433" s="151"/>
      <c r="BW433" s="151"/>
      <c r="BX433" s="151"/>
      <c r="BY433" s="151"/>
      <c r="BZ433" s="151"/>
      <c r="CA433" s="151"/>
      <c r="CB433" s="151"/>
      <c r="CC433" s="151"/>
      <c r="CD433" s="151"/>
      <c r="CE433" s="151"/>
      <c r="CF433" s="151"/>
      <c r="CG433" s="151"/>
      <c r="CH433" s="151"/>
      <c r="CI433" s="151"/>
      <c r="CJ433" s="151"/>
      <c r="CK433" s="151"/>
      <c r="CL433" s="151"/>
      <c r="CM433" s="151"/>
      <c r="CN433" s="151"/>
      <c r="CO433" s="151"/>
      <c r="CP433" s="151"/>
      <c r="CQ433" s="151"/>
      <c r="CR433" s="151"/>
      <c r="CS433" s="151"/>
      <c r="CT433" s="151"/>
      <c r="CU433" s="151"/>
      <c r="CV433" s="151"/>
      <c r="CW433" s="151"/>
      <c r="CX433" s="151"/>
      <c r="CY433" s="151"/>
      <c r="CZ433" s="151"/>
      <c r="DA433" s="151"/>
      <c r="DB433" s="151"/>
      <c r="DC433" s="151"/>
      <c r="DD433" s="151"/>
      <c r="DE433" s="151"/>
    </row>
    <row r="434" spans="1:109" ht="15" customHeight="1" x14ac:dyDescent="0.2">
      <c r="A434" s="9">
        <f>Input!A434</f>
        <v>9341</v>
      </c>
      <c r="B434" s="9" t="str">
        <f>Input!B434</f>
        <v>ZPT-LB-37,1</v>
      </c>
      <c r="C434" s="9">
        <f>Input!O434</f>
        <v>0.98322742917734662</v>
      </c>
      <c r="D434" s="9">
        <f>C434*Input!P434/100</f>
        <v>3.3054716343873121E-3</v>
      </c>
      <c r="E434" s="11">
        <f>Input!M434</f>
        <v>1.2738110430862373</v>
      </c>
      <c r="F434" s="12">
        <f>E434*Input!N434/100</f>
        <v>8.0092966760101787E-5</v>
      </c>
      <c r="G434" s="13">
        <f t="shared" si="1404"/>
        <v>175.63306662073038</v>
      </c>
      <c r="H434" s="12">
        <f>G434*Input!L434/100</f>
        <v>2.2350709083304558E-2</v>
      </c>
      <c r="I434" s="9">
        <v>0.3</v>
      </c>
      <c r="J434" s="21">
        <f>(((C434*$G$4*0.000000001*Input!G434*(234/233))-(I434*0.000000000000001))/Input!F434)*1000000000000</f>
        <v>41.66637177928807</v>
      </c>
      <c r="K434" s="9">
        <f>J434*Input!P434/100</f>
        <v>0.14007645224005505</v>
      </c>
      <c r="L434" s="14">
        <f t="shared" si="1405"/>
        <v>0.576215634792553</v>
      </c>
      <c r="M434" s="22">
        <f>L434*Input!P434/100</f>
        <v>1.9371555141528855E-3</v>
      </c>
      <c r="N434" s="9">
        <v>5.0000000000000001E-3</v>
      </c>
      <c r="O434" s="21">
        <f>(((G434*$D$4*0.000000001*Input!G434*(238/236))-(N434*0.000000001))/Input!F434)*1000000</f>
        <v>0.74975194830250647</v>
      </c>
      <c r="P434" s="9">
        <f>O434*Input!L434/100</f>
        <v>9.5411917605111129E-5</v>
      </c>
      <c r="Q434" s="23">
        <f t="shared" si="1406"/>
        <v>0.55938931370221801</v>
      </c>
      <c r="R434" s="24">
        <f>Q434*Input!L434/100</f>
        <v>7.1186753470897592E-5</v>
      </c>
      <c r="S434" s="65">
        <f>Input!S434*0.0000028263/0.000000000155125</f>
        <v>1.0247641628336555</v>
      </c>
      <c r="T434" s="9">
        <f>S434*Input!T434/100</f>
        <v>1.3999728569898603E-3</v>
      </c>
      <c r="U434" s="9">
        <f>S434*1/((U433+U435)/2)</f>
        <v>1.0252702831540255</v>
      </c>
      <c r="V434" s="9">
        <f>U434*Input!T434/100</f>
        <v>1.4006642889666868E-3</v>
      </c>
      <c r="W434" s="3">
        <v>3.0000000000000001E-3</v>
      </c>
      <c r="X434" s="21">
        <f>((($L$4*0.000000001*Input!G434/Input!W434*(232/229))-(W434*0.000000001))/Input!F434)*1000000000</f>
        <v>0.39404069399686609</v>
      </c>
      <c r="Y434" s="21">
        <f>X434*Input!X434/100</f>
        <v>9.714208598099747E-4</v>
      </c>
      <c r="Z434" s="21">
        <f t="shared" si="1407"/>
        <v>9.6213462813216145E-5</v>
      </c>
      <c r="AA434" s="21">
        <f>Z434*Input!X434/100</f>
        <v>2.3719317876354362E-7</v>
      </c>
      <c r="AB434" s="14">
        <v>0.05</v>
      </c>
      <c r="AC434" s="14">
        <v>0.85</v>
      </c>
      <c r="AD434" s="21">
        <f>(((Input!G434*$L$4*0.000000001*Input!U434*(230/229))-((AB434*0.000000000000001)+(Input!G434*AC434*0.000000000000001)))/Input!F434)*1000000000000</f>
        <v>0.52837412054075983</v>
      </c>
      <c r="AE434" s="21">
        <f>AD434*Input!V434/100</f>
        <v>3.5383042451187434E-3</v>
      </c>
      <c r="AF434" s="21">
        <f t="shared" si="1408"/>
        <v>2.4087796112742099E-2</v>
      </c>
      <c r="AG434" s="21">
        <f>AF434*Input!V434/100</f>
        <v>1.6130606690964024E-4</v>
      </c>
      <c r="AH434" s="9">
        <f t="shared" si="1409"/>
        <v>250.35785438369373</v>
      </c>
      <c r="AI434" s="3">
        <f t="shared" si="1410"/>
        <v>1.7865433772125137</v>
      </c>
      <c r="AJ434" s="22">
        <f t="shared" si="1411"/>
        <v>25.270283154025464</v>
      </c>
      <c r="AK434" s="3">
        <f t="shared" si="1412"/>
        <v>1.4006642889666867</v>
      </c>
      <c r="AL434" s="3">
        <f t="shared" si="1413"/>
        <v>4.3060880003805105E-2</v>
      </c>
      <c r="AM434" s="3">
        <f t="shared" si="1414"/>
        <v>2.8841307208633826E-4</v>
      </c>
      <c r="AN434" s="9">
        <f>AL434*1/((AN433+AN435)/2)</f>
        <v>4.2918628442158879E-2</v>
      </c>
      <c r="AO434" s="21">
        <f t="shared" si="1415"/>
        <v>2.8746029987406944E-4</v>
      </c>
      <c r="AP434" s="58">
        <f t="shared" si="1416"/>
        <v>4.6688000000000001</v>
      </c>
      <c r="AQ434" s="58">
        <f t="shared" si="1417"/>
        <v>3.39E-2</v>
      </c>
      <c r="AR434" s="58">
        <f t="shared" si="1418"/>
        <v>0.72609664153529807</v>
      </c>
      <c r="AS434" s="67">
        <f t="shared" si="1419"/>
        <v>1.7199732003538747E-4</v>
      </c>
      <c r="AT434" s="67">
        <f t="shared" si="1420"/>
        <v>4.2458620329700433E-7</v>
      </c>
      <c r="AU434" s="58">
        <v>0.75</v>
      </c>
      <c r="AV434" s="58">
        <f t="shared" si="1421"/>
        <v>0.375</v>
      </c>
      <c r="AW434" s="58">
        <f t="shared" si="1422"/>
        <v>4.6550000000000002</v>
      </c>
      <c r="AX434" s="57">
        <f t="shared" si="1423"/>
        <v>3.4263437399999999E-2</v>
      </c>
      <c r="AY434" s="47">
        <f t="shared" si="1424"/>
        <v>3.332044516144074E-2</v>
      </c>
      <c r="AZ434" s="9" t="str">
        <f>Input!B434</f>
        <v>ZPT-LB-37,1</v>
      </c>
      <c r="BA434" s="48">
        <f>Input!E434</f>
        <v>37.1</v>
      </c>
      <c r="BB434" s="58">
        <f t="shared" si="1425"/>
        <v>25.60494643614382</v>
      </c>
      <c r="BC434" s="22">
        <f t="shared" si="1426"/>
        <v>1.4192159467327503</v>
      </c>
      <c r="BD434" s="9">
        <f t="shared" si="1427"/>
        <v>4597</v>
      </c>
      <c r="BE434" s="49">
        <f t="shared" si="1428"/>
        <v>16.660222580720369</v>
      </c>
      <c r="BF434" s="89">
        <f t="shared" si="1429"/>
        <v>0.71579903676564416</v>
      </c>
      <c r="BG434" s="85"/>
      <c r="BH434" s="85"/>
      <c r="BI434" s="85"/>
      <c r="BJ434" s="85"/>
      <c r="BK434" s="85"/>
      <c r="BL434" s="85"/>
      <c r="BM434" s="90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s="154" customFormat="1" ht="15" customHeight="1" x14ac:dyDescent="0.2">
      <c r="A435" s="137">
        <f>Input!A435</f>
        <v>9186</v>
      </c>
      <c r="B435" s="137" t="str">
        <f>Input!B435</f>
        <v>Hu1-13</v>
      </c>
      <c r="C435" s="137">
        <f>Input!O435</f>
        <v>2.0599853613699115</v>
      </c>
      <c r="D435" s="137">
        <f>C435*Input!P435/100</f>
        <v>1.797077265849184E-2</v>
      </c>
      <c r="E435" s="138">
        <f>Input!M435</f>
        <v>2.6988265007559953</v>
      </c>
      <c r="F435" s="139">
        <f>E435*Input!N435/100</f>
        <v>3.5969950032035269E-4</v>
      </c>
      <c r="G435" s="140">
        <f t="shared" si="1404"/>
        <v>372.11419792423663</v>
      </c>
      <c r="H435" s="139">
        <f>G435*Input!L435/100</f>
        <v>0.12309890878608556</v>
      </c>
      <c r="I435" s="137">
        <v>0</v>
      </c>
      <c r="J435" s="141">
        <f>(((C435*$G$4*0.000000001*Input!G435*(234/233))-(I435*0.000000000000001))/Input!F435)*1000000000000</f>
        <v>753.46410024387421</v>
      </c>
      <c r="K435" s="137">
        <f>J435*Input!P435/100</f>
        <v>6.573023432949693</v>
      </c>
      <c r="L435" s="142">
        <f t="shared" si="1405"/>
        <v>10.419860820020793</v>
      </c>
      <c r="M435" s="143">
        <f>L435*Input!P435/100</f>
        <v>9.0900136205431525E-2</v>
      </c>
      <c r="N435" s="137">
        <v>0</v>
      </c>
      <c r="O435" s="141">
        <f>(((G435*$D$4*0.000000001*Input!G435*(238/236))-(N435*0.000000001))/Input!F435)*1000000</f>
        <v>13.710450537690651</v>
      </c>
      <c r="P435" s="137">
        <f>O435*Input!L435/100</f>
        <v>4.5355471776407398E-3</v>
      </c>
      <c r="Q435" s="144">
        <f t="shared" si="1406"/>
        <v>10.229355901230059</v>
      </c>
      <c r="R435" s="145">
        <f>Q435*Input!L435/100</f>
        <v>3.3839680293045577E-3</v>
      </c>
      <c r="S435" s="143">
        <f>Input!S435*0.0000028263/0.000000000155125</f>
        <v>1.0002670239561444</v>
      </c>
      <c r="T435" s="137">
        <f>S435*Input!T435/100</f>
        <v>1.7809864076823126E-3</v>
      </c>
      <c r="U435" s="143">
        <f>S435</f>
        <v>1.0002670239561444</v>
      </c>
      <c r="V435" s="137">
        <f>U435*Input!T435/100</f>
        <v>1.7809864076823126E-3</v>
      </c>
      <c r="W435" s="146">
        <v>0</v>
      </c>
      <c r="X435" s="141">
        <f>((($L$4*0.000000001*Input!G435/Input!W435*(232/229))-(W435*0.000000001))/Input!F435)*1000000000</f>
        <v>0.90825376724459894</v>
      </c>
      <c r="Y435" s="141">
        <f>X435*Input!X435/100</f>
        <v>6.6736395346468948E-3</v>
      </c>
      <c r="Z435" s="141">
        <f t="shared" si="1407"/>
        <v>2.2176958215500126E-4</v>
      </c>
      <c r="AA435" s="141">
        <f>Z435*Input!X435/100</f>
        <v>1.6295118219456414E-6</v>
      </c>
      <c r="AB435" s="142">
        <v>0</v>
      </c>
      <c r="AC435" s="142">
        <v>0.85</v>
      </c>
      <c r="AD435" s="141">
        <f>(((Input!G435*$L$4*0.000000001*Input!U435*(230/229))-((AB435*0.000000000000001)+(Input!G435*AC435*0.000000000000001)))/Input!F435)*1000000000000</f>
        <v>225.34322210387776</v>
      </c>
      <c r="AE435" s="141">
        <f>AD435*Input!V435/100</f>
        <v>1.0633009118146197</v>
      </c>
      <c r="AF435" s="141">
        <f t="shared" si="1408"/>
        <v>10.273064819812342</v>
      </c>
      <c r="AG435" s="141">
        <f>AF435*Input!V435/100</f>
        <v>4.8474318810448842E-2</v>
      </c>
      <c r="AH435" s="137">
        <f t="shared" si="1409"/>
        <v>46323.146393594216</v>
      </c>
      <c r="AI435" s="146">
        <f t="shared" si="1410"/>
        <v>404.51209692758817</v>
      </c>
      <c r="AJ435" s="143">
        <f t="shared" si="1411"/>
        <v>0.26702395614441876</v>
      </c>
      <c r="AK435" s="146">
        <f t="shared" si="1412"/>
        <v>1.7809864076823125</v>
      </c>
      <c r="AL435" s="146">
        <f t="shared" si="1413"/>
        <v>1.0042728905909928</v>
      </c>
      <c r="AM435" s="146">
        <f t="shared" si="1414"/>
        <v>4.7503773817136365E-3</v>
      </c>
      <c r="AN435" s="137">
        <f>AF435/Q435</f>
        <v>1.0042728905909928</v>
      </c>
      <c r="AO435" s="141">
        <f t="shared" si="1415"/>
        <v>4.7503773817136365E-3</v>
      </c>
      <c r="AP435" s="137" t="str">
        <f t="shared" si="1416"/>
        <v>Out of range</v>
      </c>
      <c r="AQ435" s="137" t="e">
        <f t="shared" si="1417"/>
        <v>#VALUE!</v>
      </c>
      <c r="AR435" s="137" t="e">
        <f t="shared" si="1418"/>
        <v>#VALUE!</v>
      </c>
      <c r="AS435" s="145">
        <f t="shared" si="1419"/>
        <v>2.1679721020199709E-5</v>
      </c>
      <c r="AT435" s="145">
        <f t="shared" si="1420"/>
        <v>1.5945896086387129E-7</v>
      </c>
      <c r="AU435" s="137">
        <v>0.75</v>
      </c>
      <c r="AV435" s="137">
        <f t="shared" si="1421"/>
        <v>0.375</v>
      </c>
      <c r="AW435" s="137" t="str">
        <f t="shared" si="1422"/>
        <v>Out of range</v>
      </c>
      <c r="AX435" s="147">
        <f t="shared" si="1423"/>
        <v>274.03057566609999</v>
      </c>
      <c r="AY435" s="147" t="e">
        <f t="shared" si="1424"/>
        <v>#VALUE!</v>
      </c>
      <c r="AZ435" s="137" t="str">
        <f>Input!B435</f>
        <v>Hu1-13</v>
      </c>
      <c r="BA435" s="148">
        <f>Input!E435</f>
        <v>0</v>
      </c>
      <c r="BB435" s="137" t="e">
        <f t="shared" si="1425"/>
        <v>#VALUE!</v>
      </c>
      <c r="BC435" s="143" t="e">
        <f t="shared" si="1426"/>
        <v>#VALUE!</v>
      </c>
      <c r="BD435" s="137" t="e">
        <f t="shared" si="1427"/>
        <v>#VALUE!</v>
      </c>
      <c r="BE435" s="149" t="e">
        <f t="shared" si="1428"/>
        <v>#VALUE!</v>
      </c>
      <c r="BF435" s="150" t="e">
        <f t="shared" si="1429"/>
        <v>#VALUE!</v>
      </c>
      <c r="BG435" s="151"/>
      <c r="BH435" s="151"/>
      <c r="BI435" s="151"/>
      <c r="BJ435" s="151"/>
      <c r="BK435" s="151"/>
      <c r="BL435" s="151"/>
      <c r="BM435" s="155"/>
      <c r="BN435" s="151"/>
      <c r="BO435" s="151"/>
      <c r="BP435" s="151"/>
      <c r="BQ435" s="151"/>
      <c r="BR435" s="151"/>
      <c r="BS435" s="151"/>
      <c r="BT435" s="151"/>
      <c r="BU435" s="151"/>
      <c r="BV435" s="151"/>
      <c r="BW435" s="151"/>
      <c r="BX435" s="151"/>
      <c r="BY435" s="151"/>
      <c r="BZ435" s="151"/>
      <c r="CA435" s="151"/>
      <c r="CB435" s="151"/>
      <c r="CC435" s="151"/>
      <c r="CD435" s="151"/>
      <c r="CE435" s="151"/>
      <c r="CF435" s="151"/>
      <c r="CG435" s="151"/>
      <c r="CH435" s="151"/>
      <c r="CI435" s="151"/>
      <c r="CJ435" s="151"/>
      <c r="CK435" s="151"/>
      <c r="CL435" s="151"/>
      <c r="CM435" s="151"/>
      <c r="CN435" s="151"/>
      <c r="CO435" s="151"/>
      <c r="CP435" s="151"/>
      <c r="CQ435" s="151"/>
      <c r="CR435" s="151"/>
      <c r="CS435" s="151"/>
      <c r="CT435" s="151"/>
      <c r="CU435" s="151"/>
      <c r="CV435" s="151"/>
      <c r="CW435" s="151"/>
      <c r="CX435" s="151"/>
      <c r="CY435" s="151"/>
      <c r="CZ435" s="151"/>
      <c r="DA435" s="151"/>
      <c r="DB435" s="151"/>
      <c r="DC435" s="151"/>
      <c r="DD435" s="151"/>
      <c r="DE435" s="151"/>
    </row>
    <row r="436" spans="1:109" ht="15" customHeight="1" x14ac:dyDescent="0.2">
      <c r="A436" s="9">
        <f>Input!A436</f>
        <v>9347</v>
      </c>
      <c r="B436" s="9" t="str">
        <f>Input!B436</f>
        <v>ZPT-LB-41</v>
      </c>
      <c r="C436" s="9">
        <f>Input!O436</f>
        <v>1.100432371461576</v>
      </c>
      <c r="D436" s="9">
        <f>C436*Input!P436/100</f>
        <v>3.920293438484092E-3</v>
      </c>
      <c r="E436" s="11">
        <f>Input!M436</f>
        <v>1.4293169990670769</v>
      </c>
      <c r="F436" s="12">
        <f>E436*Input!N436/100</f>
        <v>8.1852916491778074E-5</v>
      </c>
      <c r="G436" s="13">
        <f t="shared" si="1404"/>
        <v>197.07422783136855</v>
      </c>
      <c r="H436" s="12">
        <f>G436*Input!L436/100</f>
        <v>2.5245092712024866E-2</v>
      </c>
      <c r="I436" s="9">
        <v>0.3</v>
      </c>
      <c r="J436" s="21">
        <f>(((C436*$G$4*0.000000001*Input!G436*(234/233))-(I436*0.000000000000001))/Input!F436)*1000000000000</f>
        <v>39.343609314688102</v>
      </c>
      <c r="K436" s="9">
        <f>J436*Input!P436/100</f>
        <v>0.14016171955919141</v>
      </c>
      <c r="L436" s="14">
        <f t="shared" si="1405"/>
        <v>0.54409351830250874</v>
      </c>
      <c r="M436" s="22">
        <f>L436*Input!P436/100</f>
        <v>1.9383346991964855E-3</v>
      </c>
      <c r="N436" s="9">
        <v>5.0000000000000001E-3</v>
      </c>
      <c r="O436" s="21">
        <f>(((G436*$D$4*0.000000001*Input!G436*(238/236))-(N436*0.000000001))/Input!F436)*1000000</f>
        <v>0.70977410435443278</v>
      </c>
      <c r="P436" s="9">
        <f>O436*Input!L436/100</f>
        <v>9.0921645443940637E-5</v>
      </c>
      <c r="Q436" s="23">
        <f t="shared" si="1406"/>
        <v>0.52956187712130709</v>
      </c>
      <c r="R436" s="24">
        <f>Q436*Input!L436/100</f>
        <v>6.7836565094248134E-5</v>
      </c>
      <c r="S436" s="65">
        <f>Input!S436*0.0000028263/0.000000000155125</f>
        <v>1.0200622787942573</v>
      </c>
      <c r="T436" s="9">
        <f>S436*Input!T436/100</f>
        <v>1.2092481766476828E-3</v>
      </c>
      <c r="U436" s="9">
        <f>S436*1/((U435+U437)/2)</f>
        <v>1.0205327739772112</v>
      </c>
      <c r="V436" s="9">
        <f>U436*Input!T436/100</f>
        <v>1.2098059322415678E-3</v>
      </c>
      <c r="W436" s="3">
        <v>3.0000000000000001E-3</v>
      </c>
      <c r="X436" s="21">
        <f>((($L$4*0.000000001*Input!G436/Input!W436*(232/229))-(W436*0.000000001))/Input!F436)*1000000000</f>
        <v>1.5749493490517612</v>
      </c>
      <c r="Y436" s="21">
        <f>X436*Input!X436/100</f>
        <v>3.4236143415341271E-3</v>
      </c>
      <c r="Z436" s="21">
        <f t="shared" si="1407"/>
        <v>3.845575671148721E-4</v>
      </c>
      <c r="AA436" s="21">
        <f>Z436*Input!X436/100</f>
        <v>8.3594866254754638E-7</v>
      </c>
      <c r="AB436" s="14">
        <v>0.05</v>
      </c>
      <c r="AC436" s="14">
        <v>0.85</v>
      </c>
      <c r="AD436" s="21">
        <f>(((Input!G436*$L$4*0.000000001*Input!U436*(230/229))-((AB436*0.000000000000001)+(Input!G436*AC436*0.000000000000001)))/Input!F436)*1000000000000</f>
        <v>0.42561168491345563</v>
      </c>
      <c r="AE436" s="21">
        <f>AD436*Input!V436/100</f>
        <v>3.2031629185558671E-3</v>
      </c>
      <c r="AF436" s="21">
        <f t="shared" si="1408"/>
        <v>1.9403008381454381E-2</v>
      </c>
      <c r="AG436" s="21">
        <f>AF436*Input!V436/100</f>
        <v>1.4602746860331434E-4</v>
      </c>
      <c r="AH436" s="9">
        <f t="shared" si="1409"/>
        <v>50.455406526062362</v>
      </c>
      <c r="AI436" s="3">
        <f t="shared" si="1410"/>
        <v>0.39525100216700731</v>
      </c>
      <c r="AJ436" s="22">
        <f t="shared" si="1411"/>
        <v>20.532773977211207</v>
      </c>
      <c r="AK436" s="3">
        <f t="shared" si="1412"/>
        <v>1.2098059322415677</v>
      </c>
      <c r="AL436" s="3">
        <f t="shared" si="1413"/>
        <v>3.6639737903583498E-2</v>
      </c>
      <c r="AM436" s="3">
        <f t="shared" si="1414"/>
        <v>2.7579141585001919E-4</v>
      </c>
      <c r="AN436" s="9">
        <f>AL436*1/((AN435+AN437)/2)</f>
        <v>3.6482346874479703E-2</v>
      </c>
      <c r="AO436" s="21">
        <f t="shared" si="1415"/>
        <v>2.7460671592468536E-4</v>
      </c>
      <c r="AP436" s="58">
        <f t="shared" si="1416"/>
        <v>3.9746999999999999</v>
      </c>
      <c r="AQ436" s="58">
        <f t="shared" si="1417"/>
        <v>2.8899999999999999E-2</v>
      </c>
      <c r="AR436" s="58">
        <f t="shared" si="1418"/>
        <v>0.72709890054595316</v>
      </c>
      <c r="AS436" s="67">
        <f t="shared" si="1419"/>
        <v>7.2618061029113934E-4</v>
      </c>
      <c r="AT436" s="67">
        <f t="shared" si="1420"/>
        <v>1.5813050534147266E-6</v>
      </c>
      <c r="AU436" s="58">
        <v>0.75</v>
      </c>
      <c r="AV436" s="58">
        <f t="shared" si="1421"/>
        <v>0.375</v>
      </c>
      <c r="AW436" s="58">
        <f t="shared" si="1422"/>
        <v>3.9163999999999999</v>
      </c>
      <c r="AX436" s="57">
        <f t="shared" si="1423"/>
        <v>4.7285018499999998E-2</v>
      </c>
      <c r="AY436" s="47">
        <f t="shared" si="1424"/>
        <v>4.2430044253817058E-2</v>
      </c>
      <c r="AZ436" s="9" t="str">
        <f>Input!B436</f>
        <v>ZPT-LB-41</v>
      </c>
      <c r="BA436" s="48">
        <f>Input!E436</f>
        <v>41</v>
      </c>
      <c r="BB436" s="58">
        <f t="shared" si="1425"/>
        <v>20.761312138922321</v>
      </c>
      <c r="BC436" s="22">
        <f t="shared" si="1426"/>
        <v>1.2232747130432866</v>
      </c>
      <c r="BD436" s="9">
        <f t="shared" si="1427"/>
        <v>3858.4</v>
      </c>
      <c r="BE436" s="49">
        <f t="shared" si="1428"/>
        <v>21.215022126908529</v>
      </c>
      <c r="BF436" s="89">
        <f t="shared" si="1429"/>
        <v>1.083394041819453</v>
      </c>
      <c r="BG436" s="85"/>
      <c r="BH436" s="85"/>
      <c r="BI436" s="85"/>
      <c r="BJ436" s="85"/>
      <c r="BK436" s="85"/>
      <c r="BL436" s="85"/>
      <c r="BM436" s="90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s="154" customFormat="1" ht="15" customHeight="1" x14ac:dyDescent="0.2">
      <c r="A437" s="137">
        <f>Input!A437</f>
        <v>9186</v>
      </c>
      <c r="B437" s="137" t="str">
        <f>Input!B437</f>
        <v>Hu1-13</v>
      </c>
      <c r="C437" s="137">
        <f>Input!O437</f>
        <v>2.0869967928856452</v>
      </c>
      <c r="D437" s="137">
        <f>C437*Input!P437/100</f>
        <v>2.3158752436201153E-2</v>
      </c>
      <c r="E437" s="138">
        <f>Input!M437</f>
        <v>2.6986849907130579</v>
      </c>
      <c r="F437" s="139">
        <f>E437*Input!N437/100</f>
        <v>4.4468332892010743E-4</v>
      </c>
      <c r="G437" s="140">
        <f t="shared" si="1404"/>
        <v>372.09468651951642</v>
      </c>
      <c r="H437" s="139">
        <f>G437*Input!L437/100</f>
        <v>4.2467630240118612E-2</v>
      </c>
      <c r="I437" s="137">
        <v>0</v>
      </c>
      <c r="J437" s="141">
        <f>(((C437*$G$4*0.000000001*Input!G437*(234/233))-(I437*0.000000000000001))/Input!F437)*1000000000000</f>
        <v>763.34385197655968</v>
      </c>
      <c r="K437" s="137">
        <f>J437*Input!P437/100</f>
        <v>8.4705886237506931</v>
      </c>
      <c r="L437" s="142">
        <f t="shared" si="1405"/>
        <v>10.556490604980185</v>
      </c>
      <c r="M437" s="143">
        <f>L437*Input!P437/100</f>
        <v>0.11714208347095205</v>
      </c>
      <c r="N437" s="137">
        <v>0</v>
      </c>
      <c r="O437" s="141">
        <f>(((G437*$D$4*0.000000001*Input!G437*(238/236))-(N437*0.000000001))/Input!F437)*1000000</f>
        <v>13.709731645074269</v>
      </c>
      <c r="P437" s="137">
        <f>O437*Input!L437/100</f>
        <v>1.5647087563657796E-3</v>
      </c>
      <c r="Q437" s="144">
        <f t="shared" si="1406"/>
        <v>10.228819536038593</v>
      </c>
      <c r="R437" s="145">
        <f>Q437*Input!L437/100</f>
        <v>1.1674279197926806E-3</v>
      </c>
      <c r="S437" s="143">
        <f>Input!S437*0.0000028263/0.000000000155125</f>
        <v>0.99881091808559852</v>
      </c>
      <c r="T437" s="137">
        <f>S437*Input!T437/100</f>
        <v>1.7973779155137323E-3</v>
      </c>
      <c r="U437" s="143">
        <f>S437</f>
        <v>0.99881091808559852</v>
      </c>
      <c r="V437" s="137">
        <f>U437*Input!T437/100</f>
        <v>1.7973779155137323E-3</v>
      </c>
      <c r="W437" s="146">
        <v>0</v>
      </c>
      <c r="X437" s="141">
        <f>((($L$4*0.000000001*Input!G437/Input!W437*(232/229))-(W437*0.000000001))/Input!F437)*1000000000</f>
        <v>0.88849260196863877</v>
      </c>
      <c r="Y437" s="141">
        <f>X437*Input!X437/100</f>
        <v>8.4054864501312103E-3</v>
      </c>
      <c r="Z437" s="141">
        <f t="shared" si="1407"/>
        <v>2.1694447101955203E-4</v>
      </c>
      <c r="AA437" s="141">
        <f>Z437*Input!X437/100</f>
        <v>2.0523792854834514E-6</v>
      </c>
      <c r="AB437" s="142">
        <v>0</v>
      </c>
      <c r="AC437" s="142">
        <v>0.85</v>
      </c>
      <c r="AD437" s="141">
        <f>(((Input!G437*$L$4*0.000000001*Input!U437*(230/229))-((AB437*0.000000000000001)+(Input!G437*AC437*0.000000000000001)))/Input!F437)*1000000000000</f>
        <v>225.34993020707918</v>
      </c>
      <c r="AE437" s="141">
        <f>AD437*Input!V437/100</f>
        <v>0.80991395488618845</v>
      </c>
      <c r="AF437" s="141">
        <f t="shared" si="1408"/>
        <v>10.273370632334071</v>
      </c>
      <c r="AG437" s="141">
        <f>AF437*Input!V437/100</f>
        <v>3.6922781521162983E-2</v>
      </c>
      <c r="AH437" s="137">
        <f t="shared" si="1409"/>
        <v>47354.839623491433</v>
      </c>
      <c r="AI437" s="146">
        <f t="shared" si="1410"/>
        <v>479.23475426146109</v>
      </c>
      <c r="AJ437" s="143">
        <f t="shared" si="1411"/>
        <v>-1.1890819144014797</v>
      </c>
      <c r="AK437" s="146">
        <f t="shared" si="1412"/>
        <v>1.7973779155137324</v>
      </c>
      <c r="AL437" s="146">
        <f t="shared" si="1413"/>
        <v>1.0043554484599631</v>
      </c>
      <c r="AM437" s="146">
        <f t="shared" si="1414"/>
        <v>3.6115011844295702E-3</v>
      </c>
      <c r="AN437" s="137">
        <f>AF437/Q437</f>
        <v>1.0043554484599631</v>
      </c>
      <c r="AO437" s="141">
        <f t="shared" si="1415"/>
        <v>3.6115011844295702E-3</v>
      </c>
      <c r="AP437" s="137" t="str">
        <f t="shared" si="1416"/>
        <v>Out of range</v>
      </c>
      <c r="AQ437" s="137" t="e">
        <f t="shared" si="1417"/>
        <v>#VALUE!</v>
      </c>
      <c r="AR437" s="137" t="e">
        <f t="shared" si="1418"/>
        <v>#VALUE!</v>
      </c>
      <c r="AS437" s="145">
        <f t="shared" si="1419"/>
        <v>2.1209140532316994E-5</v>
      </c>
      <c r="AT437" s="145">
        <f t="shared" si="1420"/>
        <v>2.0066133999546084E-7</v>
      </c>
      <c r="AU437" s="137">
        <v>0.75</v>
      </c>
      <c r="AV437" s="137">
        <f t="shared" si="1421"/>
        <v>0.375</v>
      </c>
      <c r="AW437" s="137" t="str">
        <f t="shared" si="1422"/>
        <v>Out of range</v>
      </c>
      <c r="AX437" s="147">
        <f t="shared" si="1423"/>
        <v>185.66769515109999</v>
      </c>
      <c r="AY437" s="147" t="e">
        <f t="shared" si="1424"/>
        <v>#VALUE!</v>
      </c>
      <c r="AZ437" s="137" t="str">
        <f>Input!B437</f>
        <v>Hu1-13</v>
      </c>
      <c r="BA437" s="148">
        <f>Input!E437</f>
        <v>0</v>
      </c>
      <c r="BB437" s="137" t="e">
        <f t="shared" si="1425"/>
        <v>#VALUE!</v>
      </c>
      <c r="BC437" s="143" t="e">
        <f t="shared" si="1426"/>
        <v>#VALUE!</v>
      </c>
      <c r="BD437" s="137" t="e">
        <f t="shared" si="1427"/>
        <v>#VALUE!</v>
      </c>
      <c r="BE437" s="149" t="e">
        <f t="shared" si="1428"/>
        <v>#VALUE!</v>
      </c>
      <c r="BF437" s="150" t="e">
        <f t="shared" si="1429"/>
        <v>#VALUE!</v>
      </c>
      <c r="BG437" s="151"/>
      <c r="BH437" s="151"/>
      <c r="BI437" s="151"/>
      <c r="BJ437" s="151"/>
      <c r="BK437" s="151"/>
      <c r="BL437" s="151"/>
      <c r="BM437" s="155"/>
      <c r="BN437" s="151"/>
      <c r="BO437" s="151"/>
      <c r="BP437" s="151"/>
      <c r="BQ437" s="151"/>
      <c r="BR437" s="151"/>
      <c r="BS437" s="151"/>
      <c r="BT437" s="151"/>
      <c r="BU437" s="151"/>
      <c r="BV437" s="151"/>
      <c r="BW437" s="151"/>
      <c r="BX437" s="151"/>
      <c r="BY437" s="151"/>
      <c r="BZ437" s="151"/>
      <c r="CA437" s="151"/>
      <c r="CB437" s="151"/>
      <c r="CC437" s="151"/>
      <c r="CD437" s="151"/>
      <c r="CE437" s="151"/>
      <c r="CF437" s="151"/>
      <c r="CG437" s="151"/>
      <c r="CH437" s="151"/>
      <c r="CI437" s="151"/>
      <c r="CJ437" s="151"/>
      <c r="CK437" s="151"/>
      <c r="CL437" s="151"/>
      <c r="CM437" s="151"/>
      <c r="CN437" s="151"/>
      <c r="CO437" s="151"/>
      <c r="CP437" s="151"/>
      <c r="CQ437" s="151"/>
      <c r="CR437" s="151"/>
      <c r="CS437" s="151"/>
      <c r="CT437" s="151"/>
      <c r="CU437" s="151"/>
      <c r="CV437" s="151"/>
      <c r="CW437" s="151"/>
      <c r="CX437" s="151"/>
      <c r="CY437" s="151"/>
      <c r="CZ437" s="151"/>
      <c r="DA437" s="151"/>
      <c r="DB437" s="151"/>
      <c r="DC437" s="151"/>
      <c r="DD437" s="151"/>
      <c r="DE437" s="151"/>
    </row>
    <row r="438" spans="1:109" ht="15" customHeight="1" x14ac:dyDescent="0.2">
      <c r="A438" s="9">
        <f>Input!A438</f>
        <v>9350</v>
      </c>
      <c r="B438" s="9" t="str">
        <f>Input!B438</f>
        <v>ZPT-LB-47,7</v>
      </c>
      <c r="C438" s="9">
        <f>Input!O438</f>
        <v>0.89859461152698461</v>
      </c>
      <c r="D438" s="9">
        <f>C438*Input!P438/100</f>
        <v>3.7843677614212701E-3</v>
      </c>
      <c r="E438" s="11">
        <f>Input!M438</f>
        <v>1.1647958061880783</v>
      </c>
      <c r="F438" s="12">
        <f>E438*Input!N438/100</f>
        <v>1.0239606599786092E-4</v>
      </c>
      <c r="G438" s="13">
        <f t="shared" si="1404"/>
        <v>160.60204575721224</v>
      </c>
      <c r="H438" s="12">
        <f>G438*Input!L438/100</f>
        <v>2.60732891739456E-2</v>
      </c>
      <c r="I438" s="9">
        <v>0.3</v>
      </c>
      <c r="J438" s="21">
        <f>(((C438*$G$4*0.000000001*Input!G438*(234/233))-(I438*0.000000000000001))/Input!F438)*1000000000000</f>
        <v>49.543920377477235</v>
      </c>
      <c r="K438" s="9">
        <f>J438*Input!P438/100</f>
        <v>0.20865072263491627</v>
      </c>
      <c r="L438" s="14">
        <f t="shared" si="1405"/>
        <v>0.68515640578550829</v>
      </c>
      <c r="M438" s="22">
        <f>L438*Input!P438/100</f>
        <v>2.8854878276866718E-3</v>
      </c>
      <c r="N438" s="9">
        <v>5.0000000000000001E-3</v>
      </c>
      <c r="O438" s="21">
        <f>(((G438*$D$4*0.000000001*Input!G438*(238/236))-(N438*0.000000001))/Input!F438)*1000000</f>
        <v>0.89198494088052394</v>
      </c>
      <c r="P438" s="9">
        <f>O438*Input!L438/100</f>
        <v>1.448112394380148E-4</v>
      </c>
      <c r="Q438" s="23">
        <f t="shared" si="1406"/>
        <v>0.66550923280902086</v>
      </c>
      <c r="R438" s="24">
        <f>Q438*Input!L438/100</f>
        <v>1.0804354697443853E-4</v>
      </c>
      <c r="S438" s="65">
        <f>Input!S438*0.0000028263/0.000000000155125</f>
        <v>1.0193806076291854</v>
      </c>
      <c r="T438" s="9">
        <f>S438*Input!T438/100</f>
        <v>2.1704504122515515E-3</v>
      </c>
      <c r="U438" s="9">
        <f>S438*1/((U437+U439)/2)</f>
        <v>1.0205941777078411</v>
      </c>
      <c r="V438" s="9">
        <f>U438*Input!T438/100</f>
        <v>2.1730343280704336E-3</v>
      </c>
      <c r="W438" s="3">
        <v>3.0000000000000001E-3</v>
      </c>
      <c r="X438" s="21">
        <f>((($L$4*0.000000001*Input!G438/Input!W438*(232/229))-(W438*0.000000001))/Input!F438)*1000000000</f>
        <v>0.84062727387433822</v>
      </c>
      <c r="Y438" s="21">
        <f>X438*Input!X438/100</f>
        <v>1.9866084559672045E-3</v>
      </c>
      <c r="Z438" s="21">
        <f t="shared" si="1407"/>
        <v>2.0525712746645187E-4</v>
      </c>
      <c r="AA438" s="21">
        <f>Z438*Input!X438/100</f>
        <v>4.8507294224829873E-7</v>
      </c>
      <c r="AB438" s="14">
        <v>0.05</v>
      </c>
      <c r="AC438" s="14">
        <v>0.85</v>
      </c>
      <c r="AD438" s="21">
        <f>(((Input!G438*$L$4*0.000000001*Input!U438*(230/229))-((AB438*0.000000000000001)+(Input!G438*AC438*0.000000000000001)))/Input!F438)*1000000000000</f>
        <v>0.44029707529541323</v>
      </c>
      <c r="AE438" s="21">
        <f>AD438*Input!V438/100</f>
        <v>4.0656489235366263E-3</v>
      </c>
      <c r="AF438" s="21">
        <f t="shared" si="1408"/>
        <v>2.0072493648814919E-2</v>
      </c>
      <c r="AG438" s="21">
        <f>AF438*Input!V438/100</f>
        <v>1.8534693227577361E-4</v>
      </c>
      <c r="AH438" s="9">
        <f t="shared" si="1409"/>
        <v>97.791944652911781</v>
      </c>
      <c r="AI438" s="3">
        <f t="shared" si="1410"/>
        <v>0.93210348857956948</v>
      </c>
      <c r="AJ438" s="22">
        <f t="shared" si="1411"/>
        <v>20.594177707841112</v>
      </c>
      <c r="AK438" s="3">
        <f t="shared" si="1412"/>
        <v>2.1730343280704334</v>
      </c>
      <c r="AL438" s="3">
        <f t="shared" si="1413"/>
        <v>3.0161104698866081E-2</v>
      </c>
      <c r="AM438" s="3">
        <f t="shared" si="1414"/>
        <v>2.7854696488905577E-4</v>
      </c>
      <c r="AN438" s="9">
        <f>AL438*1/((AN437+AN439)/2)</f>
        <v>3.0030309234757344E-2</v>
      </c>
      <c r="AO438" s="21">
        <f t="shared" si="1415"/>
        <v>2.773390290421266E-4</v>
      </c>
      <c r="AP438" s="58">
        <f t="shared" si="1416"/>
        <v>3.2610000000000001</v>
      </c>
      <c r="AQ438" s="58">
        <f t="shared" si="1417"/>
        <v>3.1199999999999999E-2</v>
      </c>
      <c r="AR438" s="58">
        <f t="shared" si="1418"/>
        <v>0.95676172953081862</v>
      </c>
      <c r="AS438" s="67">
        <f t="shared" si="1419"/>
        <v>3.0842115683367817E-4</v>
      </c>
      <c r="AT438" s="67">
        <f t="shared" si="1420"/>
        <v>7.3059269265885823E-7</v>
      </c>
      <c r="AU438" s="58">
        <v>0.75</v>
      </c>
      <c r="AV438" s="58">
        <f t="shared" si="1421"/>
        <v>0.375</v>
      </c>
      <c r="AW438" s="58">
        <f t="shared" si="1422"/>
        <v>3.2362000000000002</v>
      </c>
      <c r="AX438" s="57">
        <f t="shared" si="1423"/>
        <v>3.1442127799999997E-2</v>
      </c>
      <c r="AY438" s="47">
        <f t="shared" si="1424"/>
        <v>3.3715991117998209E-2</v>
      </c>
      <c r="AZ438" s="9" t="str">
        <f>Input!B438</f>
        <v>ZPT-LB-47,7</v>
      </c>
      <c r="BA438" s="48">
        <f>Input!E438</f>
        <v>47.7</v>
      </c>
      <c r="BB438" s="58">
        <f t="shared" si="1425"/>
        <v>20.783405844576016</v>
      </c>
      <c r="BC438" s="22">
        <f t="shared" si="1426"/>
        <v>2.1930018771204187</v>
      </c>
      <c r="BD438" s="9">
        <f t="shared" si="1427"/>
        <v>3178.2000000000003</v>
      </c>
      <c r="BE438" s="49">
        <f t="shared" si="1428"/>
        <v>16.857995558999104</v>
      </c>
      <c r="BF438" s="89">
        <f t="shared" si="1429"/>
        <v>1.0418389196588038</v>
      </c>
      <c r="BG438" s="85"/>
      <c r="BH438" s="85"/>
      <c r="BI438" s="85"/>
      <c r="BJ438" s="85"/>
      <c r="BK438" s="85"/>
      <c r="BL438" s="85"/>
      <c r="BM438" s="90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s="154" customFormat="1" ht="15" customHeight="1" x14ac:dyDescent="0.2">
      <c r="A439" s="137">
        <f>Input!A439</f>
        <v>9186</v>
      </c>
      <c r="B439" s="137" t="str">
        <f>Input!B439</f>
        <v>Hu1-13</v>
      </c>
      <c r="C439" s="137">
        <f>Input!O439</f>
        <v>2.0869967928856452</v>
      </c>
      <c r="D439" s="137">
        <f>C439*Input!P439/100</f>
        <v>2.3158752436201153E-2</v>
      </c>
      <c r="E439" s="138">
        <f>Input!M439</f>
        <v>2.6986849907130579</v>
      </c>
      <c r="F439" s="139">
        <f>E439*Input!N439/100</f>
        <v>4.4468332892010743E-4</v>
      </c>
      <c r="G439" s="140">
        <f t="shared" si="1404"/>
        <v>372.09468651951642</v>
      </c>
      <c r="H439" s="139">
        <f>G439*Input!L439/100</f>
        <v>4.2467630240118612E-2</v>
      </c>
      <c r="I439" s="137">
        <v>0</v>
      </c>
      <c r="J439" s="141">
        <f>(((C439*$G$4*0.000000001*Input!G439*(234/233))-(I439*0.000000000000001))/Input!F439)*1000000000000</f>
        <v>763.34385197655968</v>
      </c>
      <c r="K439" s="137">
        <f>J439*Input!P439/100</f>
        <v>8.4705886237506931</v>
      </c>
      <c r="L439" s="142">
        <f t="shared" si="1405"/>
        <v>10.556490604980185</v>
      </c>
      <c r="M439" s="143">
        <f>L439*Input!P439/100</f>
        <v>0.11714208347095205</v>
      </c>
      <c r="N439" s="137">
        <v>0</v>
      </c>
      <c r="O439" s="141">
        <f>(((G439*$D$4*0.000000001*Input!G439*(238/236))-(N439*0.000000001))/Input!F439)*1000000</f>
        <v>13.709731645074269</v>
      </c>
      <c r="P439" s="137">
        <f>O439*Input!L439/100</f>
        <v>1.5647087563657796E-3</v>
      </c>
      <c r="Q439" s="144">
        <f t="shared" si="1406"/>
        <v>10.228819536038593</v>
      </c>
      <c r="R439" s="145">
        <f>Q439*Input!L439/100</f>
        <v>1.1674279197926806E-3</v>
      </c>
      <c r="S439" s="143">
        <f>Input!S439*0.0000028263/0.000000000155125</f>
        <v>0.99881091808559852</v>
      </c>
      <c r="T439" s="137">
        <f>S439*Input!T439/100</f>
        <v>1.7973779155137323E-3</v>
      </c>
      <c r="U439" s="143">
        <f>S439</f>
        <v>0.99881091808559852</v>
      </c>
      <c r="V439" s="137">
        <f>U439*Input!T439/100</f>
        <v>1.7973779155137323E-3</v>
      </c>
      <c r="W439" s="146">
        <v>0</v>
      </c>
      <c r="X439" s="141">
        <f>((($L$4*0.000000001*Input!G439/Input!W439*(232/229))-(W439*0.000000001))/Input!F439)*1000000000</f>
        <v>0.88849260196863877</v>
      </c>
      <c r="Y439" s="141">
        <f>X439*Input!X439/100</f>
        <v>8.4054864501312103E-3</v>
      </c>
      <c r="Z439" s="141">
        <f t="shared" si="1407"/>
        <v>2.1694447101955203E-4</v>
      </c>
      <c r="AA439" s="141">
        <f>Z439*Input!X439/100</f>
        <v>2.0523792854834514E-6</v>
      </c>
      <c r="AB439" s="142">
        <v>0</v>
      </c>
      <c r="AC439" s="142">
        <v>0.85</v>
      </c>
      <c r="AD439" s="141">
        <f>(((Input!G439*$L$4*0.000000001*Input!U439*(230/229))-((AB439*0.000000000000001)+(Input!G439*AC439*0.000000000000001)))/Input!F439)*1000000000000</f>
        <v>225.34993020707918</v>
      </c>
      <c r="AE439" s="141">
        <f>AD439*Input!V439/100</f>
        <v>0.80991395488618845</v>
      </c>
      <c r="AF439" s="141">
        <f t="shared" si="1408"/>
        <v>10.273370632334071</v>
      </c>
      <c r="AG439" s="141">
        <f>AF439*Input!V439/100</f>
        <v>3.6922781521162983E-2</v>
      </c>
      <c r="AH439" s="137">
        <f t="shared" si="1409"/>
        <v>47354.839623491433</v>
      </c>
      <c r="AI439" s="146">
        <f t="shared" si="1410"/>
        <v>479.23475426146109</v>
      </c>
      <c r="AJ439" s="143">
        <f t="shared" si="1411"/>
        <v>-1.1890819144014797</v>
      </c>
      <c r="AK439" s="146">
        <f t="shared" si="1412"/>
        <v>1.7973779155137324</v>
      </c>
      <c r="AL439" s="146">
        <f t="shared" si="1413"/>
        <v>1.0043554484599631</v>
      </c>
      <c r="AM439" s="146">
        <f t="shared" si="1414"/>
        <v>3.6115011844295702E-3</v>
      </c>
      <c r="AN439" s="137">
        <f>AF439/Q439</f>
        <v>1.0043554484599631</v>
      </c>
      <c r="AO439" s="141">
        <f t="shared" si="1415"/>
        <v>3.6115011844295702E-3</v>
      </c>
      <c r="AP439" s="137" t="str">
        <f t="shared" si="1416"/>
        <v>Out of range</v>
      </c>
      <c r="AQ439" s="137" t="e">
        <f t="shared" si="1417"/>
        <v>#VALUE!</v>
      </c>
      <c r="AR439" s="137" t="e">
        <f t="shared" si="1418"/>
        <v>#VALUE!</v>
      </c>
      <c r="AS439" s="145">
        <f t="shared" si="1419"/>
        <v>2.1209140532316994E-5</v>
      </c>
      <c r="AT439" s="145">
        <f t="shared" si="1420"/>
        <v>2.0066133999546084E-7</v>
      </c>
      <c r="AU439" s="137">
        <v>0.75</v>
      </c>
      <c r="AV439" s="137">
        <f t="shared" si="1421"/>
        <v>0.375</v>
      </c>
      <c r="AW439" s="137" t="str">
        <f t="shared" si="1422"/>
        <v>Out of range</v>
      </c>
      <c r="AX439" s="147">
        <f t="shared" si="1423"/>
        <v>88.920022207800002</v>
      </c>
      <c r="AY439" s="147" t="e">
        <f t="shared" si="1424"/>
        <v>#VALUE!</v>
      </c>
      <c r="AZ439" s="137" t="str">
        <f>Input!B439</f>
        <v>Hu1-13</v>
      </c>
      <c r="BA439" s="148">
        <f>Input!E439</f>
        <v>0</v>
      </c>
      <c r="BB439" s="137" t="e">
        <f t="shared" si="1425"/>
        <v>#VALUE!</v>
      </c>
      <c r="BC439" s="143" t="e">
        <f t="shared" si="1426"/>
        <v>#VALUE!</v>
      </c>
      <c r="BD439" s="137" t="e">
        <f t="shared" si="1427"/>
        <v>#VALUE!</v>
      </c>
      <c r="BE439" s="149" t="e">
        <f t="shared" si="1428"/>
        <v>#VALUE!</v>
      </c>
      <c r="BF439" s="150" t="e">
        <f t="shared" si="1429"/>
        <v>#VALUE!</v>
      </c>
      <c r="BG439" s="151"/>
      <c r="BH439" s="151"/>
      <c r="BI439" s="151"/>
      <c r="BJ439" s="151"/>
      <c r="BK439" s="151"/>
      <c r="BL439" s="151"/>
      <c r="BM439" s="155"/>
      <c r="BN439" s="151"/>
      <c r="BO439" s="151"/>
      <c r="BP439" s="151"/>
      <c r="BQ439" s="151"/>
      <c r="BR439" s="151"/>
      <c r="BS439" s="151"/>
      <c r="BT439" s="151"/>
      <c r="BU439" s="151"/>
      <c r="BV439" s="151"/>
      <c r="BW439" s="151"/>
      <c r="BX439" s="151"/>
      <c r="BY439" s="151"/>
      <c r="BZ439" s="151"/>
      <c r="CA439" s="151"/>
      <c r="CB439" s="151"/>
      <c r="CC439" s="151"/>
      <c r="CD439" s="151"/>
      <c r="CE439" s="151"/>
      <c r="CF439" s="151"/>
      <c r="CG439" s="151"/>
      <c r="CH439" s="151"/>
      <c r="CI439" s="151"/>
      <c r="CJ439" s="151"/>
      <c r="CK439" s="151"/>
      <c r="CL439" s="151"/>
      <c r="CM439" s="151"/>
      <c r="CN439" s="151"/>
      <c r="CO439" s="151"/>
      <c r="CP439" s="151"/>
      <c r="CQ439" s="151"/>
      <c r="CR439" s="151"/>
      <c r="CS439" s="151"/>
      <c r="CT439" s="151"/>
      <c r="CU439" s="151"/>
      <c r="CV439" s="151"/>
      <c r="CW439" s="151"/>
      <c r="CX439" s="151"/>
      <c r="CY439" s="151"/>
      <c r="CZ439" s="151"/>
      <c r="DA439" s="151"/>
      <c r="DB439" s="151"/>
      <c r="DC439" s="151"/>
      <c r="DD439" s="151"/>
      <c r="DE439" s="151"/>
    </row>
    <row r="440" spans="1:109" s="76" customFormat="1" ht="15" customHeight="1" x14ac:dyDescent="0.2">
      <c r="A440" s="58"/>
      <c r="B440" s="58"/>
      <c r="C440" s="58"/>
      <c r="D440" s="58"/>
      <c r="E440" s="60"/>
      <c r="F440" s="61"/>
      <c r="G440" s="59"/>
      <c r="H440" s="61"/>
      <c r="I440" s="58"/>
      <c r="J440" s="63"/>
      <c r="K440" s="58"/>
      <c r="L440" s="64"/>
      <c r="M440" s="65"/>
      <c r="N440" s="58"/>
      <c r="O440" s="63"/>
      <c r="P440" s="58"/>
      <c r="Q440" s="66"/>
      <c r="R440" s="67"/>
      <c r="S440" s="65"/>
      <c r="T440" s="58"/>
      <c r="U440" s="58"/>
      <c r="V440" s="58"/>
      <c r="W440" s="68"/>
      <c r="X440" s="63"/>
      <c r="Y440" s="63"/>
      <c r="Z440" s="63"/>
      <c r="AA440" s="63"/>
      <c r="AB440" s="64"/>
      <c r="AC440" s="64"/>
      <c r="AD440" s="63"/>
      <c r="AE440" s="63"/>
      <c r="AF440" s="63"/>
      <c r="AG440" s="63"/>
      <c r="AH440" s="58"/>
      <c r="AI440" s="68"/>
      <c r="AJ440" s="65"/>
      <c r="AK440" s="68"/>
      <c r="AL440" s="68"/>
      <c r="AM440" s="68"/>
      <c r="AN440" s="58"/>
      <c r="AO440" s="63"/>
      <c r="AP440" s="58"/>
      <c r="AQ440" s="58"/>
      <c r="AR440" s="58"/>
      <c r="AS440" s="67"/>
      <c r="AT440" s="67"/>
      <c r="AU440" s="58"/>
      <c r="AV440" s="58"/>
      <c r="AW440" s="58"/>
      <c r="AX440" s="57"/>
      <c r="AY440" s="57"/>
      <c r="AZ440" s="58"/>
      <c r="BA440" s="69"/>
      <c r="BB440" s="58"/>
      <c r="BC440" s="65"/>
      <c r="BD440" s="58"/>
      <c r="BE440" s="62"/>
      <c r="BF440" s="74"/>
      <c r="BG440" s="75"/>
      <c r="BH440" s="75"/>
      <c r="BI440" s="75"/>
      <c r="BJ440" s="75"/>
      <c r="BK440" s="75"/>
      <c r="BL440" s="75"/>
      <c r="BM440" s="103"/>
      <c r="BN440" s="75"/>
      <c r="BO440" s="75"/>
      <c r="BP440" s="75"/>
      <c r="BQ440" s="75"/>
      <c r="BR440" s="75"/>
      <c r="BS440" s="75"/>
      <c r="BT440" s="75"/>
      <c r="BU440" s="75"/>
      <c r="BV440" s="75"/>
      <c r="BW440" s="75"/>
      <c r="BX440" s="75"/>
      <c r="BY440" s="75"/>
      <c r="BZ440" s="75"/>
      <c r="CA440" s="75"/>
      <c r="CB440" s="75"/>
      <c r="CC440" s="75"/>
      <c r="CD440" s="75"/>
      <c r="CE440" s="75"/>
      <c r="CF440" s="75"/>
      <c r="CG440" s="75"/>
      <c r="CH440" s="75"/>
      <c r="CI440" s="75"/>
      <c r="CJ440" s="75"/>
      <c r="CK440" s="75"/>
      <c r="CL440" s="75"/>
      <c r="CM440" s="75"/>
      <c r="CN440" s="75"/>
      <c r="CO440" s="75"/>
      <c r="CP440" s="75"/>
      <c r="CQ440" s="75"/>
      <c r="CR440" s="75"/>
      <c r="CS440" s="75"/>
      <c r="CT440" s="75"/>
      <c r="CU440" s="75"/>
      <c r="CV440" s="75"/>
      <c r="CW440" s="75"/>
      <c r="CX440" s="75"/>
      <c r="CY440" s="75"/>
      <c r="CZ440" s="75"/>
      <c r="DA440" s="75"/>
      <c r="DB440" s="75"/>
      <c r="DC440" s="75"/>
      <c r="DD440" s="75"/>
      <c r="DE440" s="75"/>
    </row>
    <row r="441" spans="1:109" s="154" customFormat="1" ht="15" customHeight="1" x14ac:dyDescent="0.2">
      <c r="A441" s="137">
        <f>Input!A441</f>
        <v>9186</v>
      </c>
      <c r="B441" s="137" t="str">
        <f>Input!B441</f>
        <v>Hu1-13</v>
      </c>
      <c r="C441" s="137">
        <f>Input!O441</f>
        <v>2.0507280579748306</v>
      </c>
      <c r="D441" s="137">
        <f>C441*Input!P441/100</f>
        <v>1.6562254274173394E-2</v>
      </c>
      <c r="E441" s="138">
        <f>Input!M441</f>
        <v>2.6994856069616526</v>
      </c>
      <c r="F441" s="139">
        <f>E441*Input!N441/100</f>
        <v>3.2339135234553645E-4</v>
      </c>
      <c r="G441" s="140">
        <f t="shared" ref="G441:G445" si="1430">E441*137.88</f>
        <v>372.20507548787265</v>
      </c>
      <c r="H441" s="139">
        <f>G441*Input!L441/100</f>
        <v>2.2084563917617803E-2</v>
      </c>
      <c r="I441" s="137">
        <v>0</v>
      </c>
      <c r="J441" s="141">
        <f>(((C441*$G$4*0.000000001*Input!G441*(234/233))-(I441*0.000000000000001))/Input!F441)*1000000000000</f>
        <v>750.07813163261142</v>
      </c>
      <c r="K441" s="137">
        <f>J441*Input!P441/100</f>
        <v>6.0578411132017029</v>
      </c>
      <c r="L441" s="142">
        <f t="shared" ref="L441:L445" si="1431">(J441/234)*602200000000*0.0000028263/(365.2425*24*60)</f>
        <v>10.373035335357493</v>
      </c>
      <c r="M441" s="143">
        <f>L441*Input!P441/100</f>
        <v>8.3775539204762217E-2</v>
      </c>
      <c r="N441" s="137">
        <v>0</v>
      </c>
      <c r="O441" s="141">
        <f>(((G441*$D$4*0.000000001*Input!G441*(238/236))-(N441*0.000000001))/Input!F441)*1000000</f>
        <v>13.713798897812806</v>
      </c>
      <c r="P441" s="137">
        <f>O441*Input!L441/100</f>
        <v>8.1369999566803736E-4</v>
      </c>
      <c r="Q441" s="144">
        <f t="shared" ref="Q441:Q445" si="1432">(O441/238.05)*602200000000000000*0.00000000015512/(365.2425*24*60)</f>
        <v>10.231854109970964</v>
      </c>
      <c r="R441" s="145">
        <f>Q441*Input!L441/100</f>
        <v>6.0710089939318066E-4</v>
      </c>
      <c r="S441" s="143">
        <f>Input!S441*0.0000028263/0.000000000155125</f>
        <v>1.0016001508750312</v>
      </c>
      <c r="T441" s="137">
        <f>S441*Input!T441/100</f>
        <v>2.1578249404498322E-3</v>
      </c>
      <c r="U441" s="143">
        <f>S441</f>
        <v>1.0016001508750312</v>
      </c>
      <c r="V441" s="137">
        <f>U441*Input!T441/100</f>
        <v>2.1578249404498322E-3</v>
      </c>
      <c r="W441" s="146">
        <v>0</v>
      </c>
      <c r="X441" s="141">
        <f>((($L$4*0.000000001*Input!G441/Input!W441*(232/229))-(W441*0.000000001))/Input!F441)*1000000000</f>
        <v>0.92050865058216991</v>
      </c>
      <c r="Y441" s="141">
        <f>X441*Input!X441/100</f>
        <v>4.7107002363613905E-3</v>
      </c>
      <c r="Z441" s="141">
        <f t="shared" ref="Z441:Z445" si="1433">(X441/232)*6.022E+23*0.000000001*0.000000000049475/(365.2425*24*60)</f>
        <v>2.2476187401785405E-4</v>
      </c>
      <c r="AA441" s="141">
        <f>Z441*Input!X441/100</f>
        <v>1.1502182107591404E-6</v>
      </c>
      <c r="AB441" s="142">
        <v>0</v>
      </c>
      <c r="AC441" s="142">
        <v>0.85</v>
      </c>
      <c r="AD441" s="141">
        <f>(((Input!G441*$L$4*0.000000001*Input!U441*(230/229))-((AB441*0.000000000000001)+(Input!G441*AC441*0.000000000000001)))/Input!F441)*1000000000000</f>
        <v>225.06089371301178</v>
      </c>
      <c r="AE441" s="141">
        <f>AD441*Input!V441/100</f>
        <v>0.77111144646388052</v>
      </c>
      <c r="AF441" s="141">
        <f t="shared" ref="AF441:AF445" si="1434">(AD441/230)*602200000000*0.0000091577/(365.2425*24*60)</f>
        <v>10.260193885276301</v>
      </c>
      <c r="AG441" s="141">
        <f>AF441*Input!V441/100</f>
        <v>3.5153832446626676E-2</v>
      </c>
      <c r="AH441" s="137">
        <f t="shared" ref="AH441:AH445" si="1435">AF441/Z441</f>
        <v>45649.173954036698</v>
      </c>
      <c r="AI441" s="146">
        <f t="shared" ref="AI441:AI445" si="1436">AH441*SQRT((AG441/AF441)^2+(AA441/Z441)^2)</f>
        <v>281.13317058601154</v>
      </c>
      <c r="AJ441" s="143">
        <f t="shared" ref="AJ441:AJ445" si="1437">(U441-1)*1000</f>
        <v>1.600150875031181</v>
      </c>
      <c r="AK441" s="146">
        <f t="shared" ref="AK441:AK445" si="1438">V441*1000</f>
        <v>2.157824940449832</v>
      </c>
      <c r="AL441" s="146">
        <f t="shared" ref="AL441:AL445" si="1439">AF441/Q441</f>
        <v>1.0027697595177516</v>
      </c>
      <c r="AM441" s="146">
        <f t="shared" ref="AM441:AM445" si="1440">AL441*SQRT((R441/Q441)^2+(AG441/AF441)^2)</f>
        <v>3.436239709804759E-3</v>
      </c>
      <c r="AN441" s="137">
        <f>AF441/Q441</f>
        <v>1.0027697595177516</v>
      </c>
      <c r="AO441" s="141">
        <f t="shared" ref="AO441:AO445" si="1441">AN441*SQRT((R441/Q441)^2+(AG441/AF441)^2)</f>
        <v>3.436239709804759E-3</v>
      </c>
      <c r="AP441" s="137" t="str">
        <f t="shared" ref="AP441:AP445" si="1442">ThU_Alter_Kombi(AN441,U441)</f>
        <v>Out of range</v>
      </c>
      <c r="AQ441" s="137" t="e">
        <f t="shared" ref="AQ441:AQ445" si="1443">Montealter(AN441,AO441,U441,V441)</f>
        <v>#VALUE!</v>
      </c>
      <c r="AR441" s="137" t="e">
        <f t="shared" ref="AR441:AR445" si="1444">(AQ441/AP441)*100</f>
        <v>#VALUE!</v>
      </c>
      <c r="AS441" s="145">
        <f t="shared" ref="AS441:AS445" si="1445">Z441/Q441</f>
        <v>2.1966876345395027E-5</v>
      </c>
      <c r="AT441" s="145">
        <f t="shared" ref="AT441:AT445" si="1446">AS441*SQRT((Y441/X441)^2+(P441/O441)^2)</f>
        <v>1.1242297906273408E-7</v>
      </c>
      <c r="AU441" s="137">
        <v>0.75</v>
      </c>
      <c r="AV441" s="137">
        <f t="shared" ref="AV441:AV445" si="1447">AU441/2</f>
        <v>0.375</v>
      </c>
      <c r="AW441" s="137" t="str">
        <f t="shared" ref="AW441:AW445" si="1448">marincorr_age(AN441,U441,AS441,AU441)</f>
        <v>Out of range</v>
      </c>
      <c r="AX441" s="147">
        <f t="shared" ref="AX441:AX445" si="1449">marincorr_age_error(AN441, AO441, U441, V441, AS441, AT441, AU441, AV441)</f>
        <v>345.01174641749998</v>
      </c>
      <c r="AY441" s="147" t="e">
        <f t="shared" ref="AY441:AY445" si="1450">SQRT(((AU441*EXP(-0.0000091577*AW441*1000))/(0.0000091577*(EXP(-0.0000091577*AW441*1000)+(AJ441/1000)*EXP(-(0.0000091577-0.0000028263)*AW441*1000)-AS441*AU441*EXP(-0.0000091577*AW441*1000))))^2*AT441^2+((AS441*EXP(-0.0000091577*AW441*1000))/(0.0000091577*(EXP(-0.0000091577*AW441*1000)+(AJ441/1000)*EXP(-(0.0000091577-0.0000028263)*AW441*1000)-AS441*AU441*EXP(-0.0000091577*AW441*1000))))^2*AV441^2+((0.0000091577/(0.0000091577-0.0000028263))*(EXP(-(0.0000091577-0.0000028263)*AW441*1000)-1)/(0.0000091577*(EXP(-0.0000091577*AW441*1000)+(AJ441/1000)*EXP(-(0.0000091577-0.0000028263)*AW441*1000)-AS441*AU441*EXP(-0.0000091577*AW441*1000))))^2*T441^2+(1/(0.0000091577*(EXP(-0.0000091577*AW441*1000)+(AJ441/1000)*EXP(-(0.0000091577-0.0000028263)*AW441*1000)-AS441*AU441*EXP(-0.0000091577*AW441*1000))))^2*AO441^2)/1000</f>
        <v>#VALUE!</v>
      </c>
      <c r="AZ441" s="137" t="str">
        <f>Input!B441</f>
        <v>Hu1-13</v>
      </c>
      <c r="BA441" s="148">
        <f>Input!E441</f>
        <v>0</v>
      </c>
      <c r="BB441" s="137" t="e">
        <f t="shared" ref="BB441:BB445" si="1451">((U441-1)*EXP(0.0000028263*AW441*1000))*1000</f>
        <v>#VALUE!</v>
      </c>
      <c r="BC441" s="143" t="e">
        <f t="shared" ref="BC441:BC445" si="1452">SQRT((EXP(0.0000028263*AW441*1000)*V441)^2+((U441-1)*0.0000028263*EXP(0.0000028263*AW441*1000)*AX441*1000)^2)*1000</f>
        <v>#VALUE!</v>
      </c>
      <c r="BD441" s="137" t="e">
        <f t="shared" ref="BD441:BD445" si="1453">AW441*1000-58</f>
        <v>#VALUE!</v>
      </c>
      <c r="BE441" s="149" t="e">
        <f t="shared" ref="BE441:BE445" si="1454">AY441/2*1000</f>
        <v>#VALUE!</v>
      </c>
      <c r="BF441" s="150" t="e">
        <f t="shared" ref="BF441:BF445" si="1455">AY441/AW441*100</f>
        <v>#VALUE!</v>
      </c>
      <c r="BG441" s="151"/>
      <c r="BH441" s="151"/>
      <c r="BI441" s="151"/>
      <c r="BJ441" s="151"/>
      <c r="BK441" s="151"/>
      <c r="BL441" s="151"/>
      <c r="BM441" s="155"/>
      <c r="BN441" s="151"/>
      <c r="BO441" s="151"/>
      <c r="BP441" s="151"/>
      <c r="BQ441" s="151"/>
      <c r="BR441" s="151"/>
      <c r="BS441" s="151"/>
      <c r="BT441" s="151"/>
      <c r="BU441" s="151"/>
      <c r="BV441" s="151"/>
      <c r="BW441" s="151"/>
      <c r="BX441" s="151"/>
      <c r="BY441" s="151"/>
      <c r="BZ441" s="151"/>
      <c r="CA441" s="151"/>
      <c r="CB441" s="151"/>
      <c r="CC441" s="151"/>
      <c r="CD441" s="151"/>
      <c r="CE441" s="151"/>
      <c r="CF441" s="151"/>
      <c r="CG441" s="151"/>
      <c r="CH441" s="151"/>
      <c r="CI441" s="151"/>
      <c r="CJ441" s="151"/>
      <c r="CK441" s="151"/>
      <c r="CL441" s="151"/>
      <c r="CM441" s="151"/>
      <c r="CN441" s="151"/>
      <c r="CO441" s="151"/>
      <c r="CP441" s="151"/>
      <c r="CQ441" s="151"/>
      <c r="CR441" s="151"/>
      <c r="CS441" s="151"/>
      <c r="CT441" s="151"/>
      <c r="CU441" s="151"/>
      <c r="CV441" s="151"/>
      <c r="CW441" s="151"/>
      <c r="CX441" s="151"/>
      <c r="CY441" s="151"/>
      <c r="CZ441" s="151"/>
      <c r="DA441" s="151"/>
      <c r="DB441" s="151"/>
      <c r="DC441" s="151"/>
      <c r="DD441" s="151"/>
      <c r="DE441" s="151"/>
    </row>
    <row r="442" spans="1:109" ht="15" customHeight="1" x14ac:dyDescent="0.2">
      <c r="A442" s="9">
        <f>Input!A442</f>
        <v>9351</v>
      </c>
      <c r="B442" s="9" t="str">
        <f>Input!B442</f>
        <v>ZPT-LB-51</v>
      </c>
      <c r="C442" s="9">
        <f>Input!O442</f>
        <v>0.64136847077549664</v>
      </c>
      <c r="D442" s="9">
        <f>C442*Input!P442/100</f>
        <v>2.8007882408184908E-3</v>
      </c>
      <c r="E442" s="11">
        <f>Input!M442</f>
        <v>0.83497422748484473</v>
      </c>
      <c r="F442" s="12">
        <f>E442*Input!N442/100</f>
        <v>5.3639457486051496E-5</v>
      </c>
      <c r="G442" s="13">
        <f t="shared" si="1430"/>
        <v>115.12624648561039</v>
      </c>
      <c r="H442" s="12">
        <f>G442*Input!L442/100</f>
        <v>7.5813301174043933E-3</v>
      </c>
      <c r="I442" s="9">
        <v>0.3</v>
      </c>
      <c r="J442" s="21">
        <f>(((C442*$G$4*0.000000001*Input!G442*(234/233))-(I442*0.000000000000001))/Input!F442)*1000000000000</f>
        <v>36.1134127605768</v>
      </c>
      <c r="K442" s="9">
        <f>J442*Input!P442/100</f>
        <v>0.15770345192265134</v>
      </c>
      <c r="L442" s="14">
        <f t="shared" si="1431"/>
        <v>0.49942224796029022</v>
      </c>
      <c r="M442" s="22">
        <f>L442*Input!P442/100</f>
        <v>2.1809241068539249E-3</v>
      </c>
      <c r="N442" s="9">
        <v>5.0000000000000001E-3</v>
      </c>
      <c r="O442" s="21">
        <f>(((G442*$D$4*0.000000001*Input!G442*(238/236))-(N442*0.000000001))/Input!F442)*1000000</f>
        <v>0.65300502974361396</v>
      </c>
      <c r="P442" s="9">
        <f>O442*Input!L442/100</f>
        <v>4.3001894441426033E-5</v>
      </c>
      <c r="Q442" s="23">
        <f t="shared" si="1432"/>
        <v>0.48720651711463586</v>
      </c>
      <c r="R442" s="24">
        <f>Q442*Input!L442/100</f>
        <v>3.2083678173756489E-5</v>
      </c>
      <c r="S442" s="65">
        <f>Input!S442*0.0000028263/0.000000000155125</f>
        <v>1.0195510058202801</v>
      </c>
      <c r="T442" s="9">
        <f>S442*Input!T442/100</f>
        <v>1.9530775229036304E-3</v>
      </c>
      <c r="U442" s="9">
        <f>S442*1/((U441+U443)/2)</f>
        <v>1.0192037165232117</v>
      </c>
      <c r="V442" s="9">
        <f>U442*Input!T442/100</f>
        <v>1.9524122468005448E-3</v>
      </c>
      <c r="W442" s="3">
        <v>3.0000000000000001E-3</v>
      </c>
      <c r="X442" s="21">
        <f>((($L$4*0.000000001*Input!G442/Input!W442*(232/229))-(W442*0.000000001))/Input!F442)*1000000000</f>
        <v>0.62979143557592909</v>
      </c>
      <c r="Y442" s="21">
        <f>X442*Input!X442/100</f>
        <v>1.2619966380168805E-3</v>
      </c>
      <c r="Z442" s="21">
        <f t="shared" si="1433"/>
        <v>1.537770483861461E-4</v>
      </c>
      <c r="AA442" s="21">
        <f>Z442*Input!X442/100</f>
        <v>3.0814346957577593E-7</v>
      </c>
      <c r="AB442" s="14">
        <v>0.05</v>
      </c>
      <c r="AC442" s="14">
        <v>0.85</v>
      </c>
      <c r="AD442" s="21">
        <f>(((Input!G442*$L$4*0.000000001*Input!U442*(230/229))-((AB442*0.000000000000001)+(Input!G442*AC442*0.000000000000001)))/Input!F442)*1000000000000</f>
        <v>0.43708664590320728</v>
      </c>
      <c r="AE442" s="21">
        <f>AD442*Input!V442/100</f>
        <v>3.636795168685441E-3</v>
      </c>
      <c r="AF442" s="21">
        <f t="shared" si="1434"/>
        <v>1.9926134912405448E-2</v>
      </c>
      <c r="AG442" s="21">
        <f>AF442*Input!V442/100</f>
        <v>1.6579612271215048E-4</v>
      </c>
      <c r="AH442" s="9">
        <f t="shared" si="1435"/>
        <v>129.57808152468488</v>
      </c>
      <c r="AI442" s="3">
        <f t="shared" si="1436"/>
        <v>1.1089844890106471</v>
      </c>
      <c r="AJ442" s="22">
        <f t="shared" si="1437"/>
        <v>19.203716523211732</v>
      </c>
      <c r="AK442" s="3">
        <f t="shared" si="1438"/>
        <v>1.9524122468005447</v>
      </c>
      <c r="AL442" s="3">
        <f t="shared" si="1439"/>
        <v>4.0898744603034498E-2</v>
      </c>
      <c r="AM442" s="3">
        <f t="shared" si="1440"/>
        <v>3.4031013419335155E-4</v>
      </c>
      <c r="AN442" s="9">
        <f>AL442*1/((AN441+AN443)/2)</f>
        <v>4.0718919809719971E-2</v>
      </c>
      <c r="AO442" s="21">
        <f t="shared" si="1441"/>
        <v>3.3881384866825458E-4</v>
      </c>
      <c r="AP442" s="58">
        <f t="shared" si="1442"/>
        <v>4.4516</v>
      </c>
      <c r="AQ442" s="58">
        <f t="shared" si="1443"/>
        <v>4.1399999999999999E-2</v>
      </c>
      <c r="AR442" s="58">
        <f t="shared" si="1444"/>
        <v>0.93000269565998739</v>
      </c>
      <c r="AS442" s="67">
        <f t="shared" si="1445"/>
        <v>3.1563011368742337E-4</v>
      </c>
      <c r="AT442" s="67">
        <f t="shared" si="1446"/>
        <v>6.328113635242066E-7</v>
      </c>
      <c r="AU442" s="58">
        <v>0.75</v>
      </c>
      <c r="AV442" s="58">
        <f t="shared" si="1447"/>
        <v>0.375</v>
      </c>
      <c r="AW442" s="58">
        <f t="shared" si="1448"/>
        <v>4.4263000000000003</v>
      </c>
      <c r="AX442" s="57">
        <f t="shared" si="1449"/>
        <v>3.6303829599999997E-2</v>
      </c>
      <c r="AY442" s="47">
        <f t="shared" si="1450"/>
        <v>4.0812745026743077E-2</v>
      </c>
      <c r="AZ442" s="9" t="str">
        <f>Input!B442</f>
        <v>ZPT-LB-51</v>
      </c>
      <c r="BA442" s="48">
        <f>Input!E442</f>
        <v>51</v>
      </c>
      <c r="BB442" s="58">
        <f t="shared" si="1451"/>
        <v>19.445464999702772</v>
      </c>
      <c r="BC442" s="22">
        <f t="shared" si="1452"/>
        <v>1.9769914484298636</v>
      </c>
      <c r="BD442" s="9">
        <f t="shared" si="1453"/>
        <v>4368.3</v>
      </c>
      <c r="BE442" s="49">
        <f t="shared" si="1454"/>
        <v>20.40637251337154</v>
      </c>
      <c r="BF442" s="89">
        <f t="shared" si="1455"/>
        <v>0.9220510364580593</v>
      </c>
      <c r="BG442" s="85"/>
      <c r="BH442" s="85"/>
      <c r="BI442" s="85"/>
      <c r="BJ442" s="85"/>
      <c r="BK442" s="85"/>
      <c r="BL442" s="85"/>
      <c r="BM442" s="90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s="154" customFormat="1" ht="15" customHeight="1" x14ac:dyDescent="0.2">
      <c r="A443" s="137">
        <f>Input!A443</f>
        <v>9186</v>
      </c>
      <c r="B443" s="137" t="str">
        <f>Input!B443</f>
        <v>Hu1-13</v>
      </c>
      <c r="C443" s="137">
        <f>Input!O443</f>
        <v>2.0654009703223446</v>
      </c>
      <c r="D443" s="137">
        <f>C443*Input!P443/100</f>
        <v>2.2185468109704967E-2</v>
      </c>
      <c r="E443" s="138">
        <f>Input!M443</f>
        <v>2.6993032089002877</v>
      </c>
      <c r="F443" s="139">
        <f>E443*Input!N443/100</f>
        <v>3.5255713898390021E-4</v>
      </c>
      <c r="G443" s="140">
        <f t="shared" si="1430"/>
        <v>372.17992644317167</v>
      </c>
      <c r="H443" s="139">
        <f>G443*Input!L443/100</f>
        <v>1.9263476410387892E-2</v>
      </c>
      <c r="I443" s="137">
        <v>0</v>
      </c>
      <c r="J443" s="141">
        <f>(((C443*$G$4*0.000000001*Input!G443*(234/233))-(I443*0.000000000000001))/Input!F443)*1000000000000</f>
        <v>755.4449235075424</v>
      </c>
      <c r="K443" s="137">
        <f>J443*Input!P443/100</f>
        <v>8.1145983273646838</v>
      </c>
      <c r="L443" s="142">
        <f t="shared" si="1431"/>
        <v>10.447254165914513</v>
      </c>
      <c r="M443" s="143">
        <f>L443*Input!P443/100</f>
        <v>0.11221899643811324</v>
      </c>
      <c r="N443" s="137">
        <v>0</v>
      </c>
      <c r="O443" s="141">
        <f>(((G443*$D$4*0.000000001*Input!G443*(238/236))-(N443*0.000000001))/Input!F443)*1000000</f>
        <v>13.712872287822197</v>
      </c>
      <c r="P443" s="137">
        <f>O443*Input!L443/100</f>
        <v>7.0975776248765287E-4</v>
      </c>
      <c r="Q443" s="144">
        <f t="shared" si="1432"/>
        <v>10.231162767016951</v>
      </c>
      <c r="R443" s="145">
        <f>Q443*Input!L443/100</f>
        <v>5.2954968446790578E-4</v>
      </c>
      <c r="S443" s="143">
        <f>Input!S443*0.0000028263/0.000000000155125</f>
        <v>0.99908134055094822</v>
      </c>
      <c r="T443" s="137">
        <f>S443*Input!T443/100</f>
        <v>1.997565593183833E-3</v>
      </c>
      <c r="U443" s="143">
        <f>S443</f>
        <v>0.99908134055094822</v>
      </c>
      <c r="V443" s="137">
        <f>U443*Input!T443/100</f>
        <v>1.997565593183833E-3</v>
      </c>
      <c r="W443" s="146">
        <v>0</v>
      </c>
      <c r="X443" s="141">
        <f>((($L$4*0.000000001*Input!G443/Input!W443*(232/229))-(W443*0.000000001))/Input!F443)*1000000000</f>
        <v>0.93009045433624704</v>
      </c>
      <c r="Y443" s="141">
        <f>X443*Input!X443/100</f>
        <v>5.1609464909954028E-3</v>
      </c>
      <c r="Z443" s="141">
        <f t="shared" si="1433"/>
        <v>2.2710147633107035E-4</v>
      </c>
      <c r="AA443" s="141">
        <f>Z443*Input!X443/100</f>
        <v>1.2601554632738868E-6</v>
      </c>
      <c r="AB443" s="142">
        <v>0</v>
      </c>
      <c r="AC443" s="142">
        <v>0.85</v>
      </c>
      <c r="AD443" s="141">
        <f>(((Input!G443*$L$4*0.000000001*Input!U443*(230/229))-((AB443*0.000000000000001)+(Input!G443*AC443*0.000000000000001)))/Input!F443)*1000000000000</f>
        <v>225.78470960491137</v>
      </c>
      <c r="AE443" s="141">
        <f>AD443*Input!V443/100</f>
        <v>0.60178690335294949</v>
      </c>
      <c r="AF443" s="141">
        <f t="shared" si="1434"/>
        <v>10.293191583213128</v>
      </c>
      <c r="AG443" s="141">
        <f>AF443*Input!V443/100</f>
        <v>2.7434576501303213E-2</v>
      </c>
      <c r="AH443" s="137">
        <f t="shared" si="1435"/>
        <v>45324.194934812447</v>
      </c>
      <c r="AI443" s="146">
        <f t="shared" si="1436"/>
        <v>279.00639777017108</v>
      </c>
      <c r="AJ443" s="143">
        <f t="shared" si="1437"/>
        <v>-0.91865944905178409</v>
      </c>
      <c r="AK443" s="146">
        <f t="shared" si="1438"/>
        <v>1.997565593183833</v>
      </c>
      <c r="AL443" s="146">
        <f t="shared" si="1439"/>
        <v>1.0060627337878101</v>
      </c>
      <c r="AM443" s="146">
        <f t="shared" si="1440"/>
        <v>2.6819775574885361E-3</v>
      </c>
      <c r="AN443" s="137">
        <f>AF443/Q443</f>
        <v>1.0060627337878101</v>
      </c>
      <c r="AO443" s="141">
        <f t="shared" si="1441"/>
        <v>2.6819775574885361E-3</v>
      </c>
      <c r="AP443" s="137" t="str">
        <f t="shared" si="1442"/>
        <v>Out of range</v>
      </c>
      <c r="AQ443" s="137" t="e">
        <f t="shared" si="1443"/>
        <v>#VALUE!</v>
      </c>
      <c r="AR443" s="137" t="e">
        <f t="shared" si="1444"/>
        <v>#VALUE!</v>
      </c>
      <c r="AS443" s="145">
        <f t="shared" si="1445"/>
        <v>2.2197034833928772E-5</v>
      </c>
      <c r="AT443" s="145">
        <f t="shared" si="1446"/>
        <v>1.2317371075668658E-7</v>
      </c>
      <c r="AU443" s="137">
        <v>0.75</v>
      </c>
      <c r="AV443" s="137">
        <f t="shared" si="1447"/>
        <v>0.375</v>
      </c>
      <c r="AW443" s="137" t="str">
        <f t="shared" si="1448"/>
        <v>Out of range</v>
      </c>
      <c r="AX443" s="147">
        <f t="shared" si="1449"/>
        <v>142.74506010779999</v>
      </c>
      <c r="AY443" s="147" t="e">
        <f t="shared" si="1450"/>
        <v>#VALUE!</v>
      </c>
      <c r="AZ443" s="137" t="str">
        <f>Input!B443</f>
        <v>Hu1-13</v>
      </c>
      <c r="BA443" s="148">
        <f>Input!E443</f>
        <v>0</v>
      </c>
      <c r="BB443" s="137" t="e">
        <f t="shared" si="1451"/>
        <v>#VALUE!</v>
      </c>
      <c r="BC443" s="143" t="e">
        <f t="shared" si="1452"/>
        <v>#VALUE!</v>
      </c>
      <c r="BD443" s="137" t="e">
        <f t="shared" si="1453"/>
        <v>#VALUE!</v>
      </c>
      <c r="BE443" s="149" t="e">
        <f t="shared" si="1454"/>
        <v>#VALUE!</v>
      </c>
      <c r="BF443" s="150" t="e">
        <f t="shared" si="1455"/>
        <v>#VALUE!</v>
      </c>
      <c r="BG443" s="151"/>
      <c r="BH443" s="151"/>
      <c r="BI443" s="151"/>
      <c r="BJ443" s="151"/>
      <c r="BK443" s="151"/>
      <c r="BL443" s="151"/>
      <c r="BM443" s="155"/>
      <c r="BN443" s="151"/>
      <c r="BO443" s="151"/>
      <c r="BP443" s="151"/>
      <c r="BQ443" s="151"/>
      <c r="BR443" s="151"/>
      <c r="BS443" s="151"/>
      <c r="BT443" s="151"/>
      <c r="BU443" s="151"/>
      <c r="BV443" s="151"/>
      <c r="BW443" s="151"/>
      <c r="BX443" s="151"/>
      <c r="BY443" s="151"/>
      <c r="BZ443" s="151"/>
      <c r="CA443" s="151"/>
      <c r="CB443" s="151"/>
      <c r="CC443" s="151"/>
      <c r="CD443" s="151"/>
      <c r="CE443" s="151"/>
      <c r="CF443" s="151"/>
      <c r="CG443" s="151"/>
      <c r="CH443" s="151"/>
      <c r="CI443" s="151"/>
      <c r="CJ443" s="151"/>
      <c r="CK443" s="151"/>
      <c r="CL443" s="151"/>
      <c r="CM443" s="151"/>
      <c r="CN443" s="151"/>
      <c r="CO443" s="151"/>
      <c r="CP443" s="151"/>
      <c r="CQ443" s="151"/>
      <c r="CR443" s="151"/>
      <c r="CS443" s="151"/>
      <c r="CT443" s="151"/>
      <c r="CU443" s="151"/>
      <c r="CV443" s="151"/>
      <c r="CW443" s="151"/>
      <c r="CX443" s="151"/>
      <c r="CY443" s="151"/>
      <c r="CZ443" s="151"/>
      <c r="DA443" s="151"/>
      <c r="DB443" s="151"/>
      <c r="DC443" s="151"/>
      <c r="DD443" s="151"/>
      <c r="DE443" s="151"/>
    </row>
    <row r="444" spans="1:109" ht="15" customHeight="1" x14ac:dyDescent="0.2">
      <c r="A444" s="9">
        <f>Input!A444</f>
        <v>9352</v>
      </c>
      <c r="B444" s="9" t="str">
        <f>Input!B444</f>
        <v>ZPT-LB-52,9</v>
      </c>
      <c r="C444" s="9">
        <f>Input!O444</f>
        <v>0.5255254610254172</v>
      </c>
      <c r="D444" s="9">
        <f>C444*Input!P444/100</f>
        <v>1.9094737039146241E-3</v>
      </c>
      <c r="E444" s="11">
        <f>Input!M444</f>
        <v>0.68317852465940143</v>
      </c>
      <c r="F444" s="12">
        <f>E444*Input!N444/100</f>
        <v>4.2297802752602156E-5</v>
      </c>
      <c r="G444" s="13">
        <f t="shared" si="1430"/>
        <v>94.196654980038261</v>
      </c>
      <c r="H444" s="12">
        <f>G444*Input!L444/100</f>
        <v>6.4322244980029595E-3</v>
      </c>
      <c r="I444" s="9">
        <v>0.3</v>
      </c>
      <c r="J444" s="21">
        <f>(((C444*$G$4*0.000000001*Input!G444*(234/233))-(I444*0.000000000000001))/Input!F444)*1000000000000</f>
        <v>34.45626181981384</v>
      </c>
      <c r="K444" s="9">
        <f>J444*Input!P444/100</f>
        <v>0.12519531546912027</v>
      </c>
      <c r="L444" s="14">
        <f t="shared" si="1431"/>
        <v>0.47650505501781609</v>
      </c>
      <c r="M444" s="22">
        <f>L444*Input!P444/100</f>
        <v>1.7313602095768005E-3</v>
      </c>
      <c r="N444" s="9">
        <v>5.0000000000000001E-3</v>
      </c>
      <c r="O444" s="21">
        <f>(((G444*$D$4*0.000000001*Input!G444*(238/236))-(N444*0.000000001))/Input!F444)*1000000</f>
        <v>0.62214554186393589</v>
      </c>
      <c r="P444" s="9">
        <f>O444*Input!L444/100</f>
        <v>4.2483247378036668E-5</v>
      </c>
      <c r="Q444" s="23">
        <f t="shared" si="1432"/>
        <v>0.46418227851772581</v>
      </c>
      <c r="R444" s="24">
        <f>Q444*Input!L444/100</f>
        <v>3.1696716025141979E-5</v>
      </c>
      <c r="S444" s="65">
        <f>Input!S444*0.0000028263/0.000000000155125</f>
        <v>1.0176572393668595</v>
      </c>
      <c r="T444" s="9">
        <f>S444*Input!T444/100</f>
        <v>1.7992049242590788E-3</v>
      </c>
      <c r="U444" s="9">
        <f>S444*1/((U443+U445)/2)</f>
        <v>1.0185929794321527</v>
      </c>
      <c r="V444" s="9">
        <f>U444*Input!T444/100</f>
        <v>1.8008593006720538E-3</v>
      </c>
      <c r="W444" s="3">
        <v>3.0000000000000001E-3</v>
      </c>
      <c r="X444" s="21">
        <f>((($L$4*0.000000001*Input!G444/Input!W444*(232/229))-(W444*0.000000001))/Input!F444)*1000000000</f>
        <v>2.5077205800384252</v>
      </c>
      <c r="Y444" s="21">
        <f>X444*Input!X444/100</f>
        <v>3.8373788428112615E-3</v>
      </c>
      <c r="Z444" s="21">
        <f t="shared" si="1433"/>
        <v>6.1231361239908583E-4</v>
      </c>
      <c r="AA444" s="21">
        <f>Z444*Input!X444/100</f>
        <v>9.3697811474258574E-7</v>
      </c>
      <c r="AB444" s="14">
        <v>0.05</v>
      </c>
      <c r="AC444" s="14">
        <v>0.85</v>
      </c>
      <c r="AD444" s="21">
        <f>(((Input!G444*$L$4*0.000000001*Input!U444*(230/229))-((AB444*0.000000000000001)+(Input!G444*AC444*0.000000000000001)))/Input!F444)*1000000000000</f>
        <v>0.30568076452466986</v>
      </c>
      <c r="AE444" s="21">
        <f>AD444*Input!V444/100</f>
        <v>3.0531399614956291E-3</v>
      </c>
      <c r="AF444" s="21">
        <f t="shared" si="1434"/>
        <v>1.3935534775854649E-2</v>
      </c>
      <c r="AG444" s="21">
        <f>AF444*Input!V444/100</f>
        <v>1.3918814347096449E-4</v>
      </c>
      <c r="AH444" s="9">
        <f t="shared" si="1435"/>
        <v>22.75881916336024</v>
      </c>
      <c r="AI444" s="3">
        <f t="shared" si="1436"/>
        <v>0.2299674416605372</v>
      </c>
      <c r="AJ444" s="22">
        <f t="shared" si="1437"/>
        <v>18.592979432152656</v>
      </c>
      <c r="AK444" s="3">
        <f t="shared" si="1438"/>
        <v>1.8008593006720539</v>
      </c>
      <c r="AL444" s="3">
        <f t="shared" si="1439"/>
        <v>3.0021686352083538E-2</v>
      </c>
      <c r="AM444" s="3">
        <f t="shared" si="1440"/>
        <v>2.9986365861625722E-4</v>
      </c>
      <c r="AN444" s="9">
        <f>AL444*1/((AN443+AN445)/2)</f>
        <v>2.9840769709312629E-2</v>
      </c>
      <c r="AO444" s="21">
        <f t="shared" si="1441"/>
        <v>2.9805662067143205E-4</v>
      </c>
      <c r="AP444" s="58">
        <f t="shared" si="1442"/>
        <v>3.2465999999999999</v>
      </c>
      <c r="AQ444" s="58">
        <f t="shared" si="1443"/>
        <v>3.3599999999999998E-2</v>
      </c>
      <c r="AR444" s="58">
        <f t="shared" si="1444"/>
        <v>1.0349288486416559</v>
      </c>
      <c r="AS444" s="67">
        <f t="shared" si="1445"/>
        <v>1.3191231995206454E-3</v>
      </c>
      <c r="AT444" s="67">
        <f t="shared" si="1446"/>
        <v>2.020565205345922E-6</v>
      </c>
      <c r="AU444" s="58">
        <v>0.75</v>
      </c>
      <c r="AV444" s="58">
        <f t="shared" si="1447"/>
        <v>0.375</v>
      </c>
      <c r="AW444" s="58">
        <f t="shared" si="1448"/>
        <v>3.1404999999999998</v>
      </c>
      <c r="AX444" s="57">
        <f t="shared" si="1449"/>
        <v>6.1269370099999998E-2</v>
      </c>
      <c r="AY444" s="47">
        <f t="shared" si="1450"/>
        <v>6.2706158803223125E-2</v>
      </c>
      <c r="AZ444" s="9" t="str">
        <f>Input!B444</f>
        <v>ZPT-LB-52,9</v>
      </c>
      <c r="BA444" s="48">
        <f>Input!E444</f>
        <v>52.9</v>
      </c>
      <c r="BB444" s="58">
        <f t="shared" si="1451"/>
        <v>18.758745207227964</v>
      </c>
      <c r="BC444" s="22">
        <f t="shared" si="1452"/>
        <v>1.8169177720468537</v>
      </c>
      <c r="BD444" s="9">
        <f t="shared" si="1453"/>
        <v>3082.5</v>
      </c>
      <c r="BE444" s="49">
        <f t="shared" si="1454"/>
        <v>31.353079401611563</v>
      </c>
      <c r="BF444" s="89">
        <f t="shared" si="1455"/>
        <v>1.9966934820322599</v>
      </c>
      <c r="BG444" s="85"/>
      <c r="BH444" s="85"/>
      <c r="BI444" s="85"/>
      <c r="BJ444" s="85"/>
      <c r="BK444" s="85"/>
      <c r="BL444" s="85"/>
      <c r="BM444" s="90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s="154" customFormat="1" ht="15" customHeight="1" x14ac:dyDescent="0.2">
      <c r="A445" s="137">
        <f>Input!A445</f>
        <v>9186</v>
      </c>
      <c r="B445" s="137" t="str">
        <f>Input!B445</f>
        <v>Hu1-13</v>
      </c>
      <c r="C445" s="137">
        <f>Input!O445</f>
        <v>2.0654009703223446</v>
      </c>
      <c r="D445" s="137">
        <f>C445*Input!P445/100</f>
        <v>2.2185468109704967E-2</v>
      </c>
      <c r="E445" s="138">
        <f>Input!M445</f>
        <v>2.6993032089002877</v>
      </c>
      <c r="F445" s="139">
        <f>E445*Input!N445/100</f>
        <v>3.5255713898390021E-4</v>
      </c>
      <c r="G445" s="140">
        <f t="shared" si="1430"/>
        <v>372.17992644317167</v>
      </c>
      <c r="H445" s="139">
        <f>G445*Input!L445/100</f>
        <v>1.9263476410387892E-2</v>
      </c>
      <c r="I445" s="137">
        <v>0</v>
      </c>
      <c r="J445" s="141">
        <f>(((C445*$G$4*0.000000001*Input!G445*(234/233))-(I445*0.000000000000001))/Input!F445)*1000000000000</f>
        <v>755.4449235075424</v>
      </c>
      <c r="K445" s="137">
        <f>J445*Input!P445/100</f>
        <v>8.1145983273646838</v>
      </c>
      <c r="L445" s="142">
        <f t="shared" si="1431"/>
        <v>10.447254165914513</v>
      </c>
      <c r="M445" s="143">
        <f>L445*Input!P445/100</f>
        <v>0.11221899643811324</v>
      </c>
      <c r="N445" s="137">
        <v>0</v>
      </c>
      <c r="O445" s="141">
        <f>(((G445*$D$4*0.000000001*Input!G445*(238/236))-(N445*0.000000001))/Input!F445)*1000000</f>
        <v>13.712872287822197</v>
      </c>
      <c r="P445" s="137">
        <f>O445*Input!L445/100</f>
        <v>7.0975776248765287E-4</v>
      </c>
      <c r="Q445" s="144">
        <f t="shared" si="1432"/>
        <v>10.231162767016951</v>
      </c>
      <c r="R445" s="145">
        <f>Q445*Input!L445/100</f>
        <v>5.2954968446790578E-4</v>
      </c>
      <c r="S445" s="143">
        <f>Input!S445*0.0000028263/0.000000000155125</f>
        <v>0.99908134055094822</v>
      </c>
      <c r="T445" s="137">
        <f>S445*Input!T445/100</f>
        <v>1.997565593183833E-3</v>
      </c>
      <c r="U445" s="143">
        <f>S445</f>
        <v>0.99908134055094822</v>
      </c>
      <c r="V445" s="137">
        <f>U445*Input!T445/100</f>
        <v>1.997565593183833E-3</v>
      </c>
      <c r="W445" s="146">
        <v>0</v>
      </c>
      <c r="X445" s="141">
        <f>((($L$4*0.000000001*Input!G445/Input!W445*(232/229))-(W445*0.000000001))/Input!F445)*1000000000</f>
        <v>0.93009045433624704</v>
      </c>
      <c r="Y445" s="141">
        <f>X445*Input!X445/100</f>
        <v>5.1609464909954028E-3</v>
      </c>
      <c r="Z445" s="141">
        <f t="shared" si="1433"/>
        <v>2.2710147633107035E-4</v>
      </c>
      <c r="AA445" s="141">
        <f>Z445*Input!X445/100</f>
        <v>1.2601554632738868E-6</v>
      </c>
      <c r="AB445" s="142">
        <v>0</v>
      </c>
      <c r="AC445" s="142">
        <v>0.85</v>
      </c>
      <c r="AD445" s="141">
        <f>(((Input!G445*$L$4*0.000000001*Input!U445*(230/229))-((AB445*0.000000000000001)+(Input!G445*AC445*0.000000000000001)))/Input!F445)*1000000000000</f>
        <v>225.78470960491137</v>
      </c>
      <c r="AE445" s="141">
        <f>AD445*Input!V445/100</f>
        <v>0.60178690335294949</v>
      </c>
      <c r="AF445" s="141">
        <f t="shared" si="1434"/>
        <v>10.293191583213128</v>
      </c>
      <c r="AG445" s="141">
        <f>AF445*Input!V445/100</f>
        <v>2.7434576501303213E-2</v>
      </c>
      <c r="AH445" s="137">
        <f t="shared" si="1435"/>
        <v>45324.194934812447</v>
      </c>
      <c r="AI445" s="146">
        <f t="shared" si="1436"/>
        <v>279.00639777017108</v>
      </c>
      <c r="AJ445" s="143">
        <f t="shared" si="1437"/>
        <v>-0.91865944905178409</v>
      </c>
      <c r="AK445" s="146">
        <f t="shared" si="1438"/>
        <v>1.997565593183833</v>
      </c>
      <c r="AL445" s="146">
        <f t="shared" si="1439"/>
        <v>1.0060627337878101</v>
      </c>
      <c r="AM445" s="146">
        <f t="shared" si="1440"/>
        <v>2.6819775574885361E-3</v>
      </c>
      <c r="AN445" s="137">
        <f>AF445/Q445</f>
        <v>1.0060627337878101</v>
      </c>
      <c r="AO445" s="141">
        <f t="shared" si="1441"/>
        <v>2.6819775574885361E-3</v>
      </c>
      <c r="AP445" s="137" t="str">
        <f t="shared" si="1442"/>
        <v>Out of range</v>
      </c>
      <c r="AQ445" s="137" t="e">
        <f t="shared" si="1443"/>
        <v>#VALUE!</v>
      </c>
      <c r="AR445" s="137" t="e">
        <f t="shared" si="1444"/>
        <v>#VALUE!</v>
      </c>
      <c r="AS445" s="145">
        <f t="shared" si="1445"/>
        <v>2.2197034833928772E-5</v>
      </c>
      <c r="AT445" s="145">
        <f t="shared" si="1446"/>
        <v>1.2317371075668658E-7</v>
      </c>
      <c r="AU445" s="137">
        <v>0.75</v>
      </c>
      <c r="AV445" s="137">
        <f t="shared" si="1447"/>
        <v>0.375</v>
      </c>
      <c r="AW445" s="137" t="str">
        <f t="shared" si="1448"/>
        <v>Out of range</v>
      </c>
      <c r="AX445" s="147">
        <f t="shared" si="1449"/>
        <v>80.563064575400006</v>
      </c>
      <c r="AY445" s="147" t="e">
        <f t="shared" si="1450"/>
        <v>#VALUE!</v>
      </c>
      <c r="AZ445" s="137" t="str">
        <f>Input!B445</f>
        <v>Hu1-13</v>
      </c>
      <c r="BA445" s="148">
        <f>Input!E445</f>
        <v>0</v>
      </c>
      <c r="BB445" s="137" t="e">
        <f t="shared" si="1451"/>
        <v>#VALUE!</v>
      </c>
      <c r="BC445" s="143" t="e">
        <f t="shared" si="1452"/>
        <v>#VALUE!</v>
      </c>
      <c r="BD445" s="137" t="e">
        <f t="shared" si="1453"/>
        <v>#VALUE!</v>
      </c>
      <c r="BE445" s="149" t="e">
        <f t="shared" si="1454"/>
        <v>#VALUE!</v>
      </c>
      <c r="BF445" s="150" t="e">
        <f t="shared" si="1455"/>
        <v>#VALUE!</v>
      </c>
      <c r="BG445" s="151"/>
      <c r="BH445" s="151"/>
      <c r="BI445" s="151"/>
      <c r="BJ445" s="151"/>
      <c r="BK445" s="151"/>
      <c r="BL445" s="151"/>
      <c r="BM445" s="155"/>
      <c r="BN445" s="151"/>
      <c r="BO445" s="151"/>
      <c r="BP445" s="151"/>
      <c r="BQ445" s="151"/>
      <c r="BR445" s="151"/>
      <c r="BS445" s="151"/>
      <c r="BT445" s="151"/>
      <c r="BU445" s="151"/>
      <c r="BV445" s="151"/>
      <c r="BW445" s="151"/>
      <c r="BX445" s="151"/>
      <c r="BY445" s="151"/>
      <c r="BZ445" s="151"/>
      <c r="CA445" s="151"/>
      <c r="CB445" s="151"/>
      <c r="CC445" s="151"/>
      <c r="CD445" s="151"/>
      <c r="CE445" s="151"/>
      <c r="CF445" s="151"/>
      <c r="CG445" s="151"/>
      <c r="CH445" s="151"/>
      <c r="CI445" s="151"/>
      <c r="CJ445" s="151"/>
      <c r="CK445" s="151"/>
      <c r="CL445" s="151"/>
      <c r="CM445" s="151"/>
      <c r="CN445" s="151"/>
      <c r="CO445" s="151"/>
      <c r="CP445" s="151"/>
      <c r="CQ445" s="151"/>
      <c r="CR445" s="151"/>
      <c r="CS445" s="151"/>
      <c r="CT445" s="151"/>
      <c r="CU445" s="151"/>
      <c r="CV445" s="151"/>
      <c r="CW445" s="151"/>
      <c r="CX445" s="151"/>
      <c r="CY445" s="151"/>
      <c r="CZ445" s="151"/>
      <c r="DA445" s="151"/>
      <c r="DB445" s="151"/>
      <c r="DC445" s="151"/>
      <c r="DD445" s="151"/>
      <c r="DE445" s="151"/>
    </row>
    <row r="446" spans="1:109" s="76" customFormat="1" ht="15" customHeight="1" x14ac:dyDescent="0.2">
      <c r="A446" s="58"/>
      <c r="B446" s="58"/>
      <c r="C446" s="58"/>
      <c r="D446" s="58"/>
      <c r="E446" s="60"/>
      <c r="F446" s="61"/>
      <c r="G446" s="59"/>
      <c r="H446" s="61"/>
      <c r="I446" s="58"/>
      <c r="J446" s="63"/>
      <c r="K446" s="58"/>
      <c r="L446" s="64"/>
      <c r="M446" s="65"/>
      <c r="N446" s="58"/>
      <c r="O446" s="63"/>
      <c r="P446" s="58"/>
      <c r="Q446" s="66"/>
      <c r="R446" s="67"/>
      <c r="S446" s="65"/>
      <c r="T446" s="58"/>
      <c r="U446" s="58"/>
      <c r="V446" s="58"/>
      <c r="W446" s="68"/>
      <c r="X446" s="63"/>
      <c r="Y446" s="63"/>
      <c r="Z446" s="63"/>
      <c r="AA446" s="63"/>
      <c r="AB446" s="64"/>
      <c r="AC446" s="64"/>
      <c r="AD446" s="63"/>
      <c r="AE446" s="63"/>
      <c r="AF446" s="63"/>
      <c r="AG446" s="63"/>
      <c r="AH446" s="58"/>
      <c r="AI446" s="68"/>
      <c r="AJ446" s="65"/>
      <c r="AK446" s="68"/>
      <c r="AL446" s="68"/>
      <c r="AM446" s="68"/>
      <c r="AN446" s="58"/>
      <c r="AO446" s="63"/>
      <c r="AP446" s="58"/>
      <c r="AQ446" s="58"/>
      <c r="AR446" s="58"/>
      <c r="AS446" s="67"/>
      <c r="AT446" s="67"/>
      <c r="AU446" s="58"/>
      <c r="AV446" s="58"/>
      <c r="AW446" s="58"/>
      <c r="AX446" s="57"/>
      <c r="AY446" s="57"/>
      <c r="AZ446" s="58"/>
      <c r="BA446" s="69"/>
      <c r="BB446" s="58"/>
      <c r="BC446" s="65"/>
      <c r="BD446" s="58"/>
      <c r="BE446" s="62"/>
      <c r="BF446" s="74"/>
      <c r="BG446" s="75"/>
      <c r="BH446" s="75"/>
      <c r="BI446" s="75"/>
      <c r="BJ446" s="75"/>
      <c r="BK446" s="75"/>
      <c r="BL446" s="75"/>
      <c r="BM446" s="103"/>
      <c r="BN446" s="75"/>
      <c r="BO446" s="75"/>
      <c r="BP446" s="75"/>
      <c r="BQ446" s="75"/>
      <c r="BR446" s="75"/>
      <c r="BS446" s="75"/>
      <c r="BT446" s="75"/>
      <c r="BU446" s="75"/>
      <c r="BV446" s="75"/>
      <c r="BW446" s="75"/>
      <c r="BX446" s="75"/>
      <c r="BY446" s="75"/>
      <c r="BZ446" s="75"/>
      <c r="CA446" s="75"/>
      <c r="CB446" s="75"/>
      <c r="CC446" s="75"/>
      <c r="CD446" s="75"/>
      <c r="CE446" s="75"/>
      <c r="CF446" s="75"/>
      <c r="CG446" s="75"/>
      <c r="CH446" s="75"/>
      <c r="CI446" s="75"/>
      <c r="CJ446" s="75"/>
      <c r="CK446" s="75"/>
      <c r="CL446" s="75"/>
      <c r="CM446" s="75"/>
      <c r="CN446" s="75"/>
      <c r="CO446" s="75"/>
      <c r="CP446" s="75"/>
      <c r="CQ446" s="75"/>
      <c r="CR446" s="75"/>
      <c r="CS446" s="75"/>
      <c r="CT446" s="75"/>
      <c r="CU446" s="75"/>
      <c r="CV446" s="75"/>
      <c r="CW446" s="75"/>
      <c r="CX446" s="75"/>
      <c r="CY446" s="75"/>
      <c r="CZ446" s="75"/>
      <c r="DA446" s="75"/>
      <c r="DB446" s="75"/>
      <c r="DC446" s="75"/>
      <c r="DD446" s="75"/>
      <c r="DE446" s="75"/>
    </row>
    <row r="447" spans="1:109" s="154" customFormat="1" ht="15" customHeight="1" x14ac:dyDescent="0.2">
      <c r="A447" s="137">
        <f>Input!A447</f>
        <v>9186</v>
      </c>
      <c r="B447" s="137" t="str">
        <f>Input!B447</f>
        <v>Hu1-13</v>
      </c>
      <c r="C447" s="137">
        <f>Input!O447</f>
        <v>2.0267739587361051</v>
      </c>
      <c r="D447" s="137">
        <f>C447*Input!P447/100</f>
        <v>2.014798590946159E-2</v>
      </c>
      <c r="E447" s="138">
        <f>Input!M447</f>
        <v>2.7001451198428219</v>
      </c>
      <c r="F447" s="139">
        <f>E447*Input!N447/100</f>
        <v>5.2245412669160165E-4</v>
      </c>
      <c r="G447" s="140">
        <f t="shared" ref="G447:G451" si="1456">E447*137.88</f>
        <v>372.29600912392829</v>
      </c>
      <c r="H447" s="139">
        <f>G447*Input!L447/100</f>
        <v>2.730044206436847E-2</v>
      </c>
      <c r="I447" s="137">
        <v>0</v>
      </c>
      <c r="J447" s="141">
        <f>(((C447*$G$4*0.000000001*Input!G447*(234/233))-(I447*0.000000000000001))/Input!F447)*1000000000000</f>
        <v>741.31663547418418</v>
      </c>
      <c r="K447" s="137">
        <f>J447*Input!P447/100</f>
        <v>7.3693650254404499</v>
      </c>
      <c r="L447" s="142">
        <f t="shared" ref="L447:L451" si="1457">(J447/234)*602200000000*0.0000028263/(365.2425*24*60)</f>
        <v>10.25187021214006</v>
      </c>
      <c r="M447" s="143">
        <f>L447*Input!P447/100</f>
        <v>0.10191296157595899</v>
      </c>
      <c r="N447" s="137">
        <v>0</v>
      </c>
      <c r="O447" s="141">
        <f>(((G447*$D$4*0.000000001*Input!G447*(238/236))-(N447*0.000000001))/Input!F447)*1000000</f>
        <v>13.717149323908632</v>
      </c>
      <c r="P447" s="137">
        <f>O447*Input!L447/100</f>
        <v>1.0058776651591828E-3</v>
      </c>
      <c r="Q447" s="144">
        <f t="shared" ref="Q447:Q451" si="1458">(O447/238.05)*602200000000000000*0.00000000015512/(365.2425*24*60)</f>
        <v>10.234353860133131</v>
      </c>
      <c r="R447" s="145">
        <f>Q447*Input!L447/100</f>
        <v>7.5048450098159426E-4</v>
      </c>
      <c r="S447" s="143">
        <f>Input!S447*0.0000028263/0.000000000155125</f>
        <v>0.99621505796213727</v>
      </c>
      <c r="T447" s="137">
        <f>S447*Input!T447/100</f>
        <v>1.7077435678119182E-3</v>
      </c>
      <c r="U447" s="143">
        <f>S447</f>
        <v>0.99621505796213727</v>
      </c>
      <c r="V447" s="137">
        <f>U447*Input!T447/100</f>
        <v>1.7077435678119182E-3</v>
      </c>
      <c r="W447" s="146">
        <v>0</v>
      </c>
      <c r="X447" s="141">
        <f>((($L$4*0.000000001*Input!G447/Input!W447*(232/229))-(W447*0.000000001))/Input!F447)*1000000000</f>
        <v>1.0280345626320098</v>
      </c>
      <c r="Y447" s="141">
        <f>X447*Input!X447/100</f>
        <v>5.8065055931799461E-3</v>
      </c>
      <c r="Z447" s="141">
        <f t="shared" ref="Z447:Z451" si="1459">(X447/232)*6.022E+23*0.000000001*0.000000000049475/(365.2425*24*60)</f>
        <v>2.510166251084779E-4</v>
      </c>
      <c r="AA447" s="141">
        <f>Z447*Input!X447/100</f>
        <v>1.4177825246866343E-6</v>
      </c>
      <c r="AB447" s="142">
        <v>0</v>
      </c>
      <c r="AC447" s="142">
        <v>0.85</v>
      </c>
      <c r="AD447" s="141">
        <f>(((Input!G447*$L$4*0.000000001*Input!U447*(230/229))-((AB447*0.000000000000001)+(Input!G447*AC447*0.000000000000001)))/Input!F447)*1000000000000</f>
        <v>226.02107243166486</v>
      </c>
      <c r="AE447" s="141">
        <f>AD447*Input!V447/100</f>
        <v>0.7294965402461816</v>
      </c>
      <c r="AF447" s="141">
        <f t="shared" ref="AF447:AF451" si="1460">(AD447/230)*602200000000*0.0000091577/(365.2425*24*60)</f>
        <v>10.303967015540588</v>
      </c>
      <c r="AG447" s="141">
        <f>AF447*Input!V447/100</f>
        <v>3.3256670308562629E-2</v>
      </c>
      <c r="AH447" s="137">
        <f t="shared" ref="AH447:AH451" si="1461">AF447/Z447</f>
        <v>41048.942519594806</v>
      </c>
      <c r="AI447" s="146">
        <f t="shared" ref="AI447:AI451" si="1462">AH447*SQRT((AG447/AF447)^2+(AA447/Z447)^2)</f>
        <v>267.0355178667325</v>
      </c>
      <c r="AJ447" s="143">
        <f t="shared" ref="AJ447:AJ451" si="1463">(U447-1)*1000</f>
        <v>-3.7849420378627263</v>
      </c>
      <c r="AK447" s="146">
        <f t="shared" ref="AK447:AK451" si="1464">V447*1000</f>
        <v>1.7077435678119182</v>
      </c>
      <c r="AL447" s="146">
        <f t="shared" ref="AL447:AL451" si="1465">AF447/Q447</f>
        <v>1.0068019101507353</v>
      </c>
      <c r="AM447" s="146">
        <f t="shared" ref="AM447:AM451" si="1466">AL447*SQRT((R447/Q447)^2+(AG447/AF447)^2)</f>
        <v>3.2503520127468038E-3</v>
      </c>
      <c r="AN447" s="137">
        <f>AF447/Q447</f>
        <v>1.0068019101507353</v>
      </c>
      <c r="AO447" s="141">
        <f t="shared" ref="AO447:AO451" si="1467">AN447*SQRT((R447/Q447)^2+(AG447/AF447)^2)</f>
        <v>3.2503520127468038E-3</v>
      </c>
      <c r="AP447" s="137" t="str">
        <f t="shared" ref="AP447:AP451" si="1468">ThU_Alter_Kombi(AN447,U447)</f>
        <v>Out of range</v>
      </c>
      <c r="AQ447" s="137" t="e">
        <f t="shared" ref="AQ447:AQ451" si="1469">Montealter(AN447,AO447,U447,V447)</f>
        <v>#VALUE!</v>
      </c>
      <c r="AR447" s="137" t="e">
        <f t="shared" ref="AR447:AR451" si="1470">(AQ447/AP447)*100</f>
        <v>#VALUE!</v>
      </c>
      <c r="AS447" s="145">
        <f t="shared" ref="AS447:AS451" si="1471">Z447/Q447</f>
        <v>2.4526865939850609E-5</v>
      </c>
      <c r="AT447" s="145">
        <f t="shared" ref="AT447:AT451" si="1472">AS447*SQRT((Y447/X447)^2+(P447/O447)^2)</f>
        <v>1.3854338320106581E-7</v>
      </c>
      <c r="AU447" s="137">
        <v>0.75</v>
      </c>
      <c r="AV447" s="137">
        <f t="shared" ref="AV447:AV451" si="1473">AU447/2</f>
        <v>0.375</v>
      </c>
      <c r="AW447" s="137" t="str">
        <f t="shared" ref="AW447:AW451" si="1474">marincorr_age(AN447,U447,AS447,AU447)</f>
        <v>Out of range</v>
      </c>
      <c r="AX447" s="147">
        <f t="shared" ref="AX447:AX451" si="1475">marincorr_age_error(AN447, AO447, U447, V447, AS447, AT447, AU447, AV447)</f>
        <v>0</v>
      </c>
      <c r="AY447" s="147" t="e">
        <f t="shared" ref="AY447:AY451" si="1476">SQRT(((AU447*EXP(-0.0000091577*AW447*1000))/(0.0000091577*(EXP(-0.0000091577*AW447*1000)+(AJ447/1000)*EXP(-(0.0000091577-0.0000028263)*AW447*1000)-AS447*AU447*EXP(-0.0000091577*AW447*1000))))^2*AT447^2+((AS447*EXP(-0.0000091577*AW447*1000))/(0.0000091577*(EXP(-0.0000091577*AW447*1000)+(AJ447/1000)*EXP(-(0.0000091577-0.0000028263)*AW447*1000)-AS447*AU447*EXP(-0.0000091577*AW447*1000))))^2*AV447^2+((0.0000091577/(0.0000091577-0.0000028263))*(EXP(-(0.0000091577-0.0000028263)*AW447*1000)-1)/(0.0000091577*(EXP(-0.0000091577*AW447*1000)+(AJ447/1000)*EXP(-(0.0000091577-0.0000028263)*AW447*1000)-AS447*AU447*EXP(-0.0000091577*AW447*1000))))^2*T447^2+(1/(0.0000091577*(EXP(-0.0000091577*AW447*1000)+(AJ447/1000)*EXP(-(0.0000091577-0.0000028263)*AW447*1000)-AS447*AU447*EXP(-0.0000091577*AW447*1000))))^2*AO447^2)/1000</f>
        <v>#VALUE!</v>
      </c>
      <c r="AZ447" s="137" t="str">
        <f>Input!B447</f>
        <v>Hu1-13</v>
      </c>
      <c r="BA447" s="148">
        <f>Input!E447</f>
        <v>0</v>
      </c>
      <c r="BB447" s="137" t="e">
        <f t="shared" ref="BB447:BB451" si="1477">((U447-1)*EXP(0.0000028263*AW447*1000))*1000</f>
        <v>#VALUE!</v>
      </c>
      <c r="BC447" s="143" t="e">
        <f t="shared" ref="BC447:BC451" si="1478">SQRT((EXP(0.0000028263*AW447*1000)*V447)^2+((U447-1)*0.0000028263*EXP(0.0000028263*AW447*1000)*AX447*1000)^2)*1000</f>
        <v>#VALUE!</v>
      </c>
      <c r="BD447" s="137" t="e">
        <f t="shared" ref="BD447:BD451" si="1479">AW447*1000-58</f>
        <v>#VALUE!</v>
      </c>
      <c r="BE447" s="149" t="e">
        <f t="shared" ref="BE447:BE451" si="1480">AY447/2*1000</f>
        <v>#VALUE!</v>
      </c>
      <c r="BF447" s="150" t="e">
        <f t="shared" ref="BF447:BF451" si="1481">AY447/AW447*100</f>
        <v>#VALUE!</v>
      </c>
      <c r="BG447" s="151"/>
      <c r="BH447" s="151"/>
      <c r="BI447" s="151"/>
      <c r="BJ447" s="151"/>
      <c r="BK447" s="151"/>
      <c r="BL447" s="151"/>
      <c r="BM447" s="155"/>
      <c r="BN447" s="151"/>
      <c r="BO447" s="151"/>
      <c r="BP447" s="151"/>
      <c r="BQ447" s="151"/>
      <c r="BR447" s="151"/>
      <c r="BS447" s="151"/>
      <c r="BT447" s="151"/>
      <c r="BU447" s="151"/>
      <c r="BV447" s="151"/>
      <c r="BW447" s="151"/>
      <c r="BX447" s="151"/>
      <c r="BY447" s="151"/>
      <c r="BZ447" s="151"/>
      <c r="CA447" s="151"/>
      <c r="CB447" s="151"/>
      <c r="CC447" s="151"/>
      <c r="CD447" s="151"/>
      <c r="CE447" s="151"/>
      <c r="CF447" s="151"/>
      <c r="CG447" s="151"/>
      <c r="CH447" s="151"/>
      <c r="CI447" s="151"/>
      <c r="CJ447" s="151"/>
      <c r="CK447" s="151"/>
      <c r="CL447" s="151"/>
      <c r="CM447" s="151"/>
      <c r="CN447" s="151"/>
      <c r="CO447" s="151"/>
      <c r="CP447" s="151"/>
      <c r="CQ447" s="151"/>
      <c r="CR447" s="151"/>
      <c r="CS447" s="151"/>
      <c r="CT447" s="151"/>
      <c r="CU447" s="151"/>
      <c r="CV447" s="151"/>
      <c r="CW447" s="151"/>
      <c r="CX447" s="151"/>
      <c r="CY447" s="151"/>
      <c r="CZ447" s="151"/>
      <c r="DA447" s="151"/>
      <c r="DB447" s="151"/>
      <c r="DC447" s="151"/>
      <c r="DD447" s="151"/>
      <c r="DE447" s="151"/>
    </row>
    <row r="448" spans="1:109" ht="15" customHeight="1" x14ac:dyDescent="0.2">
      <c r="A448" s="9">
        <f>Input!A448</f>
        <v>9321</v>
      </c>
      <c r="B448" s="9" t="str">
        <f>Input!B448</f>
        <v>ZPT-LB-5,1</v>
      </c>
      <c r="C448" s="9">
        <f>Input!O448</f>
        <v>0.50277465465636528</v>
      </c>
      <c r="D448" s="9">
        <f>C448*Input!P448/100</f>
        <v>1.2844447355220342E-3</v>
      </c>
      <c r="E448" s="11">
        <f>Input!M448</f>
        <v>0.64043066503136714</v>
      </c>
      <c r="F448" s="12">
        <f>E448*Input!N448/100</f>
        <v>4.0687189384866613E-5</v>
      </c>
      <c r="G448" s="13">
        <f t="shared" si="1456"/>
        <v>88.302580094524899</v>
      </c>
      <c r="H448" s="12">
        <f>G448*Input!L448/100</f>
        <v>5.5787530868546932E-3</v>
      </c>
      <c r="I448" s="9">
        <v>0.3</v>
      </c>
      <c r="J448" s="21">
        <f>(((C448*$G$4*0.000000001*Input!G448*(234/233))-(I448*0.000000000000001))/Input!F448)*1000000000000</f>
        <v>24.877029140492411</v>
      </c>
      <c r="K448" s="9">
        <f>J448*Input!P448/100</f>
        <v>6.3553659316365016E-2</v>
      </c>
      <c r="L448" s="14">
        <f t="shared" si="1457"/>
        <v>0.34403123012182274</v>
      </c>
      <c r="M448" s="22">
        <f>L448*Input!P448/100</f>
        <v>8.7890091175571602E-4</v>
      </c>
      <c r="N448" s="9">
        <v>5.0000000000000001E-3</v>
      </c>
      <c r="O448" s="21">
        <f>(((G448*$D$4*0.000000001*Input!G448*(238/236))-(N448*0.000000001))/Input!F448)*1000000</f>
        <v>0.44012855803793682</v>
      </c>
      <c r="P448" s="9">
        <f>O448*Input!L448/100</f>
        <v>2.7806305876211737E-5</v>
      </c>
      <c r="Q448" s="23">
        <f t="shared" si="1458"/>
        <v>0.32837955617055808</v>
      </c>
      <c r="R448" s="24">
        <f>Q448*Input!L448/100</f>
        <v>2.0746262008261107E-5</v>
      </c>
      <c r="S448" s="65">
        <f>Input!S448*0.0000028263/0.000000000155125</f>
        <v>1.0434183519771476</v>
      </c>
      <c r="T448" s="9">
        <f>S448*Input!T448/100</f>
        <v>2.0006960773035895E-3</v>
      </c>
      <c r="U448" s="9">
        <f>S448*1/((U447+U449)/2)</f>
        <v>1.0454973978446209</v>
      </c>
      <c r="V448" s="9">
        <f>U448*Input!T448/100</f>
        <v>2.004682530966884E-3</v>
      </c>
      <c r="W448" s="3">
        <v>3.0000000000000001E-3</v>
      </c>
      <c r="X448" s="21">
        <f>((($L$4*0.000000001*Input!G448/Input!W448*(232/229))-(W448*0.000000001))/Input!F448)*1000000000</f>
        <v>0.18978059642275824</v>
      </c>
      <c r="Y448" s="21">
        <f>X448*Input!X448/100</f>
        <v>4.1638981169562508E-4</v>
      </c>
      <c r="Z448" s="21">
        <f t="shared" si="1459"/>
        <v>4.6338991466541912E-5</v>
      </c>
      <c r="AA448" s="21">
        <f>Z448*Input!X448/100</f>
        <v>1.0167047788139802E-7</v>
      </c>
      <c r="AB448" s="14">
        <v>0.05</v>
      </c>
      <c r="AC448" s="14">
        <v>0.85</v>
      </c>
      <c r="AD448" s="21">
        <f>(((Input!G448*$L$4*0.000000001*Input!U448*(230/229))-((AB448*0.000000000000001)+(Input!G448*AC448*0.000000000000001)))/Input!F448)*1000000000000</f>
        <v>0.48924906831742609</v>
      </c>
      <c r="AE448" s="21">
        <f>AD448*Input!V448/100</f>
        <v>3.2512738488063696E-3</v>
      </c>
      <c r="AF448" s="21">
        <f t="shared" si="1460"/>
        <v>2.230414274249088E-2</v>
      </c>
      <c r="AG448" s="21">
        <f>AF448*Input!V448/100</f>
        <v>1.4822077488690452E-4</v>
      </c>
      <c r="AH448" s="9">
        <f t="shared" si="1461"/>
        <v>481.32559722615269</v>
      </c>
      <c r="AI448" s="3">
        <f t="shared" si="1462"/>
        <v>3.368444567564818</v>
      </c>
      <c r="AJ448" s="22">
        <f t="shared" si="1463"/>
        <v>45.49739784462092</v>
      </c>
      <c r="AK448" s="3">
        <f t="shared" si="1464"/>
        <v>2.0046825309668841</v>
      </c>
      <c r="AL448" s="3">
        <f t="shared" si="1465"/>
        <v>6.7921837164875945E-2</v>
      </c>
      <c r="AM448" s="3">
        <f t="shared" si="1466"/>
        <v>4.5139068547814313E-4</v>
      </c>
      <c r="AN448" s="9">
        <f>AL448*1/((AN447+AN449)/2)</f>
        <v>6.7503783129699388E-2</v>
      </c>
      <c r="AO448" s="21">
        <f t="shared" si="1467"/>
        <v>4.4861240819086688E-4</v>
      </c>
      <c r="AP448" s="58">
        <f t="shared" si="1468"/>
        <v>7.2850000000000001</v>
      </c>
      <c r="AQ448" s="58">
        <f t="shared" si="1469"/>
        <v>5.2400000000000002E-2</v>
      </c>
      <c r="AR448" s="58">
        <f t="shared" si="1470"/>
        <v>0.71928620452985592</v>
      </c>
      <c r="AS448" s="67">
        <f t="shared" si="1471"/>
        <v>1.411141180861873E-4</v>
      </c>
      <c r="AT448" s="67">
        <f t="shared" si="1472"/>
        <v>3.0974102090961694E-7</v>
      </c>
      <c r="AU448" s="58">
        <v>0.75</v>
      </c>
      <c r="AV448" s="58">
        <f t="shared" si="1473"/>
        <v>0.375</v>
      </c>
      <c r="AW448" s="58">
        <f t="shared" si="1474"/>
        <v>7.274</v>
      </c>
      <c r="AX448" s="57">
        <f t="shared" si="1475"/>
        <v>5.6813640499999998E-2</v>
      </c>
      <c r="AY448" s="47">
        <f t="shared" si="1476"/>
        <v>5.2401390123059825E-2</v>
      </c>
      <c r="AZ448" s="9" t="str">
        <f>Input!B448</f>
        <v>ZPT-LB-5,1</v>
      </c>
      <c r="BA448" s="48">
        <f>Input!E448</f>
        <v>5.0999999999999996</v>
      </c>
      <c r="BB448" s="58">
        <f t="shared" si="1477"/>
        <v>46.442437396014185</v>
      </c>
      <c r="BC448" s="22">
        <f t="shared" si="1478"/>
        <v>2.0463359573924489</v>
      </c>
      <c r="BD448" s="9">
        <f t="shared" si="1479"/>
        <v>7216</v>
      </c>
      <c r="BE448" s="49">
        <f t="shared" si="1480"/>
        <v>26.200695061529913</v>
      </c>
      <c r="BF448" s="89">
        <f t="shared" si="1481"/>
        <v>0.72039304540912596</v>
      </c>
      <c r="BG448" s="85"/>
      <c r="BH448" s="85"/>
      <c r="BI448" s="85"/>
      <c r="BJ448" s="85"/>
      <c r="BK448" s="85"/>
      <c r="BL448" s="85"/>
      <c r="BM448" s="90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s="154" customFormat="1" ht="15" customHeight="1" x14ac:dyDescent="0.2">
      <c r="A449" s="137">
        <f>Input!A449</f>
        <v>9186</v>
      </c>
      <c r="B449" s="137" t="str">
        <f>Input!B449</f>
        <v>Hu1-13</v>
      </c>
      <c r="C449" s="137">
        <f>Input!O449</f>
        <v>2.0653046439656499</v>
      </c>
      <c r="D449" s="137">
        <f>C449*Input!P449/100</f>
        <v>2.3605661222104418E-2</v>
      </c>
      <c r="E449" s="138">
        <f>Input!M449</f>
        <v>2.7003734415840386</v>
      </c>
      <c r="F449" s="139">
        <f>E449*Input!N449/100</f>
        <v>4.9335859910405277E-4</v>
      </c>
      <c r="G449" s="140">
        <f t="shared" si="1456"/>
        <v>372.32749012560726</v>
      </c>
      <c r="H449" s="139">
        <f>G449*Input!L449/100</f>
        <v>3.1906139812343907E-2</v>
      </c>
      <c r="I449" s="137">
        <v>0</v>
      </c>
      <c r="J449" s="141">
        <f>(((C449*$G$4*0.000000001*Input!G449*(234/233))-(I449*0.000000000000001))/Input!F449)*1000000000000</f>
        <v>755.40969099908011</v>
      </c>
      <c r="K449" s="137">
        <f>J449*Input!P449/100</f>
        <v>8.6340508175003379</v>
      </c>
      <c r="L449" s="142">
        <f t="shared" si="1457"/>
        <v>10.446766925932677</v>
      </c>
      <c r="M449" s="143">
        <f>L449*Input!P449/100</f>
        <v>0.11940264679129507</v>
      </c>
      <c r="N449" s="137">
        <v>0</v>
      </c>
      <c r="O449" s="141">
        <f>(((G449*$D$4*0.000000001*Input!G449*(238/236))-(N449*0.000000001))/Input!F449)*1000000</f>
        <v>13.718309233202081</v>
      </c>
      <c r="P449" s="137">
        <f>O449*Input!L449/100</f>
        <v>1.1755733970539037E-3</v>
      </c>
      <c r="Q449" s="144">
        <f t="shared" si="1458"/>
        <v>10.235219267505647</v>
      </c>
      <c r="R449" s="145">
        <f>Q449*Input!L449/100</f>
        <v>8.770943473683933E-4</v>
      </c>
      <c r="S449" s="143">
        <f>Input!S449*0.0000028263/0.000000000155125</f>
        <v>0.99980779992013102</v>
      </c>
      <c r="T449" s="137">
        <f>S449*Input!T449/100</f>
        <v>2.2474174205837152E-3</v>
      </c>
      <c r="U449" s="143">
        <f>S449</f>
        <v>0.99980779992013102</v>
      </c>
      <c r="V449" s="137">
        <f>U449*Input!T449/100</f>
        <v>2.2474174205837152E-3</v>
      </c>
      <c r="W449" s="146">
        <v>0</v>
      </c>
      <c r="X449" s="141">
        <f>((($L$4*0.000000001*Input!G449/Input!W449*(232/229))-(W449*0.000000001))/Input!F449)*1000000000</f>
        <v>0.99555150638845258</v>
      </c>
      <c r="Y449" s="141">
        <f>X449*Input!X449/100</f>
        <v>7.0525015247670762E-3</v>
      </c>
      <c r="Z449" s="141">
        <f t="shared" si="1459"/>
        <v>2.4308519220938264E-4</v>
      </c>
      <c r="AA449" s="141">
        <f>Z449*Input!X449/100</f>
        <v>1.7220190795794407E-6</v>
      </c>
      <c r="AB449" s="142">
        <v>0</v>
      </c>
      <c r="AC449" s="142">
        <v>0.85</v>
      </c>
      <c r="AD449" s="141">
        <f>(((Input!G449*$L$4*0.000000001*Input!U449*(230/229))-((AB449*0.000000000000001)+(Input!G449*AC449*0.000000000000001)))/Input!F449)*1000000000000</f>
        <v>225.76678865338982</v>
      </c>
      <c r="AE449" s="141">
        <f>AD449*Input!V449/100</f>
        <v>0.78738890941041351</v>
      </c>
      <c r="AF449" s="141">
        <f t="shared" si="1460"/>
        <v>10.292374593490099</v>
      </c>
      <c r="AG449" s="141">
        <f>AF449*Input!V449/100</f>
        <v>3.589589795181744E-2</v>
      </c>
      <c r="AH449" s="137">
        <f t="shared" si="1461"/>
        <v>42340.607010832275</v>
      </c>
      <c r="AI449" s="146">
        <f t="shared" si="1462"/>
        <v>334.32128868368</v>
      </c>
      <c r="AJ449" s="143">
        <f t="shared" si="1463"/>
        <v>-0.19220007986897603</v>
      </c>
      <c r="AK449" s="146">
        <f t="shared" si="1464"/>
        <v>2.2474174205837154</v>
      </c>
      <c r="AL449" s="146">
        <f t="shared" si="1465"/>
        <v>1.0055841818812721</v>
      </c>
      <c r="AM449" s="146">
        <f t="shared" si="1466"/>
        <v>3.5081546394900216E-3</v>
      </c>
      <c r="AN449" s="137">
        <f>AF449/Q449</f>
        <v>1.0055841818812721</v>
      </c>
      <c r="AO449" s="141">
        <f t="shared" si="1467"/>
        <v>3.5081546394900216E-3</v>
      </c>
      <c r="AP449" s="137" t="str">
        <f t="shared" si="1468"/>
        <v>Out of range</v>
      </c>
      <c r="AQ449" s="137" t="e">
        <f t="shared" si="1469"/>
        <v>#VALUE!</v>
      </c>
      <c r="AR449" s="137" t="e">
        <f t="shared" si="1470"/>
        <v>#VALUE!</v>
      </c>
      <c r="AS449" s="145">
        <f t="shared" si="1471"/>
        <v>2.3749876368659685E-5</v>
      </c>
      <c r="AT449" s="145">
        <f t="shared" si="1472"/>
        <v>1.6825678309757113E-7</v>
      </c>
      <c r="AU449" s="137">
        <v>0.75</v>
      </c>
      <c r="AV449" s="137">
        <f t="shared" si="1473"/>
        <v>0.375</v>
      </c>
      <c r="AW449" s="137" t="str">
        <f t="shared" si="1474"/>
        <v>Out of range</v>
      </c>
      <c r="AX449" s="147">
        <f t="shared" si="1475"/>
        <v>133.2546851818</v>
      </c>
      <c r="AY449" s="147" t="e">
        <f t="shared" si="1476"/>
        <v>#VALUE!</v>
      </c>
      <c r="AZ449" s="137" t="str">
        <f>Input!B449</f>
        <v>Hu1-13</v>
      </c>
      <c r="BA449" s="148">
        <f>Input!E449</f>
        <v>0</v>
      </c>
      <c r="BB449" s="137" t="e">
        <f t="shared" si="1477"/>
        <v>#VALUE!</v>
      </c>
      <c r="BC449" s="143" t="e">
        <f t="shared" si="1478"/>
        <v>#VALUE!</v>
      </c>
      <c r="BD449" s="137" t="e">
        <f t="shared" si="1479"/>
        <v>#VALUE!</v>
      </c>
      <c r="BE449" s="149" t="e">
        <f t="shared" si="1480"/>
        <v>#VALUE!</v>
      </c>
      <c r="BF449" s="150" t="e">
        <f t="shared" si="1481"/>
        <v>#VALUE!</v>
      </c>
      <c r="BG449" s="151"/>
      <c r="BH449" s="151"/>
      <c r="BI449" s="151"/>
      <c r="BJ449" s="151"/>
      <c r="BK449" s="151"/>
      <c r="BL449" s="151"/>
      <c r="BM449" s="155"/>
      <c r="BN449" s="151"/>
      <c r="BO449" s="151"/>
      <c r="BP449" s="151"/>
      <c r="BQ449" s="151"/>
      <c r="BR449" s="151"/>
      <c r="BS449" s="151"/>
      <c r="BT449" s="151"/>
      <c r="BU449" s="151"/>
      <c r="BV449" s="151"/>
      <c r="BW449" s="151"/>
      <c r="BX449" s="151"/>
      <c r="BY449" s="151"/>
      <c r="BZ449" s="151"/>
      <c r="CA449" s="151"/>
      <c r="CB449" s="151"/>
      <c r="CC449" s="151"/>
      <c r="CD449" s="151"/>
      <c r="CE449" s="151"/>
      <c r="CF449" s="151"/>
      <c r="CG449" s="151"/>
      <c r="CH449" s="151"/>
      <c r="CI449" s="151"/>
      <c r="CJ449" s="151"/>
      <c r="CK449" s="151"/>
      <c r="CL449" s="151"/>
      <c r="CM449" s="151"/>
      <c r="CN449" s="151"/>
      <c r="CO449" s="151"/>
      <c r="CP449" s="151"/>
      <c r="CQ449" s="151"/>
      <c r="CR449" s="151"/>
      <c r="CS449" s="151"/>
      <c r="CT449" s="151"/>
      <c r="CU449" s="151"/>
      <c r="CV449" s="151"/>
      <c r="CW449" s="151"/>
      <c r="CX449" s="151"/>
      <c r="CY449" s="151"/>
      <c r="CZ449" s="151"/>
      <c r="DA449" s="151"/>
      <c r="DB449" s="151"/>
      <c r="DC449" s="151"/>
      <c r="DD449" s="151"/>
      <c r="DE449" s="151"/>
    </row>
    <row r="450" spans="1:109" ht="15" customHeight="1" x14ac:dyDescent="0.2">
      <c r="A450" s="9">
        <f>Input!A450</f>
        <v>9322</v>
      </c>
      <c r="B450" s="9" t="str">
        <f>Input!B450</f>
        <v>ZPT-LB-6,7</v>
      </c>
      <c r="C450" s="9">
        <f>Input!O450</f>
        <v>0.90085112802505973</v>
      </c>
      <c r="D450" s="9">
        <f>C450*Input!P450/100</f>
        <v>2.135533544251121E-3</v>
      </c>
      <c r="E450" s="11">
        <f>Input!M450</f>
        <v>1.1486111160925803</v>
      </c>
      <c r="F450" s="12">
        <f>E450*Input!N450/100</f>
        <v>5.6570734634563247E-5</v>
      </c>
      <c r="G450" s="13">
        <f t="shared" si="1456"/>
        <v>158.37050068684496</v>
      </c>
      <c r="H450" s="12">
        <f>G450*Input!L450/100</f>
        <v>7.8149583870557367E-3</v>
      </c>
      <c r="I450" s="9">
        <v>0.3</v>
      </c>
      <c r="J450" s="21">
        <f>(((C450*$G$4*0.000000001*Input!G450*(234/233))-(I450*0.000000000000001))/Input!F450)*1000000000000</f>
        <v>45.425507372070335</v>
      </c>
      <c r="K450" s="9">
        <f>J450*Input!P450/100</f>
        <v>0.10768449052215011</v>
      </c>
      <c r="L450" s="14">
        <f t="shared" si="1457"/>
        <v>0.62820174755850888</v>
      </c>
      <c r="M450" s="22">
        <f>L450*Input!P450/100</f>
        <v>1.4891982290230882E-3</v>
      </c>
      <c r="N450" s="9">
        <v>5.0000000000000001E-3</v>
      </c>
      <c r="O450" s="21">
        <f>(((G450*$D$4*0.000000001*Input!G450*(238/236))-(N450*0.000000001))/Input!F450)*1000000</f>
        <v>0.80445239513805133</v>
      </c>
      <c r="P450" s="9">
        <f>O450*Input!L450/100</f>
        <v>3.9696546800735083E-5</v>
      </c>
      <c r="Q450" s="23">
        <f t="shared" si="1458"/>
        <v>0.60020127222239006</v>
      </c>
      <c r="R450" s="24">
        <f>Q450*Input!L450/100</f>
        <v>2.9617561009993761E-5</v>
      </c>
      <c r="S450" s="65">
        <f>Input!S450*0.0000028263/0.000000000155125</f>
        <v>1.0410472503062815</v>
      </c>
      <c r="T450" s="9">
        <f>S450*Input!T450/100</f>
        <v>9.7062609237686E-4</v>
      </c>
      <c r="U450" s="9">
        <f>S450*1/((U449+U451)/2)</f>
        <v>1.0405209174535874</v>
      </c>
      <c r="V450" s="9">
        <f>U450*Input!T450/100</f>
        <v>9.7013536306563063E-4</v>
      </c>
      <c r="W450" s="3">
        <v>3.0000000000000001E-3</v>
      </c>
      <c r="X450" s="21">
        <f>((($L$4*0.000000001*Input!G450/Input!W450*(232/229))-(W450*0.000000001))/Input!F450)*1000000000</f>
        <v>0.3981898379708228</v>
      </c>
      <c r="Y450" s="21">
        <f>X450*Input!X450/100</f>
        <v>7.7228103049413867E-4</v>
      </c>
      <c r="Z450" s="21">
        <f t="shared" si="1459"/>
        <v>9.7226565052468988E-5</v>
      </c>
      <c r="AA450" s="21">
        <f>Z450*Input!X450/100</f>
        <v>1.8856893041963588E-7</v>
      </c>
      <c r="AB450" s="14">
        <v>0.05</v>
      </c>
      <c r="AC450" s="14">
        <v>0.85</v>
      </c>
      <c r="AD450" s="21">
        <f>(((Input!G450*$L$4*0.000000001*Input!U450*(230/229))-((AB450*0.000000000000001)+(Input!G450*AC450*0.000000000000001)))/Input!F450)*1000000000000</f>
        <v>0.80335087575113318</v>
      </c>
      <c r="AE450" s="21">
        <f>AD450*Input!V450/100</f>
        <v>4.6326721713562643E-3</v>
      </c>
      <c r="AF450" s="21">
        <f t="shared" si="1460"/>
        <v>3.662358043251919E-2</v>
      </c>
      <c r="AG450" s="21">
        <f>AF450*Input!V450/100</f>
        <v>2.1119668504316079E-4</v>
      </c>
      <c r="AH450" s="9">
        <f t="shared" si="1461"/>
        <v>376.68285836031566</v>
      </c>
      <c r="AI450" s="3">
        <f t="shared" si="1462"/>
        <v>2.2917753818842725</v>
      </c>
      <c r="AJ450" s="22">
        <f t="shared" si="1463"/>
        <v>40.520917453587437</v>
      </c>
      <c r="AK450" s="3">
        <f t="shared" si="1464"/>
        <v>0.97013536306563064</v>
      </c>
      <c r="AL450" s="3">
        <f t="shared" si="1465"/>
        <v>6.1018831727749502E-2</v>
      </c>
      <c r="AM450" s="3">
        <f t="shared" si="1466"/>
        <v>3.5188931944406395E-4</v>
      </c>
      <c r="AN450" s="9">
        <f>AL450*1/((AN449+AN451)/2)</f>
        <v>6.073448253800711E-2</v>
      </c>
      <c r="AO450" s="21">
        <f t="shared" si="1467"/>
        <v>3.5024950694635237E-4</v>
      </c>
      <c r="AP450" s="58">
        <f t="shared" si="1468"/>
        <v>6.5648999999999997</v>
      </c>
      <c r="AQ450" s="58">
        <f t="shared" si="1469"/>
        <v>4.1300000000000003E-2</v>
      </c>
      <c r="AR450" s="58">
        <f t="shared" si="1470"/>
        <v>0.62910326128349259</v>
      </c>
      <c r="AS450" s="67">
        <f t="shared" si="1471"/>
        <v>1.6198993496375669E-4</v>
      </c>
      <c r="AT450" s="67">
        <f t="shared" si="1472"/>
        <v>3.1427783253993888E-7</v>
      </c>
      <c r="AU450" s="58">
        <v>0.75</v>
      </c>
      <c r="AV450" s="58">
        <f t="shared" si="1473"/>
        <v>0.375</v>
      </c>
      <c r="AW450" s="58">
        <f t="shared" si="1474"/>
        <v>6.5522</v>
      </c>
      <c r="AX450" s="57">
        <f t="shared" si="1475"/>
        <v>4.0690757700000003E-2</v>
      </c>
      <c r="AY450" s="47">
        <f t="shared" si="1476"/>
        <v>4.0030531453661124E-2</v>
      </c>
      <c r="AZ450" s="9" t="str">
        <f>Input!B450</f>
        <v>ZPT-LB-6,7</v>
      </c>
      <c r="BA450" s="48">
        <f>Input!E450</f>
        <v>6.7</v>
      </c>
      <c r="BB450" s="58">
        <f t="shared" si="1477"/>
        <v>41.278294461408834</v>
      </c>
      <c r="BC450" s="22">
        <f t="shared" si="1478"/>
        <v>0.9882795776171458</v>
      </c>
      <c r="BD450" s="9">
        <f t="shared" si="1479"/>
        <v>6494.2</v>
      </c>
      <c r="BE450" s="49">
        <f t="shared" si="1480"/>
        <v>20.015265726830563</v>
      </c>
      <c r="BF450" s="89">
        <f t="shared" si="1481"/>
        <v>0.61094794807333608</v>
      </c>
      <c r="BG450" s="85"/>
      <c r="BH450" s="85"/>
      <c r="BI450" s="85"/>
      <c r="BJ450" s="85"/>
      <c r="BK450" s="85"/>
      <c r="BL450" s="85"/>
      <c r="BM450" s="90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s="154" customFormat="1" ht="15" customHeight="1" x14ac:dyDescent="0.2">
      <c r="A451" s="137">
        <f>Input!A451</f>
        <v>9186</v>
      </c>
      <c r="B451" s="137" t="str">
        <f>Input!B451</f>
        <v>Hu1-13</v>
      </c>
      <c r="C451" s="137">
        <f>Input!O451</f>
        <v>2.0294460596880874</v>
      </c>
      <c r="D451" s="137">
        <f>C451*Input!P451/100</f>
        <v>2.9990861718799194E-2</v>
      </c>
      <c r="E451" s="138">
        <f>Input!M451</f>
        <v>2.6999197007628224</v>
      </c>
      <c r="F451" s="139">
        <f>E451*Input!N451/100</f>
        <v>4.9074530797378136E-4</v>
      </c>
      <c r="G451" s="140">
        <f t="shared" si="1456"/>
        <v>372.26492834117795</v>
      </c>
      <c r="H451" s="139">
        <f>G451*Input!L451/100</f>
        <v>3.4346178597086906E-2</v>
      </c>
      <c r="I451" s="137">
        <v>0</v>
      </c>
      <c r="J451" s="141">
        <f>(((C451*$G$4*0.000000001*Input!G451*(234/233))-(I451*0.000000000000001))/Input!F451)*1000000000000</f>
        <v>742.29398811818908</v>
      </c>
      <c r="K451" s="137">
        <f>J451*Input!P451/100</f>
        <v>10.969513698614938</v>
      </c>
      <c r="L451" s="142">
        <f t="shared" si="1457"/>
        <v>10.265386288777707</v>
      </c>
      <c r="M451" s="143">
        <f>L451*Input!P451/100</f>
        <v>0.15170040080991692</v>
      </c>
      <c r="N451" s="137">
        <v>0</v>
      </c>
      <c r="O451" s="141">
        <f>(((G451*$D$4*0.000000001*Input!G451*(238/236))-(N451*0.000000001))/Input!F451)*1000000</f>
        <v>13.716004160577191</v>
      </c>
      <c r="P451" s="137">
        <f>O451*Input!L451/100</f>
        <v>1.2654759894701083E-3</v>
      </c>
      <c r="Q451" s="144">
        <f t="shared" si="1458"/>
        <v>10.233499454710776</v>
      </c>
      <c r="R451" s="145">
        <f>Q451*Input!L451/100</f>
        <v>9.4417059783444735E-4</v>
      </c>
      <c r="S451" s="143">
        <f>Input!S451*0.0000028263/0.000000000155125</f>
        <v>1.0012038719143617</v>
      </c>
      <c r="T451" s="137">
        <f>S451*Input!T451/100</f>
        <v>2.822095444293936E-3</v>
      </c>
      <c r="U451" s="143">
        <f>S451</f>
        <v>1.0012038719143617</v>
      </c>
      <c r="V451" s="137">
        <f>U451*Input!T451/100</f>
        <v>2.822095444293936E-3</v>
      </c>
      <c r="W451" s="146">
        <v>0</v>
      </c>
      <c r="X451" s="141">
        <f>((($L$4*0.000000001*Input!G451/Input!W451*(232/229))-(W451*0.000000001))/Input!F451)*1000000000</f>
        <v>0.98094668391360662</v>
      </c>
      <c r="Y451" s="141">
        <f>X451*Input!X451/100</f>
        <v>7.5257149698708479E-3</v>
      </c>
      <c r="Z451" s="141">
        <f t="shared" si="1459"/>
        <v>2.3951911244786338E-4</v>
      </c>
      <c r="AA451" s="141">
        <f>Z451*Input!X451/100</f>
        <v>1.8375642628481711E-6</v>
      </c>
      <c r="AB451" s="142">
        <v>0</v>
      </c>
      <c r="AC451" s="142">
        <v>0.85</v>
      </c>
      <c r="AD451" s="141">
        <f>(((Input!G451*$L$4*0.000000001*Input!U451*(230/229))-((AB451*0.000000000000001)+(Input!G451*AC451*0.000000000000001)))/Input!F451)*1000000000000</f>
        <v>225.32374674325018</v>
      </c>
      <c r="AE451" s="141">
        <f>AD451*Input!V451/100</f>
        <v>0.83304842932000123</v>
      </c>
      <c r="AF451" s="141">
        <f t="shared" si="1460"/>
        <v>10.272176966872953</v>
      </c>
      <c r="AG451" s="141">
        <f>AF451*Input!V451/100</f>
        <v>3.7977448057000901E-2</v>
      </c>
      <c r="AH451" s="137">
        <f t="shared" si="1461"/>
        <v>42886.66930121879</v>
      </c>
      <c r="AI451" s="146">
        <f t="shared" si="1462"/>
        <v>365.23375008876832</v>
      </c>
      <c r="AJ451" s="143">
        <f t="shared" si="1463"/>
        <v>1.203871914361665</v>
      </c>
      <c r="AK451" s="146">
        <f t="shared" si="1464"/>
        <v>2.8220954442939359</v>
      </c>
      <c r="AL451" s="146">
        <f t="shared" si="1465"/>
        <v>1.0037795000950895</v>
      </c>
      <c r="AM451" s="146">
        <f t="shared" si="1466"/>
        <v>3.712246426281025E-3</v>
      </c>
      <c r="AN451" s="137">
        <f>AF451/Q451</f>
        <v>1.0037795000950895</v>
      </c>
      <c r="AO451" s="141">
        <f t="shared" si="1467"/>
        <v>3.712246426281025E-3</v>
      </c>
      <c r="AP451" s="137" t="str">
        <f t="shared" si="1468"/>
        <v>Out of range</v>
      </c>
      <c r="AQ451" s="137" t="e">
        <f t="shared" si="1469"/>
        <v>#VALUE!</v>
      </c>
      <c r="AR451" s="137" t="e">
        <f t="shared" si="1470"/>
        <v>#VALUE!</v>
      </c>
      <c r="AS451" s="145">
        <f t="shared" si="1471"/>
        <v>2.3405396512490729E-5</v>
      </c>
      <c r="AT451" s="145">
        <f t="shared" si="1472"/>
        <v>1.7957660978253984E-7</v>
      </c>
      <c r="AU451" s="137">
        <v>0.75</v>
      </c>
      <c r="AV451" s="137">
        <f t="shared" si="1473"/>
        <v>0.375</v>
      </c>
      <c r="AW451" s="137" t="str">
        <f t="shared" si="1474"/>
        <v>Out of range</v>
      </c>
      <c r="AX451" s="147">
        <f t="shared" si="1475"/>
        <v>297.5730432021</v>
      </c>
      <c r="AY451" s="147" t="e">
        <f t="shared" si="1476"/>
        <v>#VALUE!</v>
      </c>
      <c r="AZ451" s="137" t="str">
        <f>Input!B451</f>
        <v>Hu1-13</v>
      </c>
      <c r="BA451" s="148">
        <f>Input!E451</f>
        <v>0</v>
      </c>
      <c r="BB451" s="137" t="e">
        <f t="shared" si="1477"/>
        <v>#VALUE!</v>
      </c>
      <c r="BC451" s="143" t="e">
        <f t="shared" si="1478"/>
        <v>#VALUE!</v>
      </c>
      <c r="BD451" s="137" t="e">
        <f t="shared" si="1479"/>
        <v>#VALUE!</v>
      </c>
      <c r="BE451" s="149" t="e">
        <f t="shared" si="1480"/>
        <v>#VALUE!</v>
      </c>
      <c r="BF451" s="150" t="e">
        <f t="shared" si="1481"/>
        <v>#VALUE!</v>
      </c>
      <c r="BG451" s="151"/>
      <c r="BH451" s="151"/>
      <c r="BI451" s="151"/>
      <c r="BJ451" s="151"/>
      <c r="BK451" s="151"/>
      <c r="BL451" s="151"/>
      <c r="BM451" s="155"/>
      <c r="BN451" s="151"/>
      <c r="BO451" s="151"/>
      <c r="BP451" s="151"/>
      <c r="BQ451" s="151"/>
      <c r="BR451" s="151"/>
      <c r="BS451" s="151"/>
      <c r="BT451" s="151"/>
      <c r="BU451" s="151"/>
      <c r="BV451" s="151"/>
      <c r="BW451" s="151"/>
      <c r="BX451" s="151"/>
      <c r="BY451" s="151"/>
      <c r="BZ451" s="151"/>
      <c r="CA451" s="151"/>
      <c r="CB451" s="151"/>
      <c r="CC451" s="151"/>
      <c r="CD451" s="151"/>
      <c r="CE451" s="151"/>
      <c r="CF451" s="151"/>
      <c r="CG451" s="151"/>
      <c r="CH451" s="151"/>
      <c r="CI451" s="151"/>
      <c r="CJ451" s="151"/>
      <c r="CK451" s="151"/>
      <c r="CL451" s="151"/>
      <c r="CM451" s="151"/>
      <c r="CN451" s="151"/>
      <c r="CO451" s="151"/>
      <c r="CP451" s="151"/>
      <c r="CQ451" s="151"/>
      <c r="CR451" s="151"/>
      <c r="CS451" s="151"/>
      <c r="CT451" s="151"/>
      <c r="CU451" s="151"/>
      <c r="CV451" s="151"/>
      <c r="CW451" s="151"/>
      <c r="CX451" s="151"/>
      <c r="CY451" s="151"/>
      <c r="CZ451" s="151"/>
      <c r="DA451" s="151"/>
      <c r="DB451" s="151"/>
      <c r="DC451" s="151"/>
      <c r="DD451" s="151"/>
      <c r="DE451" s="151"/>
    </row>
    <row r="452" spans="1:109" ht="15" customHeight="1" x14ac:dyDescent="0.2">
      <c r="A452" s="9">
        <f>Input!A452</f>
        <v>9323</v>
      </c>
      <c r="B452" s="9" t="str">
        <f>Input!B452</f>
        <v>ZPT-LB-11</v>
      </c>
      <c r="C452" s="9">
        <f>Input!O452</f>
        <v>0.50254775705695476</v>
      </c>
      <c r="D452" s="9">
        <f>C452*Input!P452/100</f>
        <v>1.6510655520920398E-3</v>
      </c>
      <c r="E452" s="11">
        <f>Input!M452</f>
        <v>0.64178132530118293</v>
      </c>
      <c r="F452" s="12">
        <f>E452*Input!N452/100</f>
        <v>3.9836769529329855E-5</v>
      </c>
      <c r="G452" s="13">
        <f t="shared" ref="G452:G459" si="1482">E452*137.88</f>
        <v>88.488809132527095</v>
      </c>
      <c r="H452" s="12">
        <f>G452*Input!L452/100</f>
        <v>5.261037145801061E-3</v>
      </c>
      <c r="I452" s="9">
        <v>0.3</v>
      </c>
      <c r="J452" s="21">
        <f>(((C452*$G$4*0.000000001*Input!G452*(234/233))-(I452*0.000000000000001))/Input!F452)*1000000000000</f>
        <v>33.78597633534303</v>
      </c>
      <c r="K452" s="9">
        <f>J452*Input!P452/100</f>
        <v>0.11100012066069125</v>
      </c>
      <c r="L452" s="14">
        <f t="shared" ref="L452:L459" si="1483">(J452/234)*602200000000*0.0000028263/(365.2425*24*60)</f>
        <v>0.46723549399214082</v>
      </c>
      <c r="M452" s="22">
        <f>L452*Input!P452/100</f>
        <v>1.5350509837370591E-3</v>
      </c>
      <c r="N452" s="9">
        <v>5.0000000000000001E-3</v>
      </c>
      <c r="O452" s="21">
        <f>(((G452*$D$4*0.000000001*Input!G452*(238/236))-(N452*0.000000001))/Input!F452)*1000000</f>
        <v>0.59927848640735881</v>
      </c>
      <c r="P452" s="9">
        <f>O452*Input!L452/100</f>
        <v>3.562966219769841E-5</v>
      </c>
      <c r="Q452" s="23">
        <f t="shared" ref="Q452:Q459" si="1484">(O452/238.05)*602200000000000000*0.00000000015512/(365.2425*24*60)</f>
        <v>0.44712118719651445</v>
      </c>
      <c r="R452" s="24">
        <f>Q452*Input!L452/100</f>
        <v>2.658326174321693E-5</v>
      </c>
      <c r="S452" s="65">
        <f>Input!S452*0.0000028263/0.000000000155125</f>
        <v>1.0433469728867282</v>
      </c>
      <c r="T452" s="9">
        <f>S452*Input!T452/100</f>
        <v>2.1446041014344707E-3</v>
      </c>
      <c r="U452" s="9">
        <f>S452*1/((U451+U453)/2)</f>
        <v>1.0425778115878663</v>
      </c>
      <c r="V452" s="9">
        <f>U452*Input!T452/100</f>
        <v>2.143023087141939E-3</v>
      </c>
      <c r="W452" s="3">
        <v>3.0000000000000001E-3</v>
      </c>
      <c r="X452" s="21">
        <f>((($L$4*0.000000001*Input!G452/Input!W452*(232/229))-(W452*0.000000001))/Input!F452)*1000000000</f>
        <v>0.39711578311005075</v>
      </c>
      <c r="Y452" s="21">
        <f>X452*Input!X452/100</f>
        <v>9.1540566544356494E-4</v>
      </c>
      <c r="Z452" s="21">
        <f t="shared" ref="Z452:Z459" si="1485">(X452/232)*6.022E+23*0.000000001*0.000000000049475/(365.2425*24*60)</f>
        <v>9.6964311587330524E-5</v>
      </c>
      <c r="AA452" s="21">
        <f>Z452*Input!X452/100</f>
        <v>2.2351587105838951E-7</v>
      </c>
      <c r="AB452" s="14">
        <v>0.05</v>
      </c>
      <c r="AC452" s="14">
        <v>0.85</v>
      </c>
      <c r="AD452" s="21">
        <f>(((Input!G452*$L$4*0.000000001*Input!U452*(230/229))-((AB452*0.000000000000001)+(Input!G452*AC452*0.000000000000001)))/Input!F452)*1000000000000</f>
        <v>0.65253601856750676</v>
      </c>
      <c r="AE452" s="21">
        <f>AD452*Input!V452/100</f>
        <v>5.5656118144187137E-3</v>
      </c>
      <c r="AF452" s="21">
        <f t="shared" ref="AF452:AF459" si="1486">(AD452/230)*602200000000*0.0000091577/(365.2425*24*60)</f>
        <v>2.9748153742632188E-2</v>
      </c>
      <c r="AG452" s="21">
        <f>AF452*Input!V452/100</f>
        <v>2.5372802606452542E-4</v>
      </c>
      <c r="AH452" s="9">
        <f t="shared" ref="AH452:AH459" si="1487">AF452/Z452</f>
        <v>306.79487386284006</v>
      </c>
      <c r="AI452" s="3">
        <f t="shared" ref="AI452:AI459" si="1488">AH452*SQRT((AG452/AF452)^2+(AA452/Z452)^2)</f>
        <v>2.7105972806758416</v>
      </c>
      <c r="AJ452" s="22">
        <f t="shared" ref="AJ452:AJ459" si="1489">(U452-1)*1000</f>
        <v>42.577811587866336</v>
      </c>
      <c r="AK452" s="3">
        <f t="shared" ref="AK452:AK459" si="1490">V452*1000</f>
        <v>2.1430230871419389</v>
      </c>
      <c r="AL452" s="3">
        <f t="shared" ref="AL452:AL459" si="1491">AF452/Q452</f>
        <v>6.6532641696439146E-2</v>
      </c>
      <c r="AM452" s="3">
        <f t="shared" ref="AM452:AM459" si="1492">AL452*SQRT((R452/Q452)^2+(AG452/AF452)^2)</f>
        <v>5.6748415778609673E-4</v>
      </c>
      <c r="AN452" s="9">
        <f>AL452*1/((AN451+AN453)/2)</f>
        <v>6.6263400776648496E-2</v>
      </c>
      <c r="AO452" s="21">
        <f t="shared" ref="AO452:AO459" si="1493">AN452*SQRT((R452/Q452)^2+(AG452/AF452)^2)</f>
        <v>5.6518769167993987E-4</v>
      </c>
      <c r="AP452" s="58">
        <f t="shared" ref="AP452:AP459" si="1494">ThU_Alter_Kombi(AN452,U452)</f>
        <v>7.1676000000000002</v>
      </c>
      <c r="AQ452" s="58">
        <f t="shared" ref="AQ452:AQ459" si="1495">Montealter(AN452,AO452,U452,V452)</f>
        <v>5.8200000000000002E-2</v>
      </c>
      <c r="AR452" s="58">
        <f t="shared" ref="AR452:AR459" si="1496">(AQ452/AP452)*100</f>
        <v>0.81198727607567389</v>
      </c>
      <c r="AS452" s="67">
        <f t="shared" ref="AS452:AS459" si="1497">Z452/Q452</f>
        <v>2.1686360289769425E-4</v>
      </c>
      <c r="AT452" s="67">
        <f t="shared" ref="AT452:AT459" si="1498">AS452*SQRT((Y452/X452)^2+(P452/O452)^2)</f>
        <v>5.0006622378274141E-7</v>
      </c>
      <c r="AU452" s="58">
        <v>0.75</v>
      </c>
      <c r="AV452" s="58">
        <f t="shared" ref="AV452:AV459" si="1499">AU452/2</f>
        <v>0.375</v>
      </c>
      <c r="AW452" s="58">
        <f t="shared" ref="AW452:AW459" si="1500">marincorr_age(AN452,U452,AS452,AU452)</f>
        <v>7.1505999999999998</v>
      </c>
      <c r="AX452" s="57">
        <f t="shared" ref="AX452:AX459" si="1501">marincorr_age_error(AN452, AO452, U452, V452, AS452, AT452, AU452, AV452)</f>
        <v>6.8973866300000006E-2</v>
      </c>
      <c r="AY452" s="47">
        <f t="shared" ref="AY452:AY459" si="1502">SQRT(((AU452*EXP(-0.0000091577*AW452*1000))/(0.0000091577*(EXP(-0.0000091577*AW452*1000)+(AJ452/1000)*EXP(-(0.0000091577-0.0000028263)*AW452*1000)-AS452*AU452*EXP(-0.0000091577*AW452*1000))))^2*AT452^2+((AS452*EXP(-0.0000091577*AW452*1000))/(0.0000091577*(EXP(-0.0000091577*AW452*1000)+(AJ452/1000)*EXP(-(0.0000091577-0.0000028263)*AW452*1000)-AS452*AU452*EXP(-0.0000091577*AW452*1000))))^2*AV452^2+((0.0000091577/(0.0000091577-0.0000028263))*(EXP(-(0.0000091577-0.0000028263)*AW452*1000)-1)/(0.0000091577*(EXP(-0.0000091577*AW452*1000)+(AJ452/1000)*EXP(-(0.0000091577-0.0000028263)*AW452*1000)-AS452*AU452*EXP(-0.0000091577*AW452*1000))))^2*T452^2+(1/(0.0000091577*(EXP(-0.0000091577*AW452*1000)+(AJ452/1000)*EXP(-(0.0000091577-0.0000028263)*AW452*1000)-AS452*AU452*EXP(-0.0000091577*AW452*1000))))^2*AO452^2)/1000</f>
        <v>6.5552104035523945E-2</v>
      </c>
      <c r="AZ452" s="9" t="str">
        <f>Input!B452</f>
        <v>ZPT-LB-11</v>
      </c>
      <c r="BA452" s="48">
        <f>Input!E452</f>
        <v>11</v>
      </c>
      <c r="BB452" s="58">
        <f t="shared" ref="BB452:BB459" si="1503">((U452-1)*EXP(0.0000028263*AW452*1000))*1000</f>
        <v>43.447052100367138</v>
      </c>
      <c r="BC452" s="22">
        <f t="shared" ref="BC452:BC459" si="1504">SQRT((EXP(0.0000028263*AW452*1000)*V452)^2+((U452-1)*0.0000028263*EXP(0.0000028263*AW452*1000)*AX452*1000)^2)*1000</f>
        <v>2.1867900344963034</v>
      </c>
      <c r="BD452" s="9">
        <f t="shared" ref="BD452:BD459" si="1505">AW452*1000-58</f>
        <v>7092.5999999999995</v>
      </c>
      <c r="BE452" s="49">
        <f t="shared" ref="BE452:BE459" si="1506">AY452/2*1000</f>
        <v>32.77605201776197</v>
      </c>
      <c r="BF452" s="89">
        <f t="shared" ref="BF452:BF459" si="1507">AY452/AW452*100</f>
        <v>0.91673571498229445</v>
      </c>
      <c r="BG452" s="85"/>
      <c r="BH452" s="85"/>
      <c r="BI452" s="85"/>
      <c r="BJ452" s="85"/>
      <c r="BK452" s="85"/>
      <c r="BL452" s="85"/>
      <c r="BM452" s="90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s="154" customFormat="1" ht="15" customHeight="1" x14ac:dyDescent="0.2">
      <c r="A453" s="137">
        <f>Input!A453</f>
        <v>9186</v>
      </c>
      <c r="B453" s="137" t="str">
        <f>Input!B453</f>
        <v>Hu1-13</v>
      </c>
      <c r="C453" s="137">
        <f>Input!O453</f>
        <v>2.0423604806316478</v>
      </c>
      <c r="D453" s="137">
        <f>C453*Input!P453/100</f>
        <v>2.7104013860518035E-2</v>
      </c>
      <c r="E453" s="138">
        <f>Input!M453</f>
        <v>2.6998680141580769</v>
      </c>
      <c r="F453" s="139">
        <f>E453*Input!N453/100</f>
        <v>3.9838708533740711E-4</v>
      </c>
      <c r="G453" s="140">
        <f t="shared" si="1482"/>
        <v>372.25780179211563</v>
      </c>
      <c r="H453" s="139">
        <f>G453*Input!L453/100</f>
        <v>2.3630131235091993E-2</v>
      </c>
      <c r="I453" s="137">
        <v>0</v>
      </c>
      <c r="J453" s="141">
        <f>(((C453*$G$4*0.000000001*Input!G453*(234/233))-(I453*0.000000000000001))/Input!F453)*1000000000000</f>
        <v>747.01759088687049</v>
      </c>
      <c r="K453" s="137">
        <f>J453*Input!P453/100</f>
        <v>9.9136148243460998</v>
      </c>
      <c r="L453" s="142">
        <f t="shared" si="1483"/>
        <v>10.330710281523737</v>
      </c>
      <c r="M453" s="143">
        <f>L453*Input!P453/100</f>
        <v>0.13709808690227784</v>
      </c>
      <c r="N453" s="137">
        <v>0</v>
      </c>
      <c r="O453" s="141">
        <f>(((G453*$D$4*0.000000001*Input!G453*(238/236))-(N453*0.000000001))/Input!F453)*1000000</f>
        <v>13.715741584736312</v>
      </c>
      <c r="P453" s="137">
        <f>O453*Input!L453/100</f>
        <v>8.7064602024089044E-4</v>
      </c>
      <c r="Q453" s="144">
        <f t="shared" si="1484"/>
        <v>10.233303547091253</v>
      </c>
      <c r="R453" s="145">
        <f>Q453*Input!L453/100</f>
        <v>6.4958828162139633E-4</v>
      </c>
      <c r="S453" s="143">
        <f>Input!S453*0.0000028263/0.000000000155125</f>
        <v>1.0002716271617036</v>
      </c>
      <c r="T453" s="137">
        <f>S453*Input!T453/100</f>
        <v>1.856335157586739E-3</v>
      </c>
      <c r="U453" s="143">
        <f>S453</f>
        <v>1.0002716271617036</v>
      </c>
      <c r="V453" s="137">
        <f>U453*Input!T453/100</f>
        <v>1.856335157586739E-3</v>
      </c>
      <c r="W453" s="146">
        <v>0</v>
      </c>
      <c r="X453" s="141">
        <f>((($L$4*0.000000001*Input!G453/Input!W453*(232/229))-(W453*0.000000001))/Input!F453)*1000000000</f>
        <v>0.97361056151723901</v>
      </c>
      <c r="Y453" s="141">
        <f>X453*Input!X453/100</f>
        <v>5.6971804109690015E-3</v>
      </c>
      <c r="Z453" s="141">
        <f t="shared" si="1485"/>
        <v>2.3772784126666464E-4</v>
      </c>
      <c r="AA453" s="141">
        <f>Z453*Input!X453/100</f>
        <v>1.3910884433050689E-6</v>
      </c>
      <c r="AB453" s="142">
        <v>0</v>
      </c>
      <c r="AC453" s="142">
        <v>0.85</v>
      </c>
      <c r="AD453" s="141">
        <f>(((Input!G453*$L$4*0.000000001*Input!U453*(230/229))-((AB453*0.000000000000001)+(Input!G453*AC453*0.000000000000001)))/Input!F453)*1000000000000</f>
        <v>225.4467944360531</v>
      </c>
      <c r="AE453" s="141">
        <f>AD453*Input!V453/100</f>
        <v>0.71589647678022728</v>
      </c>
      <c r="AF453" s="141">
        <f t="shared" si="1486"/>
        <v>10.277786529531598</v>
      </c>
      <c r="AG453" s="141">
        <f>AF453*Input!V453/100</f>
        <v>3.2636663493026352E-2</v>
      </c>
      <c r="AH453" s="137">
        <f t="shared" si="1487"/>
        <v>43233.415466902654</v>
      </c>
      <c r="AI453" s="146">
        <f t="shared" si="1488"/>
        <v>287.83441896714908</v>
      </c>
      <c r="AJ453" s="143">
        <f t="shared" si="1489"/>
        <v>0.27162716170359147</v>
      </c>
      <c r="AK453" s="146">
        <f t="shared" si="1490"/>
        <v>1.8563351575867391</v>
      </c>
      <c r="AL453" s="146">
        <f t="shared" si="1491"/>
        <v>1.0043468839007506</v>
      </c>
      <c r="AM453" s="146">
        <f t="shared" si="1492"/>
        <v>3.1898969477162009E-3</v>
      </c>
      <c r="AN453" s="137">
        <f>AF453/Q453</f>
        <v>1.0043468839007506</v>
      </c>
      <c r="AO453" s="141">
        <f t="shared" si="1493"/>
        <v>3.1898969477162009E-3</v>
      </c>
      <c r="AP453" s="137" t="str">
        <f t="shared" si="1494"/>
        <v>Out of range</v>
      </c>
      <c r="AQ453" s="137" t="e">
        <f t="shared" si="1495"/>
        <v>#VALUE!</v>
      </c>
      <c r="AR453" s="137" t="e">
        <f t="shared" si="1496"/>
        <v>#VALUE!</v>
      </c>
      <c r="AS453" s="145">
        <f t="shared" si="1497"/>
        <v>2.3230801292338989E-5</v>
      </c>
      <c r="AT453" s="145">
        <f t="shared" si="1498"/>
        <v>1.3594537528809168E-7</v>
      </c>
      <c r="AU453" s="137">
        <v>0.75</v>
      </c>
      <c r="AV453" s="137">
        <f t="shared" si="1499"/>
        <v>0.375</v>
      </c>
      <c r="AW453" s="137" t="str">
        <f t="shared" si="1500"/>
        <v>Out of range</v>
      </c>
      <c r="AX453" s="147">
        <f t="shared" si="1501"/>
        <v>219.4273660849</v>
      </c>
      <c r="AY453" s="147" t="e">
        <f t="shared" si="1502"/>
        <v>#VALUE!</v>
      </c>
      <c r="AZ453" s="137" t="str">
        <f>Input!B453</f>
        <v>Hu1-13</v>
      </c>
      <c r="BA453" s="148">
        <f>Input!E453</f>
        <v>0</v>
      </c>
      <c r="BB453" s="137" t="e">
        <f t="shared" si="1503"/>
        <v>#VALUE!</v>
      </c>
      <c r="BC453" s="143" t="e">
        <f t="shared" si="1504"/>
        <v>#VALUE!</v>
      </c>
      <c r="BD453" s="137" t="e">
        <f t="shared" si="1505"/>
        <v>#VALUE!</v>
      </c>
      <c r="BE453" s="149" t="e">
        <f t="shared" si="1506"/>
        <v>#VALUE!</v>
      </c>
      <c r="BF453" s="150" t="e">
        <f t="shared" si="1507"/>
        <v>#VALUE!</v>
      </c>
      <c r="BG453" s="151"/>
      <c r="BH453" s="151"/>
      <c r="BI453" s="151"/>
      <c r="BJ453" s="151"/>
      <c r="BK453" s="151"/>
      <c r="BL453" s="151"/>
      <c r="BM453" s="155"/>
      <c r="BN453" s="151"/>
      <c r="BO453" s="151"/>
      <c r="BP453" s="151"/>
      <c r="BQ453" s="151"/>
      <c r="BR453" s="151"/>
      <c r="BS453" s="151"/>
      <c r="BT453" s="151"/>
      <c r="BU453" s="151"/>
      <c r="BV453" s="151"/>
      <c r="BW453" s="151"/>
      <c r="BX453" s="151"/>
      <c r="BY453" s="151"/>
      <c r="BZ453" s="151"/>
      <c r="CA453" s="151"/>
      <c r="CB453" s="151"/>
      <c r="CC453" s="151"/>
      <c r="CD453" s="151"/>
      <c r="CE453" s="151"/>
      <c r="CF453" s="151"/>
      <c r="CG453" s="151"/>
      <c r="CH453" s="151"/>
      <c r="CI453" s="151"/>
      <c r="CJ453" s="151"/>
      <c r="CK453" s="151"/>
      <c r="CL453" s="151"/>
      <c r="CM453" s="151"/>
      <c r="CN453" s="151"/>
      <c r="CO453" s="151"/>
      <c r="CP453" s="151"/>
      <c r="CQ453" s="151"/>
      <c r="CR453" s="151"/>
      <c r="CS453" s="151"/>
      <c r="CT453" s="151"/>
      <c r="CU453" s="151"/>
      <c r="CV453" s="151"/>
      <c r="CW453" s="151"/>
      <c r="CX453" s="151"/>
      <c r="CY453" s="151"/>
      <c r="CZ453" s="151"/>
      <c r="DA453" s="151"/>
      <c r="DB453" s="151"/>
      <c r="DC453" s="151"/>
      <c r="DD453" s="151"/>
      <c r="DE453" s="151"/>
    </row>
    <row r="454" spans="1:109" ht="15" customHeight="1" x14ac:dyDescent="0.2">
      <c r="A454" s="9">
        <f>Input!A454</f>
        <v>9328</v>
      </c>
      <c r="B454" s="9" t="str">
        <f>Input!B454</f>
        <v>ZPT-LB-16,9</v>
      </c>
      <c r="C454" s="9">
        <f>Input!O454</f>
        <v>0.99541368140143316</v>
      </c>
      <c r="D454" s="9">
        <f>C454*Input!P454/100</f>
        <v>2.8754554254094094E-3</v>
      </c>
      <c r="E454" s="11">
        <f>Input!M454</f>
        <v>1.2734349618756196</v>
      </c>
      <c r="F454" s="12">
        <f>E454*Input!N454/100</f>
        <v>7.279315771595929E-5</v>
      </c>
      <c r="G454" s="13">
        <f t="shared" si="1482"/>
        <v>175.58121254341043</v>
      </c>
      <c r="H454" s="12">
        <f>G454*Input!L454/100</f>
        <v>6.8248328157910036E-3</v>
      </c>
      <c r="I454" s="9">
        <v>0.3</v>
      </c>
      <c r="J454" s="21">
        <f>(((C454*$G$4*0.000000001*Input!G454*(234/233))-(I454*0.000000000000001))/Input!F454)*1000000000000</f>
        <v>37.418839451758721</v>
      </c>
      <c r="K454" s="9">
        <f>J454*Input!P454/100</f>
        <v>0.10809194903027616</v>
      </c>
      <c r="L454" s="14">
        <f t="shared" si="1483"/>
        <v>0.51747535019628688</v>
      </c>
      <c r="M454" s="22">
        <f>L454*Input!P454/100</f>
        <v>1.4948330840125069E-3</v>
      </c>
      <c r="N454" s="9">
        <v>5.0000000000000001E-3</v>
      </c>
      <c r="O454" s="21">
        <f>(((G454*$D$4*0.000000001*Input!G454*(238/236))-(N454*0.000000001))/Input!F454)*1000000</f>
        <v>0.66488107975913591</v>
      </c>
      <c r="P454" s="9">
        <f>O454*Input!L454/100</f>
        <v>2.5843893808495092E-5</v>
      </c>
      <c r="Q454" s="23">
        <f t="shared" si="1484"/>
        <v>0.49606722829080152</v>
      </c>
      <c r="R454" s="24">
        <f>Q454*Input!L454/100</f>
        <v>1.9282107974055054E-5</v>
      </c>
      <c r="S454" s="65">
        <f>Input!S454*0.0000028263/0.000000000155125</f>
        <v>1.038934737735411</v>
      </c>
      <c r="T454" s="9">
        <f>S454*Input!T454/100</f>
        <v>1.1086061152224816E-3</v>
      </c>
      <c r="U454" s="9">
        <f>S454*1/((U453+U455)/2)</f>
        <v>1.0389607350549155</v>
      </c>
      <c r="V454" s="9">
        <f>U454*Input!T454/100</f>
        <v>1.1086338559325908E-3</v>
      </c>
      <c r="W454" s="3">
        <v>3.0000000000000001E-3</v>
      </c>
      <c r="X454" s="21">
        <f>((($L$4*0.000000001*Input!G454/Input!W454*(232/229))-(W454*0.000000001))/Input!F454)*1000000000</f>
        <v>0.83794406284938072</v>
      </c>
      <c r="Y454" s="21">
        <f>X454*Input!X454/100</f>
        <v>1.4420696269810899E-3</v>
      </c>
      <c r="Z454" s="21">
        <f t="shared" si="1485"/>
        <v>2.0460196410870029E-4</v>
      </c>
      <c r="AA454" s="21">
        <f>Z454*Input!X454/100</f>
        <v>3.5211214106408273E-7</v>
      </c>
      <c r="AB454" s="14">
        <v>0.05</v>
      </c>
      <c r="AC454" s="14">
        <v>0.85</v>
      </c>
      <c r="AD454" s="21">
        <f>(((Input!G454*$L$4*0.000000001*Input!U454*(230/229))-((AB454*0.000000000000001)+(Input!G454*AC454*0.000000000000001)))/Input!F454)*1000000000000</f>
        <v>0.69550885997320788</v>
      </c>
      <c r="AE454" s="21">
        <f>AD454*Input!V454/100</f>
        <v>4.1932332605045053E-3</v>
      </c>
      <c r="AF454" s="21">
        <f t="shared" si="1486"/>
        <v>3.1707222141187257E-2</v>
      </c>
      <c r="AG454" s="21">
        <f>AF454*Input!V454/100</f>
        <v>1.9116331384441739E-4</v>
      </c>
      <c r="AH454" s="9">
        <f t="shared" si="1487"/>
        <v>154.97027254509612</v>
      </c>
      <c r="AI454" s="3">
        <f t="shared" si="1488"/>
        <v>0.97163678469946979</v>
      </c>
      <c r="AJ454" s="22">
        <f t="shared" si="1489"/>
        <v>38.960735054915489</v>
      </c>
      <c r="AK454" s="3">
        <f t="shared" si="1490"/>
        <v>1.1086338559325908</v>
      </c>
      <c r="AL454" s="3">
        <f t="shared" si="1491"/>
        <v>6.391718769739016E-2</v>
      </c>
      <c r="AM454" s="3">
        <f t="shared" si="1492"/>
        <v>3.8536568396492325E-4</v>
      </c>
      <c r="AN454" s="9">
        <f>AL454*1/((AN453+AN455)/2)</f>
        <v>6.3673820958421251E-2</v>
      </c>
      <c r="AO454" s="21">
        <f t="shared" si="1493"/>
        <v>3.8389839178271578E-4</v>
      </c>
      <c r="AP454" s="58">
        <f t="shared" si="1494"/>
        <v>6.9036</v>
      </c>
      <c r="AQ454" s="58">
        <f t="shared" si="1495"/>
        <v>4.5199999999999997E-2</v>
      </c>
      <c r="AR454" s="58">
        <f t="shared" si="1496"/>
        <v>0.65473086505591283</v>
      </c>
      <c r="AS454" s="67">
        <f t="shared" si="1497"/>
        <v>4.1244805631215729E-4</v>
      </c>
      <c r="AT454" s="67">
        <f t="shared" si="1498"/>
        <v>7.099883281490347E-7</v>
      </c>
      <c r="AU454" s="58">
        <v>0.75</v>
      </c>
      <c r="AV454" s="58">
        <f t="shared" si="1499"/>
        <v>0.375</v>
      </c>
      <c r="AW454" s="58">
        <f t="shared" si="1500"/>
        <v>6.8711000000000002</v>
      </c>
      <c r="AX454" s="57">
        <f t="shared" si="1501"/>
        <v>4.7348247000000003E-2</v>
      </c>
      <c r="AY454" s="47">
        <f t="shared" si="1502"/>
        <v>4.6552127447724932E-2</v>
      </c>
      <c r="AZ454" s="9" t="str">
        <f>Input!B454</f>
        <v>ZPT-LB-16,9</v>
      </c>
      <c r="BA454" s="48">
        <f>Input!E454</f>
        <v>16.899999999999999</v>
      </c>
      <c r="BB454" s="58">
        <f t="shared" si="1503"/>
        <v>39.7247387301774</v>
      </c>
      <c r="BC454" s="22">
        <f t="shared" si="1504"/>
        <v>1.1303862009706283</v>
      </c>
      <c r="BD454" s="9">
        <f t="shared" si="1505"/>
        <v>6813.1</v>
      </c>
      <c r="BE454" s="49">
        <f t="shared" si="1506"/>
        <v>23.276063723862467</v>
      </c>
      <c r="BF454" s="89">
        <f t="shared" si="1507"/>
        <v>0.67750618456615286</v>
      </c>
      <c r="BG454" s="85"/>
      <c r="BH454" s="85"/>
      <c r="BI454" s="85"/>
      <c r="BJ454" s="85"/>
      <c r="BK454" s="85"/>
      <c r="BL454" s="85"/>
      <c r="BM454" s="90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s="154" customFormat="1" ht="15" customHeight="1" x14ac:dyDescent="0.2">
      <c r="A455" s="137">
        <f>Input!A455</f>
        <v>9186</v>
      </c>
      <c r="B455" s="137" t="str">
        <f>Input!B455</f>
        <v>Hu1-13</v>
      </c>
      <c r="C455" s="137">
        <f>Input!O455</f>
        <v>2.1495433110087978</v>
      </c>
      <c r="D455" s="137">
        <f>C455*Input!P455/100</f>
        <v>2.7276670009992673E-2</v>
      </c>
      <c r="E455" s="138">
        <f>Input!M455</f>
        <v>2.6993633850102992</v>
      </c>
      <c r="F455" s="139">
        <f>E455*Input!N455/100</f>
        <v>4.6987790081711464E-4</v>
      </c>
      <c r="G455" s="140">
        <f t="shared" si="1482"/>
        <v>372.18822352522005</v>
      </c>
      <c r="H455" s="139">
        <f>G455*Input!L455/100</f>
        <v>2.7217386855891527E-2</v>
      </c>
      <c r="I455" s="137">
        <v>0</v>
      </c>
      <c r="J455" s="141">
        <f>(((C455*$G$4*0.000000001*Input!G455*(234/233))-(I455*0.000000000000001))/Input!F455)*1000000000000</f>
        <v>786.2209834770033</v>
      </c>
      <c r="K455" s="137">
        <f>J455*Input!P455/100</f>
        <v>9.9767658606374301</v>
      </c>
      <c r="L455" s="142">
        <f t="shared" si="1483"/>
        <v>10.872864704447936</v>
      </c>
      <c r="M455" s="143">
        <f>L455*Input!P455/100</f>
        <v>0.1379714198302604</v>
      </c>
      <c r="N455" s="137">
        <v>0</v>
      </c>
      <c r="O455" s="141">
        <f>(((G455*$D$4*0.000000001*Input!G455*(238/236))-(N455*0.000000001))/Input!F455)*1000000</f>
        <v>13.713177991645557</v>
      </c>
      <c r="P455" s="137">
        <f>O455*Input!L455/100</f>
        <v>1.0028175176720056E-3</v>
      </c>
      <c r="Q455" s="144">
        <f t="shared" si="1484"/>
        <v>10.231390852388831</v>
      </c>
      <c r="R455" s="145">
        <f>Q455*Input!L455/100</f>
        <v>7.4820132745126162E-4</v>
      </c>
      <c r="S455" s="143">
        <f>Input!S455*0.0000028263/0.000000000155125</f>
        <v>0.99967832798361178</v>
      </c>
      <c r="T455" s="137">
        <f>S455*Input!T455/100</f>
        <v>2.6666063511572584E-3</v>
      </c>
      <c r="U455" s="143">
        <f>S455</f>
        <v>0.99967832798361178</v>
      </c>
      <c r="V455" s="137">
        <f>U455*Input!T455/100</f>
        <v>2.6666063511572584E-3</v>
      </c>
      <c r="W455" s="146">
        <v>0</v>
      </c>
      <c r="X455" s="141">
        <f>((($L$4*0.000000001*Input!G455/Input!W455*(232/229))-(W455*0.000000001))/Input!F455)*1000000000</f>
        <v>0.98572128806944603</v>
      </c>
      <c r="Y455" s="141">
        <f>X455*Input!X455/100</f>
        <v>7.9463175802959238E-3</v>
      </c>
      <c r="Z455" s="141">
        <f t="shared" si="1485"/>
        <v>2.4068493416728033E-4</v>
      </c>
      <c r="AA455" s="141">
        <f>Z455*Input!X455/100</f>
        <v>1.940263385638764E-6</v>
      </c>
      <c r="AB455" s="142">
        <v>0</v>
      </c>
      <c r="AC455" s="142">
        <v>0.85</v>
      </c>
      <c r="AD455" s="141">
        <f>(((Input!G455*$L$4*0.000000001*Input!U455*(230/229))-((AB455*0.000000000000001)+(Input!G455*AC455*0.000000000000001)))/Input!F455)*1000000000000</f>
        <v>225.16909604290575</v>
      </c>
      <c r="AE455" s="141">
        <f>AD455*Input!V455/100</f>
        <v>0.93680488774938031</v>
      </c>
      <c r="AF455" s="141">
        <f t="shared" si="1486"/>
        <v>10.265126669756249</v>
      </c>
      <c r="AG455" s="141">
        <f>AF455*Input!V455/100</f>
        <v>4.2707551820351811E-2</v>
      </c>
      <c r="AH455" s="137">
        <f t="shared" si="1487"/>
        <v>42649.643631710671</v>
      </c>
      <c r="AI455" s="146">
        <f t="shared" si="1488"/>
        <v>386.90517211080078</v>
      </c>
      <c r="AJ455" s="143">
        <f t="shared" si="1489"/>
        <v>-0.32167201638821918</v>
      </c>
      <c r="AK455" s="146">
        <f t="shared" si="1490"/>
        <v>2.6666063511572582</v>
      </c>
      <c r="AL455" s="146">
        <f t="shared" si="1491"/>
        <v>1.0032972855649964</v>
      </c>
      <c r="AM455" s="146">
        <f t="shared" si="1492"/>
        <v>4.1748134888014718E-3</v>
      </c>
      <c r="AN455" s="137">
        <f>AF455/Q455</f>
        <v>1.0032972855649964</v>
      </c>
      <c r="AO455" s="141">
        <f t="shared" si="1493"/>
        <v>4.1748134888014718E-3</v>
      </c>
      <c r="AP455" s="137" t="str">
        <f t="shared" si="1494"/>
        <v>Out of range</v>
      </c>
      <c r="AQ455" s="137" t="e">
        <f t="shared" si="1495"/>
        <v>#VALUE!</v>
      </c>
      <c r="AR455" s="137" t="e">
        <f t="shared" si="1496"/>
        <v>#VALUE!</v>
      </c>
      <c r="AS455" s="145">
        <f t="shared" si="1497"/>
        <v>2.3524165740485329E-5</v>
      </c>
      <c r="AT455" s="145">
        <f t="shared" si="1498"/>
        <v>1.8964608463996875E-7</v>
      </c>
      <c r="AU455" s="137">
        <v>0.75</v>
      </c>
      <c r="AV455" s="137">
        <f t="shared" si="1499"/>
        <v>0.375</v>
      </c>
      <c r="AW455" s="137" t="str">
        <f t="shared" si="1500"/>
        <v>Out of range</v>
      </c>
      <c r="AX455" s="147">
        <f t="shared" si="1501"/>
        <v>299.05651860609998</v>
      </c>
      <c r="AY455" s="147" t="e">
        <f t="shared" si="1502"/>
        <v>#VALUE!</v>
      </c>
      <c r="AZ455" s="137" t="str">
        <f>Input!B455</f>
        <v>Hu1-13</v>
      </c>
      <c r="BA455" s="148">
        <f>Input!E455</f>
        <v>0</v>
      </c>
      <c r="BB455" s="137" t="e">
        <f t="shared" si="1503"/>
        <v>#VALUE!</v>
      </c>
      <c r="BC455" s="143" t="e">
        <f t="shared" si="1504"/>
        <v>#VALUE!</v>
      </c>
      <c r="BD455" s="137" t="e">
        <f t="shared" si="1505"/>
        <v>#VALUE!</v>
      </c>
      <c r="BE455" s="149" t="e">
        <f t="shared" si="1506"/>
        <v>#VALUE!</v>
      </c>
      <c r="BF455" s="150" t="e">
        <f t="shared" si="1507"/>
        <v>#VALUE!</v>
      </c>
      <c r="BG455" s="151"/>
      <c r="BH455" s="151"/>
      <c r="BI455" s="151"/>
      <c r="BJ455" s="151"/>
      <c r="BK455" s="151"/>
      <c r="BL455" s="151"/>
      <c r="BM455" s="155"/>
      <c r="BN455" s="151"/>
      <c r="BO455" s="151"/>
      <c r="BP455" s="151"/>
      <c r="BQ455" s="151"/>
      <c r="BR455" s="151"/>
      <c r="BS455" s="151"/>
      <c r="BT455" s="151"/>
      <c r="BU455" s="151"/>
      <c r="BV455" s="151"/>
      <c r="BW455" s="151"/>
      <c r="BX455" s="151"/>
      <c r="BY455" s="151"/>
      <c r="BZ455" s="151"/>
      <c r="CA455" s="151"/>
      <c r="CB455" s="151"/>
      <c r="CC455" s="151"/>
      <c r="CD455" s="151"/>
      <c r="CE455" s="151"/>
      <c r="CF455" s="151"/>
      <c r="CG455" s="151"/>
      <c r="CH455" s="151"/>
      <c r="CI455" s="151"/>
      <c r="CJ455" s="151"/>
      <c r="CK455" s="151"/>
      <c r="CL455" s="151"/>
      <c r="CM455" s="151"/>
      <c r="CN455" s="151"/>
      <c r="CO455" s="151"/>
      <c r="CP455" s="151"/>
      <c r="CQ455" s="151"/>
      <c r="CR455" s="151"/>
      <c r="CS455" s="151"/>
      <c r="CT455" s="151"/>
      <c r="CU455" s="151"/>
      <c r="CV455" s="151"/>
      <c r="CW455" s="151"/>
      <c r="CX455" s="151"/>
      <c r="CY455" s="151"/>
      <c r="CZ455" s="151"/>
      <c r="DA455" s="151"/>
      <c r="DB455" s="151"/>
      <c r="DC455" s="151"/>
      <c r="DD455" s="151"/>
      <c r="DE455" s="151"/>
    </row>
    <row r="456" spans="1:109" ht="15" customHeight="1" x14ac:dyDescent="0.2">
      <c r="A456" s="9">
        <f>Input!A456</f>
        <v>9330</v>
      </c>
      <c r="B456" s="9" t="str">
        <f>Input!B456</f>
        <v>ZPT-LB-17,9</v>
      </c>
      <c r="C456" s="9">
        <f>Input!O456</f>
        <v>0.83351573927453404</v>
      </c>
      <c r="D456" s="9">
        <f>C456*Input!P456/100</f>
        <v>2.3047934917241725E-3</v>
      </c>
      <c r="E456" s="11">
        <f>Input!M456</f>
        <v>1.0697726277916897</v>
      </c>
      <c r="F456" s="12">
        <f>E456*Input!N456/100</f>
        <v>4.3088562803334079E-5</v>
      </c>
      <c r="G456" s="13">
        <f t="shared" si="1482"/>
        <v>147.50024991991816</v>
      </c>
      <c r="H456" s="12">
        <f>G456*Input!L456/100</f>
        <v>6.4566168130165136E-3</v>
      </c>
      <c r="I456" s="9">
        <v>0.3</v>
      </c>
      <c r="J456" s="21">
        <f>(((C456*$G$4*0.000000001*Input!G456*(234/233))-(I456*0.000000000000001))/Input!F456)*1000000000000</f>
        <v>30.011081112452572</v>
      </c>
      <c r="K456" s="9">
        <f>J456*Input!P456/100</f>
        <v>8.298504895395227E-2</v>
      </c>
      <c r="L456" s="14">
        <f t="shared" si="1483"/>
        <v>0.41503143699732359</v>
      </c>
      <c r="M456" s="22">
        <f>L456*Input!P456/100</f>
        <v>1.1476229059392731E-3</v>
      </c>
      <c r="N456" s="9">
        <v>5.0000000000000001E-3</v>
      </c>
      <c r="O456" s="21">
        <f>(((G456*$D$4*0.000000001*Input!G456*(238/236))-(N456*0.000000001))/Input!F456)*1000000</f>
        <v>0.53498345264558123</v>
      </c>
      <c r="P456" s="9">
        <f>O456*Input!L456/100</f>
        <v>2.3418151202540013E-5</v>
      </c>
      <c r="Q456" s="23">
        <f t="shared" si="1484"/>
        <v>0.39915071523990098</v>
      </c>
      <c r="R456" s="24">
        <f>Q456*Input!L456/100</f>
        <v>1.7472263405280482E-5</v>
      </c>
      <c r="S456" s="65">
        <f>Input!S456*0.0000028263/0.000000000155125</f>
        <v>1.0358109535655808</v>
      </c>
      <c r="T456" s="9">
        <f>S456*Input!T456/100</f>
        <v>1.0812133718809539E-3</v>
      </c>
      <c r="U456" s="9">
        <f>S456*1/((U455+U457)/2)</f>
        <v>1.0348817075343706</v>
      </c>
      <c r="V456" s="9">
        <f>U456*Input!T456/100</f>
        <v>1.080243394462533E-3</v>
      </c>
      <c r="W456" s="3">
        <v>3.0000000000000001E-3</v>
      </c>
      <c r="X456" s="21">
        <f>((($L$4*0.000000001*Input!G456/Input!W456*(232/229))-(W456*0.000000001))/Input!F456)*1000000000</f>
        <v>0.24155528467341977</v>
      </c>
      <c r="Y456" s="21">
        <f>X456*Input!X456/100</f>
        <v>4.5196922847334184E-4</v>
      </c>
      <c r="Z456" s="21">
        <f t="shared" si="1485"/>
        <v>5.8980888911556824E-5</v>
      </c>
      <c r="AA456" s="21">
        <f>Z456*Input!X456/100</f>
        <v>1.1035795342697199E-7</v>
      </c>
      <c r="AB456" s="14">
        <v>0.05</v>
      </c>
      <c r="AC456" s="14">
        <v>0.85</v>
      </c>
      <c r="AD456" s="21">
        <f>(((Input!G456*$L$4*0.000000001*Input!U456*(230/229))-((AB456*0.000000000000001)+(Input!G456*AC456*0.000000000000001)))/Input!F456)*1000000000000</f>
        <v>0.5421196205387695</v>
      </c>
      <c r="AE456" s="21">
        <f>AD456*Input!V456/100</f>
        <v>3.5133624375194659E-3</v>
      </c>
      <c r="AF456" s="21">
        <f t="shared" si="1486"/>
        <v>2.4714433165065729E-2</v>
      </c>
      <c r="AG456" s="21">
        <f>AF456*Input!V456/100</f>
        <v>1.6016900672296839E-4</v>
      </c>
      <c r="AH456" s="9">
        <f t="shared" si="1487"/>
        <v>419.02442674483223</v>
      </c>
      <c r="AI456" s="3">
        <f t="shared" si="1488"/>
        <v>2.8265226001127792</v>
      </c>
      <c r="AJ456" s="22">
        <f t="shared" si="1489"/>
        <v>34.881707534370591</v>
      </c>
      <c r="AK456" s="3">
        <f t="shared" si="1490"/>
        <v>1.0802433944625329</v>
      </c>
      <c r="AL456" s="3">
        <f t="shared" si="1491"/>
        <v>6.191754698525756E-2</v>
      </c>
      <c r="AM456" s="3">
        <f t="shared" si="1492"/>
        <v>4.0128366087050827E-4</v>
      </c>
      <c r="AN456" s="9">
        <f>AL456*1/((AN455+AN457)/2)</f>
        <v>6.1739289067205196E-2</v>
      </c>
      <c r="AO456" s="21">
        <f t="shared" si="1493"/>
        <v>4.0012838270756299E-4</v>
      </c>
      <c r="AP456" s="58">
        <f t="shared" si="1494"/>
        <v>6.7148000000000003</v>
      </c>
      <c r="AQ456" s="58">
        <f t="shared" si="1495"/>
        <v>4.7699999999999999E-2</v>
      </c>
      <c r="AR456" s="58">
        <f t="shared" si="1496"/>
        <v>0.71037112050991835</v>
      </c>
      <c r="AS456" s="67">
        <f t="shared" si="1497"/>
        <v>1.4776596072515522E-4</v>
      </c>
      <c r="AT456" s="67">
        <f t="shared" si="1498"/>
        <v>2.7655756469299565E-7</v>
      </c>
      <c r="AU456" s="58">
        <v>0.75</v>
      </c>
      <c r="AV456" s="58">
        <f t="shared" si="1499"/>
        <v>0.375</v>
      </c>
      <c r="AW456" s="58">
        <f t="shared" si="1500"/>
        <v>6.7031000000000001</v>
      </c>
      <c r="AX456" s="57">
        <f t="shared" si="1501"/>
        <v>4.6666352100000003E-2</v>
      </c>
      <c r="AY456" s="47">
        <f t="shared" si="1502"/>
        <v>4.5831108421616598E-2</v>
      </c>
      <c r="AZ456" s="9" t="str">
        <f>Input!B456</f>
        <v>ZPT-LB-17,9</v>
      </c>
      <c r="BA456" s="48">
        <f>Input!E456</f>
        <v>17.899999999999999</v>
      </c>
      <c r="BB456" s="58">
        <f t="shared" si="1503"/>
        <v>35.548839939373657</v>
      </c>
      <c r="BC456" s="22">
        <f t="shared" si="1504"/>
        <v>1.1009136451777843</v>
      </c>
      <c r="BD456" s="9">
        <f t="shared" si="1505"/>
        <v>6645.1</v>
      </c>
      <c r="BE456" s="49">
        <f t="shared" si="1506"/>
        <v>22.915554210808299</v>
      </c>
      <c r="BF456" s="89">
        <f t="shared" si="1507"/>
        <v>0.68373004164665008</v>
      </c>
      <c r="BG456" s="85"/>
      <c r="BH456" s="85"/>
      <c r="BI456" s="85"/>
      <c r="BJ456" s="85"/>
      <c r="BK456" s="85"/>
      <c r="BL456" s="85"/>
      <c r="BM456" s="90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s="154" customFormat="1" ht="15" customHeight="1" x14ac:dyDescent="0.2">
      <c r="A457" s="137">
        <f>Input!A457</f>
        <v>9186</v>
      </c>
      <c r="B457" s="137" t="str">
        <f>Input!B457</f>
        <v>Hu1-13</v>
      </c>
      <c r="C457" s="137">
        <f>Input!O457</f>
        <v>2.0932410378850461</v>
      </c>
      <c r="D457" s="137">
        <f>C457*Input!P457/100</f>
        <v>3.1980050405874851E-2</v>
      </c>
      <c r="E457" s="138">
        <f>Input!M457</f>
        <v>2.6999817102600852</v>
      </c>
      <c r="F457" s="139">
        <f>E457*Input!N457/100</f>
        <v>3.9409703049506751E-4</v>
      </c>
      <c r="G457" s="140">
        <f t="shared" si="1482"/>
        <v>372.27347821066053</v>
      </c>
      <c r="H457" s="139">
        <f>G457*Input!L457/100</f>
        <v>2.2566585529731665E-2</v>
      </c>
      <c r="I457" s="137">
        <v>0</v>
      </c>
      <c r="J457" s="141">
        <f>(((C457*$G$4*0.000000001*Input!G457*(234/233))-(I457*0.000000000000001))/Input!F457)*1000000000000</f>
        <v>765.62775871124018</v>
      </c>
      <c r="K457" s="137">
        <f>J457*Input!P457/100</f>
        <v>11.697083074800235</v>
      </c>
      <c r="L457" s="142">
        <f t="shared" si="1483"/>
        <v>10.588075374969327</v>
      </c>
      <c r="M457" s="143">
        <f>L457*Input!P457/100</f>
        <v>0.16176215641885217</v>
      </c>
      <c r="N457" s="137">
        <v>0</v>
      </c>
      <c r="O457" s="141">
        <f>(((G457*$D$4*0.000000001*Input!G457*(238/236))-(N457*0.000000001))/Input!F457)*1000000</f>
        <v>13.716319178287613</v>
      </c>
      <c r="P457" s="137">
        <f>O457*Input!L457/100</f>
        <v>8.3145995620663145E-4</v>
      </c>
      <c r="Q457" s="144">
        <f t="shared" si="1484"/>
        <v>10.233734489166151</v>
      </c>
      <c r="R457" s="145">
        <f>Q457*Input!L457/100</f>
        <v>6.2035159138478608E-4</v>
      </c>
      <c r="S457" s="143">
        <f>Input!S457*0.0000028263/0.000000000155125</f>
        <v>1.0021175217728291</v>
      </c>
      <c r="T457" s="137">
        <f>S457*Input!T457/100</f>
        <v>2.9409407808743317E-3</v>
      </c>
      <c r="U457" s="143">
        <f>S457</f>
        <v>1.0021175217728291</v>
      </c>
      <c r="V457" s="137">
        <f>U457*Input!T457/100</f>
        <v>2.9409407808743317E-3</v>
      </c>
      <c r="W457" s="146">
        <v>0</v>
      </c>
      <c r="X457" s="141">
        <f>((($L$4*0.000000001*Input!G457/Input!W457*(232/229))-(W457*0.000000001))/Input!F457)*1000000000</f>
        <v>0.99048397463530924</v>
      </c>
      <c r="Y457" s="141">
        <f>X457*Input!X457/100</f>
        <v>6.3248856647073245E-3</v>
      </c>
      <c r="Z457" s="141">
        <f t="shared" si="1485"/>
        <v>2.4184784595222231E-4</v>
      </c>
      <c r="AA457" s="141">
        <f>Z457*Input!X457/100</f>
        <v>1.5443561057782574E-6</v>
      </c>
      <c r="AB457" s="142">
        <v>0</v>
      </c>
      <c r="AC457" s="142">
        <v>0.85</v>
      </c>
      <c r="AD457" s="141">
        <f>(((Input!G457*$L$4*0.000000001*Input!U457*(230/229))-((AB457*0.000000000000001)+(Input!G457*AC457*0.000000000000001)))/Input!F457)*1000000000000</f>
        <v>225.03659246149363</v>
      </c>
      <c r="AE457" s="141">
        <f>AD457*Input!V457/100</f>
        <v>0.81809709682983867</v>
      </c>
      <c r="AF457" s="141">
        <f t="shared" si="1486"/>
        <v>10.259086027095709</v>
      </c>
      <c r="AG457" s="141">
        <f>AF457*Input!V457/100</f>
        <v>3.7295838881539638E-2</v>
      </c>
      <c r="AH457" s="137">
        <f t="shared" si="1487"/>
        <v>42419.588178273123</v>
      </c>
      <c r="AI457" s="146">
        <f t="shared" si="1488"/>
        <v>311.69782505814715</v>
      </c>
      <c r="AJ457" s="143">
        <f t="shared" si="1489"/>
        <v>2.1175217728290896</v>
      </c>
      <c r="AK457" s="146">
        <f t="shared" si="1490"/>
        <v>2.9409407808743318</v>
      </c>
      <c r="AL457" s="146">
        <f t="shared" si="1491"/>
        <v>1.002477251872852</v>
      </c>
      <c r="AM457" s="146">
        <f t="shared" si="1492"/>
        <v>3.6449082580920843E-3</v>
      </c>
      <c r="AN457" s="137">
        <f>AF457/Q457</f>
        <v>1.002477251872852</v>
      </c>
      <c r="AO457" s="141">
        <f t="shared" si="1493"/>
        <v>3.6449082580920843E-3</v>
      </c>
      <c r="AP457" s="137">
        <f t="shared" si="1494"/>
        <v>816.07550000000003</v>
      </c>
      <c r="AQ457" s="137" t="e">
        <f t="shared" si="1495"/>
        <v>#VALUE!</v>
      </c>
      <c r="AR457" s="137" t="e">
        <f t="shared" si="1496"/>
        <v>#VALUE!</v>
      </c>
      <c r="AS457" s="145">
        <f t="shared" si="1497"/>
        <v>2.3632413583550786E-5</v>
      </c>
      <c r="AT457" s="145">
        <f t="shared" si="1498"/>
        <v>1.5091516109456075E-7</v>
      </c>
      <c r="AU457" s="137">
        <v>0.75</v>
      </c>
      <c r="AV457" s="137">
        <f t="shared" si="1499"/>
        <v>0.375</v>
      </c>
      <c r="AW457" s="137">
        <f t="shared" si="1500"/>
        <v>816.07360000000006</v>
      </c>
      <c r="AX457" s="147">
        <f t="shared" si="1501"/>
        <v>324.6270717081</v>
      </c>
      <c r="AY457" s="147">
        <f t="shared" si="1502"/>
        <v>1051.0424693771486</v>
      </c>
      <c r="AZ457" s="137" t="str">
        <f>Input!B457</f>
        <v>Hu1-13</v>
      </c>
      <c r="BA457" s="148">
        <f>Input!E457</f>
        <v>0</v>
      </c>
      <c r="BB457" s="137">
        <f t="shared" si="1503"/>
        <v>21.257616304802536</v>
      </c>
      <c r="BC457" s="143">
        <f t="shared" si="1504"/>
        <v>35.384359085612303</v>
      </c>
      <c r="BD457" s="137">
        <f t="shared" si="1505"/>
        <v>816015.60000000009</v>
      </c>
      <c r="BE457" s="149">
        <f t="shared" si="1506"/>
        <v>525521.23468857433</v>
      </c>
      <c r="BF457" s="150">
        <f t="shared" si="1507"/>
        <v>128.79260760023953</v>
      </c>
      <c r="BG457" s="151"/>
      <c r="BH457" s="151"/>
      <c r="BI457" s="151"/>
      <c r="BJ457" s="151"/>
      <c r="BK457" s="151"/>
      <c r="BL457" s="151"/>
      <c r="BM457" s="155"/>
      <c r="BN457" s="151"/>
      <c r="BO457" s="151"/>
      <c r="BP457" s="151"/>
      <c r="BQ457" s="151"/>
      <c r="BR457" s="151"/>
      <c r="BS457" s="151"/>
      <c r="BT457" s="151"/>
      <c r="BU457" s="151"/>
      <c r="BV457" s="151"/>
      <c r="BW457" s="151"/>
      <c r="BX457" s="151"/>
      <c r="BY457" s="151"/>
      <c r="BZ457" s="151"/>
      <c r="CA457" s="151"/>
      <c r="CB457" s="151"/>
      <c r="CC457" s="151"/>
      <c r="CD457" s="151"/>
      <c r="CE457" s="151"/>
      <c r="CF457" s="151"/>
      <c r="CG457" s="151"/>
      <c r="CH457" s="151"/>
      <c r="CI457" s="151"/>
      <c r="CJ457" s="151"/>
      <c r="CK457" s="151"/>
      <c r="CL457" s="151"/>
      <c r="CM457" s="151"/>
      <c r="CN457" s="151"/>
      <c r="CO457" s="151"/>
      <c r="CP457" s="151"/>
      <c r="CQ457" s="151"/>
      <c r="CR457" s="151"/>
      <c r="CS457" s="151"/>
      <c r="CT457" s="151"/>
      <c r="CU457" s="151"/>
      <c r="CV457" s="151"/>
      <c r="CW457" s="151"/>
      <c r="CX457" s="151"/>
      <c r="CY457" s="151"/>
      <c r="CZ457" s="151"/>
      <c r="DA457" s="151"/>
      <c r="DB457" s="151"/>
      <c r="DC457" s="151"/>
      <c r="DD457" s="151"/>
      <c r="DE457" s="151"/>
    </row>
    <row r="458" spans="1:109" ht="15" customHeight="1" x14ac:dyDescent="0.2">
      <c r="A458" s="9">
        <f>Input!A458</f>
        <v>9331</v>
      </c>
      <c r="B458" s="9" t="str">
        <f>Input!B458</f>
        <v>ZPT-LB-18,4</v>
      </c>
      <c r="C458" s="9">
        <f>Input!O458</f>
        <v>0.7503114051081462</v>
      </c>
      <c r="D458" s="9">
        <f>C458*Input!P458/100</f>
        <v>1.7936499901104125E-3</v>
      </c>
      <c r="E458" s="11">
        <f>Input!M458</f>
        <v>0.95913729674533554</v>
      </c>
      <c r="F458" s="12">
        <f>E458*Input!N458/100</f>
        <v>4.8821973953816826E-5</v>
      </c>
      <c r="G458" s="13">
        <f t="shared" si="1482"/>
        <v>132.24585047524687</v>
      </c>
      <c r="H458" s="12">
        <f>G458*Input!L458/100</f>
        <v>6.6069533504962462E-3</v>
      </c>
      <c r="I458" s="9">
        <v>0.3</v>
      </c>
      <c r="J458" s="21">
        <f>(((C458*$G$4*0.000000001*Input!G458*(234/233))-(I458*0.000000000000001))/Input!F458)*1000000000000</f>
        <v>26.49328889585821</v>
      </c>
      <c r="K458" s="9">
        <f>J458*Input!P458/100</f>
        <v>6.3333286742721345E-2</v>
      </c>
      <c r="L458" s="14">
        <f t="shared" si="1483"/>
        <v>0.36638292769369313</v>
      </c>
      <c r="M458" s="22">
        <f>L458*Input!P458/100</f>
        <v>8.7585331924908746E-4</v>
      </c>
      <c r="N458" s="9">
        <v>5.0000000000000001E-3</v>
      </c>
      <c r="O458" s="21">
        <f>(((G458*$D$4*0.000000001*Input!G458*(238/236))-(N458*0.000000001))/Input!F458)*1000000</f>
        <v>0.47038806606031325</v>
      </c>
      <c r="P458" s="9">
        <f>O458*Input!L458/100</f>
        <v>2.3500412284560457E-5</v>
      </c>
      <c r="Q458" s="23">
        <f t="shared" si="1484"/>
        <v>0.35095615028802263</v>
      </c>
      <c r="R458" s="24">
        <f>Q458*Input!L458/100</f>
        <v>1.753363833110762E-5</v>
      </c>
      <c r="S458" s="65">
        <f>Input!S458*0.0000028263/0.000000000155125</f>
        <v>1.0362667376145396</v>
      </c>
      <c r="T458" s="9">
        <f>S458*Input!T458/100</f>
        <v>1.1383646250568921E-3</v>
      </c>
      <c r="U458" s="9">
        <f>S458*1/((U457+U459)/2)</f>
        <v>1.0364046852708972</v>
      </c>
      <c r="V458" s="9">
        <f>U458*Input!T458/100</f>
        <v>1.1385161639671042E-3</v>
      </c>
      <c r="W458" s="3">
        <v>3.0000000000000001E-3</v>
      </c>
      <c r="X458" s="21">
        <f>((($L$4*0.000000001*Input!G458/Input!W458*(232/229))-(W458*0.000000001))/Input!F458)*1000000000</f>
        <v>0.27161538575574407</v>
      </c>
      <c r="Y458" s="21">
        <f>X458*Input!X458/100</f>
        <v>5.6018225035201364E-4</v>
      </c>
      <c r="Z458" s="21">
        <f t="shared" si="1485"/>
        <v>6.6320705488137936E-5</v>
      </c>
      <c r="AA458" s="21">
        <f>Z458*Input!X458/100</f>
        <v>1.3678047707756765E-7</v>
      </c>
      <c r="AB458" s="14">
        <v>0.05</v>
      </c>
      <c r="AC458" s="14">
        <v>0.85</v>
      </c>
      <c r="AD458" s="21">
        <f>(((Input!G458*$L$4*0.000000001*Input!U458*(230/229))-((AB458*0.000000000000001)+(Input!G458*AC458*0.000000000000001)))/Input!F458)*1000000000000</f>
        <v>0.48147979187412215</v>
      </c>
      <c r="AE458" s="21">
        <f>AD458*Input!V458/100</f>
        <v>3.7419034225602199E-3</v>
      </c>
      <c r="AF458" s="21">
        <f t="shared" si="1486"/>
        <v>2.1949952899282234E-2</v>
      </c>
      <c r="AG458" s="21">
        <f>AF458*Input!V458/100</f>
        <v>1.7058785283419133E-4</v>
      </c>
      <c r="AH458" s="9">
        <f t="shared" si="1487"/>
        <v>330.96681854821617</v>
      </c>
      <c r="AI458" s="3">
        <f t="shared" si="1488"/>
        <v>2.6611961863970293</v>
      </c>
      <c r="AJ458" s="22">
        <f t="shared" si="1489"/>
        <v>36.404685270897239</v>
      </c>
      <c r="AK458" s="3">
        <f t="shared" si="1490"/>
        <v>1.1385161639671042</v>
      </c>
      <c r="AL458" s="3">
        <f t="shared" si="1491"/>
        <v>6.2543291751030294E-2</v>
      </c>
      <c r="AM458" s="3">
        <f t="shared" si="1492"/>
        <v>4.8607604511504278E-4</v>
      </c>
      <c r="AN458" s="9">
        <f>AL458*1/((AN457+AN459)/2)</f>
        <v>6.2323747094570274E-2</v>
      </c>
      <c r="AO458" s="21">
        <f t="shared" si="1493"/>
        <v>4.8436978061647696E-4</v>
      </c>
      <c r="AP458" s="58">
        <f t="shared" si="1494"/>
        <v>6.7698999999999998</v>
      </c>
      <c r="AQ458" s="58">
        <f t="shared" si="1495"/>
        <v>5.5500000000000001E-2</v>
      </c>
      <c r="AR458" s="58">
        <f t="shared" si="1496"/>
        <v>0.81980531470184204</v>
      </c>
      <c r="AS458" s="67">
        <f t="shared" si="1497"/>
        <v>1.8897148670484867E-4</v>
      </c>
      <c r="AT458" s="67">
        <f t="shared" si="1498"/>
        <v>3.8985098940702363E-7</v>
      </c>
      <c r="AU458" s="58">
        <v>0.75</v>
      </c>
      <c r="AV458" s="58">
        <f t="shared" si="1499"/>
        <v>0.375</v>
      </c>
      <c r="AW458" s="58">
        <f t="shared" si="1500"/>
        <v>6.7549999999999999</v>
      </c>
      <c r="AX458" s="57">
        <f t="shared" si="1501"/>
        <v>5.5990621900000002E-2</v>
      </c>
      <c r="AY458" s="47">
        <f t="shared" si="1502"/>
        <v>5.5314017299794765E-2</v>
      </c>
      <c r="AZ458" s="9" t="str">
        <f>Input!B458</f>
        <v>ZPT-LB-18,4</v>
      </c>
      <c r="BA458" s="48">
        <f>Input!E458</f>
        <v>18.399999999999999</v>
      </c>
      <c r="BB458" s="58">
        <f t="shared" si="1503"/>
        <v>37.10638803758706</v>
      </c>
      <c r="BC458" s="22">
        <f t="shared" si="1504"/>
        <v>1.1604759958741833</v>
      </c>
      <c r="BD458" s="9">
        <f t="shared" si="1505"/>
        <v>6697</v>
      </c>
      <c r="BE458" s="49">
        <f t="shared" si="1506"/>
        <v>27.657008649897382</v>
      </c>
      <c r="BF458" s="89">
        <f t="shared" si="1507"/>
        <v>0.81886035973049254</v>
      </c>
      <c r="BG458" s="85"/>
      <c r="BH458" s="85"/>
      <c r="BI458" s="85"/>
      <c r="BJ458" s="85"/>
      <c r="BK458" s="85"/>
      <c r="BL458" s="85"/>
      <c r="BM458" s="90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s="154" customFormat="1" ht="15" customHeight="1" x14ac:dyDescent="0.2">
      <c r="A459" s="137">
        <f>Input!A459</f>
        <v>9186</v>
      </c>
      <c r="B459" s="137" t="str">
        <f>Input!B459</f>
        <v>Hu1-13</v>
      </c>
      <c r="C459" s="137">
        <f>Input!O459</f>
        <v>2.0706503156800919</v>
      </c>
      <c r="D459" s="137">
        <f>C459*Input!P459/100</f>
        <v>2.4854037245730657E-2</v>
      </c>
      <c r="E459" s="138">
        <f>Input!M459</f>
        <v>2.7000687933315808</v>
      </c>
      <c r="F459" s="139">
        <f>E459*Input!N459/100</f>
        <v>3.4213309049950736E-4</v>
      </c>
      <c r="G459" s="140">
        <f t="shared" si="1482"/>
        <v>372.28548522455833</v>
      </c>
      <c r="H459" s="139">
        <f>G459*Input!L459/100</f>
        <v>3.3097029864481348E-2</v>
      </c>
      <c r="I459" s="137">
        <v>0</v>
      </c>
      <c r="J459" s="141">
        <f>(((C459*$G$4*0.000000001*Input!G459*(234/233))-(I459*0.000000000000001))/Input!F459)*1000000000000</f>
        <v>757.3649338877201</v>
      </c>
      <c r="K459" s="137">
        <f>J459*Input!P459/100</f>
        <v>9.0906591677567974</v>
      </c>
      <c r="L459" s="142">
        <f t="shared" si="1483"/>
        <v>10.473806513833903</v>
      </c>
      <c r="M459" s="143">
        <f>L459*Input!P459/100</f>
        <v>0.12571720837079386</v>
      </c>
      <c r="N459" s="137">
        <v>0</v>
      </c>
      <c r="O459" s="141">
        <f>(((G459*$D$4*0.000000001*Input!G459*(238/236))-(N459*0.000000001))/Input!F459)*1000000</f>
        <v>13.716761573582039</v>
      </c>
      <c r="P459" s="137">
        <f>O459*Input!L459/100</f>
        <v>1.2194514303209454E-3</v>
      </c>
      <c r="Q459" s="144">
        <f t="shared" si="1484"/>
        <v>10.234064559932483</v>
      </c>
      <c r="R459" s="145">
        <f>Q459*Input!L459/100</f>
        <v>9.0983171200135615E-4</v>
      </c>
      <c r="S459" s="143">
        <f>Input!S459*0.0000028263/0.000000000155125</f>
        <v>0.99761627399571917</v>
      </c>
      <c r="T459" s="137">
        <f>S459*Input!T459/100</f>
        <v>2.1070220346501088E-3</v>
      </c>
      <c r="U459" s="143">
        <f>S459</f>
        <v>0.99761627399571917</v>
      </c>
      <c r="V459" s="137">
        <f>U459*Input!T459/100</f>
        <v>2.1070220346501088E-3</v>
      </c>
      <c r="W459" s="146">
        <v>0</v>
      </c>
      <c r="X459" s="141">
        <f>((($L$4*0.000000001*Input!G459/Input!W459*(232/229))-(W459*0.000000001))/Input!F459)*1000000000</f>
        <v>0.99004273205771476</v>
      </c>
      <c r="Y459" s="141">
        <f>X459*Input!X459/100</f>
        <v>4.9780964614503046E-3</v>
      </c>
      <c r="Z459" s="141">
        <f t="shared" si="1485"/>
        <v>2.41740107140019E-4</v>
      </c>
      <c r="AA459" s="141">
        <f>Z459*Input!X459/100</f>
        <v>1.2155087179350086E-6</v>
      </c>
      <c r="AB459" s="142">
        <v>0</v>
      </c>
      <c r="AC459" s="142">
        <v>0.85</v>
      </c>
      <c r="AD459" s="141">
        <f>(((Input!G459*$L$4*0.000000001*Input!U459*(230/229))-((AB459*0.000000000000001)+(Input!G459*AC459*0.000000000000001)))/Input!F459)*1000000000000</f>
        <v>225.5132080778252</v>
      </c>
      <c r="AE459" s="141">
        <f>AD459*Input!V459/100</f>
        <v>0.7809284359230384</v>
      </c>
      <c r="AF459" s="141">
        <f t="shared" si="1486"/>
        <v>10.280814229413025</v>
      </c>
      <c r="AG459" s="141">
        <f>AF459*Input!V459/100</f>
        <v>3.5601374503173869E-2</v>
      </c>
      <c r="AH459" s="137">
        <f t="shared" si="1487"/>
        <v>42528.376242748353</v>
      </c>
      <c r="AI459" s="146">
        <f t="shared" si="1488"/>
        <v>259.64631978745439</v>
      </c>
      <c r="AJ459" s="143">
        <f t="shared" si="1489"/>
        <v>-2.3837260042808284</v>
      </c>
      <c r="AK459" s="146">
        <f t="shared" si="1490"/>
        <v>2.1070220346501087</v>
      </c>
      <c r="AL459" s="146">
        <f t="shared" si="1491"/>
        <v>1.0045680451991257</v>
      </c>
      <c r="AM459" s="146">
        <f t="shared" si="1492"/>
        <v>3.4798593156624203E-3</v>
      </c>
      <c r="AN459" s="137">
        <f>AF459/Q459</f>
        <v>1.0045680451991257</v>
      </c>
      <c r="AO459" s="141">
        <f t="shared" si="1493"/>
        <v>3.4798593156624203E-3</v>
      </c>
      <c r="AP459" s="137" t="str">
        <f t="shared" si="1494"/>
        <v>Out of range</v>
      </c>
      <c r="AQ459" s="137" t="e">
        <f t="shared" si="1495"/>
        <v>#VALUE!</v>
      </c>
      <c r="AR459" s="137" t="e">
        <f t="shared" si="1496"/>
        <v>#VALUE!</v>
      </c>
      <c r="AS459" s="145">
        <f t="shared" si="1497"/>
        <v>2.362112391653838E-5</v>
      </c>
      <c r="AT459" s="145">
        <f t="shared" si="1498"/>
        <v>1.1878942993876974E-7</v>
      </c>
      <c r="AU459" s="137">
        <v>0.75</v>
      </c>
      <c r="AV459" s="137">
        <f t="shared" si="1499"/>
        <v>0.375</v>
      </c>
      <c r="AW459" s="137" t="str">
        <f t="shared" si="1500"/>
        <v>Out of range</v>
      </c>
      <c r="AX459" s="147">
        <f t="shared" si="1501"/>
        <v>132.00583180230001</v>
      </c>
      <c r="AY459" s="147" t="e">
        <f t="shared" si="1502"/>
        <v>#VALUE!</v>
      </c>
      <c r="AZ459" s="137" t="str">
        <f>Input!B459</f>
        <v>Hu1-13</v>
      </c>
      <c r="BA459" s="148">
        <f>Input!E459</f>
        <v>0</v>
      </c>
      <c r="BB459" s="137" t="e">
        <f t="shared" si="1503"/>
        <v>#VALUE!</v>
      </c>
      <c r="BC459" s="143" t="e">
        <f t="shared" si="1504"/>
        <v>#VALUE!</v>
      </c>
      <c r="BD459" s="137" t="e">
        <f t="shared" si="1505"/>
        <v>#VALUE!</v>
      </c>
      <c r="BE459" s="149" t="e">
        <f t="shared" si="1506"/>
        <v>#VALUE!</v>
      </c>
      <c r="BF459" s="150" t="e">
        <f t="shared" si="1507"/>
        <v>#VALUE!</v>
      </c>
      <c r="BG459" s="151"/>
      <c r="BH459" s="151"/>
      <c r="BI459" s="151"/>
      <c r="BJ459" s="151"/>
      <c r="BK459" s="151"/>
      <c r="BL459" s="151"/>
      <c r="BM459" s="155"/>
      <c r="BN459" s="151"/>
      <c r="BO459" s="151"/>
      <c r="BP459" s="151"/>
      <c r="BQ459" s="151"/>
      <c r="BR459" s="151"/>
      <c r="BS459" s="151"/>
      <c r="BT459" s="151"/>
      <c r="BU459" s="151"/>
      <c r="BV459" s="151"/>
      <c r="BW459" s="151"/>
      <c r="BX459" s="151"/>
      <c r="BY459" s="151"/>
      <c r="BZ459" s="151"/>
      <c r="CA459" s="151"/>
      <c r="CB459" s="151"/>
      <c r="CC459" s="151"/>
      <c r="CD459" s="151"/>
      <c r="CE459" s="151"/>
      <c r="CF459" s="151"/>
      <c r="CG459" s="151"/>
      <c r="CH459" s="151"/>
      <c r="CI459" s="151"/>
      <c r="CJ459" s="151"/>
      <c r="CK459" s="151"/>
      <c r="CL459" s="151"/>
      <c r="CM459" s="151"/>
      <c r="CN459" s="151"/>
      <c r="CO459" s="151"/>
      <c r="CP459" s="151"/>
      <c r="CQ459" s="151"/>
      <c r="CR459" s="151"/>
      <c r="CS459" s="151"/>
      <c r="CT459" s="151"/>
      <c r="CU459" s="151"/>
      <c r="CV459" s="151"/>
      <c r="CW459" s="151"/>
      <c r="CX459" s="151"/>
      <c r="CY459" s="151"/>
      <c r="CZ459" s="151"/>
      <c r="DA459" s="151"/>
      <c r="DB459" s="151"/>
      <c r="DC459" s="151"/>
      <c r="DD459" s="151"/>
      <c r="DE459" s="151"/>
    </row>
    <row r="460" spans="1:109" ht="15" customHeight="1" x14ac:dyDescent="0.2">
      <c r="A460" s="9">
        <f>Input!A460</f>
        <v>9332</v>
      </c>
      <c r="B460" s="9" t="str">
        <f>Input!B460</f>
        <v>ZPT-LB-19,3</v>
      </c>
      <c r="C460" s="9">
        <f>Input!O460</f>
        <v>1.5318564961875449</v>
      </c>
      <c r="D460" s="9">
        <f>C460*Input!P460/100</f>
        <v>4.0479187744998923E-3</v>
      </c>
      <c r="E460" s="11">
        <f>Input!M460</f>
        <v>1.9737433479055655</v>
      </c>
      <c r="F460" s="12">
        <f>E460*Input!N460/100</f>
        <v>1.0469987663730566E-4</v>
      </c>
      <c r="G460" s="13">
        <f t="shared" ref="G460:G461" si="1508">E460*137.88</f>
        <v>272.13973280921937</v>
      </c>
      <c r="H460" s="12">
        <f>G460*Input!L460/100</f>
        <v>8.8779422855714742E-3</v>
      </c>
      <c r="I460" s="9">
        <v>0.3</v>
      </c>
      <c r="J460" s="21">
        <f>(((C460*$G$4*0.000000001*Input!G460*(234/233))-(I460*0.000000000000001))/Input!F460)*1000000000000</f>
        <v>69.741178085029475</v>
      </c>
      <c r="K460" s="9">
        <f>J460*Input!P460/100</f>
        <v>0.18429051600377097</v>
      </c>
      <c r="L460" s="14">
        <f t="shared" ref="L460:L461" si="1509">(J460/234)*602200000000*0.0000028263/(365.2425*24*60)</f>
        <v>0.96446979867399407</v>
      </c>
      <c r="M460" s="22">
        <f>L460*Input!P460/100</f>
        <v>2.5486038771954356E-3</v>
      </c>
      <c r="N460" s="9">
        <v>5.0000000000000001E-3</v>
      </c>
      <c r="O460" s="21">
        <f>(((G460*$D$4*0.000000001*Input!G460*(238/236))-(N460*0.000000001))/Input!F460)*1000000</f>
        <v>1.2480780880310942</v>
      </c>
      <c r="P460" s="9">
        <f>O460*Input!L460/100</f>
        <v>4.0715720262701294E-5</v>
      </c>
      <c r="Q460" s="23">
        <f t="shared" ref="Q460:Q461" si="1510">(O460/238.05)*602200000000000000*0.00000000015512/(365.2425*24*60)</f>
        <v>0.93119003784008725</v>
      </c>
      <c r="R460" s="24">
        <f>Q460*Input!L460/100</f>
        <v>3.0377965494068223E-5</v>
      </c>
      <c r="S460" s="65">
        <f>Input!S460*0.0000028263/0.000000000155125</f>
        <v>1.0318383507614803</v>
      </c>
      <c r="T460" s="9">
        <f>S460*Input!T460/100</f>
        <v>7.3920789538666843E-4</v>
      </c>
      <c r="U460" s="9">
        <f>S460*1/((U459+U461)/2)</f>
        <v>1.0343038477396651</v>
      </c>
      <c r="V460" s="9">
        <f>U460*Input!T460/100</f>
        <v>7.4097417479562929E-4</v>
      </c>
      <c r="W460" s="3">
        <v>3.0000000000000001E-3</v>
      </c>
      <c r="X460" s="21">
        <f>((($L$4*0.000000001*Input!G460/Input!W460*(232/229))-(W460*0.000000001))/Input!F460)*1000000000</f>
        <v>0.35209684088135834</v>
      </c>
      <c r="Y460" s="21">
        <f>X460*Input!X460/100</f>
        <v>6.3204811633166779E-4</v>
      </c>
      <c r="Z460" s="21">
        <f t="shared" ref="Z460:Z461" si="1511">(X460/232)*6.022E+23*0.000000001*0.000000000049475/(365.2425*24*60)</f>
        <v>8.5971974019157736E-5</v>
      </c>
      <c r="AA460" s="21">
        <f>Z460*Input!X460/100</f>
        <v>1.543280652564374E-7</v>
      </c>
      <c r="AB460" s="14">
        <v>0.05</v>
      </c>
      <c r="AC460" s="14">
        <v>0.85</v>
      </c>
      <c r="AD460" s="21">
        <f>(((Input!G460*$L$4*0.000000001*Input!U460*(230/229))-((AB460*0.000000000000001)+(Input!G460*AC460*0.000000000000001)))/Input!F460)*1000000000000</f>
        <v>1.1751978819886779</v>
      </c>
      <c r="AE460" s="21">
        <f>AD460*Input!V460/100</f>
        <v>5.0794826186242089E-3</v>
      </c>
      <c r="AF460" s="21">
        <f t="shared" ref="AF460:AF461" si="1512">(AD460/230)*602200000000*0.0000091577/(365.2425*24*60)</f>
        <v>5.3575536486340634E-2</v>
      </c>
      <c r="AG460" s="21">
        <f>AF460*Input!V460/100</f>
        <v>2.3156611370446311E-4</v>
      </c>
      <c r="AH460" s="9">
        <f t="shared" ref="AH460:AH461" si="1513">AF460/Z460</f>
        <v>623.1744367577511</v>
      </c>
      <c r="AI460" s="3">
        <f t="shared" ref="AI460:AI461" si="1514">AH460*SQRT((AG460/AF460)^2+(AA460/Z460)^2)</f>
        <v>2.9165694674571743</v>
      </c>
      <c r="AJ460" s="22">
        <f t="shared" ref="AJ460:AJ461" si="1515">(U460-1)*1000</f>
        <v>34.303847739665102</v>
      </c>
      <c r="AK460" s="3">
        <f t="shared" ref="AK460:AK461" si="1516">V460*1000</f>
        <v>0.74097417479562933</v>
      </c>
      <c r="AL460" s="3">
        <f t="shared" ref="AL460:AL461" si="1517">AF460/Q460</f>
        <v>5.7534482016807324E-2</v>
      </c>
      <c r="AM460" s="3">
        <f t="shared" ref="AM460:AM461" si="1518">AL460*SQRT((R460/Q460)^2+(AG460/AF460)^2)</f>
        <v>2.4868469380047599E-4</v>
      </c>
      <c r="AN460" s="9">
        <f>AL460*1/((AN459+AN461)/2)</f>
        <v>5.7272857017269377E-2</v>
      </c>
      <c r="AO460" s="21">
        <f t="shared" ref="AO460:AO461" si="1519">AN460*SQRT((R460/Q460)^2+(AG460/AF460)^2)</f>
        <v>2.475538565943352E-4</v>
      </c>
      <c r="AP460" s="58">
        <f t="shared" ref="AP460:AP461" si="1520">ThU_Alter_Kombi(AN460,U460)</f>
        <v>6.2186000000000003</v>
      </c>
      <c r="AQ460" s="58">
        <f t="shared" ref="AQ460:AQ461" si="1521">Montealter(AN460,AO460,U460,V460)</f>
        <v>2.92E-2</v>
      </c>
      <c r="AR460" s="58">
        <f t="shared" ref="AR460:AR461" si="1522">(AQ460/AP460)*100</f>
        <v>0.46955906474126002</v>
      </c>
      <c r="AS460" s="67">
        <f t="shared" ref="AS460:AS461" si="1523">Z460/Q460</f>
        <v>9.2324842970368699E-5</v>
      </c>
      <c r="AT460" s="67">
        <f t="shared" ref="AT460:AT461" si="1524">AS460*SQRT((Y460/X460)^2+(P460/O460)^2)</f>
        <v>1.6575944929134528E-7</v>
      </c>
      <c r="AU460" s="58">
        <v>0.75</v>
      </c>
      <c r="AV460" s="58">
        <f t="shared" ref="AV460:AV461" si="1525">AU460/2</f>
        <v>0.375</v>
      </c>
      <c r="AW460" s="58">
        <f t="shared" ref="AW460:AW461" si="1526">marincorr_age(AN460,U460,AS460,AU460)</f>
        <v>6.2112999999999996</v>
      </c>
      <c r="AX460" s="57">
        <f t="shared" ref="AX460:AX461" si="1527">marincorr_age_error(AN460, AO460, U460, V460, AS460, AT460, AU460, AV460)</f>
        <v>2.4098588300000001E-2</v>
      </c>
      <c r="AY460" s="47">
        <f t="shared" ref="AY460:AY461" si="1528">SQRT(((AU460*EXP(-0.0000091577*AW460*1000))/(0.0000091577*(EXP(-0.0000091577*AW460*1000)+(AJ460/1000)*EXP(-(0.0000091577-0.0000028263)*AW460*1000)-AS460*AU460*EXP(-0.0000091577*AW460*1000))))^2*AT460^2+((AS460*EXP(-0.0000091577*AW460*1000))/(0.0000091577*(EXP(-0.0000091577*AW460*1000)+(AJ460/1000)*EXP(-(0.0000091577-0.0000028263)*AW460*1000)-AS460*AU460*EXP(-0.0000091577*AW460*1000))))^2*AV460^2+((0.0000091577/(0.0000091577-0.0000028263))*(EXP(-(0.0000091577-0.0000028263)*AW460*1000)-1)/(0.0000091577*(EXP(-0.0000091577*AW460*1000)+(AJ460/1000)*EXP(-(0.0000091577-0.0000028263)*AW460*1000)-AS460*AU460*EXP(-0.0000091577*AW460*1000))))^2*T460^2+(1/(0.0000091577*(EXP(-0.0000091577*AW460*1000)+(AJ460/1000)*EXP(-(0.0000091577-0.0000028263)*AW460*1000)-AS460*AU460*EXP(-0.0000091577*AW460*1000))))^2*AO460^2)/1000</f>
        <v>2.8269062446692778E-2</v>
      </c>
      <c r="AZ460" s="9" t="str">
        <f>Input!B460</f>
        <v>ZPT-LB-19,3</v>
      </c>
      <c r="BA460" s="48">
        <f>Input!E460</f>
        <v>19.3</v>
      </c>
      <c r="BB460" s="58">
        <f t="shared" ref="BB460:BB461" si="1529">((U460-1)*EXP(0.0000028263*AW460*1000))*1000</f>
        <v>34.91136860189259</v>
      </c>
      <c r="BC460" s="22">
        <f t="shared" ref="BC460:BC461" si="1530">SQRT((EXP(0.0000028263*AW460*1000)*V460)^2+((U460-1)*0.0000028263*EXP(0.0000028263*AW460*1000)*AX460*1000)^2)*1000</f>
        <v>0.75410057018235777</v>
      </c>
      <c r="BD460" s="9">
        <f t="shared" ref="BD460:BD461" si="1531">AW460*1000-58</f>
        <v>6153.2999999999993</v>
      </c>
      <c r="BE460" s="49">
        <f t="shared" ref="BE460:BE461" si="1532">AY460/2*1000</f>
        <v>14.134531223346389</v>
      </c>
      <c r="BF460" s="89">
        <f t="shared" ref="BF460:BF461" si="1533">AY460/AW460*100</f>
        <v>0.45512312151550849</v>
      </c>
      <c r="BG460" s="85"/>
      <c r="BH460" s="85"/>
      <c r="BI460" s="85"/>
      <c r="BJ460" s="85"/>
      <c r="BK460" s="85"/>
      <c r="BL460" s="85"/>
      <c r="BM460" s="90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s="154" customFormat="1" ht="15" customHeight="1" x14ac:dyDescent="0.2">
      <c r="A461" s="137">
        <f>Input!A461</f>
        <v>9186</v>
      </c>
      <c r="B461" s="137" t="str">
        <f>Input!B461</f>
        <v>Hu1-13</v>
      </c>
      <c r="C461" s="137">
        <f>Input!O461</f>
        <v>2.0706503156800919</v>
      </c>
      <c r="D461" s="137">
        <f>C461*Input!P461/100</f>
        <v>2.4854037245730657E-2</v>
      </c>
      <c r="E461" s="138">
        <f>Input!M461</f>
        <v>2.7000687933315808</v>
      </c>
      <c r="F461" s="139">
        <f>E461*Input!N461/100</f>
        <v>3.4213309049950736E-4</v>
      </c>
      <c r="G461" s="140">
        <f t="shared" si="1508"/>
        <v>372.28548522455833</v>
      </c>
      <c r="H461" s="139">
        <f>G461*Input!L461/100</f>
        <v>3.3097029864481348E-2</v>
      </c>
      <c r="I461" s="137">
        <v>0</v>
      </c>
      <c r="J461" s="141">
        <f>(((C461*$G$4*0.000000001*Input!G461*(234/233))-(I461*0.000000000000001))/Input!F461)*1000000000000</f>
        <v>757.3649338877201</v>
      </c>
      <c r="K461" s="137">
        <f>J461*Input!P461/100</f>
        <v>9.0906591677567974</v>
      </c>
      <c r="L461" s="142">
        <f t="shared" si="1509"/>
        <v>10.473806513833903</v>
      </c>
      <c r="M461" s="143">
        <f>L461*Input!P461/100</f>
        <v>0.12571720837079386</v>
      </c>
      <c r="N461" s="137">
        <v>0</v>
      </c>
      <c r="O461" s="141">
        <f>(((G461*$D$4*0.000000001*Input!G461*(238/236))-(N461*0.000000001))/Input!F461)*1000000</f>
        <v>13.716761573582039</v>
      </c>
      <c r="P461" s="137">
        <f>O461*Input!L461/100</f>
        <v>1.2194514303209454E-3</v>
      </c>
      <c r="Q461" s="144">
        <f t="shared" si="1510"/>
        <v>10.234064559932483</v>
      </c>
      <c r="R461" s="145">
        <f>Q461*Input!L461/100</f>
        <v>9.0983171200135615E-4</v>
      </c>
      <c r="S461" s="143">
        <f>Input!S461*0.0000028263/0.000000000155125</f>
        <v>0.99761627399571917</v>
      </c>
      <c r="T461" s="137">
        <f>S461*Input!T461/100</f>
        <v>2.1070220346501088E-3</v>
      </c>
      <c r="U461" s="143">
        <f>S461</f>
        <v>0.99761627399571917</v>
      </c>
      <c r="V461" s="137">
        <f>U461*Input!T461/100</f>
        <v>2.1070220346501088E-3</v>
      </c>
      <c r="W461" s="146">
        <v>0</v>
      </c>
      <c r="X461" s="141">
        <f>((($L$4*0.000000001*Input!G461/Input!W461*(232/229))-(W461*0.000000001))/Input!F461)*1000000000</f>
        <v>0.99004273205771476</v>
      </c>
      <c r="Y461" s="141">
        <f>X461*Input!X461/100</f>
        <v>4.9780964614503046E-3</v>
      </c>
      <c r="Z461" s="141">
        <f t="shared" si="1511"/>
        <v>2.41740107140019E-4</v>
      </c>
      <c r="AA461" s="141">
        <f>Z461*Input!X461/100</f>
        <v>1.2155087179350086E-6</v>
      </c>
      <c r="AB461" s="142">
        <v>0</v>
      </c>
      <c r="AC461" s="142">
        <v>0.85</v>
      </c>
      <c r="AD461" s="141">
        <f>(((Input!G461*$L$4*0.000000001*Input!U461*(230/229))-((AB461*0.000000000000001)+(Input!G461*AC461*0.000000000000001)))/Input!F461)*1000000000000</f>
        <v>225.5132080778252</v>
      </c>
      <c r="AE461" s="141">
        <f>AD461*Input!V461/100</f>
        <v>0.7809284359230384</v>
      </c>
      <c r="AF461" s="141">
        <f t="shared" si="1512"/>
        <v>10.280814229413025</v>
      </c>
      <c r="AG461" s="141">
        <f>AF461*Input!V461/100</f>
        <v>3.5601374503173869E-2</v>
      </c>
      <c r="AH461" s="137">
        <f t="shared" si="1513"/>
        <v>42528.376242748353</v>
      </c>
      <c r="AI461" s="146">
        <f t="shared" si="1514"/>
        <v>259.64631978745439</v>
      </c>
      <c r="AJ461" s="143">
        <f t="shared" si="1515"/>
        <v>-2.3837260042808284</v>
      </c>
      <c r="AK461" s="146">
        <f t="shared" si="1516"/>
        <v>2.1070220346501087</v>
      </c>
      <c r="AL461" s="146">
        <f t="shared" si="1517"/>
        <v>1.0045680451991257</v>
      </c>
      <c r="AM461" s="146">
        <f t="shared" si="1518"/>
        <v>3.4798593156624203E-3</v>
      </c>
      <c r="AN461" s="137">
        <f>AF461/Q461</f>
        <v>1.0045680451991257</v>
      </c>
      <c r="AO461" s="141">
        <f t="shared" si="1519"/>
        <v>3.4798593156624203E-3</v>
      </c>
      <c r="AP461" s="137" t="str">
        <f t="shared" si="1520"/>
        <v>Out of range</v>
      </c>
      <c r="AQ461" s="137" t="e">
        <f t="shared" si="1521"/>
        <v>#VALUE!</v>
      </c>
      <c r="AR461" s="137" t="e">
        <f t="shared" si="1522"/>
        <v>#VALUE!</v>
      </c>
      <c r="AS461" s="145">
        <f t="shared" si="1523"/>
        <v>2.362112391653838E-5</v>
      </c>
      <c r="AT461" s="145">
        <f t="shared" si="1524"/>
        <v>1.1878942993876974E-7</v>
      </c>
      <c r="AU461" s="137">
        <v>0.75</v>
      </c>
      <c r="AV461" s="137">
        <f t="shared" si="1525"/>
        <v>0.375</v>
      </c>
      <c r="AW461" s="137" t="str">
        <f t="shared" si="1526"/>
        <v>Out of range</v>
      </c>
      <c r="AX461" s="147">
        <f t="shared" si="1527"/>
        <v>0</v>
      </c>
      <c r="AY461" s="147" t="e">
        <f t="shared" si="1528"/>
        <v>#VALUE!</v>
      </c>
      <c r="AZ461" s="137" t="str">
        <f>Input!B461</f>
        <v>Hu1-13</v>
      </c>
      <c r="BA461" s="148">
        <f>Input!E461</f>
        <v>0</v>
      </c>
      <c r="BB461" s="137" t="e">
        <f t="shared" si="1529"/>
        <v>#VALUE!</v>
      </c>
      <c r="BC461" s="143" t="e">
        <f t="shared" si="1530"/>
        <v>#VALUE!</v>
      </c>
      <c r="BD461" s="137" t="e">
        <f t="shared" si="1531"/>
        <v>#VALUE!</v>
      </c>
      <c r="BE461" s="149" t="e">
        <f t="shared" si="1532"/>
        <v>#VALUE!</v>
      </c>
      <c r="BF461" s="150" t="e">
        <f t="shared" si="1533"/>
        <v>#VALUE!</v>
      </c>
      <c r="BG461" s="151"/>
      <c r="BH461" s="151"/>
      <c r="BI461" s="151"/>
      <c r="BJ461" s="151"/>
      <c r="BK461" s="151"/>
      <c r="BL461" s="151"/>
      <c r="BM461" s="155"/>
      <c r="BN461" s="151"/>
      <c r="BO461" s="151"/>
      <c r="BP461" s="151"/>
      <c r="BQ461" s="151"/>
      <c r="BR461" s="151"/>
      <c r="BS461" s="151"/>
      <c r="BT461" s="151"/>
      <c r="BU461" s="151"/>
      <c r="BV461" s="151"/>
      <c r="BW461" s="151"/>
      <c r="BX461" s="151"/>
      <c r="BY461" s="151"/>
      <c r="BZ461" s="151"/>
      <c r="CA461" s="151"/>
      <c r="CB461" s="151"/>
      <c r="CC461" s="151"/>
      <c r="CD461" s="151"/>
      <c r="CE461" s="151"/>
      <c r="CF461" s="151"/>
      <c r="CG461" s="151"/>
      <c r="CH461" s="151"/>
      <c r="CI461" s="151"/>
      <c r="CJ461" s="151"/>
      <c r="CK461" s="151"/>
      <c r="CL461" s="151"/>
      <c r="CM461" s="151"/>
      <c r="CN461" s="151"/>
      <c r="CO461" s="151"/>
      <c r="CP461" s="151"/>
      <c r="CQ461" s="151"/>
      <c r="CR461" s="151"/>
      <c r="CS461" s="151"/>
      <c r="CT461" s="151"/>
      <c r="CU461" s="151"/>
      <c r="CV461" s="151"/>
      <c r="CW461" s="151"/>
      <c r="CX461" s="151"/>
      <c r="CY461" s="151"/>
      <c r="CZ461" s="151"/>
      <c r="DA461" s="151"/>
      <c r="DB461" s="151"/>
      <c r="DC461" s="151"/>
      <c r="DD461" s="151"/>
      <c r="DE461" s="151"/>
    </row>
    <row r="462" spans="1:109" s="76" customFormat="1" ht="15" customHeight="1" x14ac:dyDescent="0.2">
      <c r="A462" s="58"/>
      <c r="B462" s="58"/>
      <c r="C462" s="58"/>
      <c r="D462" s="58"/>
      <c r="E462" s="60"/>
      <c r="F462" s="61"/>
      <c r="G462" s="59"/>
      <c r="H462" s="61"/>
      <c r="I462" s="58"/>
      <c r="J462" s="63"/>
      <c r="K462" s="58"/>
      <c r="L462" s="64"/>
      <c r="M462" s="65"/>
      <c r="N462" s="58"/>
      <c r="O462" s="63"/>
      <c r="P462" s="58"/>
      <c r="Q462" s="66"/>
      <c r="R462" s="67"/>
      <c r="S462" s="65"/>
      <c r="T462" s="58"/>
      <c r="U462" s="58"/>
      <c r="V462" s="58"/>
      <c r="W462" s="68"/>
      <c r="X462" s="63"/>
      <c r="Y462" s="63"/>
      <c r="Z462" s="63"/>
      <c r="AA462" s="63"/>
      <c r="AB462" s="64"/>
      <c r="AC462" s="64"/>
      <c r="AD462" s="63"/>
      <c r="AE462" s="63"/>
      <c r="AF462" s="63"/>
      <c r="AG462" s="63"/>
      <c r="AH462" s="58"/>
      <c r="AI462" s="68"/>
      <c r="AJ462" s="65"/>
      <c r="AK462" s="68"/>
      <c r="AL462" s="68"/>
      <c r="AM462" s="68"/>
      <c r="AN462" s="58"/>
      <c r="AO462" s="63"/>
      <c r="AP462" s="58"/>
      <c r="AQ462" s="58"/>
      <c r="AR462" s="58"/>
      <c r="AS462" s="67"/>
      <c r="AT462" s="67"/>
      <c r="AU462" s="58"/>
      <c r="AV462" s="58"/>
      <c r="AW462" s="58"/>
      <c r="AX462" s="57"/>
      <c r="AY462" s="57"/>
      <c r="AZ462" s="58"/>
      <c r="BA462" s="69"/>
      <c r="BB462" s="58"/>
      <c r="BC462" s="65"/>
      <c r="BD462" s="58"/>
      <c r="BE462" s="62"/>
      <c r="BF462" s="74"/>
      <c r="BG462" s="75"/>
      <c r="BH462" s="75"/>
      <c r="BI462" s="75"/>
      <c r="BJ462" s="75"/>
      <c r="BK462" s="75"/>
      <c r="BL462" s="75"/>
      <c r="BM462" s="103"/>
      <c r="BN462" s="75"/>
      <c r="BO462" s="75"/>
      <c r="BP462" s="75"/>
      <c r="BQ462" s="75"/>
      <c r="BR462" s="75"/>
      <c r="BS462" s="75"/>
      <c r="BT462" s="75"/>
      <c r="BU462" s="75"/>
      <c r="BV462" s="75"/>
      <c r="BW462" s="75"/>
      <c r="BX462" s="75"/>
      <c r="BY462" s="75"/>
      <c r="BZ462" s="75"/>
      <c r="CA462" s="75"/>
      <c r="CB462" s="75"/>
      <c r="CC462" s="75"/>
      <c r="CD462" s="75"/>
      <c r="CE462" s="75"/>
      <c r="CF462" s="75"/>
      <c r="CG462" s="75"/>
      <c r="CH462" s="75"/>
      <c r="CI462" s="75"/>
      <c r="CJ462" s="75"/>
      <c r="CK462" s="75"/>
      <c r="CL462" s="75"/>
      <c r="CM462" s="75"/>
      <c r="CN462" s="75"/>
      <c r="CO462" s="75"/>
      <c r="CP462" s="75"/>
      <c r="CQ462" s="75"/>
      <c r="CR462" s="75"/>
      <c r="CS462" s="75"/>
      <c r="CT462" s="75"/>
      <c r="CU462" s="75"/>
      <c r="CV462" s="75"/>
      <c r="CW462" s="75"/>
      <c r="CX462" s="75"/>
      <c r="CY462" s="75"/>
      <c r="CZ462" s="75"/>
      <c r="DA462" s="75"/>
      <c r="DB462" s="75"/>
      <c r="DC462" s="75"/>
      <c r="DD462" s="75"/>
      <c r="DE462" s="75"/>
    </row>
    <row r="463" spans="1:109" s="154" customFormat="1" ht="15" customHeight="1" x14ac:dyDescent="0.2">
      <c r="A463" s="137">
        <f>Input!A463</f>
        <v>9186</v>
      </c>
      <c r="B463" s="137" t="str">
        <f>Input!B463</f>
        <v>Hu1-13</v>
      </c>
      <c r="C463" s="137">
        <f>Input!O463</f>
        <v>2.0380876407814186</v>
      </c>
      <c r="D463" s="137">
        <f>C463*Input!P463/100</f>
        <v>2.8697737328027807E-2</v>
      </c>
      <c r="E463" s="138">
        <f>Input!M463</f>
        <v>2.70011839739231</v>
      </c>
      <c r="F463" s="139">
        <f>E463*Input!N463/100</f>
        <v>3.7255943143765894E-4</v>
      </c>
      <c r="G463" s="140">
        <f t="shared" ref="G463:G477" si="1534">E463*137.88</f>
        <v>372.29232463245171</v>
      </c>
      <c r="H463" s="139">
        <f>G463*Input!L463/100</f>
        <v>1.7422655570692936E-2</v>
      </c>
      <c r="I463" s="137">
        <v>0</v>
      </c>
      <c r="J463" s="141">
        <f>(((C463*$G$4*0.000000001*Input!G463*(234/233))-(I463*0.000000000000001))/Input!F463)*1000000000000</f>
        <v>745.45474898827661</v>
      </c>
      <c r="K463" s="137">
        <f>J463*Input!P463/100</f>
        <v>10.496538101862132</v>
      </c>
      <c r="L463" s="142">
        <f t="shared" ref="L463:L477" si="1535">(J463/234)*602200000000*0.0000028263/(365.2425*24*60)</f>
        <v>10.309097314082058</v>
      </c>
      <c r="M463" s="143">
        <f>L463*Input!P463/100</f>
        <v>0.14515949210857956</v>
      </c>
      <c r="N463" s="137">
        <v>0</v>
      </c>
      <c r="O463" s="141">
        <f>(((G463*$D$4*0.000000001*Input!G463*(238/236))-(N463*0.000000001))/Input!F463)*1000000</f>
        <v>13.717013569781463</v>
      </c>
      <c r="P463" s="137">
        <f>O463*Input!L463/100</f>
        <v>6.4193319892040491E-4</v>
      </c>
      <c r="Q463" s="144">
        <f t="shared" ref="Q463:Q477" si="1536">(O463/238.05)*602200000000000000*0.00000000015512/(365.2425*24*60)</f>
        <v>10.234252574090192</v>
      </c>
      <c r="R463" s="145">
        <f>Q463*Input!L463/100</f>
        <v>4.7894583321825599E-4</v>
      </c>
      <c r="S463" s="143">
        <f>Input!S463*0.0000028263/0.000000000155125</f>
        <v>0.99652126790113538</v>
      </c>
      <c r="T463" s="137">
        <f>S463*Input!T463/100</f>
        <v>1.9451775494502327E-3</v>
      </c>
      <c r="U463" s="143">
        <f>S463</f>
        <v>0.99652126790113538</v>
      </c>
      <c r="V463" s="137">
        <f>U463*Input!T463/100</f>
        <v>1.9451775494502327E-3</v>
      </c>
      <c r="W463" s="146">
        <v>0</v>
      </c>
      <c r="X463" s="141">
        <f>((($L$4*0.000000001*Input!G463/Input!W463*(232/229))-(W463*0.000000001))/Input!F463)*1000000000</f>
        <v>0.94119631261701342</v>
      </c>
      <c r="Y463" s="141">
        <f>X463*Input!X463/100</f>
        <v>6.6903563935371757E-3</v>
      </c>
      <c r="Z463" s="141">
        <f t="shared" ref="Z463:Z477" si="1537">(X463/232)*6.022E+23*0.000000001*0.000000000049475/(365.2425*24*60)</f>
        <v>2.2981320915203089E-4</v>
      </c>
      <c r="AA463" s="141">
        <f>Z463*Input!X463/100</f>
        <v>1.6335936005682488E-6</v>
      </c>
      <c r="AB463" s="142">
        <v>0</v>
      </c>
      <c r="AC463" s="142">
        <v>0.85</v>
      </c>
      <c r="AD463" s="141">
        <f>(((Input!G463*$L$4*0.000000001*Input!U463*(230/229))-((AB463*0.000000000000001)+(Input!G463*AC463*0.000000000000001)))/Input!F463)*1000000000000</f>
        <v>225.7240879377606</v>
      </c>
      <c r="AE463" s="141">
        <f>AD463*Input!V463/100</f>
        <v>1.0411647889733218</v>
      </c>
      <c r="AF463" s="141">
        <f t="shared" ref="AF463:AF477" si="1538">(AD463/230)*602200000000*0.0000091577/(365.2425*24*60)</f>
        <v>10.290427930903951</v>
      </c>
      <c r="AG463" s="141">
        <f>AF463*Input!V463/100</f>
        <v>4.7465165649839693E-2</v>
      </c>
      <c r="AH463" s="137">
        <f t="shared" ref="AH463:AH477" si="1539">AF463/Z463</f>
        <v>44777.356222794006</v>
      </c>
      <c r="AI463" s="146">
        <f t="shared" ref="AI463:AI477" si="1540">AH463*SQRT((AG463/AF463)^2+(AA463/Z463)^2)</f>
        <v>379.43190879062757</v>
      </c>
      <c r="AJ463" s="143">
        <f t="shared" ref="AJ463:AJ477" si="1541">(U463-1)*1000</f>
        <v>-3.4787320988646231</v>
      </c>
      <c r="AK463" s="146">
        <f t="shared" ref="AK463:AK477" si="1542">V463*1000</f>
        <v>1.9451775494502326</v>
      </c>
      <c r="AL463" s="146">
        <f t="shared" ref="AL463:AL477" si="1543">AF463/Q463</f>
        <v>1.0054889554862048</v>
      </c>
      <c r="AM463" s="146">
        <f t="shared" ref="AM463:AM477" si="1544">AL463*SQRT((R463/Q463)^2+(AG463/AF463)^2)</f>
        <v>4.6381118931153875E-3</v>
      </c>
      <c r="AN463" s="137">
        <f>AF463/Q463</f>
        <v>1.0054889554862048</v>
      </c>
      <c r="AO463" s="141">
        <f t="shared" ref="AO463:AO477" si="1545">AN463*SQRT((R463/Q463)^2+(AG463/AF463)^2)</f>
        <v>4.6381118931153875E-3</v>
      </c>
      <c r="AP463" s="137" t="str">
        <f t="shared" ref="AP463:AP477" si="1546">ThU_Alter_Kombi(AN463,U463)</f>
        <v>Out of range</v>
      </c>
      <c r="AQ463" s="137" t="e">
        <f t="shared" ref="AQ463:AQ477" si="1547">Montealter(AN463,AO463,U463,V463)</f>
        <v>#VALUE!</v>
      </c>
      <c r="AR463" s="137" t="e">
        <f t="shared" ref="AR463:AR477" si="1548">(AQ463/AP463)*100</f>
        <v>#VALUE!</v>
      </c>
      <c r="AS463" s="145">
        <f t="shared" ref="AS463:AS477" si="1549">Z463/Q463</f>
        <v>2.2455299738629022E-5</v>
      </c>
      <c r="AT463" s="145">
        <f t="shared" ref="AT463:AT477" si="1550">AS463*SQRT((Y463/X463)^2+(P463/O463)^2)</f>
        <v>1.5962367462272979E-7</v>
      </c>
      <c r="AU463" s="137">
        <v>0.75</v>
      </c>
      <c r="AV463" s="137">
        <f t="shared" ref="AV463:AV477" si="1551">AU463/2</f>
        <v>0.375</v>
      </c>
      <c r="AW463" s="137" t="str">
        <f t="shared" ref="AW463:AW477" si="1552">marincorr_age(AN463,U463,AS463,AU463)</f>
        <v>Out of range</v>
      </c>
      <c r="AX463" s="147">
        <f t="shared" ref="AX463:AX477" si="1553">marincorr_age_error(AN463, AO463, U463, V463, AS463, AT463, AU463, AV463)</f>
        <v>0</v>
      </c>
      <c r="AY463" s="147" t="e">
        <f t="shared" ref="AY463:AY477" si="1554">SQRT(((AU463*EXP(-0.0000091577*AW463*1000))/(0.0000091577*(EXP(-0.0000091577*AW463*1000)+(AJ463/1000)*EXP(-(0.0000091577-0.0000028263)*AW463*1000)-AS463*AU463*EXP(-0.0000091577*AW463*1000))))^2*AT463^2+((AS463*EXP(-0.0000091577*AW463*1000))/(0.0000091577*(EXP(-0.0000091577*AW463*1000)+(AJ463/1000)*EXP(-(0.0000091577-0.0000028263)*AW463*1000)-AS463*AU463*EXP(-0.0000091577*AW463*1000))))^2*AV463^2+((0.0000091577/(0.0000091577-0.0000028263))*(EXP(-(0.0000091577-0.0000028263)*AW463*1000)-1)/(0.0000091577*(EXP(-0.0000091577*AW463*1000)+(AJ463/1000)*EXP(-(0.0000091577-0.0000028263)*AW463*1000)-AS463*AU463*EXP(-0.0000091577*AW463*1000))))^2*T463^2+(1/(0.0000091577*(EXP(-0.0000091577*AW463*1000)+(AJ463/1000)*EXP(-(0.0000091577-0.0000028263)*AW463*1000)-AS463*AU463*EXP(-0.0000091577*AW463*1000))))^2*AO463^2)/1000</f>
        <v>#VALUE!</v>
      </c>
      <c r="AZ463" s="137" t="str">
        <f>Input!B463</f>
        <v>Hu1-13</v>
      </c>
      <c r="BA463" s="148">
        <f>Input!E463</f>
        <v>0</v>
      </c>
      <c r="BB463" s="137" t="e">
        <f t="shared" ref="BB463:BB477" si="1555">((U463-1)*EXP(0.0000028263*AW463*1000))*1000</f>
        <v>#VALUE!</v>
      </c>
      <c r="BC463" s="143" t="e">
        <f t="shared" ref="BC463:BC477" si="1556">SQRT((EXP(0.0000028263*AW463*1000)*V463)^2+((U463-1)*0.0000028263*EXP(0.0000028263*AW463*1000)*AX463*1000)^2)*1000</f>
        <v>#VALUE!</v>
      </c>
      <c r="BD463" s="137" t="e">
        <f t="shared" ref="BD463:BD477" si="1557">AW463*1000-58</f>
        <v>#VALUE!</v>
      </c>
      <c r="BE463" s="149" t="e">
        <f t="shared" ref="BE463:BE477" si="1558">AY463/2*1000</f>
        <v>#VALUE!</v>
      </c>
      <c r="BF463" s="150" t="e">
        <f t="shared" ref="BF463:BF477" si="1559">AY463/AW463*100</f>
        <v>#VALUE!</v>
      </c>
      <c r="BG463" s="151"/>
      <c r="BH463" s="151"/>
      <c r="BI463" s="151"/>
      <c r="BJ463" s="151"/>
      <c r="BK463" s="151"/>
      <c r="BL463" s="151"/>
      <c r="BM463" s="155"/>
      <c r="BN463" s="151"/>
      <c r="BO463" s="151"/>
      <c r="BP463" s="151"/>
      <c r="BQ463" s="151"/>
      <c r="BR463" s="151"/>
      <c r="BS463" s="151"/>
      <c r="BT463" s="151"/>
      <c r="BU463" s="151"/>
      <c r="BV463" s="151"/>
      <c r="BW463" s="151"/>
      <c r="BX463" s="151"/>
      <c r="BY463" s="151"/>
      <c r="BZ463" s="151"/>
      <c r="CA463" s="151"/>
      <c r="CB463" s="151"/>
      <c r="CC463" s="151"/>
      <c r="CD463" s="151"/>
      <c r="CE463" s="151"/>
      <c r="CF463" s="151"/>
      <c r="CG463" s="151"/>
      <c r="CH463" s="151"/>
      <c r="CI463" s="151"/>
      <c r="CJ463" s="151"/>
      <c r="CK463" s="151"/>
      <c r="CL463" s="151"/>
      <c r="CM463" s="151"/>
      <c r="CN463" s="151"/>
      <c r="CO463" s="151"/>
      <c r="CP463" s="151"/>
      <c r="CQ463" s="151"/>
      <c r="CR463" s="151"/>
      <c r="CS463" s="151"/>
      <c r="CT463" s="151"/>
      <c r="CU463" s="151"/>
      <c r="CV463" s="151"/>
      <c r="CW463" s="151"/>
      <c r="CX463" s="151"/>
      <c r="CY463" s="151"/>
      <c r="CZ463" s="151"/>
      <c r="DA463" s="151"/>
      <c r="DB463" s="151"/>
      <c r="DC463" s="151"/>
      <c r="DD463" s="151"/>
      <c r="DE463" s="151"/>
    </row>
    <row r="464" spans="1:109" ht="15" customHeight="1" x14ac:dyDescent="0.2">
      <c r="A464" s="9">
        <f>Input!A464</f>
        <v>9333</v>
      </c>
      <c r="B464" s="9" t="str">
        <f>Input!B464</f>
        <v>ZPT-LB-20,5</v>
      </c>
      <c r="C464" s="9">
        <f>Input!O464</f>
        <v>0.67915863765238371</v>
      </c>
      <c r="D464" s="9">
        <f>C464*Input!P464/100</f>
        <v>1.3677868697341239E-3</v>
      </c>
      <c r="E464" s="11">
        <f>Input!M464</f>
        <v>0.88041678988801964</v>
      </c>
      <c r="F464" s="12">
        <f>E464*Input!N464/100</f>
        <v>3.5441984953359631E-5</v>
      </c>
      <c r="G464" s="13">
        <f t="shared" si="1534"/>
        <v>121.39186698976015</v>
      </c>
      <c r="H464" s="12">
        <f>G464*Input!L464/100</f>
        <v>4.8050737488391539E-3</v>
      </c>
      <c r="I464" s="9">
        <v>0.3</v>
      </c>
      <c r="J464" s="21">
        <f>(((C464*$G$4*0.000000001*Input!G464*(234/233))-(I464*0.000000000000001))/Input!F464)*1000000000000</f>
        <v>24.622423362808913</v>
      </c>
      <c r="K464" s="9">
        <f>J464*Input!P464/100</f>
        <v>4.9588160275924248E-2</v>
      </c>
      <c r="L464" s="14">
        <f t="shared" si="1535"/>
        <v>0.34051021728713493</v>
      </c>
      <c r="M464" s="22">
        <f>L464*Input!P464/100</f>
        <v>6.8576821142344192E-4</v>
      </c>
      <c r="N464" s="9">
        <v>5.0000000000000001E-3</v>
      </c>
      <c r="O464" s="21">
        <f>(((G464*$D$4*0.000000001*Input!G464*(238/236))-(N464*0.000000001))/Input!F464)*1000000</f>
        <v>0.44333295352416313</v>
      </c>
      <c r="P464" s="9">
        <f>O464*Input!L464/100</f>
        <v>1.754851943379353E-5</v>
      </c>
      <c r="Q464" s="23">
        <f t="shared" si="1536"/>
        <v>0.330770353014673</v>
      </c>
      <c r="R464" s="24">
        <f>Q464*Input!L464/100</f>
        <v>1.3092935956732052E-5</v>
      </c>
      <c r="S464" s="65">
        <f>Input!S464*0.0000028263/0.000000000155125</f>
        <v>1.0277112042831353</v>
      </c>
      <c r="T464" s="9">
        <f>S464*Input!T464/100</f>
        <v>1.278888182193489E-3</v>
      </c>
      <c r="U464" s="9">
        <f>S464*1/((U463+U465)/2)</f>
        <v>1.0299878686357364</v>
      </c>
      <c r="V464" s="9">
        <f>U464*Input!T464/100</f>
        <v>1.2817212729715483E-3</v>
      </c>
      <c r="W464" s="3">
        <v>3.0000000000000001E-3</v>
      </c>
      <c r="X464" s="21">
        <f>((($L$4*0.000000001*Input!G464/Input!W464*(232/229))-(W464*0.000000001))/Input!F464)*1000000000</f>
        <v>0.27652866833783807</v>
      </c>
      <c r="Y464" s="21">
        <f>X464*Input!X464/100</f>
        <v>6.0318503522689964E-4</v>
      </c>
      <c r="Z464" s="21">
        <f t="shared" si="1537"/>
        <v>6.7520388511249462E-5</v>
      </c>
      <c r="AA464" s="21">
        <f>Z464*Input!X464/100</f>
        <v>1.472805267081205E-7</v>
      </c>
      <c r="AB464" s="14">
        <v>0.05</v>
      </c>
      <c r="AC464" s="14">
        <v>0.85</v>
      </c>
      <c r="AD464" s="21">
        <f>(((Input!G464*$L$4*0.000000001*Input!U464*(230/229))-((AB464*0.000000000000001)+(Input!G464*AC464*0.000000000000001)))/Input!F464)*1000000000000</f>
        <v>0.40404162084749362</v>
      </c>
      <c r="AE464" s="21">
        <f>AD464*Input!V464/100</f>
        <v>2.776453008885038E-3</v>
      </c>
      <c r="AF464" s="21">
        <f t="shared" si="1538"/>
        <v>1.8419661004735924E-2</v>
      </c>
      <c r="AG464" s="21">
        <f>AF464*Input!V464/100</f>
        <v>1.2657439377648883E-4</v>
      </c>
      <c r="AH464" s="9">
        <f t="shared" si="1539"/>
        <v>272.80146650321859</v>
      </c>
      <c r="AI464" s="3">
        <f t="shared" si="1540"/>
        <v>1.9667874794767548</v>
      </c>
      <c r="AJ464" s="22">
        <f t="shared" si="1541"/>
        <v>29.987868635736437</v>
      </c>
      <c r="AK464" s="3">
        <f t="shared" si="1542"/>
        <v>1.2817212729715484</v>
      </c>
      <c r="AL464" s="3">
        <f t="shared" si="1543"/>
        <v>5.5687158286277329E-2</v>
      </c>
      <c r="AM464" s="3">
        <f t="shared" si="1544"/>
        <v>3.8267182216455877E-4</v>
      </c>
      <c r="AN464" s="9">
        <f>AL464*1/((AN463+AN465)/2)</f>
        <v>5.5243758590451539E-2</v>
      </c>
      <c r="AO464" s="21">
        <f t="shared" si="1545"/>
        <v>3.7962486170238919E-4</v>
      </c>
      <c r="AP464" s="58">
        <f t="shared" si="1546"/>
        <v>6.0183</v>
      </c>
      <c r="AQ464" s="58">
        <f t="shared" si="1547"/>
        <v>4.2999999999999997E-2</v>
      </c>
      <c r="AR464" s="58">
        <f t="shared" si="1548"/>
        <v>0.71448747985311467</v>
      </c>
      <c r="AS464" s="67">
        <f t="shared" si="1549"/>
        <v>2.0413071454518855E-4</v>
      </c>
      <c r="AT464" s="67">
        <f t="shared" si="1550"/>
        <v>4.4533850624101912E-7</v>
      </c>
      <c r="AU464" s="58">
        <v>0.75</v>
      </c>
      <c r="AV464" s="58">
        <f t="shared" si="1551"/>
        <v>0.375</v>
      </c>
      <c r="AW464" s="58">
        <f t="shared" si="1552"/>
        <v>6.0019999999999998</v>
      </c>
      <c r="AX464" s="57">
        <f t="shared" si="1553"/>
        <v>4.3037839000000001E-2</v>
      </c>
      <c r="AY464" s="47">
        <f t="shared" si="1554"/>
        <v>4.3957538363555725E-2</v>
      </c>
      <c r="AZ464" s="9" t="str">
        <f>Input!B464</f>
        <v>ZPT-LB-20,5</v>
      </c>
      <c r="BA464" s="48">
        <f>Input!E464</f>
        <v>20.5</v>
      </c>
      <c r="BB464" s="58">
        <f t="shared" si="1555"/>
        <v>30.500905560176779</v>
      </c>
      <c r="BC464" s="22">
        <f t="shared" si="1556"/>
        <v>1.3036544307087676</v>
      </c>
      <c r="BD464" s="9">
        <f t="shared" si="1557"/>
        <v>5944</v>
      </c>
      <c r="BE464" s="49">
        <f t="shared" si="1558"/>
        <v>21.978769181777864</v>
      </c>
      <c r="BF464" s="89">
        <f t="shared" si="1559"/>
        <v>0.73238151222185477</v>
      </c>
      <c r="BG464" s="85"/>
      <c r="BH464" s="85"/>
      <c r="BI464" s="85"/>
      <c r="BJ464" s="85"/>
      <c r="BK464" s="85"/>
      <c r="BL464" s="85"/>
      <c r="BM464" s="90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s="154" customFormat="1" ht="15" customHeight="1" x14ac:dyDescent="0.2">
      <c r="A465" s="137">
        <f>Input!A465</f>
        <v>9186</v>
      </c>
      <c r="B465" s="137" t="str">
        <f>Input!B465</f>
        <v>Hu1-13</v>
      </c>
      <c r="C465" s="137">
        <f>Input!O465</f>
        <v>2.0164306837200194</v>
      </c>
      <c r="D465" s="137">
        <f>C465*Input!P465/100</f>
        <v>2.2190144008470952E-2</v>
      </c>
      <c r="E465" s="138">
        <f>Input!M465</f>
        <v>2.6999209653886895</v>
      </c>
      <c r="F465" s="139">
        <f>E465*Input!N465/100</f>
        <v>4.7307409617685584E-4</v>
      </c>
      <c r="G465" s="140">
        <f t="shared" si="1534"/>
        <v>372.26510270779249</v>
      </c>
      <c r="H465" s="139">
        <f>G465*Input!L465/100</f>
        <v>3.1037367172841838E-2</v>
      </c>
      <c r="I465" s="137">
        <v>0</v>
      </c>
      <c r="J465" s="141">
        <f>(((C465*$G$4*0.000000001*Input!G465*(234/233))-(I465*0.000000000000001))/Input!F465)*1000000000000</f>
        <v>737.53345985084536</v>
      </c>
      <c r="K465" s="137">
        <f>J465*Input!P465/100</f>
        <v>8.116308592846476</v>
      </c>
      <c r="L465" s="142">
        <f t="shared" si="1535"/>
        <v>10.199551643225995</v>
      </c>
      <c r="M465" s="143">
        <f>L465*Input!P465/100</f>
        <v>0.11224264816654969</v>
      </c>
      <c r="N465" s="137">
        <v>0</v>
      </c>
      <c r="O465" s="141">
        <f>(((G465*$D$4*0.000000001*Input!G465*(238/236))-(N465*0.000000001))/Input!F465)*1000000</f>
        <v>13.716010585069611</v>
      </c>
      <c r="P465" s="137">
        <f>O465*Input!L465/100</f>
        <v>1.1435636958147769E-3</v>
      </c>
      <c r="Q465" s="144">
        <f t="shared" si="1536"/>
        <v>10.233504248019301</v>
      </c>
      <c r="R465" s="145">
        <f>Q465*Input!L465/100</f>
        <v>8.5321193552737246E-4</v>
      </c>
      <c r="S465" s="143">
        <f>Input!S465*0.0000028263/0.000000000155125</f>
        <v>0.99905797255027551</v>
      </c>
      <c r="T465" s="137">
        <f>S465*Input!T465/100</f>
        <v>2.3147037977323173E-3</v>
      </c>
      <c r="U465" s="143">
        <f>S465</f>
        <v>0.99905797255027551</v>
      </c>
      <c r="V465" s="137">
        <f>U465*Input!T465/100</f>
        <v>2.3147037977323173E-3</v>
      </c>
      <c r="W465" s="146">
        <v>0</v>
      </c>
      <c r="X465" s="141">
        <f>((($L$4*0.000000001*Input!G465/Input!W465*(232/229))-(W465*0.000000001))/Input!F465)*1000000000</f>
        <v>0.94923017527850373</v>
      </c>
      <c r="Y465" s="141">
        <f>X465*Input!X465/100</f>
        <v>7.6797537140513485E-3</v>
      </c>
      <c r="Z465" s="141">
        <f t="shared" si="1537"/>
        <v>2.3177484854157554E-4</v>
      </c>
      <c r="AA465" s="141">
        <f>Z465*Input!X465/100</f>
        <v>1.8751761166764532E-6</v>
      </c>
      <c r="AB465" s="142">
        <v>0</v>
      </c>
      <c r="AC465" s="142">
        <v>0.85</v>
      </c>
      <c r="AD465" s="141">
        <f>(((Input!G465*$L$4*0.000000001*Input!U465*(230/229))-((AB465*0.000000000000001)+(Input!G465*AC465*0.000000000000001)))/Input!F465)*1000000000000</f>
        <v>226.84669945038593</v>
      </c>
      <c r="AE465" s="141">
        <f>AD465*Input!V465/100</f>
        <v>1.1812550271826165</v>
      </c>
      <c r="AF465" s="141">
        <f t="shared" si="1538"/>
        <v>10.341606132444671</v>
      </c>
      <c r="AG465" s="141">
        <f>AF465*Input!V465/100</f>
        <v>5.3851672793523028E-2</v>
      </c>
      <c r="AH465" s="137">
        <f t="shared" si="1539"/>
        <v>44619.190552893851</v>
      </c>
      <c r="AI465" s="146">
        <f t="shared" si="1540"/>
        <v>429.3008666720562</v>
      </c>
      <c r="AJ465" s="143">
        <f t="shared" si="1541"/>
        <v>-0.94202744972449182</v>
      </c>
      <c r="AK465" s="146">
        <f t="shared" si="1542"/>
        <v>2.3147037977323173</v>
      </c>
      <c r="AL465" s="146">
        <f t="shared" si="1543"/>
        <v>1.0105635256316323</v>
      </c>
      <c r="AM465" s="146">
        <f t="shared" si="1544"/>
        <v>5.2629650247729767E-3</v>
      </c>
      <c r="AN465" s="137">
        <f>AF465/Q465</f>
        <v>1.0105635256316323</v>
      </c>
      <c r="AO465" s="141">
        <f t="shared" si="1545"/>
        <v>5.2629650247729767E-3</v>
      </c>
      <c r="AP465" s="137" t="str">
        <f t="shared" si="1546"/>
        <v>Out of range</v>
      </c>
      <c r="AQ465" s="137" t="e">
        <f t="shared" si="1547"/>
        <v>#VALUE!</v>
      </c>
      <c r="AR465" s="137" t="e">
        <f t="shared" si="1548"/>
        <v>#VALUE!</v>
      </c>
      <c r="AS465" s="145">
        <f t="shared" si="1549"/>
        <v>2.2648629728808257E-5</v>
      </c>
      <c r="AT465" s="145">
        <f t="shared" si="1550"/>
        <v>1.8324863486921639E-7</v>
      </c>
      <c r="AU465" s="137">
        <v>0.75</v>
      </c>
      <c r="AV465" s="137">
        <f t="shared" si="1551"/>
        <v>0.375</v>
      </c>
      <c r="AW465" s="137" t="str">
        <f t="shared" si="1552"/>
        <v>Out of range</v>
      </c>
      <c r="AX465" s="147">
        <f t="shared" si="1553"/>
        <v>0</v>
      </c>
      <c r="AY465" s="147" t="e">
        <f t="shared" si="1554"/>
        <v>#VALUE!</v>
      </c>
      <c r="AZ465" s="137" t="str">
        <f>Input!B465</f>
        <v>Hu1-13</v>
      </c>
      <c r="BA465" s="148">
        <f>Input!E465</f>
        <v>0</v>
      </c>
      <c r="BB465" s="137" t="e">
        <f t="shared" si="1555"/>
        <v>#VALUE!</v>
      </c>
      <c r="BC465" s="143" t="e">
        <f t="shared" si="1556"/>
        <v>#VALUE!</v>
      </c>
      <c r="BD465" s="137" t="e">
        <f t="shared" si="1557"/>
        <v>#VALUE!</v>
      </c>
      <c r="BE465" s="149" t="e">
        <f t="shared" si="1558"/>
        <v>#VALUE!</v>
      </c>
      <c r="BF465" s="150" t="e">
        <f t="shared" si="1559"/>
        <v>#VALUE!</v>
      </c>
      <c r="BG465" s="151"/>
      <c r="BH465" s="151"/>
      <c r="BI465" s="151"/>
      <c r="BJ465" s="151"/>
      <c r="BK465" s="151"/>
      <c r="BL465" s="151"/>
      <c r="BM465" s="155"/>
      <c r="BN465" s="151"/>
      <c r="BO465" s="151"/>
      <c r="BP465" s="151"/>
      <c r="BQ465" s="151"/>
      <c r="BR465" s="151"/>
      <c r="BS465" s="151"/>
      <c r="BT465" s="151"/>
      <c r="BU465" s="151"/>
      <c r="BV465" s="151"/>
      <c r="BW465" s="151"/>
      <c r="BX465" s="151"/>
      <c r="BY465" s="151"/>
      <c r="BZ465" s="151"/>
      <c r="CA465" s="151"/>
      <c r="CB465" s="151"/>
      <c r="CC465" s="151"/>
      <c r="CD465" s="151"/>
      <c r="CE465" s="151"/>
      <c r="CF465" s="151"/>
      <c r="CG465" s="151"/>
      <c r="CH465" s="151"/>
      <c r="CI465" s="151"/>
      <c r="CJ465" s="151"/>
      <c r="CK465" s="151"/>
      <c r="CL465" s="151"/>
      <c r="CM465" s="151"/>
      <c r="CN465" s="151"/>
      <c r="CO465" s="151"/>
      <c r="CP465" s="151"/>
      <c r="CQ465" s="151"/>
      <c r="CR465" s="151"/>
      <c r="CS465" s="151"/>
      <c r="CT465" s="151"/>
      <c r="CU465" s="151"/>
      <c r="CV465" s="151"/>
      <c r="CW465" s="151"/>
      <c r="CX465" s="151"/>
      <c r="CY465" s="151"/>
      <c r="CZ465" s="151"/>
      <c r="DA465" s="151"/>
      <c r="DB465" s="151"/>
      <c r="DC465" s="151"/>
      <c r="DD465" s="151"/>
      <c r="DE465" s="151"/>
    </row>
    <row r="466" spans="1:109" ht="15" customHeight="1" x14ac:dyDescent="0.2">
      <c r="A466" s="9">
        <f>Input!A466</f>
        <v>9336</v>
      </c>
      <c r="B466" s="9" t="str">
        <f>Input!B466</f>
        <v>ZPT-LB-23,5</v>
      </c>
      <c r="C466" s="9">
        <f>Input!O466</f>
        <v>1.2752593539158454</v>
      </c>
      <c r="D466" s="9">
        <f>C466*Input!P466/100</f>
        <v>3.6700072796552524E-3</v>
      </c>
      <c r="E466" s="11">
        <f>Input!M466</f>
        <v>1.6548746441231705</v>
      </c>
      <c r="F466" s="12">
        <f>E466*Input!N466/100</f>
        <v>9.032501739785868E-5</v>
      </c>
      <c r="G466" s="13">
        <f t="shared" si="1534"/>
        <v>228.17411593170274</v>
      </c>
      <c r="H466" s="12">
        <f>G466*Input!L466/100</f>
        <v>8.430978762526126E-3</v>
      </c>
      <c r="I466" s="9">
        <v>0.3</v>
      </c>
      <c r="J466" s="21">
        <f>(((C466*$G$4*0.000000001*Input!G466*(234/233))-(I466*0.000000000000001))/Input!F466)*1000000000000</f>
        <v>58.538265848352609</v>
      </c>
      <c r="K466" s="9">
        <f>J466*Input!P466/100</f>
        <v>0.16846444697085952</v>
      </c>
      <c r="L466" s="14">
        <f t="shared" si="1535"/>
        <v>0.80954166573800157</v>
      </c>
      <c r="M466" s="22">
        <f>L466*Input!P466/100</f>
        <v>2.3297408462990684E-3</v>
      </c>
      <c r="N466" s="9">
        <v>5.0000000000000001E-3</v>
      </c>
      <c r="O466" s="21">
        <f>(((G466*$D$4*0.000000001*Input!G466*(238/236))-(N466*0.000000001))/Input!F466)*1000000</f>
        <v>1.0550834306954082</v>
      </c>
      <c r="P466" s="9">
        <f>O466*Input!L466/100</f>
        <v>3.8985079269678272E-5</v>
      </c>
      <c r="Q466" s="23">
        <f t="shared" si="1536"/>
        <v>0.78719688229093332</v>
      </c>
      <c r="R466" s="24">
        <f>Q466*Input!L466/100</f>
        <v>2.9086735668598721E-5</v>
      </c>
      <c r="S466" s="65">
        <f>Input!S466*0.0000028263/0.000000000155125</f>
        <v>1.0279880100785184</v>
      </c>
      <c r="T466" s="9">
        <f>S466*Input!T466/100</f>
        <v>9.7846528848485837E-4</v>
      </c>
      <c r="U466" s="9">
        <f>S466*1/((U465+U467)/2)</f>
        <v>1.0286774369304585</v>
      </c>
      <c r="V466" s="9">
        <f>U466*Input!T466/100</f>
        <v>9.7912150260113118E-4</v>
      </c>
      <c r="W466" s="3">
        <v>3.0000000000000001E-3</v>
      </c>
      <c r="X466" s="21">
        <f>((($L$4*0.000000001*Input!G466/Input!W466*(232/229))-(W466*0.000000001))/Input!F466)*1000000000</f>
        <v>0.30950495983925302</v>
      </c>
      <c r="Y466" s="21">
        <f>X466*Input!X466/100</f>
        <v>6.434763368959864E-4</v>
      </c>
      <c r="Z466" s="21">
        <f t="shared" si="1537"/>
        <v>7.5572255347405222E-5</v>
      </c>
      <c r="AA466" s="21">
        <f>Z466*Input!X466/100</f>
        <v>1.571185097233103E-7</v>
      </c>
      <c r="AB466" s="14">
        <v>0.05</v>
      </c>
      <c r="AC466" s="14">
        <v>0.85</v>
      </c>
      <c r="AD466" s="21">
        <f>(((Input!G466*$L$4*0.000000001*Input!U466*(230/229))-((AB466*0.000000000000001)+(Input!G466*AC466*0.000000000000001)))/Input!F466)*1000000000000</f>
        <v>0.90887422354573266</v>
      </c>
      <c r="AE466" s="21">
        <f>AD466*Input!V466/100</f>
        <v>5.4661755440095598E-3</v>
      </c>
      <c r="AF466" s="21">
        <f t="shared" si="1538"/>
        <v>4.1434234073558382E-2</v>
      </c>
      <c r="AG466" s="21">
        <f>AF466*Input!V466/100</f>
        <v>2.4919487329509027E-4</v>
      </c>
      <c r="AH466" s="9">
        <f t="shared" si="1539"/>
        <v>548.27309153452472</v>
      </c>
      <c r="AI466" s="3">
        <f t="shared" si="1540"/>
        <v>3.4889030382055748</v>
      </c>
      <c r="AJ466" s="22">
        <f t="shared" si="1541"/>
        <v>28.677436930458544</v>
      </c>
      <c r="AK466" s="3">
        <f t="shared" si="1542"/>
        <v>0.97912150260113118</v>
      </c>
      <c r="AL466" s="3">
        <f t="shared" si="1543"/>
        <v>5.2635160282869436E-2</v>
      </c>
      <c r="AM466" s="3">
        <f t="shared" si="1544"/>
        <v>3.1656575608067901E-4</v>
      </c>
      <c r="AN466" s="9">
        <f>AL466*1/((AN465+AN467)/2)</f>
        <v>5.214070200726361E-2</v>
      </c>
      <c r="AO466" s="21">
        <f t="shared" si="1545"/>
        <v>3.1359191583726947E-4</v>
      </c>
      <c r="AP466" s="58">
        <f t="shared" si="1546"/>
        <v>5.6787999999999998</v>
      </c>
      <c r="AQ466" s="58">
        <f t="shared" si="1547"/>
        <v>3.39E-2</v>
      </c>
      <c r="AR466" s="58">
        <f t="shared" si="1548"/>
        <v>0.59695710361343945</v>
      </c>
      <c r="AS466" s="67">
        <f t="shared" si="1549"/>
        <v>9.6001720849645238E-5</v>
      </c>
      <c r="AT466" s="67">
        <f t="shared" si="1550"/>
        <v>1.9962391232697988E-7</v>
      </c>
      <c r="AU466" s="58">
        <v>0.75</v>
      </c>
      <c r="AV466" s="58">
        <f t="shared" si="1551"/>
        <v>0.375</v>
      </c>
      <c r="AW466" s="58">
        <f t="shared" si="1552"/>
        <v>5.6711999999999998</v>
      </c>
      <c r="AX466" s="57">
        <f t="shared" si="1553"/>
        <v>3.2779829500000003E-2</v>
      </c>
      <c r="AY466" s="47">
        <f t="shared" si="1554"/>
        <v>3.569633323566318E-2</v>
      </c>
      <c r="AZ466" s="9" t="str">
        <f>Input!B466</f>
        <v>ZPT-LB-23,5</v>
      </c>
      <c r="BA466" s="48">
        <f>Input!E466</f>
        <v>23.5</v>
      </c>
      <c r="BB466" s="58">
        <f t="shared" si="1555"/>
        <v>29.140797155845263</v>
      </c>
      <c r="BC466" s="22">
        <f t="shared" si="1556"/>
        <v>0.99494547611801476</v>
      </c>
      <c r="BD466" s="9">
        <f t="shared" si="1557"/>
        <v>5613.2</v>
      </c>
      <c r="BE466" s="49">
        <f t="shared" si="1558"/>
        <v>17.848166617831591</v>
      </c>
      <c r="BF466" s="89">
        <f t="shared" si="1559"/>
        <v>0.62943174699645899</v>
      </c>
      <c r="BG466" s="85"/>
      <c r="BH466" s="85"/>
      <c r="BI466" s="85"/>
      <c r="BJ466" s="85"/>
      <c r="BK466" s="85"/>
      <c r="BL466" s="85"/>
      <c r="BM466" s="90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s="154" customFormat="1" ht="15" customHeight="1" x14ac:dyDescent="0.2">
      <c r="A467" s="137">
        <f>Input!A467</f>
        <v>9186</v>
      </c>
      <c r="B467" s="137" t="str">
        <f>Input!B467</f>
        <v>Hu1-13</v>
      </c>
      <c r="C467" s="137">
        <f>Input!O467</f>
        <v>2.0334027238230461</v>
      </c>
      <c r="D467" s="137">
        <f>C467*Input!P467/100</f>
        <v>2.0081330510002288E-2</v>
      </c>
      <c r="E467" s="138">
        <f>Input!M467</f>
        <v>2.6993094403656035</v>
      </c>
      <c r="F467" s="139">
        <f>E467*Input!N467/100</f>
        <v>3.4971982007767132E-4</v>
      </c>
      <c r="G467" s="140">
        <f t="shared" si="1534"/>
        <v>372.1807856376094</v>
      </c>
      <c r="H467" s="139">
        <f>G467*Input!L467/100</f>
        <v>2.4486862794229625E-2</v>
      </c>
      <c r="I467" s="137">
        <v>0</v>
      </c>
      <c r="J467" s="141">
        <f>(((C467*$G$4*0.000000001*Input!G467*(234/233))-(I467*0.000000000000001))/Input!F467)*1000000000000</f>
        <v>743.74118499556448</v>
      </c>
      <c r="K467" s="137">
        <f>J467*Input!P467/100</f>
        <v>7.3449850218143045</v>
      </c>
      <c r="L467" s="142">
        <f t="shared" si="1535"/>
        <v>10.285399969637274</v>
      </c>
      <c r="M467" s="143">
        <f>L467*Input!P467/100</f>
        <v>0.10157580384741721</v>
      </c>
      <c r="N467" s="137">
        <v>0</v>
      </c>
      <c r="O467" s="141">
        <f>(((G467*$D$4*0.000000001*Input!G467*(238/236))-(N467*0.000000001))/Input!F467)*1000000</f>
        <v>13.712903944617095</v>
      </c>
      <c r="P467" s="137">
        <f>O467*Input!L467/100</f>
        <v>9.0221207101551487E-4</v>
      </c>
      <c r="Q467" s="144">
        <f t="shared" si="1536"/>
        <v>10.23118638612566</v>
      </c>
      <c r="R467" s="145">
        <f>Q467*Input!L467/100</f>
        <v>6.7313968621472199E-4</v>
      </c>
      <c r="S467" s="143">
        <f>Input!S467*0.0000028263/0.000000000155125</f>
        <v>0.9996016133856277</v>
      </c>
      <c r="T467" s="137">
        <f>S467*Input!T467/100</f>
        <v>2.4243296535524268E-3</v>
      </c>
      <c r="U467" s="143">
        <f>S467</f>
        <v>0.9996016133856277</v>
      </c>
      <c r="V467" s="137">
        <f>U467*Input!T467/100</f>
        <v>2.4243296535524268E-3</v>
      </c>
      <c r="W467" s="146">
        <v>0</v>
      </c>
      <c r="X467" s="141">
        <f>((($L$4*0.000000001*Input!G467/Input!W467*(232/229))-(W467*0.000000001))/Input!F467)*1000000000</f>
        <v>0.95006047818363792</v>
      </c>
      <c r="Y467" s="141">
        <f>X467*Input!X467/100</f>
        <v>8.300028009426667E-3</v>
      </c>
      <c r="Z467" s="141">
        <f t="shared" si="1537"/>
        <v>2.3197758475360621E-4</v>
      </c>
      <c r="AA467" s="141">
        <f>Z467*Input!X467/100</f>
        <v>2.0266293517389262E-6</v>
      </c>
      <c r="AB467" s="142">
        <v>0</v>
      </c>
      <c r="AC467" s="142">
        <v>0.85</v>
      </c>
      <c r="AD467" s="141">
        <f>(((Input!G467*$L$4*0.000000001*Input!U467*(230/229))-((AB467*0.000000000000001)+(Input!G467*AC467*0.000000000000001)))/Input!F467)*1000000000000</f>
        <v>226.31039504723569</v>
      </c>
      <c r="AE467" s="141">
        <f>AD467*Input!V467/100</f>
        <v>1.2660974856900473</v>
      </c>
      <c r="AF467" s="141">
        <f t="shared" si="1538"/>
        <v>10.317156806455298</v>
      </c>
      <c r="AG467" s="141">
        <f>AF467*Input!V467/100</f>
        <v>5.7719515223313492E-2</v>
      </c>
      <c r="AH467" s="137">
        <f t="shared" si="1539"/>
        <v>44474.80051753109</v>
      </c>
      <c r="AI467" s="146">
        <f t="shared" si="1540"/>
        <v>461.38577818599771</v>
      </c>
      <c r="AJ467" s="143">
        <f t="shared" si="1541"/>
        <v>-0.3983866143723036</v>
      </c>
      <c r="AK467" s="146">
        <f t="shared" si="1542"/>
        <v>2.424329653552427</v>
      </c>
      <c r="AL467" s="146">
        <f t="shared" si="1543"/>
        <v>1.0084027811717144</v>
      </c>
      <c r="AM467" s="146">
        <f t="shared" si="1544"/>
        <v>5.6419172041024378E-3</v>
      </c>
      <c r="AN467" s="137">
        <f>AF467/Q467</f>
        <v>1.0084027811717144</v>
      </c>
      <c r="AO467" s="141">
        <f t="shared" si="1545"/>
        <v>5.6419172041024378E-3</v>
      </c>
      <c r="AP467" s="137" t="str">
        <f t="shared" si="1546"/>
        <v>Out of range</v>
      </c>
      <c r="AQ467" s="137" t="e">
        <f t="shared" si="1547"/>
        <v>#VALUE!</v>
      </c>
      <c r="AR467" s="137" t="e">
        <f t="shared" si="1548"/>
        <v>#VALUE!</v>
      </c>
      <c r="AS467" s="145">
        <f t="shared" si="1549"/>
        <v>2.2673576259756846E-5</v>
      </c>
      <c r="AT467" s="145">
        <f t="shared" si="1550"/>
        <v>1.9808913112206324E-7</v>
      </c>
      <c r="AU467" s="137">
        <v>0.75</v>
      </c>
      <c r="AV467" s="137">
        <f t="shared" si="1551"/>
        <v>0.375</v>
      </c>
      <c r="AW467" s="137" t="str">
        <f t="shared" si="1552"/>
        <v>Out of range</v>
      </c>
      <c r="AX467" s="147">
        <f t="shared" si="1553"/>
        <v>155.72578393539999</v>
      </c>
      <c r="AY467" s="147" t="e">
        <f t="shared" si="1554"/>
        <v>#VALUE!</v>
      </c>
      <c r="AZ467" s="137" t="str">
        <f>Input!B467</f>
        <v>Hu1-13</v>
      </c>
      <c r="BA467" s="148">
        <f>Input!E467</f>
        <v>0</v>
      </c>
      <c r="BB467" s="137" t="e">
        <f t="shared" si="1555"/>
        <v>#VALUE!</v>
      </c>
      <c r="BC467" s="143" t="e">
        <f t="shared" si="1556"/>
        <v>#VALUE!</v>
      </c>
      <c r="BD467" s="137" t="e">
        <f t="shared" si="1557"/>
        <v>#VALUE!</v>
      </c>
      <c r="BE467" s="149" t="e">
        <f t="shared" si="1558"/>
        <v>#VALUE!</v>
      </c>
      <c r="BF467" s="150" t="e">
        <f t="shared" si="1559"/>
        <v>#VALUE!</v>
      </c>
      <c r="BG467" s="151"/>
      <c r="BH467" s="151"/>
      <c r="BI467" s="151"/>
      <c r="BJ467" s="151"/>
      <c r="BK467" s="151"/>
      <c r="BL467" s="151"/>
      <c r="BM467" s="155"/>
      <c r="BN467" s="151"/>
      <c r="BO467" s="151"/>
      <c r="BP467" s="151"/>
      <c r="BQ467" s="151"/>
      <c r="BR467" s="151"/>
      <c r="BS467" s="151"/>
      <c r="BT467" s="151"/>
      <c r="BU467" s="151"/>
      <c r="BV467" s="151"/>
      <c r="BW467" s="151"/>
      <c r="BX467" s="151"/>
      <c r="BY467" s="151"/>
      <c r="BZ467" s="151"/>
      <c r="CA467" s="151"/>
      <c r="CB467" s="151"/>
      <c r="CC467" s="151"/>
      <c r="CD467" s="151"/>
      <c r="CE467" s="151"/>
      <c r="CF467" s="151"/>
      <c r="CG467" s="151"/>
      <c r="CH467" s="151"/>
      <c r="CI467" s="151"/>
      <c r="CJ467" s="151"/>
      <c r="CK467" s="151"/>
      <c r="CL467" s="151"/>
      <c r="CM467" s="151"/>
      <c r="CN467" s="151"/>
      <c r="CO467" s="151"/>
      <c r="CP467" s="151"/>
      <c r="CQ467" s="151"/>
      <c r="CR467" s="151"/>
      <c r="CS467" s="151"/>
      <c r="CT467" s="151"/>
      <c r="CU467" s="151"/>
      <c r="CV467" s="151"/>
      <c r="CW467" s="151"/>
      <c r="CX467" s="151"/>
      <c r="CY467" s="151"/>
      <c r="CZ467" s="151"/>
      <c r="DA467" s="151"/>
      <c r="DB467" s="151"/>
      <c r="DC467" s="151"/>
      <c r="DD467" s="151"/>
      <c r="DE467" s="151"/>
    </row>
    <row r="468" spans="1:109" ht="15" customHeight="1" x14ac:dyDescent="0.2">
      <c r="A468" s="9">
        <f>Input!A468</f>
        <v>9339</v>
      </c>
      <c r="B468" s="9" t="str">
        <f>Input!B468</f>
        <v>ZPT-LB-33,1</v>
      </c>
      <c r="C468" s="9">
        <f>Input!O468</f>
        <v>0.43897211126614011</v>
      </c>
      <c r="D468" s="9">
        <f>C468*Input!P468/100</f>
        <v>1.3791746512799386E-3</v>
      </c>
      <c r="E468" s="11">
        <f>Input!M468</f>
        <v>0.56728476525142024</v>
      </c>
      <c r="F468" s="12">
        <f>E468*Input!N468/100</f>
        <v>3.6379374972103374E-5</v>
      </c>
      <c r="G468" s="13">
        <f t="shared" si="1534"/>
        <v>78.217223432865822</v>
      </c>
      <c r="H468" s="12">
        <f>G468*Input!L468/100</f>
        <v>5.5434834136546289E-3</v>
      </c>
      <c r="I468" s="9">
        <v>0.3</v>
      </c>
      <c r="J468" s="21">
        <f>(((C468*$G$4*0.000000001*Input!G468*(234/233))-(I468*0.000000000000001))/Input!F468)*1000000000000</f>
        <v>21.36388755174146</v>
      </c>
      <c r="K468" s="9">
        <f>J468*Input!P468/100</f>
        <v>6.7121649435020914E-2</v>
      </c>
      <c r="L468" s="14">
        <f t="shared" si="1535"/>
        <v>0.29544703562076663</v>
      </c>
      <c r="M468" s="22">
        <f>L468*Input!P468/100</f>
        <v>9.2824362155644903E-4</v>
      </c>
      <c r="N468" s="9">
        <v>5.0000000000000001E-3</v>
      </c>
      <c r="O468" s="21">
        <f>(((G468*$D$4*0.000000001*Input!G468*(238/236))-(N468*0.000000001))/Input!F468)*1000000</f>
        <v>0.38346740667099283</v>
      </c>
      <c r="P468" s="9">
        <f>O468*Input!L468/100</f>
        <v>2.7177456770532633E-5</v>
      </c>
      <c r="Q468" s="23">
        <f t="shared" si="1536"/>
        <v>0.28610471760762596</v>
      </c>
      <c r="R468" s="24">
        <f>Q468*Input!L468/100</f>
        <v>2.0277078206278966E-5</v>
      </c>
      <c r="S468" s="65">
        <f>Input!S468*0.0000028263/0.000000000155125</f>
        <v>1.0276011095318978</v>
      </c>
      <c r="T468" s="9">
        <f>S468*Input!T468/100</f>
        <v>2.4355204951894542E-3</v>
      </c>
      <c r="U468" s="9">
        <f>S468*1/((U467+U469)/2)</f>
        <v>1.027560906188455</v>
      </c>
      <c r="V468" s="9">
        <f>U468*Input!T468/100</f>
        <v>2.435425209123663E-3</v>
      </c>
      <c r="W468" s="3">
        <v>3.0000000000000001E-3</v>
      </c>
      <c r="X468" s="21">
        <f>((($L$4*0.000000001*Input!G468/Input!W468*(232/229))-(W468*0.000000001))/Input!F468)*1000000000</f>
        <v>0.31513356482765426</v>
      </c>
      <c r="Y468" s="21">
        <f>X468*Input!X468/100</f>
        <v>8.2884148852507139E-4</v>
      </c>
      <c r="Z468" s="21">
        <f t="shared" si="1537"/>
        <v>7.6946599634663366E-5</v>
      </c>
      <c r="AA468" s="21">
        <f>Z468*Input!X468/100</f>
        <v>2.0237937591007266E-7</v>
      </c>
      <c r="AB468" s="14">
        <v>0.05</v>
      </c>
      <c r="AC468" s="14">
        <v>0.85</v>
      </c>
      <c r="AD468" s="21">
        <f>(((Input!G468*$L$4*0.000000001*Input!U468*(230/229))-((AB468*0.000000000000001)+(Input!G468*AC468*0.000000000000001)))/Input!F468)*1000000000000</f>
        <v>0.30748914564365248</v>
      </c>
      <c r="AE468" s="21">
        <f>AD468*Input!V468/100</f>
        <v>4.1995683038435769E-3</v>
      </c>
      <c r="AF468" s="21">
        <f t="shared" si="1538"/>
        <v>1.4017976201342342E-2</v>
      </c>
      <c r="AG468" s="21">
        <f>AF468*Input!V468/100</f>
        <v>1.9145211911777326E-4</v>
      </c>
      <c r="AH468" s="9">
        <f t="shared" si="1539"/>
        <v>182.17798145595299</v>
      </c>
      <c r="AI468" s="3">
        <f t="shared" si="1540"/>
        <v>2.5338332007558386</v>
      </c>
      <c r="AJ468" s="22">
        <f t="shared" si="1541"/>
        <v>27.560906188454972</v>
      </c>
      <c r="AK468" s="3">
        <f t="shared" si="1542"/>
        <v>2.4354252091236632</v>
      </c>
      <c r="AL468" s="3">
        <f t="shared" si="1543"/>
        <v>4.8995963151390903E-2</v>
      </c>
      <c r="AM468" s="3">
        <f t="shared" si="1544"/>
        <v>6.6917700083245582E-4</v>
      </c>
      <c r="AN468" s="9">
        <f>AL468*1/((AN467+AN469)/2)</f>
        <v>4.8662575756417366E-2</v>
      </c>
      <c r="AO468" s="21">
        <f t="shared" si="1545"/>
        <v>6.646236629096068E-4</v>
      </c>
      <c r="AP468" s="58">
        <f t="shared" si="1546"/>
        <v>5.2967000000000004</v>
      </c>
      <c r="AQ468" s="58">
        <f t="shared" si="1547"/>
        <v>7.9500000000000001E-2</v>
      </c>
      <c r="AR468" s="58">
        <f t="shared" si="1548"/>
        <v>1.5009345441501312</v>
      </c>
      <c r="AS468" s="67">
        <f t="shared" si="1549"/>
        <v>2.6894558145731321E-4</v>
      </c>
      <c r="AT468" s="67">
        <f t="shared" si="1550"/>
        <v>7.0761796555478038E-7</v>
      </c>
      <c r="AU468" s="58">
        <v>0.75</v>
      </c>
      <c r="AV468" s="58">
        <f t="shared" si="1551"/>
        <v>0.375</v>
      </c>
      <c r="AW468" s="58">
        <f t="shared" si="1552"/>
        <v>5.2752999999999997</v>
      </c>
      <c r="AX468" s="57">
        <f t="shared" si="1553"/>
        <v>7.1506740700000002E-2</v>
      </c>
      <c r="AY468" s="47">
        <f t="shared" si="1554"/>
        <v>7.5983548042004107E-2</v>
      </c>
      <c r="AZ468" s="9" t="str">
        <f>Input!B468</f>
        <v>ZPT-LB-33,1</v>
      </c>
      <c r="BA468" s="48">
        <f>Input!E468</f>
        <v>33.1</v>
      </c>
      <c r="BB468" s="58">
        <f t="shared" si="1555"/>
        <v>27.974906350066149</v>
      </c>
      <c r="BC468" s="22">
        <f t="shared" si="1556"/>
        <v>2.4720148848119687</v>
      </c>
      <c r="BD468" s="9">
        <f t="shared" si="1557"/>
        <v>5217.2999999999993</v>
      </c>
      <c r="BE468" s="49">
        <f t="shared" si="1558"/>
        <v>37.991774021002051</v>
      </c>
      <c r="BF468" s="89">
        <f t="shared" si="1559"/>
        <v>1.4403644919152296</v>
      </c>
      <c r="BG468" s="85"/>
      <c r="BH468" s="85"/>
      <c r="BI468" s="85"/>
      <c r="BJ468" s="85"/>
      <c r="BK468" s="85"/>
      <c r="BL468" s="85"/>
      <c r="BM468" s="90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s="154" customFormat="1" ht="15" customHeight="1" x14ac:dyDescent="0.2">
      <c r="A469" s="137">
        <f>Input!A469</f>
        <v>9186</v>
      </c>
      <c r="B469" s="137" t="str">
        <f>Input!B469</f>
        <v>Hu1-13</v>
      </c>
      <c r="C469" s="137">
        <f>Input!O469</f>
        <v>2.0276988731161354</v>
      </c>
      <c r="D469" s="137">
        <f>C469*Input!P469/100</f>
        <v>2.0927189595782766E-2</v>
      </c>
      <c r="E469" s="138">
        <f>Input!M469</f>
        <v>2.699634664481839</v>
      </c>
      <c r="F469" s="139">
        <f>E469*Input!N469/100</f>
        <v>4.8065181368238771E-4</v>
      </c>
      <c r="G469" s="140">
        <f t="shared" si="1534"/>
        <v>372.22562753875593</v>
      </c>
      <c r="H469" s="139">
        <f>G469*Input!L469/100</f>
        <v>3.2996040119259967E-2</v>
      </c>
      <c r="I469" s="137">
        <v>0</v>
      </c>
      <c r="J469" s="141">
        <f>(((C469*$G$4*0.000000001*Input!G469*(234/233))-(I469*0.000000000000001))/Input!F469)*1000000000000</f>
        <v>741.65493388844516</v>
      </c>
      <c r="K469" s="137">
        <f>J469*Input!P469/100</f>
        <v>7.6543680237288765</v>
      </c>
      <c r="L469" s="142">
        <f t="shared" si="1535"/>
        <v>10.256548633303183</v>
      </c>
      <c r="M469" s="143">
        <f>L469*Input!P469/100</f>
        <v>0.10585434587614374</v>
      </c>
      <c r="N469" s="137">
        <v>0</v>
      </c>
      <c r="O469" s="141">
        <f>(((G469*$D$4*0.000000001*Input!G469*(238/236))-(N469*0.000000001))/Input!F469)*1000000</f>
        <v>13.714556132765555</v>
      </c>
      <c r="P469" s="137">
        <f>O469*Input!L469/100</f>
        <v>1.2157304895065518E-3</v>
      </c>
      <c r="Q469" s="144">
        <f t="shared" si="1536"/>
        <v>10.232419082348146</v>
      </c>
      <c r="R469" s="145">
        <f>Q469*Input!L469/100</f>
        <v>9.0705552111155206E-4</v>
      </c>
      <c r="S469" s="143">
        <f>Input!S469*0.0000028263/0.000000000155125</f>
        <v>1.0004766366591158</v>
      </c>
      <c r="T469" s="137">
        <f>S469*Input!T469/100</f>
        <v>2.0176570588874014E-3</v>
      </c>
      <c r="U469" s="143">
        <f>S469</f>
        <v>1.0004766366591158</v>
      </c>
      <c r="V469" s="137">
        <f>U469*Input!T469/100</f>
        <v>2.0176570588874014E-3</v>
      </c>
      <c r="W469" s="146">
        <v>0</v>
      </c>
      <c r="X469" s="141">
        <f>((($L$4*0.000000001*Input!G469/Input!W469*(232/229))-(W469*0.000000001))/Input!F469)*1000000000</f>
        <v>0.94568485458087292</v>
      </c>
      <c r="Y469" s="141">
        <f>X469*Input!X469/100</f>
        <v>7.0569172651270681E-3</v>
      </c>
      <c r="Z469" s="141">
        <f t="shared" si="1537"/>
        <v>2.309091826692453E-4</v>
      </c>
      <c r="AA469" s="141">
        <f>Z469*Input!X469/100</f>
        <v>1.723097277028058E-6</v>
      </c>
      <c r="AB469" s="142">
        <v>0</v>
      </c>
      <c r="AC469" s="142">
        <v>0.85</v>
      </c>
      <c r="AD469" s="141">
        <f>(((Input!G469*$L$4*0.000000001*Input!U469*(230/229))-((AB469*0.000000000000001)+(Input!G469*AC469*0.000000000000001)))/Input!F469)*1000000000000</f>
        <v>225.64106301865777</v>
      </c>
      <c r="AE469" s="141">
        <f>AD469*Input!V469/100</f>
        <v>0.76941894774955155</v>
      </c>
      <c r="AF469" s="141">
        <f t="shared" si="1538"/>
        <v>10.28664294741237</v>
      </c>
      <c r="AG469" s="141">
        <f>AF469*Input!V469/100</f>
        <v>3.5076673928889079E-2</v>
      </c>
      <c r="AH469" s="137">
        <f t="shared" si="1539"/>
        <v>44548.436006319309</v>
      </c>
      <c r="AI469" s="146">
        <f t="shared" si="1540"/>
        <v>365.49392455204571</v>
      </c>
      <c r="AJ469" s="143">
        <f t="shared" si="1541"/>
        <v>0.47663665911579223</v>
      </c>
      <c r="AK469" s="146">
        <f t="shared" si="1542"/>
        <v>2.0176570588874014</v>
      </c>
      <c r="AL469" s="146">
        <f t="shared" si="1543"/>
        <v>1.0052992224641937</v>
      </c>
      <c r="AM469" s="146">
        <f t="shared" si="1544"/>
        <v>3.4291523975518998E-3</v>
      </c>
      <c r="AN469" s="137">
        <f>AF469/Q469</f>
        <v>1.0052992224641937</v>
      </c>
      <c r="AO469" s="141">
        <f t="shared" si="1545"/>
        <v>3.4291523975518998E-3</v>
      </c>
      <c r="AP469" s="137" t="str">
        <f t="shared" si="1546"/>
        <v>Out of range</v>
      </c>
      <c r="AQ469" s="137" t="e">
        <f t="shared" si="1547"/>
        <v>#VALUE!</v>
      </c>
      <c r="AR469" s="137" t="e">
        <f t="shared" si="1548"/>
        <v>#VALUE!</v>
      </c>
      <c r="AS469" s="145">
        <f t="shared" si="1549"/>
        <v>2.2566431340520898E-5</v>
      </c>
      <c r="AT469" s="145">
        <f t="shared" si="1550"/>
        <v>1.6840776716771518E-7</v>
      </c>
      <c r="AU469" s="137">
        <v>0.75</v>
      </c>
      <c r="AV469" s="137">
        <f t="shared" si="1551"/>
        <v>0.375</v>
      </c>
      <c r="AW469" s="137" t="str">
        <f t="shared" si="1552"/>
        <v>Out of range</v>
      </c>
      <c r="AX469" s="147">
        <f t="shared" si="1553"/>
        <v>261.79634554159998</v>
      </c>
      <c r="AY469" s="147" t="e">
        <f t="shared" si="1554"/>
        <v>#VALUE!</v>
      </c>
      <c r="AZ469" s="137" t="str">
        <f>Input!B469</f>
        <v>Hu1-13</v>
      </c>
      <c r="BA469" s="148">
        <f>Input!E469</f>
        <v>0</v>
      </c>
      <c r="BB469" s="137" t="e">
        <f t="shared" si="1555"/>
        <v>#VALUE!</v>
      </c>
      <c r="BC469" s="143" t="e">
        <f t="shared" si="1556"/>
        <v>#VALUE!</v>
      </c>
      <c r="BD469" s="137" t="e">
        <f t="shared" si="1557"/>
        <v>#VALUE!</v>
      </c>
      <c r="BE469" s="149" t="e">
        <f t="shared" si="1558"/>
        <v>#VALUE!</v>
      </c>
      <c r="BF469" s="150" t="e">
        <f t="shared" si="1559"/>
        <v>#VALUE!</v>
      </c>
      <c r="BG469" s="151"/>
      <c r="BH469" s="151"/>
      <c r="BI469" s="151"/>
      <c r="BJ469" s="151"/>
      <c r="BK469" s="151"/>
      <c r="BL469" s="151"/>
      <c r="BM469" s="155"/>
      <c r="BN469" s="151"/>
      <c r="BO469" s="151"/>
      <c r="BP469" s="151"/>
      <c r="BQ469" s="151"/>
      <c r="BR469" s="151"/>
      <c r="BS469" s="151"/>
      <c r="BT469" s="151"/>
      <c r="BU469" s="151"/>
      <c r="BV469" s="151"/>
      <c r="BW469" s="151"/>
      <c r="BX469" s="151"/>
      <c r="BY469" s="151"/>
      <c r="BZ469" s="151"/>
      <c r="CA469" s="151"/>
      <c r="CB469" s="151"/>
      <c r="CC469" s="151"/>
      <c r="CD469" s="151"/>
      <c r="CE469" s="151"/>
      <c r="CF469" s="151"/>
      <c r="CG469" s="151"/>
      <c r="CH469" s="151"/>
      <c r="CI469" s="151"/>
      <c r="CJ469" s="151"/>
      <c r="CK469" s="151"/>
      <c r="CL469" s="151"/>
      <c r="CM469" s="151"/>
      <c r="CN469" s="151"/>
      <c r="CO469" s="151"/>
      <c r="CP469" s="151"/>
      <c r="CQ469" s="151"/>
      <c r="CR469" s="151"/>
      <c r="CS469" s="151"/>
      <c r="CT469" s="151"/>
      <c r="CU469" s="151"/>
      <c r="CV469" s="151"/>
      <c r="CW469" s="151"/>
      <c r="CX469" s="151"/>
      <c r="CY469" s="151"/>
      <c r="CZ469" s="151"/>
      <c r="DA469" s="151"/>
      <c r="DB469" s="151"/>
      <c r="DC469" s="151"/>
      <c r="DD469" s="151"/>
      <c r="DE469" s="151"/>
    </row>
    <row r="470" spans="1:109" ht="15" customHeight="1" x14ac:dyDescent="0.2">
      <c r="A470" s="9">
        <f>Input!A470</f>
        <v>9342</v>
      </c>
      <c r="B470" s="9" t="str">
        <f>Input!B470</f>
        <v>ZPT-LB-37,9</v>
      </c>
      <c r="C470" s="9">
        <f>Input!O470</f>
        <v>0.85408451786361295</v>
      </c>
      <c r="D470" s="9">
        <f>C470*Input!P470/100</f>
        <v>2.2294003692711166E-3</v>
      </c>
      <c r="E470" s="11">
        <f>Input!M470</f>
        <v>1.1097696923100693</v>
      </c>
      <c r="F470" s="12">
        <f>E470*Input!N470/100</f>
        <v>5.8835857517879968E-5</v>
      </c>
      <c r="G470" s="13">
        <f t="shared" si="1534"/>
        <v>153.01504517571234</v>
      </c>
      <c r="H470" s="12">
        <f>G470*Input!L470/100</f>
        <v>7.4052304220294215E-3</v>
      </c>
      <c r="I470" s="9">
        <v>0.3</v>
      </c>
      <c r="J470" s="21">
        <f>(((C470*$G$4*0.000000001*Input!G470*(234/233))-(I470*0.000000000000001))/Input!F470)*1000000000000</f>
        <v>50.850301184364803</v>
      </c>
      <c r="K470" s="9">
        <f>J470*Input!P470/100</f>
        <v>0.13273356192141342</v>
      </c>
      <c r="L470" s="14">
        <f t="shared" si="1535"/>
        <v>0.70322270274817578</v>
      </c>
      <c r="M470" s="22">
        <f>L470*Input!P470/100</f>
        <v>1.8356086785277254E-3</v>
      </c>
      <c r="N470" s="9">
        <v>5.0000000000000001E-3</v>
      </c>
      <c r="O470" s="21">
        <f>(((G470*$D$4*0.000000001*Input!G470*(238/236))-(N470*0.000000001))/Input!F470)*1000000</f>
        <v>0.91771325430114481</v>
      </c>
      <c r="P470" s="9">
        <f>O470*Input!L470/100</f>
        <v>4.4413136640560571E-5</v>
      </c>
      <c r="Q470" s="23">
        <f t="shared" si="1536"/>
        <v>0.68470510635047899</v>
      </c>
      <c r="R470" s="24">
        <f>Q470*Input!L470/100</f>
        <v>3.3136604821068069E-5</v>
      </c>
      <c r="S470" s="65">
        <f>Input!S470*0.0000028263/0.000000000155125</f>
        <v>1.0237292620179692</v>
      </c>
      <c r="T470" s="9">
        <f>S470*Input!T470/100</f>
        <v>1.288923925170998E-3</v>
      </c>
      <c r="U470" s="9">
        <f>S470*1/((U469+U471)/2)</f>
        <v>1.0230967068117192</v>
      </c>
      <c r="V470" s="9">
        <f>U470*Input!T470/100</f>
        <v>1.2881275080228549E-3</v>
      </c>
      <c r="W470" s="3">
        <v>3.0000000000000001E-3</v>
      </c>
      <c r="X470" s="21">
        <f>((($L$4*0.000000001*Input!G470/Input!W470*(232/229))-(W470*0.000000001))/Input!F470)*1000000000</f>
        <v>0.35049088590705868</v>
      </c>
      <c r="Y470" s="21">
        <f>X470*Input!X470/100</f>
        <v>6.9178132709136022E-4</v>
      </c>
      <c r="Z470" s="21">
        <f t="shared" si="1537"/>
        <v>8.557984576551928E-5</v>
      </c>
      <c r="AA470" s="21">
        <f>Z470*Input!X470/100</f>
        <v>1.6891320618146932E-7</v>
      </c>
      <c r="AB470" s="14">
        <v>0.05</v>
      </c>
      <c r="AC470" s="14">
        <v>0.85</v>
      </c>
      <c r="AD470" s="21">
        <f>(((Input!G470*$L$4*0.000000001*Input!U470*(230/229))-((AB470*0.000000000000001)+(Input!G470*AC470*0.000000000000001)))/Input!F470)*1000000000000</f>
        <v>0.64035213661620338</v>
      </c>
      <c r="AE470" s="21">
        <f>AD470*Input!V470/100</f>
        <v>4.0064887196811531E-3</v>
      </c>
      <c r="AF470" s="21">
        <f t="shared" si="1538"/>
        <v>2.9192708551629358E-2</v>
      </c>
      <c r="AG470" s="21">
        <f>AF470*Input!V470/100</f>
        <v>1.8264990592065902E-4</v>
      </c>
      <c r="AH470" s="9">
        <f t="shared" si="1539"/>
        <v>341.11662962813267</v>
      </c>
      <c r="AI470" s="3">
        <f t="shared" si="1540"/>
        <v>2.2379417763426508</v>
      </c>
      <c r="AJ470" s="22">
        <f t="shared" si="1541"/>
        <v>23.096706811719159</v>
      </c>
      <c r="AK470" s="3">
        <f t="shared" si="1542"/>
        <v>1.2881275080228549</v>
      </c>
      <c r="AL470" s="3">
        <f t="shared" si="1543"/>
        <v>4.2635447407758237E-2</v>
      </c>
      <c r="AM470" s="3">
        <f t="shared" si="1544"/>
        <v>2.6676501768971663E-4</v>
      </c>
      <c r="AN470" s="9">
        <f>AL470*1/((AN469+AN471)/2)</f>
        <v>4.2428042125053994E-2</v>
      </c>
      <c r="AO470" s="21">
        <f t="shared" si="1545"/>
        <v>2.6546730704579197E-4</v>
      </c>
      <c r="AP470" s="58">
        <f t="shared" si="1546"/>
        <v>4.6242999999999999</v>
      </c>
      <c r="AQ470" s="58">
        <f t="shared" si="1547"/>
        <v>3.1699999999999999E-2</v>
      </c>
      <c r="AR470" s="58">
        <f t="shared" si="1548"/>
        <v>0.68550915814285407</v>
      </c>
      <c r="AS470" s="67">
        <f t="shared" si="1549"/>
        <v>1.2498788890543728E-4</v>
      </c>
      <c r="AT470" s="67">
        <f t="shared" si="1550"/>
        <v>2.4676897099362571E-7</v>
      </c>
      <c r="AU470" s="58">
        <v>0.75</v>
      </c>
      <c r="AV470" s="58">
        <f t="shared" si="1551"/>
        <v>0.375</v>
      </c>
      <c r="AW470" s="58">
        <f t="shared" si="1552"/>
        <v>4.6143000000000001</v>
      </c>
      <c r="AX470" s="57">
        <f t="shared" si="1553"/>
        <v>3.1701297099999998E-2</v>
      </c>
      <c r="AY470" s="47">
        <f t="shared" si="1554"/>
        <v>3.0561001235267993E-2</v>
      </c>
      <c r="AZ470" s="9" t="str">
        <f>Input!B470</f>
        <v>ZPT-LB-37,9</v>
      </c>
      <c r="BA470" s="48">
        <f>Input!E470</f>
        <v>37.9</v>
      </c>
      <c r="BB470" s="58">
        <f t="shared" si="1555"/>
        <v>23.399892800818101</v>
      </c>
      <c r="BC470" s="22">
        <f t="shared" si="1556"/>
        <v>1.3050381919887493</v>
      </c>
      <c r="BD470" s="9">
        <f t="shared" si="1557"/>
        <v>4556.3</v>
      </c>
      <c r="BE470" s="49">
        <f t="shared" si="1558"/>
        <v>15.280500617633997</v>
      </c>
      <c r="BF470" s="89">
        <f t="shared" si="1559"/>
        <v>0.66231066977153619</v>
      </c>
      <c r="BG470" s="85"/>
      <c r="BH470" s="85"/>
      <c r="BI470" s="85"/>
      <c r="BJ470" s="85"/>
      <c r="BK470" s="85"/>
      <c r="BL470" s="85"/>
      <c r="BM470" s="90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s="154" customFormat="1" ht="15" customHeight="1" x14ac:dyDescent="0.2">
      <c r="A471" s="137">
        <f>Input!A471</f>
        <v>9186</v>
      </c>
      <c r="B471" s="137" t="str">
        <f>Input!B471</f>
        <v>Hu1-13</v>
      </c>
      <c r="C471" s="137">
        <f>Input!O471</f>
        <v>2.0856644502706789</v>
      </c>
      <c r="D471" s="137">
        <f>C471*Input!P471/100</f>
        <v>2.5311023729922808E-2</v>
      </c>
      <c r="E471" s="138">
        <f>Input!M471</f>
        <v>2.7008308589432843</v>
      </c>
      <c r="F471" s="139">
        <f>E471*Input!N471/100</f>
        <v>4.2486282833494168E-4</v>
      </c>
      <c r="G471" s="140">
        <f t="shared" si="1534"/>
        <v>372.39055883110001</v>
      </c>
      <c r="H471" s="139">
        <f>G471*Input!L471/100</f>
        <v>3.4331688875167687E-2</v>
      </c>
      <c r="I471" s="137">
        <v>0</v>
      </c>
      <c r="J471" s="141">
        <f>(((C471*$G$4*0.000000001*Input!G471*(234/233))-(I471*0.000000000000001))/Input!F471)*1000000000000</f>
        <v>762.85653184874366</v>
      </c>
      <c r="K471" s="137">
        <f>J471*Input!P471/100</f>
        <v>9.2578073992891188</v>
      </c>
      <c r="L471" s="142">
        <f t="shared" si="1535"/>
        <v>10.549751321841153</v>
      </c>
      <c r="M471" s="143">
        <f>L471*Input!P471/100</f>
        <v>0.12802874691432328</v>
      </c>
      <c r="N471" s="137">
        <v>0</v>
      </c>
      <c r="O471" s="141">
        <f>(((G471*$D$4*0.000000001*Input!G471*(238/236))-(N471*0.000000001))/Input!F471)*1000000</f>
        <v>13.720632983201298</v>
      </c>
      <c r="P471" s="137">
        <f>O471*Input!L471/100</f>
        <v>1.2649421194463727E-3</v>
      </c>
      <c r="Q471" s="144">
        <f t="shared" si="1536"/>
        <v>10.236953015474187</v>
      </c>
      <c r="R471" s="145">
        <f>Q471*Input!L471/100</f>
        <v>9.4377227784760403E-4</v>
      </c>
      <c r="S471" s="143">
        <f>Input!S471*0.0000028263/0.000000000155125</f>
        <v>1.0007599135165195</v>
      </c>
      <c r="T471" s="137">
        <f>S471*Input!T471/100</f>
        <v>2.2255054914831485E-3</v>
      </c>
      <c r="U471" s="143">
        <f>S471</f>
        <v>1.0007599135165195</v>
      </c>
      <c r="V471" s="137">
        <f>U471*Input!T471/100</f>
        <v>2.2255054914831485E-3</v>
      </c>
      <c r="W471" s="146">
        <v>0</v>
      </c>
      <c r="X471" s="141">
        <f>((($L$4*0.000000001*Input!G471/Input!W471*(232/229))-(W471*0.000000001))/Input!F471)*1000000000</f>
        <v>0.94098589378431119</v>
      </c>
      <c r="Y471" s="141">
        <f>X471*Input!X471/100</f>
        <v>8.8028106480399996E-3</v>
      </c>
      <c r="Z471" s="141">
        <f t="shared" si="1537"/>
        <v>2.297618308937854E-4</v>
      </c>
      <c r="AA471" s="141">
        <f>Z471*Input!X471/100</f>
        <v>2.149394486001275E-6</v>
      </c>
      <c r="AB471" s="142">
        <v>0</v>
      </c>
      <c r="AC471" s="142">
        <v>0.85</v>
      </c>
      <c r="AD471" s="141">
        <f>(((Input!G471*$L$4*0.000000001*Input!U471*(230/229))-((AB471*0.000000000000001)+(Input!G471*AC471*0.000000000000001)))/Input!F471)*1000000000000</f>
        <v>225.55654260202297</v>
      </c>
      <c r="AE471" s="141">
        <f>AD471*Input!V471/100</f>
        <v>1.1274272799715768</v>
      </c>
      <c r="AF471" s="141">
        <f t="shared" si="1538"/>
        <v>10.282789786396116</v>
      </c>
      <c r="AG471" s="141">
        <f>AF471*Input!V471/100</f>
        <v>5.1397745264482111E-2</v>
      </c>
      <c r="AH471" s="137">
        <f t="shared" si="1539"/>
        <v>44754.125375809948</v>
      </c>
      <c r="AI471" s="146">
        <f t="shared" si="1540"/>
        <v>474.68503700850596</v>
      </c>
      <c r="AJ471" s="143">
        <f t="shared" si="1541"/>
        <v>0.75991351651949479</v>
      </c>
      <c r="AK471" s="146">
        <f t="shared" si="1542"/>
        <v>2.2255054914831485</v>
      </c>
      <c r="AL471" s="146">
        <f t="shared" si="1543"/>
        <v>1.0044775794958365</v>
      </c>
      <c r="AM471" s="146">
        <f t="shared" si="1544"/>
        <v>5.0216589886175949E-3</v>
      </c>
      <c r="AN471" s="137">
        <f>AF471/Q471</f>
        <v>1.0044775794958365</v>
      </c>
      <c r="AO471" s="141">
        <f t="shared" si="1545"/>
        <v>5.0216589886175949E-3</v>
      </c>
      <c r="AP471" s="137" t="str">
        <f t="shared" si="1546"/>
        <v>Out of range</v>
      </c>
      <c r="AQ471" s="137" t="e">
        <f t="shared" si="1547"/>
        <v>#VALUE!</v>
      </c>
      <c r="AR471" s="137" t="e">
        <f t="shared" si="1548"/>
        <v>#VALUE!</v>
      </c>
      <c r="AS471" s="145">
        <f t="shared" si="1549"/>
        <v>2.2444357275692992E-5</v>
      </c>
      <c r="AT471" s="145">
        <f t="shared" si="1550"/>
        <v>2.0997447743478893E-7</v>
      </c>
      <c r="AU471" s="137">
        <v>0.75</v>
      </c>
      <c r="AV471" s="137">
        <f t="shared" si="1551"/>
        <v>0.375</v>
      </c>
      <c r="AW471" s="137" t="str">
        <f t="shared" si="1552"/>
        <v>Out of range</v>
      </c>
      <c r="AX471" s="147">
        <f t="shared" si="1553"/>
        <v>300.47999351449999</v>
      </c>
      <c r="AY471" s="147" t="e">
        <f t="shared" si="1554"/>
        <v>#VALUE!</v>
      </c>
      <c r="AZ471" s="137" t="str">
        <f>Input!B471</f>
        <v>Hu1-13</v>
      </c>
      <c r="BA471" s="148">
        <f>Input!E471</f>
        <v>0</v>
      </c>
      <c r="BB471" s="137" t="e">
        <f t="shared" si="1555"/>
        <v>#VALUE!</v>
      </c>
      <c r="BC471" s="143" t="e">
        <f t="shared" si="1556"/>
        <v>#VALUE!</v>
      </c>
      <c r="BD471" s="137" t="e">
        <f t="shared" si="1557"/>
        <v>#VALUE!</v>
      </c>
      <c r="BE471" s="149" t="e">
        <f t="shared" si="1558"/>
        <v>#VALUE!</v>
      </c>
      <c r="BF471" s="150" t="e">
        <f t="shared" si="1559"/>
        <v>#VALUE!</v>
      </c>
      <c r="BG471" s="151"/>
      <c r="BH471" s="151"/>
      <c r="BI471" s="151"/>
      <c r="BJ471" s="151"/>
      <c r="BK471" s="151"/>
      <c r="BL471" s="151"/>
      <c r="BM471" s="155"/>
      <c r="BN471" s="151"/>
      <c r="BO471" s="151"/>
      <c r="BP471" s="151"/>
      <c r="BQ471" s="151"/>
      <c r="BR471" s="151"/>
      <c r="BS471" s="151"/>
      <c r="BT471" s="151"/>
      <c r="BU471" s="151"/>
      <c r="BV471" s="151"/>
      <c r="BW471" s="151"/>
      <c r="BX471" s="151"/>
      <c r="BY471" s="151"/>
      <c r="BZ471" s="151"/>
      <c r="CA471" s="151"/>
      <c r="CB471" s="151"/>
      <c r="CC471" s="151"/>
      <c r="CD471" s="151"/>
      <c r="CE471" s="151"/>
      <c r="CF471" s="151"/>
      <c r="CG471" s="151"/>
      <c r="CH471" s="151"/>
      <c r="CI471" s="151"/>
      <c r="CJ471" s="151"/>
      <c r="CK471" s="151"/>
      <c r="CL471" s="151"/>
      <c r="CM471" s="151"/>
      <c r="CN471" s="151"/>
      <c r="CO471" s="151"/>
      <c r="CP471" s="151"/>
      <c r="CQ471" s="151"/>
      <c r="CR471" s="151"/>
      <c r="CS471" s="151"/>
      <c r="CT471" s="151"/>
      <c r="CU471" s="151"/>
      <c r="CV471" s="151"/>
      <c r="CW471" s="151"/>
      <c r="CX471" s="151"/>
      <c r="CY471" s="151"/>
      <c r="CZ471" s="151"/>
      <c r="DA471" s="151"/>
      <c r="DB471" s="151"/>
      <c r="DC471" s="151"/>
      <c r="DD471" s="151"/>
      <c r="DE471" s="151"/>
    </row>
    <row r="472" spans="1:109" ht="15" customHeight="1" x14ac:dyDescent="0.2">
      <c r="A472" s="9">
        <f>Input!A472</f>
        <v>9344</v>
      </c>
      <c r="B472" s="9" t="str">
        <f>Input!B472</f>
        <v>ZPT-LB-39,2</v>
      </c>
      <c r="C472" s="9">
        <f>Input!O472</f>
        <v>0.29974996180276342</v>
      </c>
      <c r="D472" s="9">
        <f>C472*Input!P472/100</f>
        <v>1.1050686375482929E-3</v>
      </c>
      <c r="E472" s="11">
        <f>Input!M472</f>
        <v>0.38997916728639703</v>
      </c>
      <c r="F472" s="12">
        <f>E472*Input!N472/100</f>
        <v>3.0437526082788925E-5</v>
      </c>
      <c r="G472" s="13">
        <f t="shared" si="1534"/>
        <v>53.77032758544842</v>
      </c>
      <c r="H472" s="12">
        <f>G472*Input!L472/100</f>
        <v>4.8152166326799663E-3</v>
      </c>
      <c r="I472" s="9">
        <v>0.3</v>
      </c>
      <c r="J472" s="21">
        <f>(((C472*$G$4*0.000000001*Input!G472*(234/233))-(I472*0.000000000000001))/Input!F472)*1000000000000</f>
        <v>11.614506919635348</v>
      </c>
      <c r="K472" s="9">
        <f>J472*Input!P472/100</f>
        <v>4.2818445281144077E-2</v>
      </c>
      <c r="L472" s="14">
        <f t="shared" si="1535"/>
        <v>0.16062018821679441</v>
      </c>
      <c r="M472" s="22">
        <f>L472*Input!P472/100</f>
        <v>5.9214797389124131E-4</v>
      </c>
      <c r="N472" s="9">
        <v>5.0000000000000001E-3</v>
      </c>
      <c r="O472" s="21">
        <f>(((G472*$D$4*0.000000001*Input!G472*(238/236))-(N472*0.000000001))/Input!F472)*1000000</f>
        <v>0.20987970310048737</v>
      </c>
      <c r="P472" s="9">
        <f>O472*Input!L472/100</f>
        <v>1.8795054495909334E-5</v>
      </c>
      <c r="Q472" s="23">
        <f t="shared" si="1536"/>
        <v>0.1565910743456142</v>
      </c>
      <c r="R472" s="24">
        <f>Q472*Input!L472/100</f>
        <v>1.4022974744202287E-5</v>
      </c>
      <c r="S472" s="65">
        <f>Input!S472*0.0000028263/0.000000000155125</f>
        <v>1.0235556031589754</v>
      </c>
      <c r="T472" s="9">
        <f>S472*Input!T472/100</f>
        <v>2.7189359382383802E-3</v>
      </c>
      <c r="U472" s="9">
        <f>S472*1/((U471+U473)/2)</f>
        <v>1.0227812440132498</v>
      </c>
      <c r="V472" s="9">
        <f>U472*Input!T472/100</f>
        <v>2.7168789587211765E-3</v>
      </c>
      <c r="W472" s="3">
        <v>3.0000000000000001E-3</v>
      </c>
      <c r="X472" s="21">
        <f>((($L$4*0.000000001*Input!G472/Input!W472*(232/229))-(W472*0.000000001))/Input!F472)*1000000000</f>
        <v>0.41955369870563336</v>
      </c>
      <c r="Y472" s="21">
        <f>X472*Input!X472/100</f>
        <v>8.8902404033206265E-4</v>
      </c>
      <c r="Z472" s="21">
        <f t="shared" si="1537"/>
        <v>1.0244300856114825E-4</v>
      </c>
      <c r="AA472" s="21">
        <f>Z472*Input!X472/100</f>
        <v>2.1707423306188873E-7</v>
      </c>
      <c r="AB472" s="14">
        <v>0.05</v>
      </c>
      <c r="AC472" s="14">
        <v>0.85</v>
      </c>
      <c r="AD472" s="21">
        <f>(((Input!G472*$L$4*0.000000001*Input!U472*(230/229))-((AB472*0.000000000000001)+(Input!G472*AC472*0.000000000000001)))/Input!F472)*1000000000000</f>
        <v>0.13648359028586599</v>
      </c>
      <c r="AE472" s="21">
        <f>AD472*Input!V472/100</f>
        <v>2.3933253563713048E-3</v>
      </c>
      <c r="AF472" s="21">
        <f t="shared" si="1538"/>
        <v>6.2220853893758341E-3</v>
      </c>
      <c r="AG472" s="21">
        <f>AF472*Input!V472/100</f>
        <v>1.0910816971263939E-4</v>
      </c>
      <c r="AH472" s="9">
        <f t="shared" si="1539"/>
        <v>60.737042739835879</v>
      </c>
      <c r="AI472" s="3">
        <f t="shared" si="1540"/>
        <v>1.0728099213959759</v>
      </c>
      <c r="AJ472" s="22">
        <f t="shared" si="1541"/>
        <v>22.781244013249768</v>
      </c>
      <c r="AK472" s="3">
        <f t="shared" si="1542"/>
        <v>2.7168789587211766</v>
      </c>
      <c r="AL472" s="3">
        <f t="shared" si="1543"/>
        <v>3.9734610771256278E-2</v>
      </c>
      <c r="AM472" s="3">
        <f t="shared" si="1544"/>
        <v>6.9678040665528988E-4</v>
      </c>
      <c r="AN472" s="9">
        <f>AL472*1/((AN471+AN473)/2)</f>
        <v>3.9523515887320192E-2</v>
      </c>
      <c r="AO472" s="21">
        <f t="shared" si="1545"/>
        <v>6.9307867720036747E-4</v>
      </c>
      <c r="AP472" s="58">
        <f t="shared" si="1546"/>
        <v>4.3028000000000004</v>
      </c>
      <c r="AQ472" s="58">
        <f t="shared" si="1547"/>
        <v>7.9899999999999999E-2</v>
      </c>
      <c r="AR472" s="58">
        <f t="shared" si="1548"/>
        <v>1.8569303709212603</v>
      </c>
      <c r="AS472" s="67">
        <f t="shared" si="1549"/>
        <v>6.5420720171473472E-4</v>
      </c>
      <c r="AT472" s="67">
        <f t="shared" si="1550"/>
        <v>1.3874864870491735E-6</v>
      </c>
      <c r="AU472" s="58">
        <v>0.75</v>
      </c>
      <c r="AV472" s="58">
        <f t="shared" si="1551"/>
        <v>0.375</v>
      </c>
      <c r="AW472" s="58">
        <f t="shared" si="1552"/>
        <v>4.2504999999999997</v>
      </c>
      <c r="AX472" s="57">
        <f t="shared" si="1553"/>
        <v>8.1204346999999996E-2</v>
      </c>
      <c r="AY472" s="47">
        <f t="shared" si="1554"/>
        <v>8.2110254023830154E-2</v>
      </c>
      <c r="AZ472" s="9" t="str">
        <f>Input!B472</f>
        <v>ZPT-LB-39,2</v>
      </c>
      <c r="BA472" s="48">
        <f>Input!E472</f>
        <v>39.200000000000003</v>
      </c>
      <c r="BB472" s="58">
        <f t="shared" si="1555"/>
        <v>23.056569843202826</v>
      </c>
      <c r="BC472" s="22">
        <f t="shared" si="1556"/>
        <v>2.7497192614723422</v>
      </c>
      <c r="BD472" s="9">
        <f t="shared" si="1557"/>
        <v>4192.5</v>
      </c>
      <c r="BE472" s="49">
        <f t="shared" si="1558"/>
        <v>41.055127011915076</v>
      </c>
      <c r="BF472" s="89">
        <f t="shared" si="1559"/>
        <v>1.9317787089478924</v>
      </c>
      <c r="BG472" s="85"/>
      <c r="BH472" s="85"/>
      <c r="BI472" s="85"/>
      <c r="BJ472" s="85"/>
      <c r="BK472" s="85"/>
      <c r="BL472" s="85"/>
      <c r="BM472" s="90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s="154" customFormat="1" ht="15" customHeight="1" x14ac:dyDescent="0.2">
      <c r="A473" s="137">
        <f>Input!A473</f>
        <v>9186</v>
      </c>
      <c r="B473" s="137" t="str">
        <f>Input!B473</f>
        <v>Hu1-13</v>
      </c>
      <c r="C473" s="137">
        <f>Input!O473</f>
        <v>2.0787278915302032</v>
      </c>
      <c r="D473" s="137">
        <f>C473*Input!P473/100</f>
        <v>2.7406256502611071E-2</v>
      </c>
      <c r="E473" s="138">
        <f>Input!M473</f>
        <v>2.6997006488344382</v>
      </c>
      <c r="F473" s="139">
        <f>E473*Input!N473/100</f>
        <v>5.1821326554169845E-4</v>
      </c>
      <c r="G473" s="140">
        <f t="shared" si="1534"/>
        <v>372.23472546129233</v>
      </c>
      <c r="H473" s="139">
        <f>G473*Input!L473/100</f>
        <v>2.1823469352855777E-2</v>
      </c>
      <c r="I473" s="137">
        <v>0</v>
      </c>
      <c r="J473" s="141">
        <f>(((C473*$G$4*0.000000001*Input!G473*(234/233))-(I473*0.000000000000001))/Input!F473)*1000000000000</f>
        <v>760.31940314472922</v>
      </c>
      <c r="K473" s="137">
        <f>J473*Input!P473/100</f>
        <v>10.024163658648751</v>
      </c>
      <c r="L473" s="142">
        <f t="shared" si="1535"/>
        <v>10.514664676080921</v>
      </c>
      <c r="M473" s="143">
        <f>L473*Input!P473/100</f>
        <v>0.13862689692371924</v>
      </c>
      <c r="N473" s="137">
        <v>0</v>
      </c>
      <c r="O473" s="141">
        <f>(((G473*$D$4*0.000000001*Input!G473*(238/236))-(N473*0.000000001))/Input!F473)*1000000</f>
        <v>13.714891343347759</v>
      </c>
      <c r="P473" s="137">
        <f>O473*Input!L473/100</f>
        <v>8.0408003454911637E-4</v>
      </c>
      <c r="Q473" s="144">
        <f t="shared" si="1536"/>
        <v>10.232669182688598</v>
      </c>
      <c r="R473" s="145">
        <f>Q473*Input!L473/100</f>
        <v>5.9992345429238586E-4</v>
      </c>
      <c r="S473" s="143">
        <f>Input!S473*0.0000028263/0.000000000155125</f>
        <v>1.0007543089044693</v>
      </c>
      <c r="T473" s="137">
        <f>S473*Input!T473/100</f>
        <v>2.2796977584450193E-3</v>
      </c>
      <c r="U473" s="143">
        <f>S473</f>
        <v>1.0007543089044693</v>
      </c>
      <c r="V473" s="137">
        <f>U473*Input!T473/100</f>
        <v>2.2796977584450193E-3</v>
      </c>
      <c r="W473" s="146">
        <v>0</v>
      </c>
      <c r="X473" s="141">
        <f>((($L$4*0.000000001*Input!G473/Input!W473*(232/229))-(W473*0.000000001))/Input!F473)*1000000000</f>
        <v>0.95797760901247431</v>
      </c>
      <c r="Y473" s="141">
        <f>X473*Input!X473/100</f>
        <v>8.35052844123285E-3</v>
      </c>
      <c r="Z473" s="141">
        <f t="shared" si="1537"/>
        <v>2.3391072156965712E-4</v>
      </c>
      <c r="AA473" s="141">
        <f>Z473*Input!X473/100</f>
        <v>2.0389601122204158E-6</v>
      </c>
      <c r="AB473" s="142">
        <v>0</v>
      </c>
      <c r="AC473" s="142">
        <v>0.85</v>
      </c>
      <c r="AD473" s="141">
        <f>(((Input!G473*$L$4*0.000000001*Input!U473*(230/229))-((AB473*0.000000000000001)+(Input!G473*AC473*0.000000000000001)))/Input!F473)*1000000000000</f>
        <v>225.84975384628328</v>
      </c>
      <c r="AE473" s="141">
        <f>AD473*Input!V473/100</f>
        <v>1.0329139579368387</v>
      </c>
      <c r="AF473" s="141">
        <f t="shared" si="1538"/>
        <v>10.296156854151969</v>
      </c>
      <c r="AG473" s="141">
        <f>AF473*Input!V473/100</f>
        <v>4.7089022443650694E-2</v>
      </c>
      <c r="AH473" s="137">
        <f t="shared" si="1539"/>
        <v>44017.464377261727</v>
      </c>
      <c r="AI473" s="146">
        <f t="shared" si="1540"/>
        <v>433.29741034441849</v>
      </c>
      <c r="AJ473" s="143">
        <f t="shared" si="1541"/>
        <v>0.75430890446925858</v>
      </c>
      <c r="AK473" s="146">
        <f t="shared" si="1542"/>
        <v>2.2796977584450193</v>
      </c>
      <c r="AL473" s="146">
        <f t="shared" si="1543"/>
        <v>1.0062044096540106</v>
      </c>
      <c r="AM473" s="146">
        <f t="shared" si="1544"/>
        <v>4.6022099008516341E-3</v>
      </c>
      <c r="AN473" s="137">
        <f>AF473/Q473</f>
        <v>1.0062044096540106</v>
      </c>
      <c r="AO473" s="141">
        <f t="shared" si="1545"/>
        <v>4.6022099008516341E-3</v>
      </c>
      <c r="AP473" s="137" t="str">
        <f t="shared" si="1546"/>
        <v>Out of range</v>
      </c>
      <c r="AQ473" s="137" t="e">
        <f t="shared" si="1547"/>
        <v>#VALUE!</v>
      </c>
      <c r="AR473" s="137" t="e">
        <f t="shared" si="1548"/>
        <v>#VALUE!</v>
      </c>
      <c r="AS473" s="145">
        <f t="shared" si="1549"/>
        <v>2.2859208813804131E-5</v>
      </c>
      <c r="AT473" s="145">
        <f t="shared" si="1550"/>
        <v>1.9926435554730816E-7</v>
      </c>
      <c r="AU473" s="137">
        <v>0.75</v>
      </c>
      <c r="AV473" s="137">
        <f t="shared" si="1551"/>
        <v>0.375</v>
      </c>
      <c r="AW473" s="137" t="str">
        <f t="shared" si="1552"/>
        <v>Out of range</v>
      </c>
      <c r="AX473" s="147">
        <f t="shared" si="1553"/>
        <v>208.7640100696</v>
      </c>
      <c r="AY473" s="147" t="e">
        <f t="shared" si="1554"/>
        <v>#VALUE!</v>
      </c>
      <c r="AZ473" s="137" t="str">
        <f>Input!B473</f>
        <v>Hu1-13</v>
      </c>
      <c r="BA473" s="148">
        <f>Input!E473</f>
        <v>0</v>
      </c>
      <c r="BB473" s="137" t="e">
        <f t="shared" si="1555"/>
        <v>#VALUE!</v>
      </c>
      <c r="BC473" s="143" t="e">
        <f t="shared" si="1556"/>
        <v>#VALUE!</v>
      </c>
      <c r="BD473" s="137" t="e">
        <f t="shared" si="1557"/>
        <v>#VALUE!</v>
      </c>
      <c r="BE473" s="149" t="e">
        <f t="shared" si="1558"/>
        <v>#VALUE!</v>
      </c>
      <c r="BF473" s="150" t="e">
        <f t="shared" si="1559"/>
        <v>#VALUE!</v>
      </c>
      <c r="BG473" s="151"/>
      <c r="BH473" s="151"/>
      <c r="BI473" s="151"/>
      <c r="BJ473" s="151"/>
      <c r="BK473" s="151"/>
      <c r="BL473" s="151"/>
      <c r="BM473" s="155"/>
      <c r="BN473" s="151"/>
      <c r="BO473" s="151"/>
      <c r="BP473" s="151"/>
      <c r="BQ473" s="151"/>
      <c r="BR473" s="151"/>
      <c r="BS473" s="151"/>
      <c r="BT473" s="151"/>
      <c r="BU473" s="151"/>
      <c r="BV473" s="151"/>
      <c r="BW473" s="151"/>
      <c r="BX473" s="151"/>
      <c r="BY473" s="151"/>
      <c r="BZ473" s="151"/>
      <c r="CA473" s="151"/>
      <c r="CB473" s="151"/>
      <c r="CC473" s="151"/>
      <c r="CD473" s="151"/>
      <c r="CE473" s="151"/>
      <c r="CF473" s="151"/>
      <c r="CG473" s="151"/>
      <c r="CH473" s="151"/>
      <c r="CI473" s="151"/>
      <c r="CJ473" s="151"/>
      <c r="CK473" s="151"/>
      <c r="CL473" s="151"/>
      <c r="CM473" s="151"/>
      <c r="CN473" s="151"/>
      <c r="CO473" s="151"/>
      <c r="CP473" s="151"/>
      <c r="CQ473" s="151"/>
      <c r="CR473" s="151"/>
      <c r="CS473" s="151"/>
      <c r="CT473" s="151"/>
      <c r="CU473" s="151"/>
      <c r="CV473" s="151"/>
      <c r="CW473" s="151"/>
      <c r="CX473" s="151"/>
      <c r="CY473" s="151"/>
      <c r="CZ473" s="151"/>
      <c r="DA473" s="151"/>
      <c r="DB473" s="151"/>
      <c r="DC473" s="151"/>
      <c r="DD473" s="151"/>
      <c r="DE473" s="151"/>
    </row>
    <row r="474" spans="1:109" ht="15" customHeight="1" x14ac:dyDescent="0.2">
      <c r="A474" s="9">
        <f>Input!A474</f>
        <v>9346</v>
      </c>
      <c r="B474" s="9" t="str">
        <f>Input!B474</f>
        <v>ZPT-LB-40,6</v>
      </c>
      <c r="C474" s="9">
        <f>Input!O474</f>
        <v>1.731135726194946</v>
      </c>
      <c r="D474" s="9">
        <f>C474*Input!P474/100</f>
        <v>5.5359667931071934E-3</v>
      </c>
      <c r="E474" s="11">
        <f>Input!M474</f>
        <v>2.2530473661948744</v>
      </c>
      <c r="F474" s="12">
        <f>E474*Input!N474/100</f>
        <v>1.2535332391725568E-4</v>
      </c>
      <c r="G474" s="13">
        <f t="shared" si="1534"/>
        <v>310.65017085094928</v>
      </c>
      <c r="H474" s="12">
        <f>G474*Input!L474/100</f>
        <v>1.0686587501323459E-2</v>
      </c>
      <c r="I474" s="9">
        <v>0.3</v>
      </c>
      <c r="J474" s="21">
        <f>(((C474*$G$4*0.000000001*Input!G474*(234/233))-(I474*0.000000000000001))/Input!F474)*1000000000000</f>
        <v>61.738446201913192</v>
      </c>
      <c r="K474" s="9">
        <f>J474*Input!P474/100</f>
        <v>0.19743223067960514</v>
      </c>
      <c r="L474" s="14">
        <f t="shared" si="1535"/>
        <v>0.85379783384511287</v>
      </c>
      <c r="M474" s="22">
        <f>L474*Input!P474/100</f>
        <v>2.7303442385667263E-3</v>
      </c>
      <c r="N474" s="9">
        <v>5.0000000000000001E-3</v>
      </c>
      <c r="O474" s="21">
        <f>(((G474*$D$4*0.000000001*Input!G474*(238/236))-(N474*0.000000001))/Input!F474)*1000000</f>
        <v>1.116027226002994</v>
      </c>
      <c r="P474" s="9">
        <f>O474*Input!L474/100</f>
        <v>3.8392132770667813E-5</v>
      </c>
      <c r="Q474" s="23">
        <f t="shared" si="1536"/>
        <v>0.83266699798546939</v>
      </c>
      <c r="R474" s="24">
        <f>Q474*Input!L474/100</f>
        <v>2.8644338772005703E-5</v>
      </c>
      <c r="S474" s="65">
        <f>Input!S474*0.0000028263/0.000000000155125</f>
        <v>1.0181153312506444</v>
      </c>
      <c r="T474" s="9">
        <f>S474*Input!T474/100</f>
        <v>6.9293764497689212E-4</v>
      </c>
      <c r="U474" s="9">
        <f>S474*1/((U473+U475)/2)</f>
        <v>1.0187493277163964</v>
      </c>
      <c r="V474" s="9">
        <f>U474*Input!T474/100</f>
        <v>6.933691481714882E-4</v>
      </c>
      <c r="W474" s="3">
        <v>3.0000000000000001E-3</v>
      </c>
      <c r="X474" s="21">
        <f>((($L$4*0.000000001*Input!G474/Input!W474*(232/229))-(W474*0.000000001))/Input!F474)*1000000000</f>
        <v>1.228752708763408</v>
      </c>
      <c r="Y474" s="21">
        <f>X474*Input!X474/100</f>
        <v>2.9135608020289306E-3</v>
      </c>
      <c r="Z474" s="21">
        <f t="shared" si="1537"/>
        <v>3.0002625325846938E-4</v>
      </c>
      <c r="AA474" s="21">
        <f>Z474*Input!X474/100</f>
        <v>7.1140818232921959E-7</v>
      </c>
      <c r="AB474" s="14">
        <v>0.05</v>
      </c>
      <c r="AC474" s="14">
        <v>0.85</v>
      </c>
      <c r="AD474" s="21">
        <f>(((Input!G474*$L$4*0.000000001*Input!U474*(230/229))-((AB474*0.000000000000001)+(Input!G474*AC474*0.000000000000001)))/Input!F474)*1000000000000</f>
        <v>0.65055173214697626</v>
      </c>
      <c r="AE474" s="21">
        <f>AD474*Input!V474/100</f>
        <v>4.1620218716346006E-3</v>
      </c>
      <c r="AF474" s="21">
        <f t="shared" si="1538"/>
        <v>2.9657693054137253E-2</v>
      </c>
      <c r="AG474" s="21">
        <f>AF474*Input!V474/100</f>
        <v>1.8974043270344792E-4</v>
      </c>
      <c r="AH474" s="9">
        <f t="shared" si="1539"/>
        <v>98.850326369897601</v>
      </c>
      <c r="AI474" s="3">
        <f t="shared" si="1540"/>
        <v>0.67445105907770342</v>
      </c>
      <c r="AJ474" s="22">
        <f t="shared" si="1541"/>
        <v>18.749327716396369</v>
      </c>
      <c r="AK474" s="3">
        <f t="shared" si="1542"/>
        <v>0.6933691481714882</v>
      </c>
      <c r="AL474" s="3">
        <f t="shared" si="1543"/>
        <v>3.5617711673322255E-2</v>
      </c>
      <c r="AM474" s="3">
        <f t="shared" si="1544"/>
        <v>2.2787401939119883E-4</v>
      </c>
      <c r="AN474" s="9">
        <f>AL474*1/((AN473+AN475)/2)</f>
        <v>3.5415157969963508E-2</v>
      </c>
      <c r="AO474" s="21">
        <f t="shared" si="1545"/>
        <v>2.2657812686025048E-4</v>
      </c>
      <c r="AP474" s="58">
        <f t="shared" si="1546"/>
        <v>3.8632</v>
      </c>
      <c r="AQ474" s="58">
        <f t="shared" si="1547"/>
        <v>2.3599999999999999E-2</v>
      </c>
      <c r="AR474" s="58">
        <f t="shared" si="1548"/>
        <v>0.61089252433215979</v>
      </c>
      <c r="AS474" s="67">
        <f t="shared" si="1549"/>
        <v>3.6031961634644372E-4</v>
      </c>
      <c r="AT474" s="67">
        <f t="shared" si="1550"/>
        <v>8.5446288798250886E-7</v>
      </c>
      <c r="AU474" s="58">
        <v>0.75</v>
      </c>
      <c r="AV474" s="58">
        <f t="shared" si="1551"/>
        <v>0.375</v>
      </c>
      <c r="AW474" s="58">
        <f t="shared" si="1552"/>
        <v>3.8342999999999998</v>
      </c>
      <c r="AX474" s="57">
        <f t="shared" si="1553"/>
        <v>2.9858996499999998E-2</v>
      </c>
      <c r="AY474" s="47">
        <f t="shared" si="1554"/>
        <v>2.915036881302847E-2</v>
      </c>
      <c r="AZ474" s="9" t="str">
        <f>Input!B474</f>
        <v>ZPT-LB-40,6</v>
      </c>
      <c r="BA474" s="48">
        <f>Input!E474</f>
        <v>40.6</v>
      </c>
      <c r="BB474" s="58">
        <f t="shared" si="1555"/>
        <v>18.953616899749449</v>
      </c>
      <c r="BC474" s="22">
        <f t="shared" si="1556"/>
        <v>0.70092579432132041</v>
      </c>
      <c r="BD474" s="9">
        <f t="shared" si="1557"/>
        <v>3776.2999999999997</v>
      </c>
      <c r="BE474" s="49">
        <f t="shared" si="1558"/>
        <v>14.575184406514236</v>
      </c>
      <c r="BF474" s="89">
        <f t="shared" si="1559"/>
        <v>0.76025268792291867</v>
      </c>
      <c r="BG474" s="85"/>
      <c r="BH474" s="85"/>
      <c r="BI474" s="85"/>
      <c r="BJ474" s="85"/>
      <c r="BK474" s="85"/>
      <c r="BL474" s="85"/>
      <c r="BM474" s="90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s="154" customFormat="1" ht="15" customHeight="1" x14ac:dyDescent="0.2">
      <c r="A475" s="137">
        <f>Input!A475</f>
        <v>9186</v>
      </c>
      <c r="B475" s="137" t="str">
        <f>Input!B475</f>
        <v>Hu1-13</v>
      </c>
      <c r="C475" s="137">
        <f>Input!O475</f>
        <v>2.1047244203557178</v>
      </c>
      <c r="D475" s="137">
        <f>C475*Input!P475/100</f>
        <v>3.1317089798923663E-2</v>
      </c>
      <c r="E475" s="138">
        <f>Input!M475</f>
        <v>2.700153000448577</v>
      </c>
      <c r="F475" s="139">
        <f>E475*Input!N475/100</f>
        <v>5.1495098230140018E-4</v>
      </c>
      <c r="G475" s="140">
        <f t="shared" si="1534"/>
        <v>372.2970957018498</v>
      </c>
      <c r="H475" s="139">
        <f>G475*Input!L475/100</f>
        <v>3.6653200633372435E-2</v>
      </c>
      <c r="I475" s="137">
        <v>0</v>
      </c>
      <c r="J475" s="141">
        <f>(((C475*$G$4*0.000000001*Input!G475*(234/233))-(I475*0.000000000000001))/Input!F475)*1000000000000</f>
        <v>769.82794217044045</v>
      </c>
      <c r="K475" s="137">
        <f>J475*Input!P475/100</f>
        <v>11.454597362726325</v>
      </c>
      <c r="L475" s="142">
        <f t="shared" si="1535"/>
        <v>10.646160859134072</v>
      </c>
      <c r="M475" s="143">
        <f>L475*Input!P475/100</f>
        <v>0.15840875528157705</v>
      </c>
      <c r="N475" s="137">
        <v>0</v>
      </c>
      <c r="O475" s="141">
        <f>(((G475*$D$4*0.000000001*Input!G475*(238/236))-(N475*0.000000001))/Input!F475)*1000000</f>
        <v>13.717189358588664</v>
      </c>
      <c r="P475" s="137">
        <f>O475*Input!L475/100</f>
        <v>1.3504776144935518E-3</v>
      </c>
      <c r="Q475" s="144">
        <f t="shared" si="1536"/>
        <v>10.234383729975068</v>
      </c>
      <c r="R475" s="145">
        <f>Q475*Input!L475/100</f>
        <v>1.0075902405484031E-3</v>
      </c>
      <c r="S475" s="143">
        <f>Input!S475*0.0000028263/0.000000000155125</f>
        <v>0.99800103463588297</v>
      </c>
      <c r="T475" s="137">
        <f>S475*Input!T475/100</f>
        <v>2.5366247830547182E-3</v>
      </c>
      <c r="U475" s="143">
        <f>S475</f>
        <v>0.99800103463588297</v>
      </c>
      <c r="V475" s="137">
        <f>U475*Input!T475/100</f>
        <v>2.5366247830547182E-3</v>
      </c>
      <c r="W475" s="146">
        <v>0</v>
      </c>
      <c r="X475" s="141">
        <f>((($L$4*0.000000001*Input!G475/Input!W475*(232/229))-(W475*0.000000001))/Input!F475)*1000000000</f>
        <v>0.93115671535297173</v>
      </c>
      <c r="Y475" s="141">
        <f>X475*Input!X475/100</f>
        <v>1.023147106447839E-2</v>
      </c>
      <c r="Z475" s="141">
        <f t="shared" si="1537"/>
        <v>2.2736182676249723E-4</v>
      </c>
      <c r="AA475" s="141">
        <f>Z475*Input!X475/100</f>
        <v>2.4982324815277024E-6</v>
      </c>
      <c r="AB475" s="142">
        <v>0</v>
      </c>
      <c r="AC475" s="142">
        <v>0.85</v>
      </c>
      <c r="AD475" s="141">
        <f>(((Input!G475*$L$4*0.000000001*Input!U475*(230/229))-((AB475*0.000000000000001)+(Input!G475*AC475*0.000000000000001)))/Input!F475)*1000000000000</f>
        <v>225.66983529916982</v>
      </c>
      <c r="AE475" s="141">
        <f>AD475*Input!V475/100</f>
        <v>1.2561741696854249</v>
      </c>
      <c r="AF475" s="141">
        <f t="shared" si="1538"/>
        <v>10.287954633204176</v>
      </c>
      <c r="AG475" s="141">
        <f>AF475*Input!V475/100</f>
        <v>5.7267125896529249E-2</v>
      </c>
      <c r="AH475" s="137">
        <f t="shared" si="1539"/>
        <v>45249.260967413851</v>
      </c>
      <c r="AI475" s="146">
        <f t="shared" si="1540"/>
        <v>557.35512742954631</v>
      </c>
      <c r="AJ475" s="143">
        <f t="shared" si="1541"/>
        <v>-1.9989653641170335</v>
      </c>
      <c r="AK475" s="146">
        <f t="shared" si="1542"/>
        <v>2.5366247830547182</v>
      </c>
      <c r="AL475" s="146">
        <f t="shared" si="1543"/>
        <v>1.00523440440016</v>
      </c>
      <c r="AM475" s="146">
        <f t="shared" si="1544"/>
        <v>5.5964368547175205E-3</v>
      </c>
      <c r="AN475" s="137">
        <f>AF475/Q475</f>
        <v>1.00523440440016</v>
      </c>
      <c r="AO475" s="141">
        <f t="shared" si="1545"/>
        <v>5.5964368547175205E-3</v>
      </c>
      <c r="AP475" s="137" t="str">
        <f t="shared" si="1546"/>
        <v>Out of range</v>
      </c>
      <c r="AQ475" s="137" t="e">
        <f t="shared" si="1547"/>
        <v>#VALUE!</v>
      </c>
      <c r="AR475" s="137" t="e">
        <f t="shared" si="1548"/>
        <v>#VALUE!</v>
      </c>
      <c r="AS475" s="145">
        <f t="shared" si="1549"/>
        <v>2.2215487787172419E-5</v>
      </c>
      <c r="AT475" s="145">
        <f t="shared" si="1550"/>
        <v>2.4411169504630421E-7</v>
      </c>
      <c r="AU475" s="137">
        <v>0.75</v>
      </c>
      <c r="AV475" s="137">
        <f t="shared" si="1551"/>
        <v>0.375</v>
      </c>
      <c r="AW475" s="137" t="str">
        <f t="shared" si="1552"/>
        <v>Out of range</v>
      </c>
      <c r="AX475" s="147">
        <f t="shared" si="1553"/>
        <v>200.70365803050001</v>
      </c>
      <c r="AY475" s="147" t="e">
        <f t="shared" si="1554"/>
        <v>#VALUE!</v>
      </c>
      <c r="AZ475" s="137" t="str">
        <f>Input!B475</f>
        <v>Hu1-13</v>
      </c>
      <c r="BA475" s="148">
        <f>Input!E475</f>
        <v>0</v>
      </c>
      <c r="BB475" s="137" t="e">
        <f t="shared" si="1555"/>
        <v>#VALUE!</v>
      </c>
      <c r="BC475" s="143" t="e">
        <f t="shared" si="1556"/>
        <v>#VALUE!</v>
      </c>
      <c r="BD475" s="137" t="e">
        <f t="shared" si="1557"/>
        <v>#VALUE!</v>
      </c>
      <c r="BE475" s="149" t="e">
        <f t="shared" si="1558"/>
        <v>#VALUE!</v>
      </c>
      <c r="BF475" s="150" t="e">
        <f t="shared" si="1559"/>
        <v>#VALUE!</v>
      </c>
      <c r="BG475" s="151"/>
      <c r="BH475" s="151"/>
      <c r="BI475" s="151"/>
      <c r="BJ475" s="151"/>
      <c r="BK475" s="151"/>
      <c r="BL475" s="151"/>
      <c r="BM475" s="155"/>
      <c r="BN475" s="151"/>
      <c r="BO475" s="151"/>
      <c r="BP475" s="151"/>
      <c r="BQ475" s="151"/>
      <c r="BR475" s="151"/>
      <c r="BS475" s="151"/>
      <c r="BT475" s="151"/>
      <c r="BU475" s="151"/>
      <c r="BV475" s="151"/>
      <c r="BW475" s="151"/>
      <c r="BX475" s="151"/>
      <c r="BY475" s="151"/>
      <c r="BZ475" s="151"/>
      <c r="CA475" s="151"/>
      <c r="CB475" s="151"/>
      <c r="CC475" s="151"/>
      <c r="CD475" s="151"/>
      <c r="CE475" s="151"/>
      <c r="CF475" s="151"/>
      <c r="CG475" s="151"/>
      <c r="CH475" s="151"/>
      <c r="CI475" s="151"/>
      <c r="CJ475" s="151"/>
      <c r="CK475" s="151"/>
      <c r="CL475" s="151"/>
      <c r="CM475" s="151"/>
      <c r="CN475" s="151"/>
      <c r="CO475" s="151"/>
      <c r="CP475" s="151"/>
      <c r="CQ475" s="151"/>
      <c r="CR475" s="151"/>
      <c r="CS475" s="151"/>
      <c r="CT475" s="151"/>
      <c r="CU475" s="151"/>
      <c r="CV475" s="151"/>
      <c r="CW475" s="151"/>
      <c r="CX475" s="151"/>
      <c r="CY475" s="151"/>
      <c r="CZ475" s="151"/>
      <c r="DA475" s="151"/>
      <c r="DB475" s="151"/>
      <c r="DC475" s="151"/>
      <c r="DD475" s="151"/>
      <c r="DE475" s="151"/>
    </row>
    <row r="476" spans="1:109" ht="15" customHeight="1" x14ac:dyDescent="0.2">
      <c r="A476" s="9">
        <f>Input!A476</f>
        <v>9348</v>
      </c>
      <c r="B476" s="9" t="str">
        <f>Input!B476</f>
        <v>ZPT-LB-43,8</v>
      </c>
      <c r="C476" s="9">
        <f>Input!O476</f>
        <v>1.0731089249417005</v>
      </c>
      <c r="D476" s="9">
        <f>C476*Input!P476/100</f>
        <v>4.1176636773702395E-3</v>
      </c>
      <c r="E476" s="11">
        <f>Input!M476</f>
        <v>1.4019672886691736</v>
      </c>
      <c r="F476" s="12">
        <f>E476*Input!N476/100</f>
        <v>7.5041880811857142E-5</v>
      </c>
      <c r="G476" s="13">
        <f t="shared" si="1534"/>
        <v>193.30324976170564</v>
      </c>
      <c r="H476" s="12">
        <f>G476*Input!L476/100</f>
        <v>1.4269137945910717E-2</v>
      </c>
      <c r="I476" s="9">
        <v>0.3</v>
      </c>
      <c r="J476" s="21">
        <f>(((C476*$G$4*0.000000001*Input!G476*(234/233))-(I476*0.000000000000001))/Input!F476)*1000000000000</f>
        <v>50.652550807449096</v>
      </c>
      <c r="K476" s="9">
        <f>J476*Input!P476/100</f>
        <v>0.19436066906005359</v>
      </c>
      <c r="L476" s="14">
        <f t="shared" si="1535"/>
        <v>0.7004879587784214</v>
      </c>
      <c r="M476" s="22">
        <f>L476*Input!P476/100</f>
        <v>2.6878667740591459E-3</v>
      </c>
      <c r="N476" s="9">
        <v>5.0000000000000001E-3</v>
      </c>
      <c r="O476" s="21">
        <f>(((G476*$D$4*0.000000001*Input!G476*(238/236))-(N476*0.000000001))/Input!F476)*1000000</f>
        <v>0.91912869303183808</v>
      </c>
      <c r="P476" s="9">
        <f>O476*Input!L476/100</f>
        <v>6.7847664884494388E-5</v>
      </c>
      <c r="Q476" s="23">
        <f t="shared" si="1536"/>
        <v>0.68576116402654463</v>
      </c>
      <c r="R476" s="24">
        <f>Q476*Input!L476/100</f>
        <v>5.062108712350046E-5</v>
      </c>
      <c r="S476" s="65">
        <f>Input!S476*0.0000028263/0.000000000155125</f>
        <v>1.0172550802007441</v>
      </c>
      <c r="T476" s="9">
        <f>S476*Input!T476/100</f>
        <v>1.2446474212491683E-3</v>
      </c>
      <c r="U476" s="9">
        <f>S476*1/((U475+U477)/2)</f>
        <v>1.0194578453336363</v>
      </c>
      <c r="V476" s="9">
        <f>U476*Input!T476/100</f>
        <v>1.2473425819769287E-3</v>
      </c>
      <c r="W476" s="3">
        <v>3.0000000000000001E-3</v>
      </c>
      <c r="X476" s="21">
        <f>((($L$4*0.000000001*Input!G476/Input!W476*(232/229))-(W476*0.000000001))/Input!F476)*1000000000</f>
        <v>0.77854977815828175</v>
      </c>
      <c r="Y476" s="21">
        <f>X476*Input!X476/100</f>
        <v>2.0074739927154676E-3</v>
      </c>
      <c r="Z476" s="21">
        <f t="shared" si="1537"/>
        <v>1.9009957923194929E-4</v>
      </c>
      <c r="AA476" s="21">
        <f>Z476*Input!X476/100</f>
        <v>4.9016770929797513E-7</v>
      </c>
      <c r="AB476" s="14">
        <v>0.05</v>
      </c>
      <c r="AC476" s="14">
        <v>0.85</v>
      </c>
      <c r="AD476" s="21">
        <f>(((Input!G476*$L$4*0.000000001*Input!U476*(230/229))-((AB476*0.000000000000001)+(Input!G476*AC476*0.000000000000001)))/Input!F476)*1000000000000</f>
        <v>0.47873661605740303</v>
      </c>
      <c r="AE476" s="21">
        <f>AD476*Input!V476/100</f>
        <v>3.5096266848251264E-3</v>
      </c>
      <c r="AF476" s="21">
        <f t="shared" si="1538"/>
        <v>2.1824895563569223E-2</v>
      </c>
      <c r="AG476" s="21">
        <f>AF476*Input!V476/100</f>
        <v>1.5999869927275343E-4</v>
      </c>
      <c r="AH476" s="9">
        <f t="shared" si="1539"/>
        <v>114.80770053120243</v>
      </c>
      <c r="AI476" s="3">
        <f t="shared" si="1540"/>
        <v>0.89219970172581753</v>
      </c>
      <c r="AJ476" s="22">
        <f t="shared" si="1541"/>
        <v>19.457845333636257</v>
      </c>
      <c r="AK476" s="3">
        <f t="shared" si="1542"/>
        <v>1.2473425819769286</v>
      </c>
      <c r="AL476" s="3">
        <f t="shared" si="1543"/>
        <v>3.182579695155268E-2</v>
      </c>
      <c r="AM476" s="3">
        <f t="shared" si="1544"/>
        <v>2.3332731346293635E-4</v>
      </c>
      <c r="AN476" s="9">
        <f>AL476*1/((AN475+AN477)/2)</f>
        <v>3.1635061270280006E-2</v>
      </c>
      <c r="AO476" s="21">
        <f t="shared" si="1545"/>
        <v>2.3192895589279843E-4</v>
      </c>
      <c r="AP476" s="58">
        <f t="shared" si="1546"/>
        <v>3.4419</v>
      </c>
      <c r="AQ476" s="58">
        <f t="shared" si="1547"/>
        <v>2.8000000000000001E-2</v>
      </c>
      <c r="AR476" s="58">
        <f t="shared" si="1548"/>
        <v>0.81350416920886715</v>
      </c>
      <c r="AS476" s="67">
        <f t="shared" si="1549"/>
        <v>2.7720960183244043E-4</v>
      </c>
      <c r="AT476" s="67">
        <f t="shared" si="1550"/>
        <v>7.1507189254589541E-7</v>
      </c>
      <c r="AU476" s="58">
        <v>0.75</v>
      </c>
      <c r="AV476" s="58">
        <f t="shared" si="1551"/>
        <v>0.375</v>
      </c>
      <c r="AW476" s="58">
        <f t="shared" si="1552"/>
        <v>3.4196</v>
      </c>
      <c r="AX476" s="57">
        <f t="shared" si="1553"/>
        <v>2.9472172599999999E-2</v>
      </c>
      <c r="AY476" s="47">
        <f t="shared" si="1554"/>
        <v>2.827063213423819E-2</v>
      </c>
      <c r="AZ476" s="9" t="str">
        <f>Input!B476</f>
        <v>ZPT-LB-43,8</v>
      </c>
      <c r="BA476" s="48">
        <f>Input!E476</f>
        <v>43.8</v>
      </c>
      <c r="BB476" s="58">
        <f t="shared" si="1555"/>
        <v>19.646813518808443</v>
      </c>
      <c r="BC476" s="22">
        <f t="shared" si="1556"/>
        <v>1.2594574255448279</v>
      </c>
      <c r="BD476" s="9">
        <f t="shared" si="1557"/>
        <v>3361.6</v>
      </c>
      <c r="BE476" s="49">
        <f t="shared" si="1558"/>
        <v>14.135316067119096</v>
      </c>
      <c r="BF476" s="89">
        <f t="shared" si="1559"/>
        <v>0.82672336338279884</v>
      </c>
      <c r="BG476" s="85"/>
      <c r="BH476" s="85"/>
      <c r="BI476" s="85"/>
      <c r="BJ476" s="85"/>
      <c r="BK476" s="85"/>
      <c r="BL476" s="85"/>
      <c r="BM476" s="90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s="154" customFormat="1" ht="15" customHeight="1" x14ac:dyDescent="0.2">
      <c r="A477" s="137">
        <f>Input!A477</f>
        <v>9186</v>
      </c>
      <c r="B477" s="137" t="str">
        <f>Input!B477</f>
        <v>Hu1-13</v>
      </c>
      <c r="C477" s="137">
        <f>Input!O477</f>
        <v>2.0474417455138472</v>
      </c>
      <c r="D477" s="137">
        <f>C477*Input!P477/100</f>
        <v>2.3400258509656588E-2</v>
      </c>
      <c r="E477" s="138">
        <f>Input!M477</f>
        <v>2.6989442634355045</v>
      </c>
      <c r="F477" s="139">
        <f>E477*Input!N477/100</f>
        <v>4.7780190700720239E-4</v>
      </c>
      <c r="G477" s="140">
        <f t="shared" si="1534"/>
        <v>372.13043504248736</v>
      </c>
      <c r="H477" s="139">
        <f>G477*Input!L477/100</f>
        <v>3.5080192436350612E-2</v>
      </c>
      <c r="I477" s="137">
        <v>0</v>
      </c>
      <c r="J477" s="141">
        <f>(((C477*$G$4*0.000000001*Input!G477*(234/233))-(I477*0.000000000000001))/Input!F477)*1000000000000</f>
        <v>748.87612383781413</v>
      </c>
      <c r="K477" s="137">
        <f>J477*Input!P477/100</f>
        <v>8.558922337063354</v>
      </c>
      <c r="L477" s="142">
        <f t="shared" si="1535"/>
        <v>10.356412441284217</v>
      </c>
      <c r="M477" s="143">
        <f>L477*Input!P477/100</f>
        <v>0.1183636745170757</v>
      </c>
      <c r="N477" s="137">
        <v>0</v>
      </c>
      <c r="O477" s="141">
        <f>(((G477*$D$4*0.000000001*Input!G477*(238/236))-(N477*0.000000001))/Input!F477)*1000000</f>
        <v>13.711048790076324</v>
      </c>
      <c r="P477" s="137">
        <f>O477*Input!L477/100</f>
        <v>1.2925205378731086E-3</v>
      </c>
      <c r="Q477" s="144">
        <f t="shared" si="1536"/>
        <v>10.229802256844341</v>
      </c>
      <c r="R477" s="145">
        <f>Q477*Input!L477/100</f>
        <v>9.6434851321671843E-4</v>
      </c>
      <c r="S477" s="143">
        <f>Input!S477*0.0000028263/0.000000000155125</f>
        <v>0.99767752109258589</v>
      </c>
      <c r="T477" s="137">
        <f>S477*Input!T477/100</f>
        <v>2.4540427371762285E-3</v>
      </c>
      <c r="U477" s="143">
        <f>S477</f>
        <v>0.99767752109258589</v>
      </c>
      <c r="V477" s="137">
        <f>U477*Input!T477/100</f>
        <v>2.4540427371762285E-3</v>
      </c>
      <c r="W477" s="146">
        <v>0</v>
      </c>
      <c r="X477" s="141">
        <f>((($L$4*0.000000001*Input!G477/Input!W477*(232/229))-(W477*0.000000001))/Input!F477)*1000000000</f>
        <v>0.93284272468712714</v>
      </c>
      <c r="Y477" s="141">
        <f>X477*Input!X477/100</f>
        <v>7.3708593576148219E-3</v>
      </c>
      <c r="Z477" s="141">
        <f t="shared" si="1537"/>
        <v>2.2777350200022222E-4</v>
      </c>
      <c r="AA477" s="141">
        <f>Z477*Input!X477/100</f>
        <v>1.7997529532088385E-6</v>
      </c>
      <c r="AB477" s="142">
        <v>0</v>
      </c>
      <c r="AC477" s="142">
        <v>0.85</v>
      </c>
      <c r="AD477" s="141">
        <f>(((Input!G477*$L$4*0.000000001*Input!U477*(230/229))-((AB477*0.000000000000001)+(Input!G477*AC477*0.000000000000001)))/Input!F477)*1000000000000</f>
        <v>225.92553045167151</v>
      </c>
      <c r="AE477" s="141">
        <f>AD477*Input!V477/100</f>
        <v>1.1594908683968541</v>
      </c>
      <c r="AF477" s="141">
        <f t="shared" si="1538"/>
        <v>10.299611397722041</v>
      </c>
      <c r="AG477" s="141">
        <f>AF477*Input!V477/100</f>
        <v>5.2859476925072375E-2</v>
      </c>
      <c r="AH477" s="137">
        <f t="shared" si="1539"/>
        <v>45218.654967652874</v>
      </c>
      <c r="AI477" s="146">
        <f t="shared" si="1540"/>
        <v>426.04764882198191</v>
      </c>
      <c r="AJ477" s="143">
        <f t="shared" si="1541"/>
        <v>-2.322478907414105</v>
      </c>
      <c r="AK477" s="146">
        <f t="shared" si="1542"/>
        <v>2.4540427371762283</v>
      </c>
      <c r="AL477" s="146">
        <f t="shared" si="1543"/>
        <v>1.0068240948480693</v>
      </c>
      <c r="AM477" s="146">
        <f t="shared" si="1544"/>
        <v>5.1680757770045495E-3</v>
      </c>
      <c r="AN477" s="137">
        <f>AF477/Q477</f>
        <v>1.0068240948480693</v>
      </c>
      <c r="AO477" s="141">
        <f t="shared" si="1545"/>
        <v>5.1680757770045495E-3</v>
      </c>
      <c r="AP477" s="137" t="str">
        <f t="shared" si="1546"/>
        <v>Out of range</v>
      </c>
      <c r="AQ477" s="137" t="e">
        <f t="shared" si="1547"/>
        <v>#VALUE!</v>
      </c>
      <c r="AR477" s="137" t="e">
        <f t="shared" si="1548"/>
        <v>#VALUE!</v>
      </c>
      <c r="AS477" s="145">
        <f t="shared" si="1549"/>
        <v>2.2265679852005775E-5</v>
      </c>
      <c r="AT477" s="145">
        <f t="shared" si="1550"/>
        <v>1.7594485094662368E-7</v>
      </c>
      <c r="AU477" s="137">
        <v>0.75</v>
      </c>
      <c r="AV477" s="137">
        <f t="shared" si="1551"/>
        <v>0.375</v>
      </c>
      <c r="AW477" s="137" t="str">
        <f t="shared" si="1552"/>
        <v>Out of range</v>
      </c>
      <c r="AX477" s="147">
        <f t="shared" si="1553"/>
        <v>99.511467388599996</v>
      </c>
      <c r="AY477" s="147" t="e">
        <f t="shared" si="1554"/>
        <v>#VALUE!</v>
      </c>
      <c r="AZ477" s="137" t="str">
        <f>Input!B477</f>
        <v>Hu1-13</v>
      </c>
      <c r="BA477" s="148">
        <f>Input!E477</f>
        <v>0</v>
      </c>
      <c r="BB477" s="137" t="e">
        <f t="shared" si="1555"/>
        <v>#VALUE!</v>
      </c>
      <c r="BC477" s="143" t="e">
        <f t="shared" si="1556"/>
        <v>#VALUE!</v>
      </c>
      <c r="BD477" s="137" t="e">
        <f t="shared" si="1557"/>
        <v>#VALUE!</v>
      </c>
      <c r="BE477" s="149" t="e">
        <f t="shared" si="1558"/>
        <v>#VALUE!</v>
      </c>
      <c r="BF477" s="150" t="e">
        <f t="shared" si="1559"/>
        <v>#VALUE!</v>
      </c>
      <c r="BG477" s="151"/>
      <c r="BH477" s="151"/>
      <c r="BI477" s="151"/>
      <c r="BJ477" s="151"/>
      <c r="BK477" s="151"/>
      <c r="BL477" s="151"/>
      <c r="BM477" s="155"/>
      <c r="BN477" s="151"/>
      <c r="BO477" s="151"/>
      <c r="BP477" s="151"/>
      <c r="BQ477" s="151"/>
      <c r="BR477" s="151"/>
      <c r="BS477" s="151"/>
      <c r="BT477" s="151"/>
      <c r="BU477" s="151"/>
      <c r="BV477" s="151"/>
      <c r="BW477" s="151"/>
      <c r="BX477" s="151"/>
      <c r="BY477" s="151"/>
      <c r="BZ477" s="151"/>
      <c r="CA477" s="151"/>
      <c r="CB477" s="151"/>
      <c r="CC477" s="151"/>
      <c r="CD477" s="151"/>
      <c r="CE477" s="151"/>
      <c r="CF477" s="151"/>
      <c r="CG477" s="151"/>
      <c r="CH477" s="151"/>
      <c r="CI477" s="151"/>
      <c r="CJ477" s="151"/>
      <c r="CK477" s="151"/>
      <c r="CL477" s="151"/>
      <c r="CM477" s="151"/>
      <c r="CN477" s="151"/>
      <c r="CO477" s="151"/>
      <c r="CP477" s="151"/>
      <c r="CQ477" s="151"/>
      <c r="CR477" s="151"/>
      <c r="CS477" s="151"/>
      <c r="CT477" s="151"/>
      <c r="CU477" s="151"/>
      <c r="CV477" s="151"/>
      <c r="CW477" s="151"/>
      <c r="CX477" s="151"/>
      <c r="CY477" s="151"/>
      <c r="CZ477" s="151"/>
      <c r="DA477" s="151"/>
      <c r="DB477" s="151"/>
      <c r="DC477" s="151"/>
      <c r="DD477" s="151"/>
      <c r="DE477" s="151"/>
    </row>
    <row r="478" spans="1:109" ht="15" customHeight="1" x14ac:dyDescent="0.2">
      <c r="A478" s="9">
        <f>Input!A478</f>
        <v>9353</v>
      </c>
      <c r="B478" s="9" t="str">
        <f>Input!B478</f>
        <v>ZPT-LB-53,5</v>
      </c>
      <c r="C478" s="9">
        <f>Input!O478</f>
        <v>0.40676466432367325</v>
      </c>
      <c r="D478" s="9">
        <f>C478*Input!P478/100</f>
        <v>1.2187987048277657E-3</v>
      </c>
      <c r="E478" s="11">
        <f>Input!M478</f>
        <v>0.52867751431892174</v>
      </c>
      <c r="F478" s="12">
        <f>E478*Input!N478/100</f>
        <v>3.3684753983910298E-5</v>
      </c>
      <c r="G478" s="13">
        <f t="shared" ref="G478:G479" si="1560">E478*137.88</f>
        <v>72.894055674292929</v>
      </c>
      <c r="H478" s="12">
        <f>G478*Input!L478/100</f>
        <v>6.576477590153236E-3</v>
      </c>
      <c r="I478" s="9">
        <v>0.3</v>
      </c>
      <c r="J478" s="21">
        <f>(((C478*$G$4*0.000000001*Input!G478*(234/233))-(I478*0.000000000000001))/Input!F478)*1000000000000</f>
        <v>30.266856785588626</v>
      </c>
      <c r="K478" s="9">
        <f>J478*Input!P478/100</f>
        <v>9.0689307810988176E-2</v>
      </c>
      <c r="L478" s="14">
        <f t="shared" ref="L478:L479" si="1561">(J478/234)*602200000000*0.0000028263/(365.2425*24*60)</f>
        <v>0.41856862863573369</v>
      </c>
      <c r="M478" s="22">
        <f>L478*Input!P478/100</f>
        <v>1.2541672057748503E-3</v>
      </c>
      <c r="N478" s="9">
        <v>5.0000000000000001E-3</v>
      </c>
      <c r="O478" s="21">
        <f>(((G478*$D$4*0.000000001*Input!G478*(238/236))-(N478*0.000000001))/Input!F478)*1000000</f>
        <v>0.54638618906128256</v>
      </c>
      <c r="P478" s="9">
        <f>O478*Input!L478/100</f>
        <v>4.9294781236846149E-5</v>
      </c>
      <c r="Q478" s="23">
        <f t="shared" ref="Q478:Q479" si="1562">(O478/238.05)*602200000000000000*0.00000000015512/(365.2425*24*60)</f>
        <v>0.40765828752743954</v>
      </c>
      <c r="R478" s="24">
        <f>Q478*Input!L478/100</f>
        <v>3.6778795850563788E-5</v>
      </c>
      <c r="S478" s="65">
        <f>Input!S478*0.0000028263/0.000000000155125</f>
        <v>1.0174767077598486</v>
      </c>
      <c r="T478" s="9">
        <f>S478*Input!T478/100</f>
        <v>2.1248901736168279E-3</v>
      </c>
      <c r="U478" s="9">
        <f>S478*1/((U477+U479)/2)</f>
        <v>1.0182319791136982</v>
      </c>
      <c r="V478" s="9">
        <f>U478*Input!T478/100</f>
        <v>2.1264674762380771E-3</v>
      </c>
      <c r="W478" s="3">
        <v>3.0000000000000001E-3</v>
      </c>
      <c r="X478" s="21">
        <f>((($L$4*0.000000001*Input!G478/Input!W478*(232/229))-(W478*0.000000001))/Input!F478)*1000000000</f>
        <v>2.4669081871328973</v>
      </c>
      <c r="Y478" s="21">
        <f>X478*Input!X478/100</f>
        <v>5.9448486677446477E-3</v>
      </c>
      <c r="Z478" s="21">
        <f t="shared" ref="Z478:Z479" si="1563">(X478/232)*6.022E+23*0.000000001*0.000000000049475/(365.2425*24*60)</f>
        <v>6.0234839381390699E-4</v>
      </c>
      <c r="AA478" s="21">
        <f>Z478*Input!X478/100</f>
        <v>1.4515619450939155E-6</v>
      </c>
      <c r="AB478" s="14">
        <v>0.05</v>
      </c>
      <c r="AC478" s="14">
        <v>0.85</v>
      </c>
      <c r="AD478" s="21">
        <f>(((Input!G478*$L$4*0.000000001*Input!U478*(230/229))-((AB478*0.000000000000001)+(Input!G478*AC478*0.000000000000001)))/Input!F478)*1000000000000</f>
        <v>0.25081127410655091</v>
      </c>
      <c r="AE478" s="21">
        <f>AD478*Input!V478/100</f>
        <v>3.0908219757514728E-3</v>
      </c>
      <c r="AF478" s="21">
        <f t="shared" ref="AF478:AF479" si="1564">(AD478/230)*602200000000*0.0000091577/(365.2425*24*60)</f>
        <v>1.1434115711936383E-2</v>
      </c>
      <c r="AG478" s="21">
        <f>AF478*Input!V478/100</f>
        <v>1.4090601087064571E-4</v>
      </c>
      <c r="AH478" s="9">
        <f t="shared" ref="AH478:AH479" si="1565">AF478/Z478</f>
        <v>18.982561968064125</v>
      </c>
      <c r="AI478" s="3">
        <f t="shared" ref="AI478:AI479" si="1566">AH478*SQRT((AG478/AF478)^2+(AA478/Z478)^2)</f>
        <v>0.23835853809824048</v>
      </c>
      <c r="AJ478" s="22">
        <f t="shared" ref="AJ478:AJ479" si="1567">(U478-1)*1000</f>
        <v>18.231979113698227</v>
      </c>
      <c r="AK478" s="3">
        <f t="shared" ref="AK478:AK479" si="1568">V478*1000</f>
        <v>2.1264674762380773</v>
      </c>
      <c r="AL478" s="3">
        <f t="shared" ref="AL478:AL479" si="1569">AF478/Q478</f>
        <v>2.8048284707487398E-2</v>
      </c>
      <c r="AM478" s="3">
        <f t="shared" ref="AM478:AM479" si="1570">AL478*SQRT((R478/Q478)^2+(AG478/AF478)^2)</f>
        <v>3.4565662289097948E-4</v>
      </c>
      <c r="AN478" s="9">
        <f>AL478*1/((AN477+AN479)/2)</f>
        <v>2.7808058766543506E-2</v>
      </c>
      <c r="AO478" s="21">
        <f t="shared" ref="AO478:AO479" si="1571">AN478*SQRT((R478/Q478)^2+(AG478/AF478)^2)</f>
        <v>3.4269616779208684E-4</v>
      </c>
      <c r="AP478" s="58">
        <f t="shared" ref="AP478:AP479" si="1572">ThU_Alter_Kombi(AN478,U478)</f>
        <v>3.0234999999999999</v>
      </c>
      <c r="AQ478" s="58">
        <f t="shared" ref="AQ478:AQ479" si="1573">Montealter(AN478,AO478,U478,V478)</f>
        <v>3.5499999999999997E-2</v>
      </c>
      <c r="AR478" s="58">
        <f t="shared" ref="AR478:AR479" si="1574">(AQ478/AP478)*100</f>
        <v>1.1741359351744667</v>
      </c>
      <c r="AS478" s="67">
        <f t="shared" ref="AS478:AS479" si="1575">Z478/Q478</f>
        <v>1.4775816222633836E-3</v>
      </c>
      <c r="AT478" s="67">
        <f t="shared" ref="AT478:AT479" si="1576">AS478*SQRT((Y478/X478)^2+(P478/O478)^2)</f>
        <v>3.5632265904023759E-6</v>
      </c>
      <c r="AU478" s="58">
        <v>0.75</v>
      </c>
      <c r="AV478" s="58">
        <f t="shared" ref="AV478:AV479" si="1577">AU478/2</f>
        <v>0.375</v>
      </c>
      <c r="AW478" s="58">
        <f t="shared" ref="AW478:AW479" si="1578">marincorr_age(AN478,U478,AS478,AU478)</f>
        <v>2.9045999999999998</v>
      </c>
      <c r="AX478" s="57">
        <f t="shared" ref="AX478:AX479" si="1579">marincorr_age_error(AN478, AO478, U478, V478, AS478, AT478, AU478, AV478)</f>
        <v>7.3132892399999996E-2</v>
      </c>
      <c r="AY478" s="47">
        <f t="shared" ref="AY478:AY479" si="1580">SQRT(((AU478*EXP(-0.0000091577*AW478*1000))/(0.0000091577*(EXP(-0.0000091577*AW478*1000)+(AJ478/1000)*EXP(-(0.0000091577-0.0000028263)*AW478*1000)-AS478*AU478*EXP(-0.0000091577*AW478*1000))))^2*AT478^2+((AS478*EXP(-0.0000091577*AW478*1000))/(0.0000091577*(EXP(-0.0000091577*AW478*1000)+(AJ478/1000)*EXP(-(0.0000091577-0.0000028263)*AW478*1000)-AS478*AU478*EXP(-0.0000091577*AW478*1000))))^2*AV478^2+((0.0000091577/(0.0000091577-0.0000028263))*(EXP(-(0.0000091577-0.0000028263)*AW478*1000)-1)/(0.0000091577*(EXP(-0.0000091577*AW478*1000)+(AJ478/1000)*EXP(-(0.0000091577-0.0000028263)*AW478*1000)-AS478*AU478*EXP(-0.0000091577*AW478*1000))))^2*T478^2+(1/(0.0000091577*(EXP(-0.0000091577*AW478*1000)+(AJ478/1000)*EXP(-(0.0000091577-0.0000028263)*AW478*1000)-AS478*AU478*EXP(-0.0000091577*AW478*1000))))^2*AO478^2)/1000</f>
        <v>7.07320725069535E-2</v>
      </c>
      <c r="AZ478" s="9" t="str">
        <f>Input!B478</f>
        <v>ZPT-LB-53,5</v>
      </c>
      <c r="BA478" s="48">
        <f>Input!E478</f>
        <v>53.5</v>
      </c>
      <c r="BB478" s="58">
        <f t="shared" ref="BB478:BB479" si="1581">((U478-1)*EXP(0.0000028263*AW478*1000))*1000</f>
        <v>18.382266401264427</v>
      </c>
      <c r="BC478" s="22">
        <f t="shared" ref="BC478:BC479" si="1582">SQRT((EXP(0.0000028263*AW478*1000)*V478)^2+((U478-1)*0.0000028263*EXP(0.0000028263*AW478*1000)*AX478*1000)^2)*1000</f>
        <v>2.1439994407553886</v>
      </c>
      <c r="BD478" s="9">
        <f t="shared" ref="BD478:BD479" si="1583">AW478*1000-58</f>
        <v>2846.6</v>
      </c>
      <c r="BE478" s="49">
        <f t="shared" ref="BE478:BE479" si="1584">AY478/2*1000</f>
        <v>35.36603625347675</v>
      </c>
      <c r="BF478" s="89">
        <f t="shared" ref="BF478:BF479" si="1585">AY478/AW478*100</f>
        <v>2.4351742927409452</v>
      </c>
      <c r="BG478" s="85"/>
      <c r="BH478" s="85"/>
      <c r="BI478" s="85"/>
      <c r="BJ478" s="85"/>
      <c r="BK478" s="85"/>
      <c r="BL478" s="85"/>
      <c r="BM478" s="90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s="154" customFormat="1" ht="15" customHeight="1" x14ac:dyDescent="0.2">
      <c r="A479" s="137">
        <f>Input!A479</f>
        <v>9186</v>
      </c>
      <c r="B479" s="137" t="str">
        <f>Input!B479</f>
        <v>Hu1-13</v>
      </c>
      <c r="C479" s="137">
        <f>Input!O479</f>
        <v>2.0994178379371307</v>
      </c>
      <c r="D479" s="137">
        <f>C479*Input!P479/100</f>
        <v>3.0153711438085162E-2</v>
      </c>
      <c r="E479" s="138">
        <f>Input!M479</f>
        <v>2.6983914684917805</v>
      </c>
      <c r="F479" s="139">
        <f>E479*Input!N479/100</f>
        <v>4.5817061680789099E-4</v>
      </c>
      <c r="G479" s="140">
        <f t="shared" si="1560"/>
        <v>372.05421567564667</v>
      </c>
      <c r="H479" s="139">
        <f>G479*Input!L479/100</f>
        <v>3.2069860146928683E-2</v>
      </c>
      <c r="I479" s="137">
        <v>0</v>
      </c>
      <c r="J479" s="141">
        <f>(((C479*$G$4*0.000000001*Input!G479*(234/233))-(I479*0.000000000000001))/Input!F479)*1000000000000</f>
        <v>767.88699665579293</v>
      </c>
      <c r="K479" s="137">
        <f>J479*Input!P479/100</f>
        <v>11.029077916651499</v>
      </c>
      <c r="L479" s="142">
        <f t="shared" si="1561"/>
        <v>10.619318993522526</v>
      </c>
      <c r="M479" s="143">
        <f>L479*Input!P479/100</f>
        <v>0.15252413064866238</v>
      </c>
      <c r="N479" s="137">
        <v>0</v>
      </c>
      <c r="O479" s="141">
        <f>(((G479*$D$4*0.000000001*Input!G479*(238/236))-(N479*0.000000001))/Input!F479)*1000000</f>
        <v>13.708240507390759</v>
      </c>
      <c r="P479" s="137">
        <f>O479*Input!L479/100</f>
        <v>1.1816056300669418E-3</v>
      </c>
      <c r="Q479" s="144">
        <f t="shared" si="1562"/>
        <v>10.227706999435917</v>
      </c>
      <c r="R479" s="145">
        <f>Q479*Input!L479/100</f>
        <v>8.8159499147194651E-4</v>
      </c>
      <c r="S479" s="143">
        <f>Input!S479*0.0000028263/0.000000000155125</f>
        <v>1.0008389832613489</v>
      </c>
      <c r="T479" s="137">
        <f>S479*Input!T479/100</f>
        <v>2.2529671282127532E-3</v>
      </c>
      <c r="U479" s="143">
        <f>S479</f>
        <v>1.0008389832613489</v>
      </c>
      <c r="V479" s="137">
        <f>U479*Input!T479/100</f>
        <v>2.2529671282127532E-3</v>
      </c>
      <c r="W479" s="146">
        <v>0</v>
      </c>
      <c r="X479" s="141">
        <f>((($L$4*0.000000001*Input!G479/Input!W479*(232/229))-(W479*0.000000001))/Input!F479)*1000000000</f>
        <v>0.94762340673831325</v>
      </c>
      <c r="Y479" s="141">
        <f>X479*Input!X479/100</f>
        <v>8.5306652127969014E-3</v>
      </c>
      <c r="Z479" s="141">
        <f t="shared" si="1563"/>
        <v>2.3138252163842506E-4</v>
      </c>
      <c r="AA479" s="141">
        <f>Z479*Input!X479/100</f>
        <v>2.0829443575945962E-6</v>
      </c>
      <c r="AB479" s="142">
        <v>0</v>
      </c>
      <c r="AC479" s="142">
        <v>0.85</v>
      </c>
      <c r="AD479" s="141">
        <f>(((Input!G479*$L$4*0.000000001*Input!U479*(230/229))-((AB479*0.000000000000001)+(Input!G479*AC479*0.000000000000001)))/Input!F479)*1000000000000</f>
        <v>226.69347120135524</v>
      </c>
      <c r="AE479" s="141">
        <f>AD479*Input!V479/100</f>
        <v>1.066554282463227</v>
      </c>
      <c r="AF479" s="141">
        <f t="shared" si="1564"/>
        <v>10.334620682783383</v>
      </c>
      <c r="AG479" s="141">
        <f>AF479*Input!V479/100</f>
        <v>4.8622635175343154E-2</v>
      </c>
      <c r="AH479" s="137">
        <f t="shared" si="1565"/>
        <v>44664.655781273759</v>
      </c>
      <c r="AI479" s="146">
        <f t="shared" si="1566"/>
        <v>453.6804745727116</v>
      </c>
      <c r="AJ479" s="143">
        <f t="shared" si="1567"/>
        <v>0.83898326134890233</v>
      </c>
      <c r="AK479" s="146">
        <f t="shared" si="1568"/>
        <v>2.2529671282127532</v>
      </c>
      <c r="AL479" s="146">
        <f t="shared" si="1569"/>
        <v>1.0104533385003465</v>
      </c>
      <c r="AM479" s="146">
        <f t="shared" si="1570"/>
        <v>4.7548091396128755E-3</v>
      </c>
      <c r="AN479" s="137">
        <f>AF479/Q479</f>
        <v>1.0104533385003465</v>
      </c>
      <c r="AO479" s="141">
        <f t="shared" si="1571"/>
        <v>4.7548091396128755E-3</v>
      </c>
      <c r="AP479" s="137" t="str">
        <f t="shared" si="1572"/>
        <v>Out of range</v>
      </c>
      <c r="AQ479" s="137" t="e">
        <f t="shared" si="1573"/>
        <v>#VALUE!</v>
      </c>
      <c r="AR479" s="137" t="e">
        <f t="shared" si="1574"/>
        <v>#VALUE!</v>
      </c>
      <c r="AS479" s="145">
        <f t="shared" si="1575"/>
        <v>2.2623108156225668E-5</v>
      </c>
      <c r="AT479" s="145">
        <f t="shared" si="1576"/>
        <v>2.0366635850158334E-7</v>
      </c>
      <c r="AU479" s="137">
        <v>0.75</v>
      </c>
      <c r="AV479" s="137">
        <f t="shared" si="1577"/>
        <v>0.375</v>
      </c>
      <c r="AW479" s="137" t="str">
        <f t="shared" si="1578"/>
        <v>Out of range</v>
      </c>
      <c r="AX479" s="147">
        <f t="shared" si="1579"/>
        <v>111.93947328839999</v>
      </c>
      <c r="AY479" s="147" t="e">
        <f t="shared" si="1580"/>
        <v>#VALUE!</v>
      </c>
      <c r="AZ479" s="137" t="str">
        <f>Input!B479</f>
        <v>Hu1-13</v>
      </c>
      <c r="BA479" s="148">
        <f>Input!E479</f>
        <v>0</v>
      </c>
      <c r="BB479" s="137" t="e">
        <f t="shared" si="1581"/>
        <v>#VALUE!</v>
      </c>
      <c r="BC479" s="143" t="e">
        <f t="shared" si="1582"/>
        <v>#VALUE!</v>
      </c>
      <c r="BD479" s="137" t="e">
        <f t="shared" si="1583"/>
        <v>#VALUE!</v>
      </c>
      <c r="BE479" s="149" t="e">
        <f t="shared" si="1584"/>
        <v>#VALUE!</v>
      </c>
      <c r="BF479" s="150" t="e">
        <f t="shared" si="1585"/>
        <v>#VALUE!</v>
      </c>
      <c r="BG479" s="151"/>
      <c r="BH479" s="151"/>
      <c r="BI479" s="151"/>
      <c r="BJ479" s="151"/>
      <c r="BK479" s="151"/>
      <c r="BL479" s="151"/>
      <c r="BM479" s="155"/>
      <c r="BN479" s="151"/>
      <c r="BO479" s="151"/>
      <c r="BP479" s="151"/>
      <c r="BQ479" s="151"/>
      <c r="BR479" s="151"/>
      <c r="BS479" s="151"/>
      <c r="BT479" s="151"/>
      <c r="BU479" s="151"/>
      <c r="BV479" s="151"/>
      <c r="BW479" s="151"/>
      <c r="BX479" s="151"/>
      <c r="BY479" s="151"/>
      <c r="BZ479" s="151"/>
      <c r="CA479" s="151"/>
      <c r="CB479" s="151"/>
      <c r="CC479" s="151"/>
      <c r="CD479" s="151"/>
      <c r="CE479" s="151"/>
      <c r="CF479" s="151"/>
      <c r="CG479" s="151"/>
      <c r="CH479" s="151"/>
      <c r="CI479" s="151"/>
      <c r="CJ479" s="151"/>
      <c r="CK479" s="151"/>
      <c r="CL479" s="151"/>
      <c r="CM479" s="151"/>
      <c r="CN479" s="151"/>
      <c r="CO479" s="151"/>
      <c r="CP479" s="151"/>
      <c r="CQ479" s="151"/>
      <c r="CR479" s="151"/>
      <c r="CS479" s="151"/>
      <c r="CT479" s="151"/>
      <c r="CU479" s="151"/>
      <c r="CV479" s="151"/>
      <c r="CW479" s="151"/>
      <c r="CX479" s="151"/>
      <c r="CY479" s="151"/>
      <c r="CZ479" s="151"/>
      <c r="DA479" s="151"/>
      <c r="DB479" s="151"/>
      <c r="DC479" s="151"/>
      <c r="DD479" s="151"/>
      <c r="DE479" s="151"/>
    </row>
    <row r="480" spans="1:109" s="76" customFormat="1" ht="15" customHeight="1" x14ac:dyDescent="0.2">
      <c r="A480" s="58"/>
      <c r="B480" s="58"/>
      <c r="C480" s="58"/>
      <c r="D480" s="58"/>
      <c r="E480" s="60"/>
      <c r="F480" s="61"/>
      <c r="G480" s="59"/>
      <c r="H480" s="61"/>
      <c r="I480" s="58"/>
      <c r="J480" s="63"/>
      <c r="K480" s="58"/>
      <c r="L480" s="64"/>
      <c r="M480" s="65"/>
      <c r="N480" s="58"/>
      <c r="O480" s="63"/>
      <c r="P480" s="58"/>
      <c r="Q480" s="66"/>
      <c r="R480" s="67"/>
      <c r="S480" s="65"/>
      <c r="T480" s="58"/>
      <c r="U480" s="58"/>
      <c r="V480" s="58"/>
      <c r="W480" s="68"/>
      <c r="X480" s="63"/>
      <c r="Y480" s="63"/>
      <c r="Z480" s="63"/>
      <c r="AA480" s="63"/>
      <c r="AB480" s="64"/>
      <c r="AC480" s="64"/>
      <c r="AD480" s="63"/>
      <c r="AE480" s="63"/>
      <c r="AF480" s="63"/>
      <c r="AG480" s="63"/>
      <c r="AH480" s="58"/>
      <c r="AI480" s="68"/>
      <c r="AJ480" s="65"/>
      <c r="AK480" s="68"/>
      <c r="AL480" s="68"/>
      <c r="AM480" s="68"/>
      <c r="AN480" s="58"/>
      <c r="AO480" s="63"/>
      <c r="AP480" s="58"/>
      <c r="AQ480" s="58"/>
      <c r="AR480" s="58"/>
      <c r="AS480" s="67"/>
      <c r="AT480" s="67"/>
      <c r="AU480" s="58"/>
      <c r="AV480" s="58"/>
      <c r="AW480" s="58"/>
      <c r="AX480" s="57"/>
      <c r="AY480" s="57"/>
      <c r="AZ480" s="58"/>
      <c r="BA480" s="69"/>
      <c r="BB480" s="58"/>
      <c r="BC480" s="65"/>
      <c r="BD480" s="58"/>
      <c r="BE480" s="62"/>
      <c r="BF480" s="74"/>
      <c r="BG480" s="75"/>
      <c r="BH480" s="75"/>
      <c r="BI480" s="75"/>
      <c r="BJ480" s="75"/>
      <c r="BK480" s="75"/>
      <c r="BL480" s="75"/>
      <c r="BM480" s="103"/>
      <c r="BN480" s="75"/>
      <c r="BO480" s="75"/>
      <c r="BP480" s="75"/>
      <c r="BQ480" s="75"/>
      <c r="BR480" s="75"/>
      <c r="BS480" s="75"/>
      <c r="BT480" s="75"/>
      <c r="BU480" s="75"/>
      <c r="BV480" s="75"/>
      <c r="BW480" s="75"/>
      <c r="BX480" s="75"/>
      <c r="BY480" s="75"/>
      <c r="BZ480" s="75"/>
      <c r="CA480" s="75"/>
      <c r="CB480" s="75"/>
      <c r="CC480" s="75"/>
      <c r="CD480" s="75"/>
      <c r="CE480" s="75"/>
      <c r="CF480" s="75"/>
      <c r="CG480" s="75"/>
      <c r="CH480" s="75"/>
      <c r="CI480" s="75"/>
      <c r="CJ480" s="75"/>
      <c r="CK480" s="75"/>
      <c r="CL480" s="75"/>
      <c r="CM480" s="75"/>
      <c r="CN480" s="75"/>
      <c r="CO480" s="75"/>
      <c r="CP480" s="75"/>
      <c r="CQ480" s="75"/>
      <c r="CR480" s="75"/>
      <c r="CS480" s="75"/>
      <c r="CT480" s="75"/>
      <c r="CU480" s="75"/>
      <c r="CV480" s="75"/>
      <c r="CW480" s="75"/>
      <c r="CX480" s="75"/>
      <c r="CY480" s="75"/>
      <c r="CZ480" s="75"/>
      <c r="DA480" s="75"/>
      <c r="DB480" s="75"/>
      <c r="DC480" s="75"/>
      <c r="DD480" s="75"/>
      <c r="DE480" s="75"/>
    </row>
    <row r="481" spans="1:109" s="154" customFormat="1" ht="15" customHeight="1" x14ac:dyDescent="0.2">
      <c r="A481" s="137">
        <f>Input!A481</f>
        <v>9186</v>
      </c>
      <c r="B481" s="137" t="str">
        <f>Input!B481</f>
        <v>Hu1-13</v>
      </c>
      <c r="C481" s="137">
        <f>Input!O481</f>
        <v>2.0625674080217382</v>
      </c>
      <c r="D481" s="137">
        <f>C481*Input!P481/100</f>
        <v>2.7675947884122157E-2</v>
      </c>
      <c r="E481" s="138">
        <f>Input!M481</f>
        <v>2.699492983562064</v>
      </c>
      <c r="F481" s="139">
        <f>E481*Input!N481/100</f>
        <v>5.5412879939483188E-4</v>
      </c>
      <c r="G481" s="140">
        <f t="shared" ref="G481:G491" si="1586">E481*137.88</f>
        <v>372.20609257353738</v>
      </c>
      <c r="H481" s="139">
        <f>G481*Input!L481/100</f>
        <v>3.284375196019227E-2</v>
      </c>
      <c r="I481" s="137">
        <v>0</v>
      </c>
      <c r="J481" s="141">
        <f>(((C481*$G$4*0.000000001*Input!G481*(234/233))-(I481*0.000000000000001))/Input!F481)*1000000000000</f>
        <v>754.40851445855219</v>
      </c>
      <c r="K481" s="137">
        <f>J481*Input!P481/100</f>
        <v>10.122806482973795</v>
      </c>
      <c r="L481" s="142">
        <f t="shared" ref="L481:L491" si="1587">(J481/234)*602200000000*0.0000028263/(365.2425*24*60)</f>
        <v>10.432921382123498</v>
      </c>
      <c r="M481" s="143">
        <f>L481*Input!P481/100</f>
        <v>0.13999105548154309</v>
      </c>
      <c r="N481" s="137">
        <v>0</v>
      </c>
      <c r="O481" s="141">
        <f>(((G481*$D$4*0.000000001*Input!G481*(238/236))-(N481*0.000000001))/Input!F481)*1000000</f>
        <v>13.713836372068764</v>
      </c>
      <c r="P481" s="137">
        <f>O481*Input!L481/100</f>
        <v>1.2101194720177788E-3</v>
      </c>
      <c r="Q481" s="144">
        <f t="shared" ref="Q481:Q491" si="1588">(O481/238.05)*602200000000000000*0.00000000015512/(365.2425*24*60)</f>
        <v>10.231882069482598</v>
      </c>
      <c r="R481" s="145">
        <f>Q481*Input!L481/100</f>
        <v>9.0286914556518333E-4</v>
      </c>
      <c r="S481" s="143">
        <f>Input!S481*0.0000028263/0.000000000155125</f>
        <v>0.99800292633543108</v>
      </c>
      <c r="T481" s="137">
        <f>S481*Input!T481/100</f>
        <v>2.6517212812571735E-3</v>
      </c>
      <c r="U481" s="143">
        <f>S481</f>
        <v>0.99800292633543108</v>
      </c>
      <c r="V481" s="137">
        <f>U481*Input!T481/100</f>
        <v>2.6517212812571735E-3</v>
      </c>
      <c r="W481" s="146">
        <v>0</v>
      </c>
      <c r="X481" s="141">
        <f>((($L$4*0.000000001*Input!G481/Input!W481*(232/229))-(W481*0.000000001))/Input!F481)*1000000000</f>
        <v>0.95736667519512941</v>
      </c>
      <c r="Y481" s="141">
        <f>X481*Input!X481/100</f>
        <v>8.1765422997346765E-3</v>
      </c>
      <c r="Z481" s="141">
        <f t="shared" ref="Z481:Z491" si="1589">(X481/232)*6.022E+23*0.000000001*0.000000000049475/(365.2425*24*60)</f>
        <v>2.3376154901207116E-4</v>
      </c>
      <c r="AA481" s="141">
        <f>Z481*Input!X481/100</f>
        <v>1.9964776747207429E-6</v>
      </c>
      <c r="AB481" s="142">
        <v>0</v>
      </c>
      <c r="AC481" s="142">
        <v>0.85</v>
      </c>
      <c r="AD481" s="141">
        <f>(((Input!G481*$L$4*0.000000001*Input!U481*(230/229))-((AB481*0.000000000000001)+(Input!G481*AC481*0.000000000000001)))/Input!F481)*1000000000000</f>
        <v>227.26776673853996</v>
      </c>
      <c r="AE481" s="141">
        <f>AD481*Input!V481/100</f>
        <v>0.93453619702518442</v>
      </c>
      <c r="AF481" s="141">
        <f t="shared" ref="AF481:AF491" si="1590">(AD481/230)*602200000000*0.0000091577/(365.2425*24*60)</f>
        <v>10.36080196848679</v>
      </c>
      <c r="AG481" s="141">
        <f>AF481*Input!V481/100</f>
        <v>4.2604125559521006E-2</v>
      </c>
      <c r="AH481" s="137">
        <f t="shared" ref="AH481:AH491" si="1591">AF481/Z481</f>
        <v>44322.096650513602</v>
      </c>
      <c r="AI481" s="146">
        <f t="shared" ref="AI481:AI491" si="1592">AH481*SQRT((AG481/AF481)^2+(AA481/Z481)^2)</f>
        <v>420.13000066598551</v>
      </c>
      <c r="AJ481" s="143">
        <f t="shared" ref="AJ481:AJ491" si="1593">(U481-1)*1000</f>
        <v>-1.9970736645689158</v>
      </c>
      <c r="AK481" s="146">
        <f t="shared" ref="AK481:AK491" si="1594">V481*1000</f>
        <v>2.6517212812571733</v>
      </c>
      <c r="AL481" s="146">
        <f t="shared" ref="AL481:AL491" si="1595">AF481/Q481</f>
        <v>1.0125998226063126</v>
      </c>
      <c r="AM481" s="146">
        <f t="shared" ref="AM481:AM491" si="1596">AL481*SQRT((R481/Q481)^2+(AG481/AF481)^2)</f>
        <v>4.1648187077121456E-3</v>
      </c>
      <c r="AN481" s="137">
        <f>AF481/Q481</f>
        <v>1.0125998226063126</v>
      </c>
      <c r="AO481" s="141">
        <f t="shared" ref="AO481:AO491" si="1597">AN481*SQRT((R481/Q481)^2+(AG481/AF481)^2)</f>
        <v>4.1648187077121456E-3</v>
      </c>
      <c r="AP481" s="137" t="str">
        <f t="shared" ref="AP481:AP491" si="1598">ThU_Alter_Kombi(AN481,U481)</f>
        <v>Out of range</v>
      </c>
      <c r="AQ481" s="137" t="e">
        <f t="shared" ref="AQ481:AQ491" si="1599">Montealter(AN481,AO481,U481,V481)</f>
        <v>#VALUE!</v>
      </c>
      <c r="AR481" s="137" t="e">
        <f t="shared" ref="AR481:AR491" si="1600">(AQ481/AP481)*100</f>
        <v>#VALUE!</v>
      </c>
      <c r="AS481" s="145">
        <f t="shared" ref="AS481:AS491" si="1601">Z481/Q481</f>
        <v>2.2846388125336545E-5</v>
      </c>
      <c r="AT481" s="145">
        <f t="shared" ref="AT481:AT491" si="1602">AS481*SQRT((Y481/X481)^2+(P481/O481)^2)</f>
        <v>1.9513362422981631E-7</v>
      </c>
      <c r="AU481" s="137">
        <v>0.75</v>
      </c>
      <c r="AV481" s="137">
        <f t="shared" ref="AV481:AV491" si="1603">AU481/2</f>
        <v>0.375</v>
      </c>
      <c r="AW481" s="137" t="str">
        <f t="shared" ref="AW481:AW491" si="1604">marincorr_age(AN481,U481,AS481,AU481)</f>
        <v>Out of range</v>
      </c>
      <c r="AX481" s="147">
        <f t="shared" ref="AX481:AX491" si="1605">marincorr_age_error(AN481, AO481, U481, V481, AS481, AT481, AU481, AV481)</f>
        <v>98.404939482399996</v>
      </c>
      <c r="AY481" s="147" t="e">
        <f t="shared" ref="AY481:AY491" si="1606">SQRT(((AU481*EXP(-0.0000091577*AW481*1000))/(0.0000091577*(EXP(-0.0000091577*AW481*1000)+(AJ481/1000)*EXP(-(0.0000091577-0.0000028263)*AW481*1000)-AS481*AU481*EXP(-0.0000091577*AW481*1000))))^2*AT481^2+((AS481*EXP(-0.0000091577*AW481*1000))/(0.0000091577*(EXP(-0.0000091577*AW481*1000)+(AJ481/1000)*EXP(-(0.0000091577-0.0000028263)*AW481*1000)-AS481*AU481*EXP(-0.0000091577*AW481*1000))))^2*AV481^2+((0.0000091577/(0.0000091577-0.0000028263))*(EXP(-(0.0000091577-0.0000028263)*AW481*1000)-1)/(0.0000091577*(EXP(-0.0000091577*AW481*1000)+(AJ481/1000)*EXP(-(0.0000091577-0.0000028263)*AW481*1000)-AS481*AU481*EXP(-0.0000091577*AW481*1000))))^2*T481^2+(1/(0.0000091577*(EXP(-0.0000091577*AW481*1000)+(AJ481/1000)*EXP(-(0.0000091577-0.0000028263)*AW481*1000)-AS481*AU481*EXP(-0.0000091577*AW481*1000))))^2*AO481^2)/1000</f>
        <v>#VALUE!</v>
      </c>
      <c r="AZ481" s="137" t="str">
        <f>Input!B481</f>
        <v>Hu1-13</v>
      </c>
      <c r="BA481" s="148">
        <f>Input!E481</f>
        <v>0</v>
      </c>
      <c r="BB481" s="137" t="e">
        <f t="shared" ref="BB481:BB491" si="1607">((U481-1)*EXP(0.0000028263*AW481*1000))*1000</f>
        <v>#VALUE!</v>
      </c>
      <c r="BC481" s="143" t="e">
        <f t="shared" ref="BC481:BC491" si="1608">SQRT((EXP(0.0000028263*AW481*1000)*V481)^2+((U481-1)*0.0000028263*EXP(0.0000028263*AW481*1000)*AX481*1000)^2)*1000</f>
        <v>#VALUE!</v>
      </c>
      <c r="BD481" s="137" t="e">
        <f t="shared" ref="BD481:BD491" si="1609">AW481*1000-58</f>
        <v>#VALUE!</v>
      </c>
      <c r="BE481" s="149" t="e">
        <f t="shared" ref="BE481:BE491" si="1610">AY481/2*1000</f>
        <v>#VALUE!</v>
      </c>
      <c r="BF481" s="150" t="e">
        <f t="shared" ref="BF481:BF491" si="1611">AY481/AW481*100</f>
        <v>#VALUE!</v>
      </c>
      <c r="BG481" s="151"/>
      <c r="BH481" s="151"/>
      <c r="BI481" s="151"/>
      <c r="BJ481" s="151"/>
      <c r="BK481" s="151"/>
      <c r="BL481" s="151"/>
      <c r="BM481" s="155"/>
      <c r="BN481" s="151"/>
      <c r="BO481" s="151"/>
      <c r="BP481" s="151"/>
      <c r="BQ481" s="151"/>
      <c r="BR481" s="151"/>
      <c r="BS481" s="151"/>
      <c r="BT481" s="151"/>
      <c r="BU481" s="151"/>
      <c r="BV481" s="151"/>
      <c r="BW481" s="151"/>
      <c r="BX481" s="151"/>
      <c r="BY481" s="151"/>
      <c r="BZ481" s="151"/>
      <c r="CA481" s="151"/>
      <c r="CB481" s="151"/>
      <c r="CC481" s="151"/>
      <c r="CD481" s="151"/>
      <c r="CE481" s="151"/>
      <c r="CF481" s="151"/>
      <c r="CG481" s="151"/>
      <c r="CH481" s="151"/>
      <c r="CI481" s="151"/>
      <c r="CJ481" s="151"/>
      <c r="CK481" s="151"/>
      <c r="CL481" s="151"/>
      <c r="CM481" s="151"/>
      <c r="CN481" s="151"/>
      <c r="CO481" s="151"/>
      <c r="CP481" s="151"/>
      <c r="CQ481" s="151"/>
      <c r="CR481" s="151"/>
      <c r="CS481" s="151"/>
      <c r="CT481" s="151"/>
      <c r="CU481" s="151"/>
      <c r="CV481" s="151"/>
      <c r="CW481" s="151"/>
      <c r="CX481" s="151"/>
      <c r="CY481" s="151"/>
      <c r="CZ481" s="151"/>
      <c r="DA481" s="151"/>
      <c r="DB481" s="151"/>
      <c r="DC481" s="151"/>
      <c r="DD481" s="151"/>
      <c r="DE481" s="151"/>
    </row>
    <row r="482" spans="1:109" ht="15" customHeight="1" x14ac:dyDescent="0.2">
      <c r="A482" s="9">
        <f>Input!A482</f>
        <v>9324</v>
      </c>
      <c r="B482" s="9" t="str">
        <f>Input!B482</f>
        <v>ZPT-LB-12.1</v>
      </c>
      <c r="C482" s="9">
        <f>Input!O482</f>
        <v>0.77029619258823301</v>
      </c>
      <c r="D482" s="9">
        <f>C482*Input!P482/100</f>
        <v>2.462550065248907E-3</v>
      </c>
      <c r="E482" s="11">
        <f>Input!M482</f>
        <v>0.98667330838909595</v>
      </c>
      <c r="F482" s="12">
        <f>E482*Input!N482/100</f>
        <v>6.2464563235761298E-5</v>
      </c>
      <c r="G482" s="13">
        <f t="shared" si="1586"/>
        <v>136.04251576068856</v>
      </c>
      <c r="H482" s="12">
        <f>G482*Input!L482/100</f>
        <v>1.0210001367205249E-2</v>
      </c>
      <c r="I482" s="9">
        <v>0.3</v>
      </c>
      <c r="J482" s="21">
        <f>(((C482*$G$4*0.000000001*Input!G482*(234/233))-(I482*0.000000000000001))/Input!F482)*1000000000000</f>
        <v>41.736867356947869</v>
      </c>
      <c r="K482" s="9">
        <f>J482*Input!P482/100</f>
        <v>0.13342805848201592</v>
      </c>
      <c r="L482" s="14">
        <f t="shared" si="1587"/>
        <v>0.57719053738897974</v>
      </c>
      <c r="M482" s="22">
        <f>L482*Input!P482/100</f>
        <v>1.8452130611374855E-3</v>
      </c>
      <c r="N482" s="9">
        <v>5.0000000000000001E-3</v>
      </c>
      <c r="O482" s="21">
        <f>(((G482*$D$4*0.000000001*Input!G482*(238/236))-(N482*0.000000001))/Input!F482)*1000000</f>
        <v>0.74253439223344275</v>
      </c>
      <c r="P482" s="9">
        <f>O482*Input!L482/100</f>
        <v>5.5727263771250308E-5</v>
      </c>
      <c r="Q482" s="23">
        <f t="shared" si="1588"/>
        <v>0.55400430103873399</v>
      </c>
      <c r="R482" s="24">
        <f>Q482*Input!L482/100</f>
        <v>4.1578065793734434E-5</v>
      </c>
      <c r="S482" s="65">
        <f>Input!S482*0.0000028263/0.000000000155125</f>
        <v>1.037421857077421</v>
      </c>
      <c r="T482" s="9">
        <f>S482*Input!T482/100</f>
        <v>1.4278511063834873E-3</v>
      </c>
      <c r="U482" s="9">
        <f>S482*1/((U481+U483)/2)</f>
        <v>1.0396922695772148</v>
      </c>
      <c r="V482" s="9">
        <f>U482*Input!T482/100</f>
        <v>1.43097597885235E-3</v>
      </c>
      <c r="W482" s="3">
        <v>3.0000000000000001E-3</v>
      </c>
      <c r="X482" s="21">
        <f>((($L$4*0.000000001*Input!G482/Input!W482*(232/229))-(W482*0.000000001))/Input!F482)*1000000000</f>
        <v>0.37433276986845804</v>
      </c>
      <c r="Y482" s="21">
        <f>X482*Input!X482/100</f>
        <v>1.3204320052465266E-3</v>
      </c>
      <c r="Z482" s="21">
        <f t="shared" si="1589"/>
        <v>9.1401351642613656E-5</v>
      </c>
      <c r="AA482" s="21">
        <f>Z482*Input!X482/100</f>
        <v>3.2241171424588314E-7</v>
      </c>
      <c r="AB482" s="14">
        <v>0.05</v>
      </c>
      <c r="AC482" s="14">
        <v>0.85</v>
      </c>
      <c r="AD482" s="21">
        <f>(((Input!G482*$L$4*0.000000001*Input!U482*(230/229))-((AB482*0.000000000000001)+(Input!G482*AC482*0.000000000000001)))/Input!F482)*1000000000000</f>
        <v>0.79028596283144659</v>
      </c>
      <c r="AE482" s="21">
        <f>AD482*Input!V482/100</f>
        <v>5.3128388481776976E-3</v>
      </c>
      <c r="AF482" s="21">
        <f t="shared" si="1590"/>
        <v>3.6027970340340443E-2</v>
      </c>
      <c r="AG482" s="21">
        <f>AF482*Input!V482/100</f>
        <v>2.4220447970423962E-4</v>
      </c>
      <c r="AH482" s="9">
        <f t="shared" si="1591"/>
        <v>394.17327745012557</v>
      </c>
      <c r="AI482" s="3">
        <f t="shared" si="1592"/>
        <v>2.9925297580166146</v>
      </c>
      <c r="AJ482" s="22">
        <f t="shared" si="1593"/>
        <v>39.69226957721483</v>
      </c>
      <c r="AK482" s="3">
        <f t="shared" si="1594"/>
        <v>1.43097597885235</v>
      </c>
      <c r="AL482" s="3">
        <f t="shared" si="1595"/>
        <v>6.5031932555017283E-2</v>
      </c>
      <c r="AM482" s="3">
        <f t="shared" si="1596"/>
        <v>4.3721604972453849E-4</v>
      </c>
      <c r="AN482" s="9">
        <f>AL482*1/((AN481+AN483)/2)</f>
        <v>6.4380969217001066E-2</v>
      </c>
      <c r="AO482" s="21">
        <f t="shared" si="1597"/>
        <v>4.3283955946842983E-4</v>
      </c>
      <c r="AP482" s="58">
        <f t="shared" si="1598"/>
        <v>6.9775999999999998</v>
      </c>
      <c r="AQ482" s="58">
        <f t="shared" si="1599"/>
        <v>4.5100000000000001E-2</v>
      </c>
      <c r="AR482" s="58">
        <f t="shared" si="1600"/>
        <v>0.64635404723687229</v>
      </c>
      <c r="AS482" s="67">
        <f t="shared" si="1601"/>
        <v>1.6498310838244414E-4</v>
      </c>
      <c r="AT482" s="67">
        <f t="shared" si="1602"/>
        <v>5.8209779083661109E-7</v>
      </c>
      <c r="AU482" s="58">
        <v>0.75</v>
      </c>
      <c r="AV482" s="58">
        <f t="shared" si="1603"/>
        <v>0.375</v>
      </c>
      <c r="AW482" s="58">
        <f t="shared" si="1604"/>
        <v>6.9645999999999999</v>
      </c>
      <c r="AX482" s="57">
        <f t="shared" si="1605"/>
        <v>5.0156322000000003E-2</v>
      </c>
      <c r="AY482" s="47">
        <f t="shared" si="1606"/>
        <v>4.9863355309527152E-2</v>
      </c>
      <c r="AZ482" s="9" t="str">
        <f>Input!B482</f>
        <v>ZPT-LB-12.1</v>
      </c>
      <c r="BA482" s="48">
        <f>Input!E482</f>
        <v>12.1</v>
      </c>
      <c r="BB482" s="58">
        <f t="shared" si="1607"/>
        <v>40.481314478040154</v>
      </c>
      <c r="BC482" s="22">
        <f t="shared" si="1608"/>
        <v>1.4594337142700291</v>
      </c>
      <c r="BD482" s="9">
        <f t="shared" si="1609"/>
        <v>6906.5999999999995</v>
      </c>
      <c r="BE482" s="49">
        <f t="shared" si="1610"/>
        <v>24.931677654763575</v>
      </c>
      <c r="BF482" s="89">
        <f t="shared" si="1611"/>
        <v>0.71595433060803426</v>
      </c>
      <c r="BG482" s="85"/>
      <c r="BH482" s="85"/>
      <c r="BI482" s="85"/>
      <c r="BJ482" s="85"/>
      <c r="BK482" s="85"/>
      <c r="BL482" s="85"/>
      <c r="BM482" s="90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s="154" customFormat="1" ht="15" customHeight="1" x14ac:dyDescent="0.2">
      <c r="A483" s="137">
        <f>Input!A483</f>
        <v>9186</v>
      </c>
      <c r="B483" s="137" t="str">
        <f>Input!B483</f>
        <v>Hu1-13</v>
      </c>
      <c r="C483" s="137">
        <f>Input!O483</f>
        <v>2.0854866906919285</v>
      </c>
      <c r="D483" s="137">
        <f>C483*Input!P483/100</f>
        <v>2.0686607416630368E-2</v>
      </c>
      <c r="E483" s="138">
        <f>Input!M483</f>
        <v>2.6999461656712813</v>
      </c>
      <c r="F483" s="139">
        <f>E483*Input!N483/100</f>
        <v>4.3740566773506747E-4</v>
      </c>
      <c r="G483" s="140">
        <f t="shared" si="1586"/>
        <v>372.26857732275624</v>
      </c>
      <c r="H483" s="139">
        <f>G483*Input!L483/100</f>
        <v>5.7181430858141293E-2</v>
      </c>
      <c r="I483" s="137">
        <v>0</v>
      </c>
      <c r="J483" s="141">
        <f>(((C483*$G$4*0.000000001*Input!G483*(234/233))-(I483*0.000000000000001))/Input!F483)*1000000000000</f>
        <v>762.79151417261119</v>
      </c>
      <c r="K483" s="137">
        <f>J483*Input!P483/100</f>
        <v>7.566372235725205</v>
      </c>
      <c r="L483" s="142">
        <f t="shared" si="1587"/>
        <v>10.548852174641011</v>
      </c>
      <c r="M483" s="143">
        <f>L483*Input!P483/100</f>
        <v>0.10463742809140848</v>
      </c>
      <c r="N483" s="137">
        <v>0</v>
      </c>
      <c r="O483" s="141">
        <f>(((G483*$D$4*0.000000001*Input!G483*(238/236))-(N483*0.000000001))/Input!F483)*1000000</f>
        <v>13.716138606351423</v>
      </c>
      <c r="P483" s="137">
        <f>O483*Input!L483/100</f>
        <v>2.1068349012970068E-3</v>
      </c>
      <c r="Q483" s="144">
        <f t="shared" si="1588"/>
        <v>10.233599764592661</v>
      </c>
      <c r="R483" s="145">
        <f>Q483*Input!L483/100</f>
        <v>1.571907791888659E-3</v>
      </c>
      <c r="S483" s="143">
        <f>Input!S483*0.0000028263/0.000000000155125</f>
        <v>0.99762960346934071</v>
      </c>
      <c r="T483" s="137">
        <f>S483*Input!T483/100</f>
        <v>2.1590973587524509E-3</v>
      </c>
      <c r="U483" s="143">
        <f>S483</f>
        <v>0.99762960346934071</v>
      </c>
      <c r="V483" s="137">
        <f>U483*Input!T483/100</f>
        <v>2.1590973587524509E-3</v>
      </c>
      <c r="W483" s="146">
        <v>0</v>
      </c>
      <c r="X483" s="141">
        <f>((($L$4*0.000000001*Input!G483/Input!W483*(232/229))-(W483*0.000000001))/Input!F483)*1000000000</f>
        <v>0.93704096200155729</v>
      </c>
      <c r="Y483" s="141">
        <f>X483*Input!X483/100</f>
        <v>5.2434447058696213E-3</v>
      </c>
      <c r="Z483" s="141">
        <f t="shared" si="1589"/>
        <v>2.2879859142851413E-4</v>
      </c>
      <c r="AA483" s="141">
        <f>Z483*Input!X483/100</f>
        <v>1.2802991668300995E-6</v>
      </c>
      <c r="AB483" s="142">
        <v>0</v>
      </c>
      <c r="AC483" s="142">
        <v>0.85</v>
      </c>
      <c r="AD483" s="141">
        <f>(((Input!G483*$L$4*0.000000001*Input!U483*(230/229))-((AB483*0.000000000000001)+(Input!G483*AC483*0.000000000000001)))/Input!F483)*1000000000000</f>
        <v>226.18860146009101</v>
      </c>
      <c r="AE483" s="141">
        <f>AD483*Input!V483/100</f>
        <v>1.0223729265967398</v>
      </c>
      <c r="AF483" s="141">
        <f t="shared" si="1590"/>
        <v>10.311604416622165</v>
      </c>
      <c r="AG483" s="141">
        <f>AF483*Input!V483/100</f>
        <v>4.6608472386659897E-2</v>
      </c>
      <c r="AH483" s="137">
        <f t="shared" si="1591"/>
        <v>45068.478578653856</v>
      </c>
      <c r="AI483" s="146">
        <f t="shared" si="1592"/>
        <v>324.18871902218518</v>
      </c>
      <c r="AJ483" s="143">
        <f t="shared" si="1593"/>
        <v>-2.3703965306592911</v>
      </c>
      <c r="AK483" s="146">
        <f t="shared" si="1594"/>
        <v>2.1590973587524509</v>
      </c>
      <c r="AL483" s="146">
        <f t="shared" si="1595"/>
        <v>1.0076224059787244</v>
      </c>
      <c r="AM483" s="146">
        <f t="shared" si="1596"/>
        <v>4.5570843346629262E-3</v>
      </c>
      <c r="AN483" s="137">
        <f>AF483/Q483</f>
        <v>1.0076224059787244</v>
      </c>
      <c r="AO483" s="141">
        <f t="shared" si="1597"/>
        <v>4.5570843346629262E-3</v>
      </c>
      <c r="AP483" s="137" t="str">
        <f t="shared" si="1598"/>
        <v>Out of range</v>
      </c>
      <c r="AQ483" s="137" t="e">
        <f t="shared" si="1599"/>
        <v>#VALUE!</v>
      </c>
      <c r="AR483" s="137" t="e">
        <f t="shared" si="1600"/>
        <v>#VALUE!</v>
      </c>
      <c r="AS483" s="145">
        <f t="shared" si="1601"/>
        <v>2.2357586449700406E-5</v>
      </c>
      <c r="AT483" s="145">
        <f t="shared" si="1602"/>
        <v>1.2515453561984369E-7</v>
      </c>
      <c r="AU483" s="137">
        <v>0.75</v>
      </c>
      <c r="AV483" s="137">
        <f t="shared" si="1603"/>
        <v>0.375</v>
      </c>
      <c r="AW483" s="137" t="str">
        <f t="shared" si="1604"/>
        <v>Out of range</v>
      </c>
      <c r="AX483" s="147">
        <f t="shared" si="1605"/>
        <v>90.078827588300001</v>
      </c>
      <c r="AY483" s="147" t="e">
        <f t="shared" si="1606"/>
        <v>#VALUE!</v>
      </c>
      <c r="AZ483" s="137" t="str">
        <f>Input!B483</f>
        <v>Hu1-13</v>
      </c>
      <c r="BA483" s="148">
        <f>Input!E483</f>
        <v>0</v>
      </c>
      <c r="BB483" s="137" t="e">
        <f t="shared" si="1607"/>
        <v>#VALUE!</v>
      </c>
      <c r="BC483" s="143" t="e">
        <f t="shared" si="1608"/>
        <v>#VALUE!</v>
      </c>
      <c r="BD483" s="137" t="e">
        <f t="shared" si="1609"/>
        <v>#VALUE!</v>
      </c>
      <c r="BE483" s="149" t="e">
        <f t="shared" si="1610"/>
        <v>#VALUE!</v>
      </c>
      <c r="BF483" s="150" t="e">
        <f t="shared" si="1611"/>
        <v>#VALUE!</v>
      </c>
      <c r="BG483" s="151"/>
      <c r="BH483" s="151"/>
      <c r="BI483" s="151"/>
      <c r="BJ483" s="151"/>
      <c r="BK483" s="151"/>
      <c r="BL483" s="151"/>
      <c r="BM483" s="155"/>
      <c r="BN483" s="151"/>
      <c r="BO483" s="151"/>
      <c r="BP483" s="151"/>
      <c r="BQ483" s="151"/>
      <c r="BR483" s="151"/>
      <c r="BS483" s="151"/>
      <c r="BT483" s="151"/>
      <c r="BU483" s="151"/>
      <c r="BV483" s="151"/>
      <c r="BW483" s="151"/>
      <c r="BX483" s="151"/>
      <c r="BY483" s="151"/>
      <c r="BZ483" s="151"/>
      <c r="CA483" s="151"/>
      <c r="CB483" s="151"/>
      <c r="CC483" s="151"/>
      <c r="CD483" s="151"/>
      <c r="CE483" s="151"/>
      <c r="CF483" s="151"/>
      <c r="CG483" s="151"/>
      <c r="CH483" s="151"/>
      <c r="CI483" s="151"/>
      <c r="CJ483" s="151"/>
      <c r="CK483" s="151"/>
      <c r="CL483" s="151"/>
      <c r="CM483" s="151"/>
      <c r="CN483" s="151"/>
      <c r="CO483" s="151"/>
      <c r="CP483" s="151"/>
      <c r="CQ483" s="151"/>
      <c r="CR483" s="151"/>
      <c r="CS483" s="151"/>
      <c r="CT483" s="151"/>
      <c r="CU483" s="151"/>
      <c r="CV483" s="151"/>
      <c r="CW483" s="151"/>
      <c r="CX483" s="151"/>
      <c r="CY483" s="151"/>
      <c r="CZ483" s="151"/>
      <c r="DA483" s="151"/>
      <c r="DB483" s="151"/>
      <c r="DC483" s="151"/>
      <c r="DD483" s="151"/>
      <c r="DE483" s="151"/>
    </row>
    <row r="484" spans="1:109" ht="15" customHeight="1" x14ac:dyDescent="0.2">
      <c r="A484" s="9">
        <f>Input!A484</f>
        <v>9326</v>
      </c>
      <c r="B484" s="9" t="str">
        <f>Input!B484</f>
        <v>ZPT-LB-13.7</v>
      </c>
      <c r="C484" s="9">
        <f>Input!O484</f>
        <v>0.99332184964153603</v>
      </c>
      <c r="D484" s="9">
        <f>C484*Input!P484/100</f>
        <v>2.6041485678818688E-3</v>
      </c>
      <c r="E484" s="11">
        <f>Input!M484</f>
        <v>1.273995283534969</v>
      </c>
      <c r="F484" s="12">
        <f>E484*Input!N484/100</f>
        <v>7.6578027532222539E-5</v>
      </c>
      <c r="G484" s="13">
        <f t="shared" si="1586"/>
        <v>175.65846969380152</v>
      </c>
      <c r="H484" s="12">
        <f>G484*Input!L484/100</f>
        <v>9.8159909993890959E-3</v>
      </c>
      <c r="I484" s="9">
        <v>0.3</v>
      </c>
      <c r="J484" s="21">
        <f>(((C484*$G$4*0.000000001*Input!G484*(234/233))-(I484*0.000000000000001))/Input!F484)*1000000000000</f>
        <v>43.802509705073426</v>
      </c>
      <c r="K484" s="9">
        <f>J484*Input!P484/100</f>
        <v>0.11483512917717745</v>
      </c>
      <c r="L484" s="14">
        <f t="shared" si="1587"/>
        <v>0.60575686956650843</v>
      </c>
      <c r="M484" s="22">
        <f>L484*Input!P484/100</f>
        <v>1.588086363886487E-3</v>
      </c>
      <c r="N484" s="9">
        <v>5.0000000000000001E-3</v>
      </c>
      <c r="O484" s="21">
        <f>(((G484*$D$4*0.000000001*Input!G484*(238/236))-(N484*0.000000001))/Input!F484)*1000000</f>
        <v>0.78029233470318948</v>
      </c>
      <c r="P484" s="9">
        <f>O484*Input!L484/100</f>
        <v>4.3603605039313893E-5</v>
      </c>
      <c r="Q484" s="23">
        <f t="shared" si="1588"/>
        <v>0.5821754709473681</v>
      </c>
      <c r="R484" s="24">
        <f>Q484*Input!L484/100</f>
        <v>3.2532613957333859E-5</v>
      </c>
      <c r="S484" s="65">
        <f>Input!S484*0.0000028263/0.000000000155125</f>
        <v>1.0379117100330115</v>
      </c>
      <c r="T484" s="9">
        <f>S484*Input!T484/100</f>
        <v>1.2475694648729171E-3</v>
      </c>
      <c r="U484" s="9">
        <f>S484*1/((U483+U485)/2)</f>
        <v>1.0392856121373812</v>
      </c>
      <c r="V484" s="9">
        <f>U484*Input!T484/100</f>
        <v>1.2492208946588686E-3</v>
      </c>
      <c r="W484" s="3">
        <v>3.0000000000000001E-3</v>
      </c>
      <c r="X484" s="21">
        <f>((($L$4*0.000000001*Input!G484/Input!W484*(232/229))-(W484*0.000000001))/Input!F484)*1000000000</f>
        <v>0.32618056279930352</v>
      </c>
      <c r="Y484" s="21">
        <f>X484*Input!X484/100</f>
        <v>1.0745826955073771E-3</v>
      </c>
      <c r="Z484" s="21">
        <f t="shared" si="1589"/>
        <v>7.964396045230369E-5</v>
      </c>
      <c r="AA484" s="21">
        <f>Z484*Input!X484/100</f>
        <v>2.6238234727793596E-7</v>
      </c>
      <c r="AB484" s="14">
        <v>0.05</v>
      </c>
      <c r="AC484" s="14">
        <v>0.85</v>
      </c>
      <c r="AD484" s="21">
        <f>(((Input!G484*$L$4*0.000000001*Input!U484*(230/229))-((AB484*0.000000000000001)+(Input!G484*AC484*0.000000000000001)))/Input!F484)*1000000000000</f>
        <v>0.79479622949124029</v>
      </c>
      <c r="AE484" s="21">
        <f>AD484*Input!V484/100</f>
        <v>5.1383250077353185E-3</v>
      </c>
      <c r="AF484" s="21">
        <f t="shared" si="1590"/>
        <v>3.6233586738819649E-2</v>
      </c>
      <c r="AG484" s="21">
        <f>AF484*Input!V484/100</f>
        <v>2.3424865135457433E-4</v>
      </c>
      <c r="AH484" s="9">
        <f t="shared" si="1591"/>
        <v>454.9445624382131</v>
      </c>
      <c r="AI484" s="3">
        <f t="shared" si="1592"/>
        <v>3.3010621151799118</v>
      </c>
      <c r="AJ484" s="22">
        <f t="shared" si="1593"/>
        <v>39.285612137381243</v>
      </c>
      <c r="AK484" s="3">
        <f t="shared" si="1594"/>
        <v>1.2492208946588685</v>
      </c>
      <c r="AL484" s="3">
        <f t="shared" si="1595"/>
        <v>6.2238257272944034E-2</v>
      </c>
      <c r="AM484" s="3">
        <f t="shared" si="1596"/>
        <v>4.023828100622045E-4</v>
      </c>
      <c r="AN484" s="9">
        <f>AL484*1/((AN483+AN485)/2)</f>
        <v>6.1810524369357502E-2</v>
      </c>
      <c r="AO484" s="21">
        <f t="shared" si="1597"/>
        <v>3.9961743109366397E-4</v>
      </c>
      <c r="AP484" s="58">
        <f t="shared" si="1598"/>
        <v>6.6931000000000003</v>
      </c>
      <c r="AQ484" s="58">
        <f t="shared" si="1599"/>
        <v>4.6600000000000003E-2</v>
      </c>
      <c r="AR484" s="58">
        <f t="shared" si="1600"/>
        <v>0.69623941073643003</v>
      </c>
      <c r="AS484" s="67">
        <f t="shared" si="1601"/>
        <v>1.368040469357115E-4</v>
      </c>
      <c r="AT484" s="67">
        <f t="shared" si="1602"/>
        <v>4.5075772457276008E-7</v>
      </c>
      <c r="AU484" s="58">
        <v>0.75</v>
      </c>
      <c r="AV484" s="58">
        <f t="shared" si="1603"/>
        <v>0.375</v>
      </c>
      <c r="AW484" s="58">
        <f t="shared" si="1604"/>
        <v>6.6822999999999997</v>
      </c>
      <c r="AX484" s="57">
        <f t="shared" si="1605"/>
        <v>4.7208217300000001E-2</v>
      </c>
      <c r="AY484" s="47">
        <f t="shared" si="1606"/>
        <v>4.5702078904590132E-2</v>
      </c>
      <c r="AZ484" s="9" t="str">
        <f>Input!B484</f>
        <v>ZPT-LB-13.7</v>
      </c>
      <c r="BA484" s="48">
        <f>Input!E484</f>
        <v>13.7</v>
      </c>
      <c r="BB484" s="58">
        <f t="shared" si="1607"/>
        <v>40.034618125327214</v>
      </c>
      <c r="BC484" s="22">
        <f t="shared" si="1608"/>
        <v>1.2730493176727098</v>
      </c>
      <c r="BD484" s="9">
        <f t="shared" si="1609"/>
        <v>6624.2999999999993</v>
      </c>
      <c r="BE484" s="49">
        <f t="shared" si="1610"/>
        <v>22.851039452295066</v>
      </c>
      <c r="BF484" s="89">
        <f t="shared" si="1611"/>
        <v>0.68392737387711022</v>
      </c>
      <c r="BG484" s="85"/>
      <c r="BH484" s="85"/>
      <c r="BI484" s="85"/>
      <c r="BJ484" s="85"/>
      <c r="BK484" s="85"/>
      <c r="BL484" s="85"/>
      <c r="BM484" s="90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s="154" customFormat="1" ht="15" customHeight="1" x14ac:dyDescent="0.2">
      <c r="A485" s="137">
        <f>Input!A485</f>
        <v>9186</v>
      </c>
      <c r="B485" s="137" t="str">
        <f>Input!B485</f>
        <v>Hu1-13</v>
      </c>
      <c r="C485" s="137">
        <f>Input!O485</f>
        <v>2.0454942227705768</v>
      </c>
      <c r="D485" s="137">
        <f>C485*Input!P485/100</f>
        <v>6.7468884703871281E-3</v>
      </c>
      <c r="E485" s="138">
        <f>Input!M485</f>
        <v>2.6993900714238892</v>
      </c>
      <c r="F485" s="139">
        <f>E485*Input!N485/100</f>
        <v>2.4359621385427639E-4</v>
      </c>
      <c r="G485" s="140">
        <f t="shared" si="1586"/>
        <v>372.19190304792585</v>
      </c>
      <c r="H485" s="139">
        <f>G485*Input!L485/100</f>
        <v>2.1953903429046445E-2</v>
      </c>
      <c r="I485" s="137">
        <v>0</v>
      </c>
      <c r="J485" s="141">
        <f>(((C485*$G$4*0.000000001*Input!G485*(234/233))-(I485*0.000000000000001))/Input!F485)*1000000000000</f>
        <v>748.16379427519666</v>
      </c>
      <c r="K485" s="137">
        <f>J485*Input!P485/100</f>
        <v>2.4677545511320527</v>
      </c>
      <c r="L485" s="142">
        <f t="shared" si="1587"/>
        <v>10.346561441219242</v>
      </c>
      <c r="M485" s="143">
        <f>L485*Input!P485/100</f>
        <v>3.4127251653325114E-2</v>
      </c>
      <c r="N485" s="137">
        <v>0</v>
      </c>
      <c r="O485" s="141">
        <f>(((G485*$D$4*0.000000001*Input!G485*(238/236))-(N485*0.000000001))/Input!F485)*1000000</f>
        <v>13.713313562699664</v>
      </c>
      <c r="P485" s="137">
        <f>O485*Input!L485/100</f>
        <v>8.0888584405602914E-4</v>
      </c>
      <c r="Q485" s="144">
        <f t="shared" si="1588"/>
        <v>10.231492001841108</v>
      </c>
      <c r="R485" s="145">
        <f>Q485*Input!L485/100</f>
        <v>6.0350906482389821E-4</v>
      </c>
      <c r="S485" s="143">
        <f>Input!S485*0.0000028263/0.000000000155125</f>
        <v>0.99972646094967066</v>
      </c>
      <c r="T485" s="137">
        <f>S485*Input!T485/100</f>
        <v>8.2937322025458508E-4</v>
      </c>
      <c r="U485" s="143">
        <f>S485</f>
        <v>0.99972646094967066</v>
      </c>
      <c r="V485" s="137">
        <f>U485*Input!T485/100</f>
        <v>8.2937322025458508E-4</v>
      </c>
      <c r="W485" s="146">
        <v>0</v>
      </c>
      <c r="X485" s="141">
        <f>((($L$4*0.000000001*Input!G485/Input!W485*(232/229))-(W485*0.000000001))/Input!F485)*1000000000</f>
        <v>0.93715985523090517</v>
      </c>
      <c r="Y485" s="141">
        <f>X485*Input!X485/100</f>
        <v>3.3489840577087893E-3</v>
      </c>
      <c r="Z485" s="141">
        <f t="shared" si="1589"/>
        <v>2.2882762175323662E-4</v>
      </c>
      <c r="AA485" s="141">
        <f>Z485*Input!X485/100</f>
        <v>8.1772608262886932E-7</v>
      </c>
      <c r="AB485" s="142">
        <v>0</v>
      </c>
      <c r="AC485" s="142">
        <v>0.85</v>
      </c>
      <c r="AD485" s="141">
        <f>(((Input!G485*$L$4*0.000000001*Input!U485*(230/229))-((AB485*0.000000000000001)+(Input!G485*AC485*0.000000000000001)))/Input!F485)*1000000000000</f>
        <v>225.82676034541987</v>
      </c>
      <c r="AE485" s="141">
        <f>AD485*Input!V485/100</f>
        <v>0.65467192443006528</v>
      </c>
      <c r="AF485" s="141">
        <f t="shared" si="1590"/>
        <v>10.295108614393083</v>
      </c>
      <c r="AG485" s="141">
        <f>AF485*Input!V485/100</f>
        <v>2.9845526537652239E-2</v>
      </c>
      <c r="AH485" s="137">
        <f t="shared" si="1591"/>
        <v>44990.672609861467</v>
      </c>
      <c r="AI485" s="146">
        <f t="shared" si="1592"/>
        <v>207.02768473404703</v>
      </c>
      <c r="AJ485" s="143">
        <f t="shared" si="1593"/>
        <v>-0.27353905032934112</v>
      </c>
      <c r="AK485" s="146">
        <f t="shared" si="1594"/>
        <v>0.82937322025458504</v>
      </c>
      <c r="AL485" s="146">
        <f t="shared" si="1595"/>
        <v>1.0062177258742446</v>
      </c>
      <c r="AM485" s="146">
        <f t="shared" si="1596"/>
        <v>2.9176295903896275E-3</v>
      </c>
      <c r="AN485" s="137">
        <f>AF485/Q485</f>
        <v>1.0062177258742446</v>
      </c>
      <c r="AO485" s="141">
        <f t="shared" si="1597"/>
        <v>2.9176295903896275E-3</v>
      </c>
      <c r="AP485" s="137" t="str">
        <f t="shared" si="1598"/>
        <v>Out of range</v>
      </c>
      <c r="AQ485" s="137" t="e">
        <f t="shared" si="1599"/>
        <v>#VALUE!</v>
      </c>
      <c r="AR485" s="137" t="e">
        <f t="shared" si="1600"/>
        <v>#VALUE!</v>
      </c>
      <c r="AS485" s="145">
        <f t="shared" si="1601"/>
        <v>2.2365029627356419E-5</v>
      </c>
      <c r="AT485" s="145">
        <f t="shared" si="1602"/>
        <v>7.9933353871216362E-8</v>
      </c>
      <c r="AU485" s="137">
        <v>0.75</v>
      </c>
      <c r="AV485" s="137">
        <f t="shared" si="1603"/>
        <v>0.375</v>
      </c>
      <c r="AW485" s="137" t="str">
        <f t="shared" si="1604"/>
        <v>Out of range</v>
      </c>
      <c r="AX485" s="147">
        <f t="shared" si="1605"/>
        <v>108.6314188138</v>
      </c>
      <c r="AY485" s="147" t="e">
        <f t="shared" si="1606"/>
        <v>#VALUE!</v>
      </c>
      <c r="AZ485" s="137" t="str">
        <f>Input!B485</f>
        <v>Hu1-13</v>
      </c>
      <c r="BA485" s="148">
        <f>Input!E485</f>
        <v>0</v>
      </c>
      <c r="BB485" s="137" t="e">
        <f t="shared" si="1607"/>
        <v>#VALUE!</v>
      </c>
      <c r="BC485" s="143" t="e">
        <f t="shared" si="1608"/>
        <v>#VALUE!</v>
      </c>
      <c r="BD485" s="137" t="e">
        <f t="shared" si="1609"/>
        <v>#VALUE!</v>
      </c>
      <c r="BE485" s="149" t="e">
        <f t="shared" si="1610"/>
        <v>#VALUE!</v>
      </c>
      <c r="BF485" s="150" t="e">
        <f t="shared" si="1611"/>
        <v>#VALUE!</v>
      </c>
      <c r="BG485" s="151"/>
      <c r="BH485" s="151"/>
      <c r="BI485" s="151"/>
      <c r="BJ485" s="151"/>
      <c r="BK485" s="151"/>
      <c r="BL485" s="151"/>
      <c r="BM485" s="155"/>
      <c r="BN485" s="151"/>
      <c r="BO485" s="151"/>
      <c r="BP485" s="151"/>
      <c r="BQ485" s="151"/>
      <c r="BR485" s="151"/>
      <c r="BS485" s="151"/>
      <c r="BT485" s="151"/>
      <c r="BU485" s="151"/>
      <c r="BV485" s="151"/>
      <c r="BW485" s="151"/>
      <c r="BX485" s="151"/>
      <c r="BY485" s="151"/>
      <c r="BZ485" s="151"/>
      <c r="CA485" s="151"/>
      <c r="CB485" s="151"/>
      <c r="CC485" s="151"/>
      <c r="CD485" s="151"/>
      <c r="CE485" s="151"/>
      <c r="CF485" s="151"/>
      <c r="CG485" s="151"/>
      <c r="CH485" s="151"/>
      <c r="CI485" s="151"/>
      <c r="CJ485" s="151"/>
      <c r="CK485" s="151"/>
      <c r="CL485" s="151"/>
      <c r="CM485" s="151"/>
      <c r="CN485" s="151"/>
      <c r="CO485" s="151"/>
      <c r="CP485" s="151"/>
      <c r="CQ485" s="151"/>
      <c r="CR485" s="151"/>
      <c r="CS485" s="151"/>
      <c r="CT485" s="151"/>
      <c r="CU485" s="151"/>
      <c r="CV485" s="151"/>
      <c r="CW485" s="151"/>
      <c r="CX485" s="151"/>
      <c r="CY485" s="151"/>
      <c r="CZ485" s="151"/>
      <c r="DA485" s="151"/>
      <c r="DB485" s="151"/>
      <c r="DC485" s="151"/>
      <c r="DD485" s="151"/>
      <c r="DE485" s="151"/>
    </row>
    <row r="486" spans="1:109" ht="15" customHeight="1" x14ac:dyDescent="0.2">
      <c r="A486" s="9">
        <f>Input!A486</f>
        <v>9387</v>
      </c>
      <c r="B486" s="9" t="str">
        <f>Input!B486</f>
        <v>EH-STE 18 S6 Top</v>
      </c>
      <c r="C486" s="9">
        <f>Input!O486</f>
        <v>0.84009906298768522</v>
      </c>
      <c r="D486" s="9">
        <f>C486*Input!P486/100</f>
        <v>2.4687191186198564E-3</v>
      </c>
      <c r="E486" s="11">
        <f>Input!M486</f>
        <v>0.92793843621842398</v>
      </c>
      <c r="F486" s="12">
        <f>E486*Input!N486/100</f>
        <v>4.8296961413825355E-5</v>
      </c>
      <c r="G486" s="13">
        <f t="shared" si="1586"/>
        <v>127.94415158579629</v>
      </c>
      <c r="H486" s="12">
        <f>G486*Input!L486/100</f>
        <v>6.4946105352003654E-3</v>
      </c>
      <c r="I486" s="9">
        <v>0.3</v>
      </c>
      <c r="J486" s="21">
        <f>(((C486*$G$4*0.000000001*Input!G486*(234/233))-(I486*0.000000000000001))/Input!F486)*1000000000000</f>
        <v>24.578590539095661</v>
      </c>
      <c r="K486" s="9">
        <f>J486*Input!P486/100</f>
        <v>7.2226763540008884E-2</v>
      </c>
      <c r="L486" s="14">
        <f t="shared" si="1587"/>
        <v>0.33990404119687023</v>
      </c>
      <c r="M486" s="22">
        <f>L486*Input!P486/100</f>
        <v>9.9884363876640275E-4</v>
      </c>
      <c r="N486" s="9">
        <v>5.0000000000000001E-3</v>
      </c>
      <c r="O486" s="21">
        <f>(((G486*$D$4*0.000000001*Input!G486*(238/236))-(N486*0.000000001))/Input!F486)*1000000</f>
        <v>0.37706873628569115</v>
      </c>
      <c r="P486" s="9">
        <f>O486*Input!N486/100</f>
        <v>1.9625519857723871E-5</v>
      </c>
      <c r="Q486" s="23">
        <f t="shared" si="1588"/>
        <v>0.28133067488116892</v>
      </c>
      <c r="R486" s="24">
        <f>Q486*Input!N486/100</f>
        <v>1.4642584269526874E-5</v>
      </c>
      <c r="S486" s="65">
        <f>Input!S486*0.0000028263/0.000000000155125</f>
        <v>1.204762502590546</v>
      </c>
      <c r="T486" s="9">
        <f>S486*Input!T486/100</f>
        <v>1.1920939152253714E-3</v>
      </c>
      <c r="U486" s="9">
        <f>S486*1/((U485+U487)/2)</f>
        <v>1.2030543426048754</v>
      </c>
      <c r="V486" s="9">
        <f>U486*Input!T486/100</f>
        <v>1.1904037172645527E-3</v>
      </c>
      <c r="W486" s="3">
        <v>3.0000000000000001E-3</v>
      </c>
      <c r="X486" s="21">
        <f>((($L$4*0.000000001*Input!G486/Input!W486*(232/229))-(W486*0.000000001))/Input!F486)*1000000000</f>
        <v>3.2028535647966945</v>
      </c>
      <c r="Y486" s="21">
        <f>X486*Input!X486/100</f>
        <v>6.2770926502923076E-3</v>
      </c>
      <c r="Z486" s="21">
        <f t="shared" si="1589"/>
        <v>7.8204519748205088E-4</v>
      </c>
      <c r="AA486" s="21">
        <f>Z486*Input!X486/100</f>
        <v>1.5326864191565316E-6</v>
      </c>
      <c r="AB486" s="14">
        <v>0.05</v>
      </c>
      <c r="AC486" s="14">
        <v>0.85</v>
      </c>
      <c r="AD486" s="21">
        <f>(((Input!G486*$L$4*0.000000001*Input!U486*(230/229))-((AB486*0.000000000000001)+(Input!G486*AC486*0.000000000000001)))/Input!F486)*1000000000000</f>
        <v>4.7656180023658061</v>
      </c>
      <c r="AE486" s="21">
        <f>AD486*Input!V486/100</f>
        <v>1.2936908273902254E-2</v>
      </c>
      <c r="AF486" s="21">
        <f t="shared" si="1590"/>
        <v>0.21725748920994972</v>
      </c>
      <c r="AG486" s="21">
        <f>AF486*Input!V486/100</f>
        <v>5.8977454935165514E-4</v>
      </c>
      <c r="AH486" s="9">
        <f t="shared" si="1591"/>
        <v>277.8068197457809</v>
      </c>
      <c r="AI486" s="3">
        <f t="shared" si="1592"/>
        <v>0.93014373875643763</v>
      </c>
      <c r="AJ486" s="22">
        <f t="shared" si="1593"/>
        <v>203.05434260487542</v>
      </c>
      <c r="AK486" s="3">
        <f t="shared" si="1594"/>
        <v>1.1904037172645527</v>
      </c>
      <c r="AL486" s="3">
        <f t="shared" si="1595"/>
        <v>0.77224955757745573</v>
      </c>
      <c r="AM486" s="3">
        <f t="shared" si="1596"/>
        <v>2.0967601240501534E-3</v>
      </c>
      <c r="AN486" s="9">
        <f>AL486*1/((AN485+AN487)/2)</f>
        <v>0.76817705660038504</v>
      </c>
      <c r="AO486" s="21">
        <f t="shared" si="1597"/>
        <v>2.0857027429612425E-3</v>
      </c>
      <c r="AP486" s="58">
        <f t="shared" si="1598"/>
        <v>106.7741</v>
      </c>
      <c r="AQ486" s="58">
        <f t="shared" si="1599"/>
        <v>0.44619999999999999</v>
      </c>
      <c r="AR486" s="58">
        <f t="shared" si="1600"/>
        <v>0.41789160479929122</v>
      </c>
      <c r="AS486" s="67">
        <f t="shared" si="1601"/>
        <v>2.7798077753603601E-3</v>
      </c>
      <c r="AT486" s="67">
        <f t="shared" si="1602"/>
        <v>5.4499098155823638E-6</v>
      </c>
      <c r="AU486" s="58">
        <v>0.75</v>
      </c>
      <c r="AV486" s="58">
        <f t="shared" si="1603"/>
        <v>0.375</v>
      </c>
      <c r="AW486" s="58">
        <f t="shared" si="1604"/>
        <v>106.59529999999999</v>
      </c>
      <c r="AX486" s="57">
        <f t="shared" si="1605"/>
        <v>0.5194648758</v>
      </c>
      <c r="AY486" s="47">
        <f t="shared" si="1606"/>
        <v>0.52048177463320189</v>
      </c>
      <c r="AZ486" s="9" t="str">
        <f>Input!B486</f>
        <v>EH-STE 18 S6 Top</v>
      </c>
      <c r="BA486" s="48">
        <f>Input!E486</f>
        <v>0</v>
      </c>
      <c r="BB486" s="58">
        <f t="shared" si="1607"/>
        <v>274.44309552102601</v>
      </c>
      <c r="BC486" s="22">
        <f t="shared" si="1608"/>
        <v>1.6586055135521507</v>
      </c>
      <c r="BD486" s="9">
        <f t="shared" si="1609"/>
        <v>106537.29999999999</v>
      </c>
      <c r="BE486" s="49">
        <f t="shared" si="1610"/>
        <v>260.24088731660095</v>
      </c>
      <c r="BF486" s="89">
        <f t="shared" si="1611"/>
        <v>0.4882783524538154</v>
      </c>
      <c r="BG486" s="85"/>
      <c r="BH486" s="85"/>
      <c r="BI486" s="85"/>
      <c r="BJ486" s="85"/>
      <c r="BK486" s="85"/>
      <c r="BL486" s="85"/>
      <c r="BM486" s="90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s="154" customFormat="1" ht="15" customHeight="1" x14ac:dyDescent="0.2">
      <c r="A487" s="137">
        <f>Input!A487</f>
        <v>9186</v>
      </c>
      <c r="B487" s="137" t="str">
        <f>Input!B487</f>
        <v>Hu1-13</v>
      </c>
      <c r="C487" s="137">
        <f>Input!O487</f>
        <v>2.0895976895424586</v>
      </c>
      <c r="D487" s="137">
        <f>C487*Input!P487/100</f>
        <v>2.0432377756727297E-2</v>
      </c>
      <c r="E487" s="138">
        <f>Input!M487</f>
        <v>2.6994813631393515</v>
      </c>
      <c r="F487" s="139">
        <f>E487*Input!N487/100</f>
        <v>3.2467136184282877E-4</v>
      </c>
      <c r="G487" s="140">
        <f t="shared" si="1586"/>
        <v>372.20449034965378</v>
      </c>
      <c r="H487" s="139">
        <f>G487*Input!L487/100</f>
        <v>2.7770013466657612E-2</v>
      </c>
      <c r="I487" s="137">
        <v>0</v>
      </c>
      <c r="J487" s="141">
        <f>(((C487*$G$4*0.000000001*Input!G487*(234/233))-(I487*0.000000000000001))/Input!F487)*1000000000000</f>
        <v>764.29516080433211</v>
      </c>
      <c r="K487" s="137">
        <f>J487*Input!P487/100</f>
        <v>7.4733847196261642</v>
      </c>
      <c r="L487" s="142">
        <f t="shared" si="1587"/>
        <v>10.569646514570351</v>
      </c>
      <c r="M487" s="143">
        <f>L487*Input!P487/100</f>
        <v>0.10335147833555704</v>
      </c>
      <c r="N487" s="137">
        <v>0</v>
      </c>
      <c r="O487" s="141">
        <f>(((G487*$D$4*0.000000001*Input!G487*(238/236))-(N487*0.000000001))/Input!F487)*1000000</f>
        <v>13.713777338547795</v>
      </c>
      <c r="P487" s="137">
        <f>O487*Input!N487/100</f>
        <v>1.6493800717844748E-3</v>
      </c>
      <c r="Q487" s="144">
        <f t="shared" si="1588"/>
        <v>10.231838024621021</v>
      </c>
      <c r="R487" s="145">
        <f>Q487*Input!N487/100</f>
        <v>1.2306011187814448E-3</v>
      </c>
      <c r="S487" s="143">
        <f>Input!S487*0.0000028263/0.000000000155125</f>
        <v>1.0031132444986666</v>
      </c>
      <c r="T487" s="137">
        <f>S487*Input!T487/100</f>
        <v>1.9511207843341003E-3</v>
      </c>
      <c r="U487" s="143">
        <f>S487</f>
        <v>1.0031132444986666</v>
      </c>
      <c r="V487" s="137">
        <f>U487*Input!T487/100</f>
        <v>1.9511207843341003E-3</v>
      </c>
      <c r="W487" s="146">
        <v>0</v>
      </c>
      <c r="X487" s="141">
        <f>((($L$4*0.000000001*Input!G487/Input!W487*(232/229))-(W487*0.000000001))/Input!F487)*1000000000</f>
        <v>0.93372499451050384</v>
      </c>
      <c r="Y487" s="141">
        <f>X487*Input!X487/100</f>
        <v>5.2885348700459365E-3</v>
      </c>
      <c r="Z487" s="141">
        <f t="shared" si="1589"/>
        <v>2.2798892704676155E-4</v>
      </c>
      <c r="AA487" s="141">
        <f>Z487*Input!X487/100</f>
        <v>1.2913088947600127E-6</v>
      </c>
      <c r="AB487" s="142">
        <v>0</v>
      </c>
      <c r="AC487" s="142">
        <v>0.85</v>
      </c>
      <c r="AD487" s="141">
        <f>(((Input!G487*$L$4*0.000000001*Input!U487*(230/229))-((AB487*0.000000000000001)+(Input!G487*AC487*0.000000000000001)))/Input!F487)*1000000000000</f>
        <v>225.42313024199774</v>
      </c>
      <c r="AE487" s="141">
        <f>AD487*Input!V487/100</f>
        <v>0.57494433728544125</v>
      </c>
      <c r="AF487" s="141">
        <f t="shared" si="1590"/>
        <v>10.276707713860244</v>
      </c>
      <c r="AG487" s="141">
        <f>AF487*Input!V487/100</f>
        <v>2.6210863542168856E-2</v>
      </c>
      <c r="AH487" s="137">
        <f t="shared" si="1591"/>
        <v>45075.46856322739</v>
      </c>
      <c r="AI487" s="146">
        <f t="shared" si="1592"/>
        <v>279.9944759807529</v>
      </c>
      <c r="AJ487" s="143">
        <f t="shared" si="1593"/>
        <v>3.1132444986665675</v>
      </c>
      <c r="AK487" s="146">
        <f t="shared" si="1594"/>
        <v>1.9511207843341003</v>
      </c>
      <c r="AL487" s="146">
        <f t="shared" si="1595"/>
        <v>1.0043853009724404</v>
      </c>
      <c r="AM487" s="146">
        <f t="shared" si="1596"/>
        <v>2.5645431062147396E-3</v>
      </c>
      <c r="AN487" s="137">
        <f>AF487/Q487</f>
        <v>1.0043853009724404</v>
      </c>
      <c r="AO487" s="141">
        <f t="shared" si="1597"/>
        <v>2.5645431062147396E-3</v>
      </c>
      <c r="AP487" s="137">
        <f t="shared" si="1598"/>
        <v>995.89890000000003</v>
      </c>
      <c r="AQ487" s="137" t="e">
        <f t="shared" si="1599"/>
        <v>#VALUE!</v>
      </c>
      <c r="AR487" s="137" t="e">
        <f t="shared" si="1600"/>
        <v>#VALUE!</v>
      </c>
      <c r="AS487" s="145">
        <f t="shared" si="1601"/>
        <v>2.2282304166480009E-5</v>
      </c>
      <c r="AT487" s="145">
        <f t="shared" si="1602"/>
        <v>1.2623342883341674E-7</v>
      </c>
      <c r="AU487" s="137">
        <v>0.75</v>
      </c>
      <c r="AV487" s="137">
        <f t="shared" si="1603"/>
        <v>0.375</v>
      </c>
      <c r="AW487" s="137">
        <f t="shared" si="1604"/>
        <v>995.89710000000002</v>
      </c>
      <c r="AX487" s="147">
        <f t="shared" si="1605"/>
        <v>353.29297405569997</v>
      </c>
      <c r="AY487" s="147">
        <f t="shared" si="1606"/>
        <v>3613.3333075742762</v>
      </c>
      <c r="AZ487" s="137" t="str">
        <f>Input!B487</f>
        <v>Hu1-13</v>
      </c>
      <c r="BA487" s="148">
        <f>Input!E487</f>
        <v>0</v>
      </c>
      <c r="BB487" s="137">
        <f t="shared" si="1607"/>
        <v>51.9545554734703</v>
      </c>
      <c r="BC487" s="143">
        <f t="shared" si="1608"/>
        <v>61.24909486431865</v>
      </c>
      <c r="BD487" s="137">
        <f t="shared" si="1609"/>
        <v>995839.1</v>
      </c>
      <c r="BE487" s="149">
        <f t="shared" si="1610"/>
        <v>1806666.6537871382</v>
      </c>
      <c r="BF487" s="150">
        <f t="shared" si="1611"/>
        <v>362.8219529481787</v>
      </c>
      <c r="BG487" s="151"/>
      <c r="BH487" s="151"/>
      <c r="BI487" s="151"/>
      <c r="BJ487" s="151"/>
      <c r="BK487" s="151"/>
      <c r="BL487" s="151"/>
      <c r="BM487" s="155"/>
      <c r="BN487" s="151"/>
      <c r="BO487" s="151"/>
      <c r="BP487" s="151"/>
      <c r="BQ487" s="151"/>
      <c r="BR487" s="151"/>
      <c r="BS487" s="151"/>
      <c r="BT487" s="151"/>
      <c r="BU487" s="151"/>
      <c r="BV487" s="151"/>
      <c r="BW487" s="151"/>
      <c r="BX487" s="151"/>
      <c r="BY487" s="151"/>
      <c r="BZ487" s="151"/>
      <c r="CA487" s="151"/>
      <c r="CB487" s="151"/>
      <c r="CC487" s="151"/>
      <c r="CD487" s="151"/>
      <c r="CE487" s="151"/>
      <c r="CF487" s="151"/>
      <c r="CG487" s="151"/>
      <c r="CH487" s="151"/>
      <c r="CI487" s="151"/>
      <c r="CJ487" s="151"/>
      <c r="CK487" s="151"/>
      <c r="CL487" s="151"/>
      <c r="CM487" s="151"/>
      <c r="CN487" s="151"/>
      <c r="CO487" s="151"/>
      <c r="CP487" s="151"/>
      <c r="CQ487" s="151"/>
      <c r="CR487" s="151"/>
      <c r="CS487" s="151"/>
      <c r="CT487" s="151"/>
      <c r="CU487" s="151"/>
      <c r="CV487" s="151"/>
      <c r="CW487" s="151"/>
      <c r="CX487" s="151"/>
      <c r="CY487" s="151"/>
      <c r="CZ487" s="151"/>
      <c r="DA487" s="151"/>
      <c r="DB487" s="151"/>
      <c r="DC487" s="151"/>
      <c r="DD487" s="151"/>
      <c r="DE487" s="151"/>
    </row>
    <row r="488" spans="1:109" ht="15" customHeight="1" x14ac:dyDescent="0.2">
      <c r="A488" s="9">
        <f>Input!A488</f>
        <v>9537</v>
      </c>
      <c r="B488" s="9" t="str">
        <f>Input!B488</f>
        <v>STE18-S1-B Top</v>
      </c>
      <c r="C488" s="9">
        <f>Input!O488</f>
        <v>1.426222549278493</v>
      </c>
      <c r="D488" s="9">
        <f>C488*Input!P488/100</f>
        <v>2.4690343125797131E-3</v>
      </c>
      <c r="E488" s="11">
        <f>Input!M488</f>
        <v>1.1766987598407324</v>
      </c>
      <c r="F488" s="12">
        <f>E488*Input!N488/100</f>
        <v>5.8258845683271163E-5</v>
      </c>
      <c r="G488" s="13">
        <f t="shared" si="1586"/>
        <v>162.24322500684016</v>
      </c>
      <c r="H488" s="12">
        <f>G488*Input!L488/100</f>
        <v>9.1077071593352339E-3</v>
      </c>
      <c r="I488" s="9">
        <v>0.3</v>
      </c>
      <c r="J488" s="21">
        <f>(((C488*$G$4*0.000000001*Input!G488*(234/233))-(I488*0.000000000000001))/Input!F488)*1000000000000</f>
        <v>41.628702086623157</v>
      </c>
      <c r="K488" s="9">
        <f>J488*Input!P488/100</f>
        <v>7.2066378344689389E-2</v>
      </c>
      <c r="L488" s="14">
        <f t="shared" si="1587"/>
        <v>0.57569469032476173</v>
      </c>
      <c r="M488" s="22">
        <f>L488*Input!P488/100</f>
        <v>9.9662562809770569E-4</v>
      </c>
      <c r="N488" s="9">
        <v>5.0000000000000001E-3</v>
      </c>
      <c r="O488" s="21">
        <f>(((G488*$D$4*0.000000001*Input!G488*(238/236))-(N488*0.000000001))/Input!F488)*1000000</f>
        <v>0.47702254615260142</v>
      </c>
      <c r="P488" s="9">
        <f>O488*Input!N488/100</f>
        <v>2.3617584935253111E-5</v>
      </c>
      <c r="Q488" s="23">
        <f t="shared" si="1588"/>
        <v>0.35590613044345754</v>
      </c>
      <c r="R488" s="24">
        <f>Q488*Input!N488/100</f>
        <v>1.7621060749687571E-5</v>
      </c>
      <c r="S488" s="65">
        <f>Input!S488*0.0000028263/0.000000000155125</f>
        <v>1.6142377098574905</v>
      </c>
      <c r="T488" s="9">
        <f>S488*Input!T488/100</f>
        <v>1.164439007178382E-3</v>
      </c>
      <c r="U488" s="9">
        <f>S488*1/((U487+U489)/2)</f>
        <v>1.6115801596072736</v>
      </c>
      <c r="V488" s="9">
        <f>U488*Input!T488/100</f>
        <v>1.1625219690891391E-3</v>
      </c>
      <c r="W488" s="3">
        <v>3.0000000000000001E-3</v>
      </c>
      <c r="X488" s="21">
        <f>((($L$4*0.000000001*Input!G488/Input!W488*(232/229))-(W488*0.000000001))/Input!F488)*1000000000</f>
        <v>1.0533821069200229</v>
      </c>
      <c r="Y488" s="21">
        <f>X488*Input!X488/100</f>
        <v>2.2692933006057728E-3</v>
      </c>
      <c r="Z488" s="21">
        <f t="shared" si="1589"/>
        <v>2.5720577015597007E-4</v>
      </c>
      <c r="AA488" s="21">
        <f>Z488*Input!X488/100</f>
        <v>5.540964928659132E-7</v>
      </c>
      <c r="AB488" s="14">
        <v>0.05</v>
      </c>
      <c r="AC488" s="14">
        <v>0.85</v>
      </c>
      <c r="AD488" s="21">
        <f>(((Input!G488*$L$4*0.000000001*Input!U488*(230/229))-((AB488*0.000000000000001)+(Input!G488*AC488*0.000000000000001)))/Input!F488)*1000000000000</f>
        <v>8.4481211681052564</v>
      </c>
      <c r="AE488" s="21">
        <f>AD488*Input!V488/100</f>
        <v>2.0669471381153718E-2</v>
      </c>
      <c r="AF488" s="21">
        <f t="shared" si="1590"/>
        <v>0.38513737202873061</v>
      </c>
      <c r="AG488" s="21">
        <f>AF488*Input!V488/100</f>
        <v>9.422906857698396E-4</v>
      </c>
      <c r="AH488" s="9">
        <f t="shared" si="1591"/>
        <v>1497.3900927462964</v>
      </c>
      <c r="AI488" s="3">
        <f t="shared" si="1592"/>
        <v>4.8813541196203101</v>
      </c>
      <c r="AJ488" s="22">
        <f t="shared" si="1593"/>
        <v>611.58015960727369</v>
      </c>
      <c r="AK488" s="3">
        <f t="shared" si="1594"/>
        <v>1.1625219690891391</v>
      </c>
      <c r="AL488" s="3">
        <f t="shared" si="1595"/>
        <v>1.0821318855869413</v>
      </c>
      <c r="AM488" s="3">
        <f t="shared" si="1596"/>
        <v>2.6481240972534765E-3</v>
      </c>
      <c r="AN488" s="9">
        <f>AL488*1/((AN487+AN489)/2)</f>
        <v>1.0769888817461764</v>
      </c>
      <c r="AO488" s="21">
        <f t="shared" si="1597"/>
        <v>2.6355384664404542E-3</v>
      </c>
      <c r="AP488" s="58">
        <f t="shared" si="1598"/>
        <v>109.7431</v>
      </c>
      <c r="AQ488" s="58">
        <f t="shared" si="1599"/>
        <v>0.46810000000000002</v>
      </c>
      <c r="AR488" s="58">
        <f t="shared" si="1600"/>
        <v>0.42654162311799104</v>
      </c>
      <c r="AS488" s="67">
        <f t="shared" si="1601"/>
        <v>7.2267867326559609E-4</v>
      </c>
      <c r="AT488" s="67">
        <f t="shared" si="1602"/>
        <v>1.5572724325195203E-6</v>
      </c>
      <c r="AU488" s="58">
        <v>0.75</v>
      </c>
      <c r="AV488" s="58">
        <f t="shared" si="1603"/>
        <v>0.375</v>
      </c>
      <c r="AW488" s="58">
        <f t="shared" si="1604"/>
        <v>109.71080000000001</v>
      </c>
      <c r="AX488" s="57">
        <f t="shared" si="1605"/>
        <v>0.45192816270000002</v>
      </c>
      <c r="AY488" s="47">
        <f t="shared" si="1606"/>
        <v>0.45041953240329724</v>
      </c>
      <c r="AZ488" s="9" t="str">
        <f>Input!B488</f>
        <v>STE18-S1-B Top</v>
      </c>
      <c r="BA488" s="48">
        <f>Input!E488</f>
        <v>0</v>
      </c>
      <c r="BB488" s="58">
        <f t="shared" si="1607"/>
        <v>833.90681827004664</v>
      </c>
      <c r="BC488" s="22">
        <f t="shared" si="1608"/>
        <v>1.9097532131991186</v>
      </c>
      <c r="BD488" s="9">
        <f t="shared" si="1609"/>
        <v>109652.8</v>
      </c>
      <c r="BE488" s="49">
        <f t="shared" si="1610"/>
        <v>225.20976620164862</v>
      </c>
      <c r="BF488" s="89">
        <f t="shared" si="1611"/>
        <v>0.41055167987408459</v>
      </c>
      <c r="BG488" s="85"/>
      <c r="BH488" s="85"/>
      <c r="BI488" s="85"/>
      <c r="BJ488" s="85"/>
      <c r="BK488" s="85"/>
      <c r="BL488" s="85"/>
      <c r="BM488" s="90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s="154" customFormat="1" ht="15" customHeight="1" x14ac:dyDescent="0.2">
      <c r="A489" s="137">
        <f>Input!A489</f>
        <v>9186</v>
      </c>
      <c r="B489" s="137" t="str">
        <f>Input!B489</f>
        <v>Hu1-13</v>
      </c>
      <c r="C489" s="137">
        <f>Input!O489</f>
        <v>2.0538939065337365</v>
      </c>
      <c r="D489" s="137">
        <f>C489*Input!P489/100</f>
        <v>1.7564216830152978E-2</v>
      </c>
      <c r="E489" s="138">
        <f>Input!M489</f>
        <v>2.6995280653295324</v>
      </c>
      <c r="F489" s="139">
        <f>E489*Input!N489/100</f>
        <v>2.933391747387572E-4</v>
      </c>
      <c r="G489" s="140">
        <f t="shared" si="1586"/>
        <v>372.21092964763591</v>
      </c>
      <c r="H489" s="139">
        <f>G489*Input!L489/100</f>
        <v>2.7607279386876349E-2</v>
      </c>
      <c r="I489" s="137">
        <v>0</v>
      </c>
      <c r="J489" s="141">
        <f>(((C489*$G$4*0.000000001*Input!G489*(234/233))-(I489*0.000000000000001))/Input!F489)*1000000000000</f>
        <v>751.23607832518326</v>
      </c>
      <c r="K489" s="137">
        <f>J489*Input!P489/100</f>
        <v>6.4243208124638205</v>
      </c>
      <c r="L489" s="142">
        <f t="shared" si="1587"/>
        <v>10.389048896414611</v>
      </c>
      <c r="M489" s="143">
        <f>L489*Input!P489/100</f>
        <v>8.8843687054723952E-2</v>
      </c>
      <c r="N489" s="137">
        <v>0</v>
      </c>
      <c r="O489" s="141">
        <f>(((G489*$D$4*0.000000001*Input!G489*(238/236))-(N489*0.000000001))/Input!F489)*1000000</f>
        <v>13.714014592801927</v>
      </c>
      <c r="P489" s="137">
        <f>O489*Input!N489/100</f>
        <v>1.490207779157398E-3</v>
      </c>
      <c r="Q489" s="144">
        <f t="shared" si="1588"/>
        <v>10.232015039825439</v>
      </c>
      <c r="R489" s="145">
        <f>Q489*Input!N489/100</f>
        <v>1.1118428018011947E-3</v>
      </c>
      <c r="S489" s="143">
        <f>Input!S489*0.0000028263/0.000000000155125</f>
        <v>1.0001848232199935</v>
      </c>
      <c r="T489" s="137">
        <f>S489*Input!T489/100</f>
        <v>1.4161119747492829E-3</v>
      </c>
      <c r="U489" s="143">
        <f>S489</f>
        <v>1.0001848232199935</v>
      </c>
      <c r="V489" s="137">
        <f>U489*Input!T489/100</f>
        <v>1.4161119747492829E-3</v>
      </c>
      <c r="W489" s="146">
        <v>0</v>
      </c>
      <c r="X489" s="141">
        <f>((($L$4*0.000000001*Input!G489/Input!W489*(232/229))-(W489*0.000000001))/Input!F489)*1000000000</f>
        <v>0.92686665429316406</v>
      </c>
      <c r="Y489" s="141">
        <f>X489*Input!X489/100</f>
        <v>5.1717223256586755E-3</v>
      </c>
      <c r="Z489" s="141">
        <f t="shared" si="1589"/>
        <v>2.2631431660293102E-4</v>
      </c>
      <c r="AA489" s="141">
        <f>Z489*Input!X489/100</f>
        <v>1.2627866137703996E-6</v>
      </c>
      <c r="AB489" s="142">
        <v>0</v>
      </c>
      <c r="AC489" s="142">
        <v>0.85</v>
      </c>
      <c r="AD489" s="141">
        <f>(((Input!G489*$L$4*0.000000001*Input!U489*(230/229))-((AB489*0.000000000000001)+(Input!G489*AC489*0.000000000000001)))/Input!F489)*1000000000000</f>
        <v>225.6021196136372</v>
      </c>
      <c r="AE489" s="141">
        <f>AD489*Input!V489/100</f>
        <v>1.0316471066307944</v>
      </c>
      <c r="AF489" s="141">
        <f t="shared" si="1590"/>
        <v>10.284867575069923</v>
      </c>
      <c r="AG489" s="141">
        <f>AF489*Input!V489/100</f>
        <v>4.70312685628703E-2</v>
      </c>
      <c r="AH489" s="137">
        <f t="shared" si="1591"/>
        <v>45445.059461769473</v>
      </c>
      <c r="AI489" s="146">
        <f t="shared" si="1592"/>
        <v>327.85114608355229</v>
      </c>
      <c r="AJ489" s="143">
        <f t="shared" si="1593"/>
        <v>0.18482321999346851</v>
      </c>
      <c r="AK489" s="146">
        <f t="shared" si="1594"/>
        <v>1.416111974749283</v>
      </c>
      <c r="AL489" s="146">
        <f t="shared" si="1595"/>
        <v>1.0051654082835852</v>
      </c>
      <c r="AM489" s="146">
        <f t="shared" si="1596"/>
        <v>4.5977791166073147E-3</v>
      </c>
      <c r="AN489" s="137">
        <f>AF489/Q489</f>
        <v>1.0051654082835852</v>
      </c>
      <c r="AO489" s="141">
        <f t="shared" si="1597"/>
        <v>4.5977791166073147E-3</v>
      </c>
      <c r="AP489" s="137" t="str">
        <f t="shared" si="1598"/>
        <v>Out of range</v>
      </c>
      <c r="AQ489" s="137" t="e">
        <f t="shared" si="1599"/>
        <v>#VALUE!</v>
      </c>
      <c r="AR489" s="137" t="e">
        <f t="shared" si="1600"/>
        <v>#VALUE!</v>
      </c>
      <c r="AS489" s="145">
        <f t="shared" si="1601"/>
        <v>2.2118254881571402E-5</v>
      </c>
      <c r="AT489" s="145">
        <f t="shared" si="1602"/>
        <v>1.2343864270154818E-7</v>
      </c>
      <c r="AU489" s="137">
        <v>0.75</v>
      </c>
      <c r="AV489" s="137">
        <f t="shared" si="1603"/>
        <v>0.375</v>
      </c>
      <c r="AW489" s="137" t="str">
        <f t="shared" si="1604"/>
        <v>Out of range</v>
      </c>
      <c r="AX489" s="147">
        <f t="shared" si="1605"/>
        <v>266.38924088200002</v>
      </c>
      <c r="AY489" s="147" t="e">
        <f t="shared" si="1606"/>
        <v>#VALUE!</v>
      </c>
      <c r="AZ489" s="137" t="str">
        <f>Input!B489</f>
        <v>Hu1-13</v>
      </c>
      <c r="BA489" s="148">
        <f>Input!E489</f>
        <v>0</v>
      </c>
      <c r="BB489" s="137" t="e">
        <f t="shared" si="1607"/>
        <v>#VALUE!</v>
      </c>
      <c r="BC489" s="143" t="e">
        <f t="shared" si="1608"/>
        <v>#VALUE!</v>
      </c>
      <c r="BD489" s="137" t="e">
        <f t="shared" si="1609"/>
        <v>#VALUE!</v>
      </c>
      <c r="BE489" s="149" t="e">
        <f t="shared" si="1610"/>
        <v>#VALUE!</v>
      </c>
      <c r="BF489" s="150" t="e">
        <f t="shared" si="1611"/>
        <v>#VALUE!</v>
      </c>
      <c r="BG489" s="151"/>
      <c r="BH489" s="151"/>
      <c r="BI489" s="151"/>
      <c r="BJ489" s="151"/>
      <c r="BK489" s="151"/>
      <c r="BL489" s="151"/>
      <c r="BM489" s="155"/>
      <c r="BN489" s="151"/>
      <c r="BO489" s="151"/>
      <c r="BP489" s="151"/>
      <c r="BQ489" s="151"/>
      <c r="BR489" s="151"/>
      <c r="BS489" s="151"/>
      <c r="BT489" s="151"/>
      <c r="BU489" s="151"/>
      <c r="BV489" s="151"/>
      <c r="BW489" s="151"/>
      <c r="BX489" s="151"/>
      <c r="BY489" s="151"/>
      <c r="BZ489" s="151"/>
      <c r="CA489" s="151"/>
      <c r="CB489" s="151"/>
      <c r="CC489" s="151"/>
      <c r="CD489" s="151"/>
      <c r="CE489" s="151"/>
      <c r="CF489" s="151"/>
      <c r="CG489" s="151"/>
      <c r="CH489" s="151"/>
      <c r="CI489" s="151"/>
      <c r="CJ489" s="151"/>
      <c r="CK489" s="151"/>
      <c r="CL489" s="151"/>
      <c r="CM489" s="151"/>
      <c r="CN489" s="151"/>
      <c r="CO489" s="151"/>
      <c r="CP489" s="151"/>
      <c r="CQ489" s="151"/>
      <c r="CR489" s="151"/>
      <c r="CS489" s="151"/>
      <c r="CT489" s="151"/>
      <c r="CU489" s="151"/>
      <c r="CV489" s="151"/>
      <c r="CW489" s="151"/>
      <c r="CX489" s="151"/>
      <c r="CY489" s="151"/>
      <c r="CZ489" s="151"/>
      <c r="DA489" s="151"/>
      <c r="DB489" s="151"/>
      <c r="DC489" s="151"/>
      <c r="DD489" s="151"/>
      <c r="DE489" s="151"/>
    </row>
    <row r="490" spans="1:109" ht="15" customHeight="1" x14ac:dyDescent="0.2">
      <c r="A490" s="9">
        <f>Input!A490</f>
        <v>9538</v>
      </c>
      <c r="B490" s="9" t="str">
        <f>Input!B490</f>
        <v>STE18-S1-B Bottom</v>
      </c>
      <c r="C490" s="9">
        <f>Input!O490</f>
        <v>0.74587321245016036</v>
      </c>
      <c r="D490" s="9">
        <f>C490*Input!P490/100</f>
        <v>1.6397577889466588E-3</v>
      </c>
      <c r="E490" s="11">
        <f>Input!M490</f>
        <v>0.64430240475237732</v>
      </c>
      <c r="F490" s="12">
        <f>E490*Input!N490/100</f>
        <v>1.9694901088354412E-4</v>
      </c>
      <c r="G490" s="13">
        <f t="shared" si="1586"/>
        <v>88.836415567257788</v>
      </c>
      <c r="H490" s="12">
        <f>G490*Input!L490/100</f>
        <v>4.3872110880939827E-2</v>
      </c>
      <c r="I490" s="9">
        <v>0.3</v>
      </c>
      <c r="J490" s="21">
        <f>(((C490*$G$4*0.000000001*Input!G490*(234/233))-(I490*0.000000000000001))/Input!F490)*1000000000000</f>
        <v>41.40888849048531</v>
      </c>
      <c r="K490" s="9">
        <f>J490*Input!P490/100</f>
        <v>9.1034972567048844E-2</v>
      </c>
      <c r="L490" s="14">
        <f t="shared" si="1587"/>
        <v>0.5726548280707231</v>
      </c>
      <c r="M490" s="22">
        <f>L490*Input!P490/100</f>
        <v>1.2589474980905331E-3</v>
      </c>
      <c r="N490" s="9">
        <v>5.0000000000000001E-3</v>
      </c>
      <c r="O490" s="21">
        <f>(((G490*$D$4*0.000000001*Input!G490*(238/236))-(N490*0.000000001))/Input!F490)*1000000</f>
        <v>0.49679701435593271</v>
      </c>
      <c r="P490" s="9">
        <f>O490*Input!N490/100</f>
        <v>1.5185987180181762E-4</v>
      </c>
      <c r="Q490" s="23">
        <f t="shared" si="1588"/>
        <v>0.37065984495147869</v>
      </c>
      <c r="R490" s="24">
        <f>Q490*Input!N490/100</f>
        <v>1.1330252579997406E-4</v>
      </c>
      <c r="S490" s="65">
        <f>Input!S490*0.0000028263/0.000000000155125</f>
        <v>1.5401591367439433</v>
      </c>
      <c r="T490" s="9">
        <f>S490*Input!T490/100</f>
        <v>1.6080969412959056E-3</v>
      </c>
      <c r="U490" s="9">
        <f>S490*1/((U489+U491)/2)</f>
        <v>1.5398745321745209</v>
      </c>
      <c r="V490" s="9">
        <f>U490*Input!T490/100</f>
        <v>1.6077997825629875E-3</v>
      </c>
      <c r="W490" s="3">
        <v>3.0000000000000001E-3</v>
      </c>
      <c r="X490" s="21">
        <f>((($L$4*0.000000001*Input!G490/Input!W490*(232/229))-(W490*0.000000001))/Input!F490)*1000000000</f>
        <v>8.0910234057503647</v>
      </c>
      <c r="Y490" s="21">
        <f>X490*Input!X490/100</f>
        <v>2.3281809014689993E-2</v>
      </c>
      <c r="Z490" s="21">
        <f t="shared" si="1589"/>
        <v>1.9755964077563409E-3</v>
      </c>
      <c r="AA490" s="21">
        <f>Z490*Input!X490/100</f>
        <v>5.6847516004960936E-6</v>
      </c>
      <c r="AB490" s="14">
        <v>0.05</v>
      </c>
      <c r="AC490" s="14">
        <v>0.85</v>
      </c>
      <c r="AD490" s="21">
        <f>(((Input!G490*$L$4*0.000000001*Input!U490*(230/229))-((AB490*0.000000000000001)+(Input!G490*AC490*0.000000000000001)))/Input!F490)*1000000000000</f>
        <v>8.4107336125122671</v>
      </c>
      <c r="AE490" s="21">
        <f>AD490*Input!V490/100</f>
        <v>2.6217480509037449E-2</v>
      </c>
      <c r="AF490" s="21">
        <f t="shared" si="1590"/>
        <v>0.3834329285647774</v>
      </c>
      <c r="AG490" s="21">
        <f>AF490*Input!V490/100</f>
        <v>1.1952162313422145E-3</v>
      </c>
      <c r="AH490" s="9">
        <f t="shared" si="1591"/>
        <v>194.0846455578633</v>
      </c>
      <c r="AI490" s="3">
        <f t="shared" si="1592"/>
        <v>0.82335189275671883</v>
      </c>
      <c r="AJ490" s="22">
        <f t="shared" si="1593"/>
        <v>539.87453217452082</v>
      </c>
      <c r="AK490" s="3">
        <f t="shared" si="1594"/>
        <v>1.6077997825629875</v>
      </c>
      <c r="AL490" s="3">
        <f t="shared" si="1595"/>
        <v>1.0344603921554296</v>
      </c>
      <c r="AM490" s="3">
        <f t="shared" si="1596"/>
        <v>3.2400308673947282E-3</v>
      </c>
      <c r="AN490" s="9">
        <f>AL490*1/((AN489+AN491)/2)</f>
        <v>1.0291444409352171</v>
      </c>
      <c r="AO490" s="21">
        <f t="shared" si="1597"/>
        <v>3.2233807895631688E-3</v>
      </c>
      <c r="AP490" s="58">
        <f t="shared" si="1598"/>
        <v>110.4495</v>
      </c>
      <c r="AQ490" s="58">
        <f t="shared" si="1599"/>
        <v>0.59719999999999995</v>
      </c>
      <c r="AR490" s="58">
        <f t="shared" si="1600"/>
        <v>0.54069959574285076</v>
      </c>
      <c r="AS490" s="67">
        <f t="shared" si="1601"/>
        <v>5.3299445156109555E-3</v>
      </c>
      <c r="AT490" s="67">
        <f t="shared" si="1602"/>
        <v>1.5423137688290848E-5</v>
      </c>
      <c r="AU490" s="58">
        <v>0.75</v>
      </c>
      <c r="AV490" s="58">
        <f t="shared" si="1603"/>
        <v>0.375</v>
      </c>
      <c r="AW490" s="58">
        <f t="shared" si="1604"/>
        <v>110.19799999999999</v>
      </c>
      <c r="AX490" s="57">
        <f t="shared" si="1605"/>
        <v>0.58918224080000003</v>
      </c>
      <c r="AY490" s="47">
        <f t="shared" si="1606"/>
        <v>0.60583307863709146</v>
      </c>
      <c r="AZ490" s="9" t="str">
        <f>Input!B490</f>
        <v>STE18-S1-B Bottom</v>
      </c>
      <c r="BA490" s="48">
        <f>Input!E490</f>
        <v>0</v>
      </c>
      <c r="BB490" s="58">
        <f t="shared" si="1607"/>
        <v>737.1485056809571</v>
      </c>
      <c r="BC490" s="22">
        <f t="shared" si="1608"/>
        <v>2.5151765900235503</v>
      </c>
      <c r="BD490" s="9">
        <f t="shared" si="1609"/>
        <v>110140</v>
      </c>
      <c r="BE490" s="49">
        <f t="shared" si="1610"/>
        <v>302.91653931854574</v>
      </c>
      <c r="BF490" s="89">
        <f t="shared" si="1611"/>
        <v>0.54976776224349944</v>
      </c>
      <c r="BG490" s="85"/>
      <c r="BH490" s="85"/>
      <c r="BI490" s="85"/>
      <c r="BJ490" s="85"/>
      <c r="BK490" s="85"/>
      <c r="BL490" s="85"/>
      <c r="BM490" s="90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s="154" customFormat="1" ht="15" customHeight="1" x14ac:dyDescent="0.2">
      <c r="A491" s="137">
        <f>Input!A491</f>
        <v>9186</v>
      </c>
      <c r="B491" s="137" t="str">
        <f>Input!B491</f>
        <v>Hu1-13</v>
      </c>
      <c r="C491" s="137">
        <f>Input!O491</f>
        <v>2.0538939065337365</v>
      </c>
      <c r="D491" s="137">
        <f>C491*Input!P491/100</f>
        <v>1.7564216830152978E-2</v>
      </c>
      <c r="E491" s="138">
        <f>Input!M491</f>
        <v>2.6995280653295324</v>
      </c>
      <c r="F491" s="139">
        <f>E491*Input!N491/100</f>
        <v>2.933391747387572E-4</v>
      </c>
      <c r="G491" s="140">
        <f t="shared" si="1586"/>
        <v>372.21092964763591</v>
      </c>
      <c r="H491" s="139">
        <f>G491*Input!L491/100</f>
        <v>2.7607279386876349E-2</v>
      </c>
      <c r="I491" s="137">
        <v>0</v>
      </c>
      <c r="J491" s="141">
        <f>(((C491*$G$4*0.000000001*Input!G491*(234/233))-(I491*0.000000000000001))/Input!F491)*1000000000000</f>
        <v>751.23607832518326</v>
      </c>
      <c r="K491" s="137">
        <f>J491*Input!P491/100</f>
        <v>6.4243208124638205</v>
      </c>
      <c r="L491" s="142">
        <f t="shared" si="1587"/>
        <v>10.389048896414611</v>
      </c>
      <c r="M491" s="143">
        <f>L491*Input!P491/100</f>
        <v>8.8843687054723952E-2</v>
      </c>
      <c r="N491" s="137">
        <v>0</v>
      </c>
      <c r="O491" s="141">
        <f>(((G491*$D$4*0.000000001*Input!G491*(238/236))-(N491*0.000000001))/Input!F491)*1000000</f>
        <v>13.714014592801927</v>
      </c>
      <c r="P491" s="137">
        <f>O491*Input!N491/100</f>
        <v>1.490207779157398E-3</v>
      </c>
      <c r="Q491" s="144">
        <f t="shared" si="1588"/>
        <v>10.232015039825439</v>
      </c>
      <c r="R491" s="145">
        <f>Q491*Input!N491/100</f>
        <v>1.1118428018011947E-3</v>
      </c>
      <c r="S491" s="143">
        <f>Input!S491*0.0000028263/0.000000000155125</f>
        <v>1.0001848232199935</v>
      </c>
      <c r="T491" s="137">
        <f>S491*Input!T491/100</f>
        <v>1.4161119747492829E-3</v>
      </c>
      <c r="U491" s="143">
        <f>S491</f>
        <v>1.0001848232199935</v>
      </c>
      <c r="V491" s="137">
        <f>U491*Input!T491/100</f>
        <v>1.4161119747492829E-3</v>
      </c>
      <c r="W491" s="146">
        <v>0</v>
      </c>
      <c r="X491" s="141">
        <f>((($L$4*0.000000001*Input!G491/Input!W491*(232/229))-(W491*0.000000001))/Input!F491)*1000000000</f>
        <v>0.92686665429316406</v>
      </c>
      <c r="Y491" s="141">
        <f>X491*Input!X491/100</f>
        <v>5.1717223256586755E-3</v>
      </c>
      <c r="Z491" s="141">
        <f t="shared" si="1589"/>
        <v>2.2631431660293102E-4</v>
      </c>
      <c r="AA491" s="141">
        <f>Z491*Input!X491/100</f>
        <v>1.2627866137703996E-6</v>
      </c>
      <c r="AB491" s="142">
        <v>0</v>
      </c>
      <c r="AC491" s="142">
        <v>0.85</v>
      </c>
      <c r="AD491" s="141">
        <f>(((Input!G491*$L$4*0.000000001*Input!U491*(230/229))-((AB491*0.000000000000001)+(Input!G491*AC491*0.000000000000001)))/Input!F491)*1000000000000</f>
        <v>225.6021196136372</v>
      </c>
      <c r="AE491" s="141">
        <f>AD491*Input!V491/100</f>
        <v>1.0316471066307944</v>
      </c>
      <c r="AF491" s="141">
        <f t="shared" si="1590"/>
        <v>10.284867575069923</v>
      </c>
      <c r="AG491" s="141">
        <f>AF491*Input!V491/100</f>
        <v>4.70312685628703E-2</v>
      </c>
      <c r="AH491" s="137">
        <f t="shared" si="1591"/>
        <v>45445.059461769473</v>
      </c>
      <c r="AI491" s="146">
        <f t="shared" si="1592"/>
        <v>327.85114608355229</v>
      </c>
      <c r="AJ491" s="143">
        <f t="shared" si="1593"/>
        <v>0.18482321999346851</v>
      </c>
      <c r="AK491" s="146">
        <f t="shared" si="1594"/>
        <v>1.416111974749283</v>
      </c>
      <c r="AL491" s="146">
        <f t="shared" si="1595"/>
        <v>1.0051654082835852</v>
      </c>
      <c r="AM491" s="146">
        <f t="shared" si="1596"/>
        <v>4.5977791166073147E-3</v>
      </c>
      <c r="AN491" s="137">
        <f>AF491/Q491</f>
        <v>1.0051654082835852</v>
      </c>
      <c r="AO491" s="141">
        <f t="shared" si="1597"/>
        <v>4.5977791166073147E-3</v>
      </c>
      <c r="AP491" s="137" t="str">
        <f t="shared" si="1598"/>
        <v>Out of range</v>
      </c>
      <c r="AQ491" s="137" t="e">
        <f t="shared" si="1599"/>
        <v>#VALUE!</v>
      </c>
      <c r="AR491" s="137" t="e">
        <f t="shared" si="1600"/>
        <v>#VALUE!</v>
      </c>
      <c r="AS491" s="145">
        <f t="shared" si="1601"/>
        <v>2.2118254881571402E-5</v>
      </c>
      <c r="AT491" s="145">
        <f t="shared" si="1602"/>
        <v>1.2343864270154818E-7</v>
      </c>
      <c r="AU491" s="137">
        <v>0.75</v>
      </c>
      <c r="AV491" s="137">
        <f t="shared" si="1603"/>
        <v>0.375</v>
      </c>
      <c r="AW491" s="137" t="str">
        <f t="shared" si="1604"/>
        <v>Out of range</v>
      </c>
      <c r="AX491" s="147">
        <f t="shared" si="1605"/>
        <v>263.06572706949999</v>
      </c>
      <c r="AY491" s="147" t="e">
        <f t="shared" si="1606"/>
        <v>#VALUE!</v>
      </c>
      <c r="AZ491" s="137" t="str">
        <f>Input!B491</f>
        <v>Hu1-13</v>
      </c>
      <c r="BA491" s="148">
        <f>Input!E491</f>
        <v>0</v>
      </c>
      <c r="BB491" s="137" t="e">
        <f t="shared" si="1607"/>
        <v>#VALUE!</v>
      </c>
      <c r="BC491" s="143" t="e">
        <f t="shared" si="1608"/>
        <v>#VALUE!</v>
      </c>
      <c r="BD491" s="137" t="e">
        <f t="shared" si="1609"/>
        <v>#VALUE!</v>
      </c>
      <c r="BE491" s="149" t="e">
        <f t="shared" si="1610"/>
        <v>#VALUE!</v>
      </c>
      <c r="BF491" s="150" t="e">
        <f t="shared" si="1611"/>
        <v>#VALUE!</v>
      </c>
      <c r="BG491" s="151"/>
      <c r="BH491" s="151"/>
      <c r="BI491" s="151"/>
      <c r="BJ491" s="151"/>
      <c r="BK491" s="151"/>
      <c r="BL491" s="151"/>
      <c r="BM491" s="155"/>
      <c r="BN491" s="151"/>
      <c r="BO491" s="151"/>
      <c r="BP491" s="151"/>
      <c r="BQ491" s="151"/>
      <c r="BR491" s="151"/>
      <c r="BS491" s="151"/>
      <c r="BT491" s="151"/>
      <c r="BU491" s="151"/>
      <c r="BV491" s="151"/>
      <c r="BW491" s="151"/>
      <c r="BX491" s="151"/>
      <c r="BY491" s="151"/>
      <c r="BZ491" s="151"/>
      <c r="CA491" s="151"/>
      <c r="CB491" s="151"/>
      <c r="CC491" s="151"/>
      <c r="CD491" s="151"/>
      <c r="CE491" s="151"/>
      <c r="CF491" s="151"/>
      <c r="CG491" s="151"/>
      <c r="CH491" s="151"/>
      <c r="CI491" s="151"/>
      <c r="CJ491" s="151"/>
      <c r="CK491" s="151"/>
      <c r="CL491" s="151"/>
      <c r="CM491" s="151"/>
      <c r="CN491" s="151"/>
      <c r="CO491" s="151"/>
      <c r="CP491" s="151"/>
      <c r="CQ491" s="151"/>
      <c r="CR491" s="151"/>
      <c r="CS491" s="151"/>
      <c r="CT491" s="151"/>
      <c r="CU491" s="151"/>
      <c r="CV491" s="151"/>
      <c r="CW491" s="151"/>
      <c r="CX491" s="151"/>
      <c r="CY491" s="151"/>
      <c r="CZ491" s="151"/>
      <c r="DA491" s="151"/>
      <c r="DB491" s="151"/>
      <c r="DC491" s="151"/>
      <c r="DD491" s="151"/>
      <c r="DE491" s="151"/>
    </row>
    <row r="492" spans="1:109" s="76" customFormat="1" ht="15" customHeight="1" x14ac:dyDescent="0.2">
      <c r="A492" s="58"/>
      <c r="B492" s="58"/>
      <c r="C492" s="58"/>
      <c r="D492" s="58"/>
      <c r="E492" s="60"/>
      <c r="F492" s="61"/>
      <c r="G492" s="59"/>
      <c r="H492" s="61"/>
      <c r="I492" s="58"/>
      <c r="J492" s="63"/>
      <c r="K492" s="58"/>
      <c r="L492" s="64"/>
      <c r="M492" s="65"/>
      <c r="N492" s="58"/>
      <c r="O492" s="63"/>
      <c r="P492" s="58"/>
      <c r="Q492" s="66"/>
      <c r="R492" s="67"/>
      <c r="S492" s="65"/>
      <c r="T492" s="58"/>
      <c r="U492" s="58"/>
      <c r="V492" s="58"/>
      <c r="W492" s="68"/>
      <c r="X492" s="63"/>
      <c r="Y492" s="63"/>
      <c r="Z492" s="63"/>
      <c r="AA492" s="63"/>
      <c r="AB492" s="64"/>
      <c r="AC492" s="64"/>
      <c r="AD492" s="63"/>
      <c r="AE492" s="63"/>
      <c r="AF492" s="63"/>
      <c r="AG492" s="63"/>
      <c r="AH492" s="58"/>
      <c r="AI492" s="68"/>
      <c r="AJ492" s="65"/>
      <c r="AK492" s="68"/>
      <c r="AL492" s="68"/>
      <c r="AM492" s="68"/>
      <c r="AN492" s="58"/>
      <c r="AO492" s="63"/>
      <c r="AP492" s="58"/>
      <c r="AQ492" s="58"/>
      <c r="AR492" s="58"/>
      <c r="AS492" s="67"/>
      <c r="AT492" s="67"/>
      <c r="AU492" s="58"/>
      <c r="AV492" s="58"/>
      <c r="AW492" s="58"/>
      <c r="AX492" s="57"/>
      <c r="AY492" s="57"/>
      <c r="AZ492" s="58"/>
      <c r="BA492" s="69"/>
      <c r="BB492" s="58"/>
      <c r="BC492" s="65"/>
      <c r="BD492" s="58"/>
      <c r="BE492" s="62"/>
      <c r="BF492" s="74"/>
      <c r="BG492" s="75"/>
      <c r="BH492" s="75"/>
      <c r="BI492" s="75"/>
      <c r="BJ492" s="75"/>
      <c r="BK492" s="75"/>
      <c r="BL492" s="75"/>
      <c r="BM492" s="103"/>
      <c r="BN492" s="75"/>
      <c r="BO492" s="75"/>
      <c r="BP492" s="75"/>
      <c r="BQ492" s="75"/>
      <c r="BR492" s="75"/>
      <c r="BS492" s="75"/>
      <c r="BT492" s="75"/>
      <c r="BU492" s="75"/>
      <c r="BV492" s="75"/>
      <c r="BW492" s="75"/>
      <c r="BX492" s="75"/>
      <c r="BY492" s="75"/>
      <c r="BZ492" s="75"/>
      <c r="CA492" s="75"/>
      <c r="CB492" s="75"/>
      <c r="CC492" s="75"/>
      <c r="CD492" s="75"/>
      <c r="CE492" s="75"/>
      <c r="CF492" s="75"/>
      <c r="CG492" s="75"/>
      <c r="CH492" s="75"/>
      <c r="CI492" s="75"/>
      <c r="CJ492" s="75"/>
      <c r="CK492" s="75"/>
      <c r="CL492" s="75"/>
      <c r="CM492" s="75"/>
      <c r="CN492" s="75"/>
      <c r="CO492" s="75"/>
      <c r="CP492" s="75"/>
      <c r="CQ492" s="75"/>
      <c r="CR492" s="75"/>
      <c r="CS492" s="75"/>
      <c r="CT492" s="75"/>
      <c r="CU492" s="75"/>
      <c r="CV492" s="75"/>
      <c r="CW492" s="75"/>
      <c r="CX492" s="75"/>
      <c r="CY492" s="75"/>
      <c r="CZ492" s="75"/>
      <c r="DA492" s="75"/>
      <c r="DB492" s="75"/>
      <c r="DC492" s="75"/>
      <c r="DD492" s="75"/>
      <c r="DE492" s="75"/>
    </row>
    <row r="493" spans="1:109" s="154" customFormat="1" ht="15" customHeight="1" x14ac:dyDescent="0.2">
      <c r="A493" s="137">
        <f>Input!A493</f>
        <v>9186</v>
      </c>
      <c r="B493" s="137" t="str">
        <f>Input!B493</f>
        <v>Hu1-13</v>
      </c>
      <c r="C493" s="137">
        <f>Input!O493</f>
        <v>2.0543585097077872</v>
      </c>
      <c r="D493" s="137">
        <f>C493*Input!P493/100</f>
        <v>2.789418694887626E-2</v>
      </c>
      <c r="E493" s="138">
        <f>Input!M493</f>
        <v>2.7000127240264882</v>
      </c>
      <c r="F493" s="139">
        <f>E493*Input!N493/100</f>
        <v>4.9301374190965702E-4</v>
      </c>
      <c r="G493" s="140">
        <f t="shared" ref="G493:G503" si="1612">E493*137.88</f>
        <v>372.27775438877217</v>
      </c>
      <c r="H493" s="139">
        <f>G493*Input!L493/100</f>
        <v>3.7529533957124578E-2</v>
      </c>
      <c r="I493" s="137">
        <v>0</v>
      </c>
      <c r="J493" s="141">
        <f>(((C493*$G$4*0.000000001*Input!G493*(234/233))-(I493*0.000000000000001))/Input!F493)*1000000000000</f>
        <v>751.40601245144978</v>
      </c>
      <c r="K493" s="137">
        <f>J493*Input!P493/100</f>
        <v>10.20263001164861</v>
      </c>
      <c r="L493" s="142">
        <f t="shared" ref="L493:L503" si="1613">(J493/234)*602200000000*0.0000028263/(365.2425*24*60)</f>
        <v>10.39139896185727</v>
      </c>
      <c r="M493" s="143">
        <f>L493*Input!P493/100</f>
        <v>0.14109495686010284</v>
      </c>
      <c r="N493" s="137">
        <v>0</v>
      </c>
      <c r="O493" s="141">
        <f>(((G493*$D$4*0.000000001*Input!G493*(238/236))-(N493*0.000000001))/Input!F493)*1000000</f>
        <v>13.716476732954478</v>
      </c>
      <c r="P493" s="137">
        <f>O493*Input!N493/100</f>
        <v>2.5045850561200146E-3</v>
      </c>
      <c r="Q493" s="144">
        <f t="shared" ref="Q493:Q497" si="1614">(O493/238.05)*602200000000000000*0.00000000015512/(365.2425*24*60)</f>
        <v>10.233852040573877</v>
      </c>
      <c r="R493" s="145">
        <f>Q493*Input!N493/100</f>
        <v>1.8686688561781789E-3</v>
      </c>
      <c r="S493" s="143">
        <f>Input!S493*0.0000028263/0.000000000155125</f>
        <v>0.99878749558256052</v>
      </c>
      <c r="T493" s="137">
        <f>S493*Input!T493/100</f>
        <v>2.8221101181775776E-3</v>
      </c>
      <c r="U493" s="143">
        <f>S493</f>
        <v>0.99878749558256052</v>
      </c>
      <c r="V493" s="137">
        <f>U493*Input!T493/100</f>
        <v>2.8221101181775776E-3</v>
      </c>
      <c r="W493" s="146">
        <v>0</v>
      </c>
      <c r="X493" s="141">
        <f>((($L$4*0.000000001*Input!G493/Input!W493*(232/229))-(W493*0.000000001))/Input!F493)*1000000000</f>
        <v>0.94861032551012225</v>
      </c>
      <c r="Y493" s="141">
        <f>X493*Input!X493/100</f>
        <v>7.9744703802031927E-3</v>
      </c>
      <c r="Z493" s="141">
        <f t="shared" ref="Z493:Z503" si="1615">(X493/232)*6.022E+23*0.000000001*0.000000000049475/(365.2425*24*60)</f>
        <v>2.3162349896385803E-4</v>
      </c>
      <c r="AA493" s="141">
        <f>Z493*Input!X493/100</f>
        <v>1.9471374938418816E-6</v>
      </c>
      <c r="AB493" s="142">
        <v>0</v>
      </c>
      <c r="AC493" s="142">
        <v>0.85</v>
      </c>
      <c r="AD493" s="141">
        <f>(((Input!G493*$L$4*0.000000001*Input!U493*(230/229))-((AB493*0.000000000000001)+(Input!G493*AC493*0.000000000000001)))/Input!F493)*1000000000000</f>
        <v>225.30438573193206</v>
      </c>
      <c r="AE493" s="141">
        <f>AD493*Input!V493/100</f>
        <v>0.94045478272615501</v>
      </c>
      <c r="AF493" s="141">
        <f t="shared" ref="AF493:AF503" si="1616">(AD493/230)*602200000000*0.0000091577/(365.2425*24*60)</f>
        <v>10.271294326949768</v>
      </c>
      <c r="AG493" s="141">
        <f>AF493*Input!V493/100</f>
        <v>4.2873945143975412E-2</v>
      </c>
      <c r="AH493" s="137">
        <f t="shared" ref="AH493:AH503" si="1617">AF493/Z493</f>
        <v>44344.785278252253</v>
      </c>
      <c r="AI493" s="146">
        <f t="shared" ref="AI493:AI503" si="1618">AH493*SQRT((AG493/AF493)^2+(AA493/Z493)^2)</f>
        <v>416.20928013216331</v>
      </c>
      <c r="AJ493" s="143">
        <f t="shared" ref="AJ493:AJ503" si="1619">(U493-1)*1000</f>
        <v>-1.212504417439475</v>
      </c>
      <c r="AK493" s="146">
        <f t="shared" ref="AK493:AK503" si="1620">V493*1000</f>
        <v>2.8221101181775774</v>
      </c>
      <c r="AL493" s="146">
        <f t="shared" ref="AL493:AL503" si="1621">AF493/Q493</f>
        <v>1.0036586698955041</v>
      </c>
      <c r="AM493" s="146">
        <f t="shared" ref="AM493:AM503" si="1622">AL493*SQRT((R493/Q493)^2+(AG493/AF493)^2)</f>
        <v>4.1934304929848636E-3</v>
      </c>
      <c r="AN493" s="137">
        <f>AF493/Q493</f>
        <v>1.0036586698955041</v>
      </c>
      <c r="AO493" s="141">
        <f t="shared" ref="AO493:AO503" si="1623">AN493*SQRT((R493/Q493)^2+(AG493/AF493)^2)</f>
        <v>4.1934304929848636E-3</v>
      </c>
      <c r="AP493" s="137" t="str">
        <f t="shared" ref="AP493:AP503" si="1624">ThU_Alter_Kombi(AN493,U493)</f>
        <v>Out of range</v>
      </c>
      <c r="AQ493" s="137" t="e">
        <f t="shared" ref="AQ493:AQ503" si="1625">Montealter(AN493,AO493,U493,V493)</f>
        <v>#VALUE!</v>
      </c>
      <c r="AR493" s="137" t="e">
        <f t="shared" ref="AR493:AR503" si="1626">(AQ493/AP493)*100</f>
        <v>#VALUE!</v>
      </c>
      <c r="AS493" s="145">
        <f t="shared" ref="AS493:AS503" si="1627">Z493/Q493</f>
        <v>2.2633070914602497E-5</v>
      </c>
      <c r="AT493" s="145">
        <f t="shared" ref="AT493:AT503" si="1628">AS493*SQRT((Y493/X493)^2+(P493/O493)^2)</f>
        <v>1.9030925620242437E-7</v>
      </c>
      <c r="AU493" s="137">
        <v>0.75</v>
      </c>
      <c r="AV493" s="137">
        <f t="shared" ref="AV493:AV503" si="1629">AU493/2</f>
        <v>0.375</v>
      </c>
      <c r="AW493" s="137" t="str">
        <f t="shared" ref="AW493:AW503" si="1630">marincorr_age(AN493,U493,AS493,AU493)</f>
        <v>Out of range</v>
      </c>
      <c r="AX493" s="147">
        <f t="shared" ref="AX493:AX503" si="1631">marincorr_age_error(AN493, AO493, U493, V493, AS493, AT493, AU493, AV493)</f>
        <v>267.62648572879999</v>
      </c>
      <c r="AY493" s="147" t="e">
        <f t="shared" ref="AY493:AY503" si="1632">SQRT(((AU493*EXP(-0.0000091577*AW493*1000))/(0.0000091577*(EXP(-0.0000091577*AW493*1000)+(AJ493/1000)*EXP(-(0.0000091577-0.0000028263)*AW493*1000)-AS493*AU493*EXP(-0.0000091577*AW493*1000))))^2*AT493^2+((AS493*EXP(-0.0000091577*AW493*1000))/(0.0000091577*(EXP(-0.0000091577*AW493*1000)+(AJ493/1000)*EXP(-(0.0000091577-0.0000028263)*AW493*1000)-AS493*AU493*EXP(-0.0000091577*AW493*1000))))^2*AV493^2+((0.0000091577/(0.0000091577-0.0000028263))*(EXP(-(0.0000091577-0.0000028263)*AW493*1000)-1)/(0.0000091577*(EXP(-0.0000091577*AW493*1000)+(AJ493/1000)*EXP(-(0.0000091577-0.0000028263)*AW493*1000)-AS493*AU493*EXP(-0.0000091577*AW493*1000))))^2*T493^2+(1/(0.0000091577*(EXP(-0.0000091577*AW493*1000)+(AJ493/1000)*EXP(-(0.0000091577-0.0000028263)*AW493*1000)-AS493*AU493*EXP(-0.0000091577*AW493*1000))))^2*AO493^2)/1000</f>
        <v>#VALUE!</v>
      </c>
      <c r="AZ493" s="137" t="str">
        <f>Input!B493</f>
        <v>Hu1-13</v>
      </c>
      <c r="BA493" s="148">
        <f>Input!E493</f>
        <v>0</v>
      </c>
      <c r="BB493" s="137" t="e">
        <f t="shared" ref="BB493:BB503" si="1633">((U493-1)*EXP(0.0000028263*AW493*1000))*1000</f>
        <v>#VALUE!</v>
      </c>
      <c r="BC493" s="143" t="e">
        <f t="shared" ref="BC493:BC503" si="1634">SQRT((EXP(0.0000028263*AW493*1000)*V493)^2+((U493-1)*0.0000028263*EXP(0.0000028263*AW493*1000)*AX493*1000)^2)*1000</f>
        <v>#VALUE!</v>
      </c>
      <c r="BD493" s="137" t="e">
        <f t="shared" ref="BD493:BD503" si="1635">AW493*1000-58</f>
        <v>#VALUE!</v>
      </c>
      <c r="BE493" s="149" t="e">
        <f t="shared" ref="BE493:BE503" si="1636">AY493/2*1000</f>
        <v>#VALUE!</v>
      </c>
      <c r="BF493" s="150" t="e">
        <f t="shared" ref="BF493:BF503" si="1637">AY493/AW493*100</f>
        <v>#VALUE!</v>
      </c>
      <c r="BG493" s="151"/>
      <c r="BH493" s="151"/>
      <c r="BI493" s="151"/>
      <c r="BJ493" s="151"/>
      <c r="BK493" s="151"/>
      <c r="BL493" s="151"/>
      <c r="BM493" s="155"/>
      <c r="BN493" s="151"/>
      <c r="BO493" s="151"/>
      <c r="BP493" s="151"/>
      <c r="BQ493" s="151"/>
      <c r="BR493" s="151"/>
      <c r="BS493" s="151"/>
      <c r="BT493" s="151"/>
      <c r="BU493" s="151"/>
      <c r="BV493" s="151"/>
      <c r="BW493" s="151"/>
      <c r="BX493" s="151"/>
      <c r="BY493" s="151"/>
      <c r="BZ493" s="151"/>
      <c r="CA493" s="151"/>
      <c r="CB493" s="151"/>
      <c r="CC493" s="151"/>
      <c r="CD493" s="151"/>
      <c r="CE493" s="151"/>
      <c r="CF493" s="151"/>
      <c r="CG493" s="151"/>
      <c r="CH493" s="151"/>
      <c r="CI493" s="151"/>
      <c r="CJ493" s="151"/>
      <c r="CK493" s="151"/>
      <c r="CL493" s="151"/>
      <c r="CM493" s="151"/>
      <c r="CN493" s="151"/>
      <c r="CO493" s="151"/>
      <c r="CP493" s="151"/>
      <c r="CQ493" s="151"/>
      <c r="CR493" s="151"/>
      <c r="CS493" s="151"/>
      <c r="CT493" s="151"/>
      <c r="CU493" s="151"/>
      <c r="CV493" s="151"/>
      <c r="CW493" s="151"/>
      <c r="CX493" s="151"/>
      <c r="CY493" s="151"/>
      <c r="CZ493" s="151"/>
      <c r="DA493" s="151"/>
      <c r="DB493" s="151"/>
      <c r="DC493" s="151"/>
      <c r="DD493" s="151"/>
      <c r="DE493" s="151"/>
    </row>
    <row r="494" spans="1:109" ht="15" customHeight="1" x14ac:dyDescent="0.2">
      <c r="A494" s="9">
        <f>Input!A494</f>
        <v>9539</v>
      </c>
      <c r="B494" s="9" t="str">
        <f>Input!B494</f>
        <v>FL-K</v>
      </c>
      <c r="C494" s="9">
        <f>Input!O494</f>
        <v>1.5166999920085353</v>
      </c>
      <c r="D494" s="9">
        <f>C494*Input!P494/100</f>
        <v>1.7924830927701859E-3</v>
      </c>
      <c r="E494" s="11">
        <f>Input!M494</f>
        <v>1.6870956046946759</v>
      </c>
      <c r="F494" s="12">
        <f>E494*Input!N494/100</f>
        <v>7.8806749242225137E-5</v>
      </c>
      <c r="G494" s="13">
        <f t="shared" si="1612"/>
        <v>232.61674197530189</v>
      </c>
      <c r="H494" s="12">
        <f>G494*Input!L494/100</f>
        <v>7.3280439066569494E-3</v>
      </c>
      <c r="I494" s="9">
        <v>0.3</v>
      </c>
      <c r="J494" s="21">
        <f>(((C494*$G$4*0.000000001*Input!G494*(234/233))-(I494*0.000000000000001))/Input!F494)*1000000000000</f>
        <v>43.850109330307127</v>
      </c>
      <c r="K494" s="9">
        <f>J494*Input!P494/100</f>
        <v>5.1823419268704908E-2</v>
      </c>
      <c r="L494" s="14">
        <f t="shared" si="1613"/>
        <v>0.60641513778374634</v>
      </c>
      <c r="M494" s="22">
        <f>L494*Input!P494/100</f>
        <v>7.1668021850372046E-4</v>
      </c>
      <c r="N494" s="9">
        <v>5.0000000000000001E-3</v>
      </c>
      <c r="O494" s="21">
        <f>(((G494*$D$4*0.000000001*Input!G494*(238/236))-(N494*0.000000001))/Input!F494)*1000000</f>
        <v>0.67746564994043812</v>
      </c>
      <c r="P494" s="9">
        <f>O494*Input!N494/100</f>
        <v>3.1645429841979406E-5</v>
      </c>
      <c r="Q494" s="23">
        <f t="shared" si="1614"/>
        <v>0.50545656578154685</v>
      </c>
      <c r="R494" s="24">
        <f>Q494*Input!N494/100</f>
        <v>2.3610629250374662E-5</v>
      </c>
      <c r="S494" s="65">
        <f>Input!S494*0.0000028263/0.000000000155125</f>
        <v>1.193767218391411</v>
      </c>
      <c r="T494" s="9">
        <f>S494*Input!T494/100</f>
        <v>5.9930505817178635E-4</v>
      </c>
      <c r="U494" s="9">
        <f>S494*1/((U493+U495)/2)</f>
        <v>1.193926950513301</v>
      </c>
      <c r="V494" s="9">
        <f>U494*Input!T494/100</f>
        <v>5.9938524823491279E-4</v>
      </c>
      <c r="W494" s="3">
        <v>3.0000000000000001E-3</v>
      </c>
      <c r="X494" s="21">
        <f>((($L$4*0.000000001*Input!G494/Input!W494*(232/229))-(W494*0.000000001))/Input!F494)*1000000000</f>
        <v>1.471248456174451</v>
      </c>
      <c r="Y494" s="21">
        <f>X494*Input!X494/100</f>
        <v>4.5049119541118359E-3</v>
      </c>
      <c r="Z494" s="21">
        <f t="shared" si="1615"/>
        <v>3.5923677626115445E-4</v>
      </c>
      <c r="AA494" s="21">
        <f>Z494*Input!X494/100</f>
        <v>1.0999706004405708E-6</v>
      </c>
      <c r="AB494" s="14">
        <v>0.05</v>
      </c>
      <c r="AC494" s="14">
        <v>0.85</v>
      </c>
      <c r="AD494" s="21">
        <f>(((Input!G494*$L$4*0.000000001*Input!U494*(230/229))-((AB494*0.000000000000001)+(Input!G494*AC494*0.000000000000001)))/Input!F494)*1000000000000</f>
        <v>13.580956234123798</v>
      </c>
      <c r="AE494" s="21">
        <f>AD494*Input!V494/100</f>
        <v>3.3603874986518012E-2</v>
      </c>
      <c r="AF494" s="21">
        <f t="shared" si="1616"/>
        <v>0.61913574504527968</v>
      </c>
      <c r="AG494" s="21">
        <f>AF494*Input!V494/100</f>
        <v>1.5319510509805108E-3</v>
      </c>
      <c r="AH494" s="9">
        <f t="shared" si="1617"/>
        <v>1723.4753955012291</v>
      </c>
      <c r="AI494" s="3">
        <f t="shared" si="1618"/>
        <v>6.7848873953511859</v>
      </c>
      <c r="AJ494" s="22">
        <f t="shared" si="1619"/>
        <v>193.92695051330099</v>
      </c>
      <c r="AK494" s="3">
        <f t="shared" si="1620"/>
        <v>0.59938524823491279</v>
      </c>
      <c r="AL494" s="3">
        <f t="shared" si="1621"/>
        <v>1.2249039521090399</v>
      </c>
      <c r="AM494" s="3">
        <f t="shared" si="1622"/>
        <v>3.0313663306889668E-3</v>
      </c>
      <c r="AN494" s="9">
        <f>AL494*1/((AN493+AN495)/2)</f>
        <v>1.2195966981903437</v>
      </c>
      <c r="AO494" s="21">
        <f t="shared" si="1623"/>
        <v>3.0182320512135417E-3</v>
      </c>
      <c r="AP494" s="58">
        <f t="shared" si="1624"/>
        <v>369.61520000000002</v>
      </c>
      <c r="AQ494" s="58">
        <f t="shared" si="1625"/>
        <v>5.8663999999999996</v>
      </c>
      <c r="AR494" s="58">
        <f t="shared" si="1626"/>
        <v>1.5871641642443275</v>
      </c>
      <c r="AS494" s="67">
        <f t="shared" si="1627"/>
        <v>7.1071740003158428E-4</v>
      </c>
      <c r="AT494" s="67">
        <f t="shared" si="1628"/>
        <v>2.1764453445169351E-6</v>
      </c>
      <c r="AU494" s="58">
        <v>0.75</v>
      </c>
      <c r="AV494" s="58">
        <f t="shared" si="1629"/>
        <v>0.375</v>
      </c>
      <c r="AW494" s="58">
        <f t="shared" si="1630"/>
        <v>369.57769999999999</v>
      </c>
      <c r="AX494" s="57">
        <f t="shared" si="1631"/>
        <v>5.5878206631999996</v>
      </c>
      <c r="AY494" s="47">
        <f t="shared" si="1632"/>
        <v>6.4785553431959091</v>
      </c>
      <c r="AZ494" s="9" t="str">
        <f>Input!B494</f>
        <v>FL-K</v>
      </c>
      <c r="BA494" s="48">
        <f>Input!E494</f>
        <v>0</v>
      </c>
      <c r="BB494" s="58">
        <f t="shared" si="1633"/>
        <v>551.15661026142823</v>
      </c>
      <c r="BC494" s="22">
        <f t="shared" si="1634"/>
        <v>8.8694655698462448</v>
      </c>
      <c r="BD494" s="9">
        <f t="shared" si="1635"/>
        <v>369519.7</v>
      </c>
      <c r="BE494" s="49">
        <f t="shared" si="1636"/>
        <v>3239.2776715979544</v>
      </c>
      <c r="BF494" s="89">
        <f t="shared" si="1637"/>
        <v>1.7529616487130879</v>
      </c>
      <c r="BG494" s="85"/>
      <c r="BH494" s="85"/>
      <c r="BI494" s="85"/>
      <c r="BJ494" s="85"/>
      <c r="BK494" s="85"/>
      <c r="BL494" s="85"/>
      <c r="BM494" s="90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s="154" customFormat="1" ht="15" customHeight="1" x14ac:dyDescent="0.2">
      <c r="A495" s="137">
        <f>Input!A495</f>
        <v>9186</v>
      </c>
      <c r="B495" s="137" t="str">
        <f>Input!B495</f>
        <v>Hu1-13</v>
      </c>
      <c r="C495" s="137">
        <f>Input!O495</f>
        <v>2.0673645894759924</v>
      </c>
      <c r="D495" s="137">
        <f>C495*Input!P495/100</f>
        <v>3.1680359938207808E-2</v>
      </c>
      <c r="E495" s="138">
        <f>Input!M495</f>
        <v>2.6997512904898993</v>
      </c>
      <c r="F495" s="139">
        <f>E495*Input!N495/100</f>
        <v>5.9328374933396489E-4</v>
      </c>
      <c r="G495" s="140">
        <f t="shared" si="1612"/>
        <v>372.24170793274732</v>
      </c>
      <c r="H495" s="139">
        <f>G495*Input!L495/100</f>
        <v>3.2128431276782325E-2</v>
      </c>
      <c r="I495" s="137">
        <v>0</v>
      </c>
      <c r="J495" s="141">
        <f>(((C495*$G$4*0.000000001*Input!G495*(234/233))-(I495*0.000000000000001))/Input!F495)*1000000000000</f>
        <v>756.16314052333769</v>
      </c>
      <c r="K495" s="137">
        <f>J495*Input!P495/100</f>
        <v>11.587467728591051</v>
      </c>
      <c r="L495" s="142">
        <f t="shared" si="1613"/>
        <v>10.457186585177402</v>
      </c>
      <c r="M495" s="143">
        <f>L495*Input!P495/100</f>
        <v>0.16024625585919922</v>
      </c>
      <c r="N495" s="137">
        <v>0</v>
      </c>
      <c r="O495" s="141">
        <f>(((G495*$D$4*0.000000001*Input!G495*(238/236))-(N495*0.000000001))/Input!F495)*1000000</f>
        <v>13.715148610686786</v>
      </c>
      <c r="P495" s="137">
        <f>O495*Input!N495/100</f>
        <v>3.0139719977480715E-3</v>
      </c>
      <c r="Q495" s="144">
        <f t="shared" si="1614"/>
        <v>10.232861129639243</v>
      </c>
      <c r="R495" s="145">
        <f>Q495*Input!N495/100</f>
        <v>2.248722035541472E-3</v>
      </c>
      <c r="S495" s="143">
        <f>Input!S495*0.0000028263/0.000000000155125</f>
        <v>1.0009449300539974</v>
      </c>
      <c r="T495" s="137">
        <f>S495*Input!T495/100</f>
        <v>3.5192738698959845E-3</v>
      </c>
      <c r="U495" s="143">
        <f>S495</f>
        <v>1.0009449300539974</v>
      </c>
      <c r="V495" s="137">
        <f>U495*Input!T495/100</f>
        <v>3.5192738698959845E-3</v>
      </c>
      <c r="W495" s="146">
        <v>0</v>
      </c>
      <c r="X495" s="141">
        <f>((($L$4*0.000000001*Input!G495/Input!W495*(232/229))-(W495*0.000000001))/Input!F495)*1000000000</f>
        <v>0.9294705374144645</v>
      </c>
      <c r="Y495" s="141">
        <f>X495*Input!X495/100</f>
        <v>6.5738936438949347E-3</v>
      </c>
      <c r="Z495" s="141">
        <f t="shared" si="1615"/>
        <v>2.2695011035641375E-4</v>
      </c>
      <c r="AA495" s="141">
        <f>Z495*Input!X495/100</f>
        <v>1.605156729446715E-6</v>
      </c>
      <c r="AB495" s="142">
        <v>0</v>
      </c>
      <c r="AC495" s="142">
        <v>0.85</v>
      </c>
      <c r="AD495" s="141">
        <f>(((Input!G495*$L$4*0.000000001*Input!U495*(230/229))-((AB495*0.000000000000001)+(Input!G495*AC495*0.000000000000001)))/Input!F495)*1000000000000</f>
        <v>225.59366322808719</v>
      </c>
      <c r="AE495" s="141">
        <f>AD495*Input!V495/100</f>
        <v>0.80916889172686557</v>
      </c>
      <c r="AF495" s="141">
        <f t="shared" si="1616"/>
        <v>10.284482060936924</v>
      </c>
      <c r="AG495" s="141">
        <f>AF495*Input!V495/100</f>
        <v>3.6888815191671823E-2</v>
      </c>
      <c r="AH495" s="137">
        <f t="shared" si="1617"/>
        <v>45316.047852039643</v>
      </c>
      <c r="AI495" s="146">
        <f t="shared" si="1618"/>
        <v>359.36780117304033</v>
      </c>
      <c r="AJ495" s="143">
        <f t="shared" si="1619"/>
        <v>0.94493005399742813</v>
      </c>
      <c r="AK495" s="146">
        <f t="shared" si="1620"/>
        <v>3.5192738698959847</v>
      </c>
      <c r="AL495" s="146">
        <f t="shared" si="1621"/>
        <v>1.0050446234580632</v>
      </c>
      <c r="AM495" s="146">
        <f t="shared" si="1622"/>
        <v>3.6116960422796001E-3</v>
      </c>
      <c r="AN495" s="137">
        <f>AF495/Q495</f>
        <v>1.0050446234580632</v>
      </c>
      <c r="AO495" s="141">
        <f t="shared" si="1623"/>
        <v>3.6116960422796001E-3</v>
      </c>
      <c r="AP495" s="137" t="str">
        <f t="shared" si="1624"/>
        <v>Out of range</v>
      </c>
      <c r="AQ495" s="137" t="e">
        <f t="shared" si="1625"/>
        <v>#VALUE!</v>
      </c>
      <c r="AR495" s="137" t="e">
        <f t="shared" si="1626"/>
        <v>#VALUE!</v>
      </c>
      <c r="AS495" s="145">
        <f t="shared" si="1627"/>
        <v>2.2178558614370134E-5</v>
      </c>
      <c r="AT495" s="145">
        <f t="shared" si="1628"/>
        <v>1.5693864347620587E-7</v>
      </c>
      <c r="AU495" s="137">
        <v>0.75</v>
      </c>
      <c r="AV495" s="137">
        <f t="shared" si="1629"/>
        <v>0.375</v>
      </c>
      <c r="AW495" s="137" t="str">
        <f t="shared" si="1630"/>
        <v>Out of range</v>
      </c>
      <c r="AX495" s="147">
        <f t="shared" si="1631"/>
        <v>255.1239891436</v>
      </c>
      <c r="AY495" s="147" t="e">
        <f t="shared" si="1632"/>
        <v>#VALUE!</v>
      </c>
      <c r="AZ495" s="137" t="str">
        <f>Input!B495</f>
        <v>Hu1-13</v>
      </c>
      <c r="BA495" s="148">
        <f>Input!E495</f>
        <v>0</v>
      </c>
      <c r="BB495" s="137" t="e">
        <f t="shared" si="1633"/>
        <v>#VALUE!</v>
      </c>
      <c r="BC495" s="143" t="e">
        <f t="shared" si="1634"/>
        <v>#VALUE!</v>
      </c>
      <c r="BD495" s="137" t="e">
        <f t="shared" si="1635"/>
        <v>#VALUE!</v>
      </c>
      <c r="BE495" s="149" t="e">
        <f t="shared" si="1636"/>
        <v>#VALUE!</v>
      </c>
      <c r="BF495" s="150" t="e">
        <f t="shared" si="1637"/>
        <v>#VALUE!</v>
      </c>
      <c r="BG495" s="151"/>
      <c r="BH495" s="151"/>
      <c r="BI495" s="151"/>
      <c r="BJ495" s="151"/>
      <c r="BK495" s="151"/>
      <c r="BL495" s="151"/>
      <c r="BM495" s="155"/>
      <c r="BN495" s="151"/>
      <c r="BO495" s="151"/>
      <c r="BP495" s="151"/>
      <c r="BQ495" s="151"/>
      <c r="BR495" s="151"/>
      <c r="BS495" s="151"/>
      <c r="BT495" s="151"/>
      <c r="BU495" s="151"/>
      <c r="BV495" s="151"/>
      <c r="BW495" s="151"/>
      <c r="BX495" s="151"/>
      <c r="BY495" s="151"/>
      <c r="BZ495" s="151"/>
      <c r="CA495" s="151"/>
      <c r="CB495" s="151"/>
      <c r="CC495" s="151"/>
      <c r="CD495" s="151"/>
      <c r="CE495" s="151"/>
      <c r="CF495" s="151"/>
      <c r="CG495" s="151"/>
      <c r="CH495" s="151"/>
      <c r="CI495" s="151"/>
      <c r="CJ495" s="151"/>
      <c r="CK495" s="151"/>
      <c r="CL495" s="151"/>
      <c r="CM495" s="151"/>
      <c r="CN495" s="151"/>
      <c r="CO495" s="151"/>
      <c r="CP495" s="151"/>
      <c r="CQ495" s="151"/>
      <c r="CR495" s="151"/>
      <c r="CS495" s="151"/>
      <c r="CT495" s="151"/>
      <c r="CU495" s="151"/>
      <c r="CV495" s="151"/>
      <c r="CW495" s="151"/>
      <c r="CX495" s="151"/>
      <c r="CY495" s="151"/>
      <c r="CZ495" s="151"/>
      <c r="DA495" s="151"/>
      <c r="DB495" s="151"/>
      <c r="DC495" s="151"/>
      <c r="DD495" s="151"/>
      <c r="DE495" s="151"/>
    </row>
    <row r="496" spans="1:109" ht="15" customHeight="1" x14ac:dyDescent="0.2">
      <c r="A496" s="9">
        <f>Input!A496</f>
        <v>9540</v>
      </c>
      <c r="B496" s="9" t="str">
        <f>Input!B496</f>
        <v>FL-L</v>
      </c>
      <c r="C496" s="9">
        <f>Input!O496</f>
        <v>0.14978242119992974</v>
      </c>
      <c r="D496" s="9">
        <f>C496*Input!P496/100</f>
        <v>5.2174835669142829E-4</v>
      </c>
      <c r="E496" s="11">
        <f>Input!M496</f>
        <v>0.17411832945691963</v>
      </c>
      <c r="F496" s="12">
        <f>E496*Input!N496/100</f>
        <v>1.6279804812638731E-5</v>
      </c>
      <c r="G496" s="13">
        <f t="shared" si="1612"/>
        <v>24.007435265520076</v>
      </c>
      <c r="H496" s="12">
        <f>G496*Input!L496/100</f>
        <v>2.8542112996487786E-3</v>
      </c>
      <c r="I496" s="9">
        <v>0.3</v>
      </c>
      <c r="J496" s="21">
        <f>(((C496*$G$4*0.000000001*Input!G496*(234/233))-(I496*0.000000000000001))/Input!F496)*1000000000000</f>
        <v>5.1309720179177019</v>
      </c>
      <c r="K496" s="9">
        <f>J496*Input!P496/100</f>
        <v>1.7873100175119335E-2</v>
      </c>
      <c r="L496" s="14">
        <f t="shared" si="1613"/>
        <v>7.0957613349884832E-2</v>
      </c>
      <c r="M496" s="22">
        <f>L496*Input!P496/100</f>
        <v>2.4717198362437425E-4</v>
      </c>
      <c r="N496" s="9">
        <v>5.0000000000000001E-3</v>
      </c>
      <c r="O496" s="21">
        <f>(((G496*$D$4*0.000000001*Input!G496*(238/236))-(N496*0.000000001))/Input!F496)*1000000</f>
        <v>8.2842732987356379E-2</v>
      </c>
      <c r="P496" s="9">
        <f>O496*Input!N496/100</f>
        <v>7.745672310240011E-6</v>
      </c>
      <c r="Q496" s="23">
        <f t="shared" si="1614"/>
        <v>6.1808895136496254E-2</v>
      </c>
      <c r="R496" s="24">
        <f>Q496*Input!N496/100</f>
        <v>5.7790397578790095E-6</v>
      </c>
      <c r="S496" s="65">
        <f>Input!S496*0.0000028263/0.000000000155125</f>
        <v>1.1461190323532855</v>
      </c>
      <c r="T496" s="9">
        <f>S496*Input!T496/100</f>
        <v>3.3871273752394061E-3</v>
      </c>
      <c r="U496" s="9">
        <f>S496*1/((U495+U497)/2)</f>
        <v>1.1466009116414315</v>
      </c>
      <c r="V496" s="9">
        <f>U496*Input!T496/100</f>
        <v>3.3885514738560118E-3</v>
      </c>
      <c r="W496" s="3">
        <v>3.0000000000000001E-3</v>
      </c>
      <c r="X496" s="21">
        <f>((($L$4*0.000000001*Input!G496/Input!W496*(232/229))-(W496*0.000000001))/Input!F496)*1000000000</f>
        <v>4.1190718545693761</v>
      </c>
      <c r="Y496" s="21">
        <f>X496*Input!X496/100</f>
        <v>9.8930478088594294E-3</v>
      </c>
      <c r="Z496" s="21">
        <f t="shared" si="1615"/>
        <v>1.0057594881500438E-3</v>
      </c>
      <c r="AA496" s="21">
        <f>Z496*Input!X496/100</f>
        <v>2.4155992057882143E-6</v>
      </c>
      <c r="AB496" s="14">
        <v>0.05</v>
      </c>
      <c r="AC496" s="14">
        <v>0.85</v>
      </c>
      <c r="AD496" s="21">
        <f>(((Input!G496*$L$4*0.000000001*Input!U496*(230/229))-((AB496*0.000000000000001)+(Input!G496*AC496*0.000000000000001)))/Input!F496)*1000000000000</f>
        <v>1.5477564783944997</v>
      </c>
      <c r="AE496" s="21">
        <f>AD496*Input!V496/100</f>
        <v>4.182879269424445E-3</v>
      </c>
      <c r="AF496" s="21">
        <f t="shared" si="1616"/>
        <v>7.0559932885407892E-2</v>
      </c>
      <c r="AG496" s="21">
        <f>AF496*Input!V496/100</f>
        <v>1.9069129067675282E-4</v>
      </c>
      <c r="AH496" s="9">
        <f t="shared" si="1617"/>
        <v>70.155870977854931</v>
      </c>
      <c r="AI496" s="3">
        <f t="shared" si="1618"/>
        <v>0.25365226255254281</v>
      </c>
      <c r="AJ496" s="22">
        <f t="shared" si="1619"/>
        <v>146.60091164143151</v>
      </c>
      <c r="AK496" s="3">
        <f t="shared" si="1620"/>
        <v>3.3885514738560119</v>
      </c>
      <c r="AL496" s="3">
        <f t="shared" si="1621"/>
        <v>1.141582174047703</v>
      </c>
      <c r="AM496" s="3">
        <f t="shared" si="1622"/>
        <v>3.0870213250599786E-3</v>
      </c>
      <c r="AN496" s="9">
        <f>AL496*1/((AN495+AN497)/2)</f>
        <v>1.1344226463686375</v>
      </c>
      <c r="AO496" s="21">
        <f t="shared" si="1623"/>
        <v>3.0676608137230974E-3</v>
      </c>
      <c r="AP496" s="58">
        <f t="shared" si="1624"/>
        <v>325.70890000000003</v>
      </c>
      <c r="AQ496" s="58">
        <f t="shared" si="1625"/>
        <v>9.1556999999999995</v>
      </c>
      <c r="AR496" s="58">
        <f t="shared" si="1626"/>
        <v>2.8110070065632224</v>
      </c>
      <c r="AS496" s="67">
        <f t="shared" si="1627"/>
        <v>1.6272083264536042E-2</v>
      </c>
      <c r="AT496" s="67">
        <f t="shared" si="1628"/>
        <v>3.9111343019646784E-5</v>
      </c>
      <c r="AU496" s="58">
        <v>0.75</v>
      </c>
      <c r="AV496" s="58">
        <f t="shared" si="1629"/>
        <v>0.375</v>
      </c>
      <c r="AW496" s="58">
        <f t="shared" si="1630"/>
        <v>324.73</v>
      </c>
      <c r="AX496" s="57">
        <f t="shared" si="1631"/>
        <v>8.4646221863999997</v>
      </c>
      <c r="AY496" s="47">
        <f t="shared" si="1632"/>
        <v>8.3085629028741668</v>
      </c>
      <c r="AZ496" s="9" t="str">
        <f>Input!B496</f>
        <v>FL-L</v>
      </c>
      <c r="BA496" s="48">
        <f>Input!E496</f>
        <v>0</v>
      </c>
      <c r="BB496" s="58">
        <f t="shared" si="1633"/>
        <v>367.05012055395065</v>
      </c>
      <c r="BC496" s="22">
        <f t="shared" si="1634"/>
        <v>12.210138810697577</v>
      </c>
      <c r="BD496" s="9">
        <f t="shared" si="1635"/>
        <v>324672</v>
      </c>
      <c r="BE496" s="49">
        <f t="shared" si="1636"/>
        <v>4154.281451437083</v>
      </c>
      <c r="BF496" s="89">
        <f t="shared" si="1637"/>
        <v>2.5586065047498434</v>
      </c>
      <c r="BG496" s="85"/>
      <c r="BH496" s="85"/>
      <c r="BI496" s="85"/>
      <c r="BJ496" s="85"/>
      <c r="BK496" s="85"/>
      <c r="BL496" s="85"/>
      <c r="BM496" s="90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s="154" customFormat="1" ht="15" customHeight="1" x14ac:dyDescent="0.2">
      <c r="A497" s="137">
        <f>Input!A497</f>
        <v>9186</v>
      </c>
      <c r="B497" s="137" t="str">
        <f>Input!B497</f>
        <v>Hu1-13</v>
      </c>
      <c r="C497" s="137">
        <f>Input!O497</f>
        <v>2.0592259390276118</v>
      </c>
      <c r="D497" s="137">
        <f>C497*Input!P497/100</f>
        <v>3.5116917856773011E-2</v>
      </c>
      <c r="E497" s="138">
        <f>Input!M497</f>
        <v>2.6998644267042082</v>
      </c>
      <c r="F497" s="139">
        <f>E497*Input!N497/100</f>
        <v>5.9252004837589002E-4</v>
      </c>
      <c r="G497" s="140">
        <f t="shared" si="1612"/>
        <v>372.25730715397623</v>
      </c>
      <c r="H497" s="139">
        <f>G497*Input!L497/100</f>
        <v>3.7315336276433964E-2</v>
      </c>
      <c r="I497" s="137">
        <v>0</v>
      </c>
      <c r="J497" s="141">
        <f>(((C497*$G$4*0.000000001*Input!G497*(234/233))-(I497*0.000000000000001))/Input!F497)*1000000000000</f>
        <v>753.18633250698826</v>
      </c>
      <c r="K497" s="137">
        <f>J497*Input!P497/100</f>
        <v>12.844429583080041</v>
      </c>
      <c r="L497" s="142">
        <f t="shared" si="1613"/>
        <v>10.416019494126557</v>
      </c>
      <c r="M497" s="143">
        <f>L497*Input!P497/100</f>
        <v>0.17762912463239133</v>
      </c>
      <c r="N497" s="137">
        <v>0</v>
      </c>
      <c r="O497" s="141">
        <f>(((G497*$D$4*0.000000001*Input!G497*(238/236))-(N497*0.000000001))/Input!F497)*1000000</f>
        <v>13.715723359923118</v>
      </c>
      <c r="P497" s="137">
        <f>O497*Input!N497/100</f>
        <v>3.0100922803196484E-3</v>
      </c>
      <c r="Q497" s="144">
        <f t="shared" si="1614"/>
        <v>10.233289949573075</v>
      </c>
      <c r="R497" s="145">
        <f>Q497*Input!N497/100</f>
        <v>2.2458273815501644E-3</v>
      </c>
      <c r="S497" s="143">
        <f>Input!S497*0.0000028263/0.000000000155125</f>
        <v>0.99821453461543797</v>
      </c>
      <c r="T497" s="137">
        <f>S497*Input!T497/100</f>
        <v>3.0432556173103698E-3</v>
      </c>
      <c r="U497" s="143">
        <f>S497</f>
        <v>0.99821453461543797</v>
      </c>
      <c r="V497" s="137">
        <f>U497*Input!T497/100</f>
        <v>3.0432556173103698E-3</v>
      </c>
      <c r="W497" s="146">
        <v>0</v>
      </c>
      <c r="X497" s="141">
        <f>((($L$4*0.000000001*Input!G497/Input!W497*(232/229))-(W497*0.000000001))/Input!F497)*1000000000</f>
        <v>0.93648626724423012</v>
      </c>
      <c r="Y497" s="141">
        <f>X497*Input!X497/100</f>
        <v>7.7187912524258199E-3</v>
      </c>
      <c r="Z497" s="141">
        <f t="shared" si="1615"/>
        <v>2.2866315084021994E-4</v>
      </c>
      <c r="AA497" s="141">
        <f>Z497*Input!X497/100</f>
        <v>1.8847079665689461E-6</v>
      </c>
      <c r="AB497" s="142">
        <v>0</v>
      </c>
      <c r="AC497" s="142">
        <v>0.85</v>
      </c>
      <c r="AD497" s="141">
        <f>(((Input!G497*$L$4*0.000000001*Input!U497*(230/229))-((AB497*0.000000000000001)+(Input!G497*AC497*0.000000000000001)))/Input!F497)*1000000000000</f>
        <v>226.17171971840173</v>
      </c>
      <c r="AE497" s="141">
        <f>AD497*Input!V497/100</f>
        <v>0.78370866361194058</v>
      </c>
      <c r="AF497" s="141">
        <f t="shared" si="1616"/>
        <v>10.310834802941194</v>
      </c>
      <c r="AG497" s="141">
        <f>AF497*Input!V497/100</f>
        <v>3.5728120979039761E-2</v>
      </c>
      <c r="AH497" s="137">
        <f t="shared" si="1617"/>
        <v>45091.80760019338</v>
      </c>
      <c r="AI497" s="146">
        <f t="shared" si="1618"/>
        <v>403.16789610261941</v>
      </c>
      <c r="AJ497" s="143">
        <f t="shared" si="1619"/>
        <v>-1.785465384562035</v>
      </c>
      <c r="AK497" s="146">
        <f t="shared" si="1620"/>
        <v>3.0432556173103698</v>
      </c>
      <c r="AL497" s="146">
        <f t="shared" si="1621"/>
        <v>1.0075777050929113</v>
      </c>
      <c r="AM497" s="146">
        <f t="shared" si="1622"/>
        <v>3.4983576406409809E-3</v>
      </c>
      <c r="AN497" s="137">
        <f>AF497/Q497</f>
        <v>1.0075777050929113</v>
      </c>
      <c r="AO497" s="141">
        <f t="shared" si="1623"/>
        <v>3.4983576406409809E-3</v>
      </c>
      <c r="AP497" s="137" t="str">
        <f t="shared" si="1624"/>
        <v>Out of range</v>
      </c>
      <c r="AQ497" s="137" t="e">
        <f t="shared" si="1625"/>
        <v>#VALUE!</v>
      </c>
      <c r="AR497" s="137" t="e">
        <f t="shared" si="1626"/>
        <v>#VALUE!</v>
      </c>
      <c r="AS497" s="145">
        <f t="shared" si="1627"/>
        <v>2.2345028037611658E-5</v>
      </c>
      <c r="AT497" s="145">
        <f t="shared" si="1628"/>
        <v>1.8423947293369647E-7</v>
      </c>
      <c r="AU497" s="137">
        <v>0.75</v>
      </c>
      <c r="AV497" s="137">
        <f t="shared" si="1629"/>
        <v>0.375</v>
      </c>
      <c r="AW497" s="137" t="str">
        <f t="shared" si="1630"/>
        <v>Out of range</v>
      </c>
      <c r="AX497" s="147">
        <f t="shared" si="1631"/>
        <v>86.611265056899995</v>
      </c>
      <c r="AY497" s="147" t="e">
        <f t="shared" si="1632"/>
        <v>#VALUE!</v>
      </c>
      <c r="AZ497" s="137" t="str">
        <f>Input!B497</f>
        <v>Hu1-13</v>
      </c>
      <c r="BA497" s="148">
        <f>Input!E497</f>
        <v>0</v>
      </c>
      <c r="BB497" s="137" t="e">
        <f t="shared" si="1633"/>
        <v>#VALUE!</v>
      </c>
      <c r="BC497" s="143" t="e">
        <f t="shared" si="1634"/>
        <v>#VALUE!</v>
      </c>
      <c r="BD497" s="137" t="e">
        <f t="shared" si="1635"/>
        <v>#VALUE!</v>
      </c>
      <c r="BE497" s="149" t="e">
        <f t="shared" si="1636"/>
        <v>#VALUE!</v>
      </c>
      <c r="BF497" s="150" t="e">
        <f t="shared" si="1637"/>
        <v>#VALUE!</v>
      </c>
      <c r="BG497" s="151"/>
      <c r="BH497" s="151"/>
      <c r="BI497" s="151"/>
      <c r="BJ497" s="151"/>
      <c r="BK497" s="151"/>
      <c r="BL497" s="151"/>
      <c r="BM497" s="155"/>
      <c r="BN497" s="151"/>
      <c r="BO497" s="151"/>
      <c r="BP497" s="151"/>
      <c r="BQ497" s="151"/>
      <c r="BR497" s="151"/>
      <c r="BS497" s="151"/>
      <c r="BT497" s="151"/>
      <c r="BU497" s="151"/>
      <c r="BV497" s="151"/>
      <c r="BW497" s="151"/>
      <c r="BX497" s="151"/>
      <c r="BY497" s="151"/>
      <c r="BZ497" s="151"/>
      <c r="CA497" s="151"/>
      <c r="CB497" s="151"/>
      <c r="CC497" s="151"/>
      <c r="CD497" s="151"/>
      <c r="CE497" s="151"/>
      <c r="CF497" s="151"/>
      <c r="CG497" s="151"/>
      <c r="CH497" s="151"/>
      <c r="CI497" s="151"/>
      <c r="CJ497" s="151"/>
      <c r="CK497" s="151"/>
      <c r="CL497" s="151"/>
      <c r="CM497" s="151"/>
      <c r="CN497" s="151"/>
      <c r="CO497" s="151"/>
      <c r="CP497" s="151"/>
      <c r="CQ497" s="151"/>
      <c r="CR497" s="151"/>
      <c r="CS497" s="151"/>
      <c r="CT497" s="151"/>
      <c r="CU497" s="151"/>
      <c r="CV497" s="151"/>
      <c r="CW497" s="151"/>
      <c r="CX497" s="151"/>
      <c r="CY497" s="151"/>
      <c r="CZ497" s="151"/>
      <c r="DA497" s="151"/>
      <c r="DB497" s="151"/>
      <c r="DC497" s="151"/>
      <c r="DD497" s="151"/>
      <c r="DE497" s="151"/>
    </row>
    <row r="498" spans="1:109" ht="15" customHeight="1" x14ac:dyDescent="0.2">
      <c r="A498" s="9">
        <f>Input!A498</f>
        <v>9541</v>
      </c>
      <c r="B498" s="9" t="str">
        <f>Input!B498</f>
        <v>FL-M</v>
      </c>
      <c r="C498" s="9">
        <f>Input!O498</f>
        <v>0.34081710617372518</v>
      </c>
      <c r="D498" s="9">
        <f>C498*Input!P498/100</f>
        <v>7.6524095473117231E-4</v>
      </c>
      <c r="E498" s="11">
        <f>Input!M498</f>
        <v>0.4002021044457294</v>
      </c>
      <c r="F498" s="12">
        <f>E498*Input!N498/100</f>
        <v>2.6852555668492583E-5</v>
      </c>
      <c r="G498" s="13">
        <f t="shared" si="1612"/>
        <v>55.17986616097717</v>
      </c>
      <c r="H498" s="12">
        <f>G498*Input!L498/100</f>
        <v>4.7212061812242807E-3</v>
      </c>
      <c r="I498" s="9">
        <v>0.3</v>
      </c>
      <c r="J498" s="21">
        <f>(((C498*$G$4*0.000000001*Input!G498*(234/233))-(I498*0.000000000000001))/Input!F498)*1000000000000</f>
        <v>5.2486950939919126</v>
      </c>
      <c r="K498" s="9">
        <f>J498*Input!P498/100</f>
        <v>1.1784961412036186E-2</v>
      </c>
      <c r="L498" s="14">
        <f t="shared" si="1613"/>
        <v>7.2585637920134366E-2</v>
      </c>
      <c r="M498" s="22">
        <f>L498*Input!P498/100</f>
        <v>1.6297744994484378E-4</v>
      </c>
      <c r="N498" s="9">
        <v>5.0000000000000001E-3</v>
      </c>
      <c r="O498" s="21">
        <f>(((G498*$D$4*0.000000001*Input!G498*(238/236))-(N498*0.000000001))/Input!F498)*1000000</f>
        <v>8.5602288188833364E-2</v>
      </c>
      <c r="P498" s="9">
        <f>O498*Input!N498/100</f>
        <v>5.7436984548708357E-6</v>
      </c>
      <c r="Q498" s="23">
        <f t="shared" ref="Q498:Q509" si="1638">(O498/238.05)*602200000000000000*0.00000000015512/(365.2425*24*60)</f>
        <v>6.3867797009005647E-2</v>
      </c>
      <c r="R498" s="24">
        <f>Q498*Input!N498/100</f>
        <v>4.2853687063529115E-6</v>
      </c>
      <c r="S498" s="65">
        <f>Input!S498*0.0000028263/0.000000000155125</f>
        <v>1.1325729755496088</v>
      </c>
      <c r="T498" s="9">
        <f>S498*Input!T498/100</f>
        <v>2.4771198883462176E-3</v>
      </c>
      <c r="U498" s="9">
        <f>S498*1/((U497+U499)/2)</f>
        <v>1.1322844983487339</v>
      </c>
      <c r="V498" s="9">
        <f>U498*Input!T498/100</f>
        <v>2.4764889421493293E-3</v>
      </c>
      <c r="W498" s="3">
        <v>3.0000000000000001E-3</v>
      </c>
      <c r="X498" s="21">
        <f>((($L$4*0.000000001*Input!G498/Input!W498*(232/229))-(W498*0.000000001))/Input!F498)*1000000000</f>
        <v>1.2484864605678607</v>
      </c>
      <c r="Y498" s="21">
        <f>X498*Input!X498/100</f>
        <v>3.119801347413288E-3</v>
      </c>
      <c r="Z498" s="21">
        <f t="shared" si="1615"/>
        <v>3.048446708085563E-4</v>
      </c>
      <c r="AA498" s="21">
        <f>Z498*Input!X498/100</f>
        <v>7.6176622236473199E-7</v>
      </c>
      <c r="AB498" s="14">
        <v>0.05</v>
      </c>
      <c r="AC498" s="14">
        <v>0.85</v>
      </c>
      <c r="AD498" s="21">
        <f>(((Input!G498*$L$4*0.000000001*Input!U498*(230/229))-((AB498*0.000000000000001)+(Input!G498*AC498*0.000000000000001)))/Input!F498)*1000000000000</f>
        <v>1.5806303739420491</v>
      </c>
      <c r="AE498" s="21">
        <f>AD498*Input!V498/100</f>
        <v>5.0873114783214135E-3</v>
      </c>
      <c r="AF498" s="21">
        <f t="shared" si="1616"/>
        <v>7.2058605251439978E-2</v>
      </c>
      <c r="AG498" s="21">
        <f>AF498*Input!V498/100</f>
        <v>2.319230198602538E-4</v>
      </c>
      <c r="AH498" s="9">
        <f t="shared" si="1617"/>
        <v>236.37810383994895</v>
      </c>
      <c r="AI498" s="3">
        <f t="shared" si="1618"/>
        <v>0.96317309843940768</v>
      </c>
      <c r="AJ498" s="22">
        <f t="shared" si="1619"/>
        <v>132.28449834873391</v>
      </c>
      <c r="AK498" s="3">
        <f t="shared" si="1620"/>
        <v>2.4764889421493295</v>
      </c>
      <c r="AL498" s="3">
        <f t="shared" si="1621"/>
        <v>1.1282462935316118</v>
      </c>
      <c r="AM498" s="3">
        <f t="shared" si="1622"/>
        <v>3.6320872631974139E-3</v>
      </c>
      <c r="AN498" s="9">
        <f>AL498*1/((AN497+AN499)/2)</f>
        <v>1.1215245896801369</v>
      </c>
      <c r="AO498" s="21">
        <f t="shared" si="1623"/>
        <v>3.6104485349464153E-3</v>
      </c>
      <c r="AP498" s="58">
        <f t="shared" si="1624"/>
        <v>334.39580000000001</v>
      </c>
      <c r="AQ498" s="58">
        <f t="shared" si="1625"/>
        <v>7.8967000000000001</v>
      </c>
      <c r="AR498" s="58">
        <f t="shared" si="1626"/>
        <v>2.3614830090569319</v>
      </c>
      <c r="AS498" s="67">
        <f t="shared" si="1627"/>
        <v>4.7730575514538546E-3</v>
      </c>
      <c r="AT498" s="67">
        <f t="shared" si="1628"/>
        <v>1.1931533881403734E-5</v>
      </c>
      <c r="AU498" s="58">
        <v>0.75</v>
      </c>
      <c r="AV498" s="58">
        <f t="shared" si="1629"/>
        <v>0.375</v>
      </c>
      <c r="AW498" s="58">
        <f t="shared" si="1630"/>
        <v>334.10379999999998</v>
      </c>
      <c r="AX498" s="57">
        <f t="shared" si="1631"/>
        <v>8.7805910006999994</v>
      </c>
      <c r="AY498" s="47">
        <f t="shared" si="1632"/>
        <v>8.3482848561666803</v>
      </c>
      <c r="AZ498" s="9" t="str">
        <f>Input!B498</f>
        <v>FL-M</v>
      </c>
      <c r="BA498" s="48">
        <f>Input!E498</f>
        <v>0</v>
      </c>
      <c r="BB498" s="58">
        <f t="shared" si="1633"/>
        <v>340.09754167331903</v>
      </c>
      <c r="BC498" s="22">
        <f t="shared" si="1634"/>
        <v>10.572254201499693</v>
      </c>
      <c r="BD498" s="9">
        <f t="shared" si="1635"/>
        <v>334045.8</v>
      </c>
      <c r="BE498" s="49">
        <f t="shared" si="1636"/>
        <v>4174.1424280833398</v>
      </c>
      <c r="BF498" s="89">
        <f t="shared" si="1637"/>
        <v>2.4987099386976985</v>
      </c>
      <c r="BG498" s="85"/>
      <c r="BH498" s="85"/>
      <c r="BI498" s="85"/>
      <c r="BJ498" s="85"/>
      <c r="BK498" s="85"/>
      <c r="BL498" s="85"/>
      <c r="BM498" s="90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s="154" customFormat="1" ht="15" customHeight="1" x14ac:dyDescent="0.2">
      <c r="A499" s="137">
        <f>Input!A499</f>
        <v>9186</v>
      </c>
      <c r="B499" s="137" t="str">
        <f>Input!B499</f>
        <v>Hu1-13</v>
      </c>
      <c r="C499" s="137">
        <f>Input!O499</f>
        <v>2.0378404301464377</v>
      </c>
      <c r="D499" s="137">
        <f>C499*Input!P499/100</f>
        <v>3.0784147470095693E-2</v>
      </c>
      <c r="E499" s="138">
        <f>Input!M499</f>
        <v>2.7002428753833492</v>
      </c>
      <c r="F499" s="139">
        <f>E499*Input!N499/100</f>
        <v>4.379358797832207E-4</v>
      </c>
      <c r="G499" s="140">
        <f t="shared" si="1612"/>
        <v>372.30948765785615</v>
      </c>
      <c r="H499" s="139">
        <f>G499*Input!L499/100</f>
        <v>3.8890885999246692E-2</v>
      </c>
      <c r="I499" s="137">
        <v>0</v>
      </c>
      <c r="J499" s="141">
        <f>(((C499*$G$4*0.000000001*Input!G499*(234/233))-(I499*0.000000000000001))/Input!F499)*1000000000000</f>
        <v>745.36432876386652</v>
      </c>
      <c r="K499" s="137">
        <f>J499*Input!P499/100</f>
        <v>11.259667379337898</v>
      </c>
      <c r="L499" s="142">
        <f t="shared" si="1613"/>
        <v>10.307846868104123</v>
      </c>
      <c r="M499" s="143">
        <f>L499*Input!P499/100</f>
        <v>0.15571301530418608</v>
      </c>
      <c r="N499" s="137">
        <v>0</v>
      </c>
      <c r="O499" s="141">
        <f>(((G499*$D$4*0.000000001*Input!G499*(238/236))-(N499*0.000000001))/Input!F499)*1000000</f>
        <v>13.717645936974648</v>
      </c>
      <c r="P499" s="137">
        <f>O499*Input!N499/100</f>
        <v>2.2247811101476743E-3</v>
      </c>
      <c r="Q499" s="144">
        <f t="shared" si="1638"/>
        <v>10.234724382734377</v>
      </c>
      <c r="R499" s="145">
        <f>Q499*Input!N499/100</f>
        <v>1.6599073615758495E-3</v>
      </c>
      <c r="S499" s="143">
        <f>Input!S499*0.0000028263/0.000000000155125</f>
        <v>1.0022950143562128</v>
      </c>
      <c r="T499" s="137">
        <f>S499*Input!T499/100</f>
        <v>3.017811234219024E-3</v>
      </c>
      <c r="U499" s="143">
        <f>S499</f>
        <v>1.0022950143562128</v>
      </c>
      <c r="V499" s="137">
        <f>U499*Input!T499/100</f>
        <v>3.017811234219024E-3</v>
      </c>
      <c r="W499" s="146">
        <v>0</v>
      </c>
      <c r="X499" s="141">
        <f>((($L$4*0.000000001*Input!G499/Input!W499*(232/229))-(W499*0.000000001))/Input!F499)*1000000000</f>
        <v>0.92505651499380315</v>
      </c>
      <c r="Y499" s="141">
        <f>X499*Input!X499/100</f>
        <v>7.0473550747656788E-3</v>
      </c>
      <c r="Z499" s="141">
        <f t="shared" si="1615"/>
        <v>2.2587233237942542E-4</v>
      </c>
      <c r="AA499" s="141">
        <f>Z499*Input!X499/100</f>
        <v>1.7207624637441394E-6</v>
      </c>
      <c r="AB499" s="142">
        <v>0</v>
      </c>
      <c r="AC499" s="142">
        <v>0.85</v>
      </c>
      <c r="AD499" s="141">
        <f>(((Input!G499*$L$4*0.000000001*Input!U499*(230/229))-((AB499*0.000000000000001)+(Input!G499*AC499*0.000000000000001)))/Input!F499)*1000000000000</f>
        <v>225.49204627759164</v>
      </c>
      <c r="AE499" s="141">
        <f>AD499*Input!V499/100</f>
        <v>0.96037712293548194</v>
      </c>
      <c r="AF499" s="141">
        <f t="shared" si="1616"/>
        <v>10.279849494181706</v>
      </c>
      <c r="AG499" s="141">
        <f>AF499*Input!V499/100</f>
        <v>4.3782175222617077E-2</v>
      </c>
      <c r="AH499" s="137">
        <f t="shared" si="1617"/>
        <v>45511.76935169458</v>
      </c>
      <c r="AI499" s="146">
        <f t="shared" si="1618"/>
        <v>397.22617114079145</v>
      </c>
      <c r="AJ499" s="143">
        <f t="shared" si="1619"/>
        <v>2.2950143562128211</v>
      </c>
      <c r="AK499" s="146">
        <f t="shared" si="1620"/>
        <v>3.0178112342190238</v>
      </c>
      <c r="AL499" s="146">
        <f t="shared" si="1621"/>
        <v>1.0044090206789986</v>
      </c>
      <c r="AM499" s="146">
        <f t="shared" si="1622"/>
        <v>4.2809074362435808E-3</v>
      </c>
      <c r="AN499" s="137">
        <f>AF499/Q499</f>
        <v>1.0044090206789986</v>
      </c>
      <c r="AO499" s="141">
        <f t="shared" si="1623"/>
        <v>4.2809074362435808E-3</v>
      </c>
      <c r="AP499" s="137" t="str">
        <f t="shared" si="1624"/>
        <v>Out of range</v>
      </c>
      <c r="AQ499" s="137" t="e">
        <f t="shared" si="1625"/>
        <v>#VALUE!</v>
      </c>
      <c r="AR499" s="137" t="e">
        <f t="shared" si="1626"/>
        <v>#VALUE!</v>
      </c>
      <c r="AS499" s="145">
        <f t="shared" si="1627"/>
        <v>2.2069214952233023E-5</v>
      </c>
      <c r="AT499" s="145">
        <f t="shared" si="1628"/>
        <v>1.6816792408994364E-7</v>
      </c>
      <c r="AU499" s="137">
        <v>0.75</v>
      </c>
      <c r="AV499" s="137">
        <f t="shared" si="1629"/>
        <v>0.375</v>
      </c>
      <c r="AW499" s="137" t="str">
        <f t="shared" si="1630"/>
        <v>Out of range</v>
      </c>
      <c r="AX499" s="147">
        <f t="shared" si="1631"/>
        <v>310.36347121609998</v>
      </c>
      <c r="AY499" s="147" t="e">
        <f t="shared" si="1632"/>
        <v>#VALUE!</v>
      </c>
      <c r="AZ499" s="137" t="str">
        <f>Input!B499</f>
        <v>Hu1-13</v>
      </c>
      <c r="BA499" s="148">
        <f>Input!E499</f>
        <v>0</v>
      </c>
      <c r="BB499" s="137" t="e">
        <f t="shared" si="1633"/>
        <v>#VALUE!</v>
      </c>
      <c r="BC499" s="143" t="e">
        <f t="shared" si="1634"/>
        <v>#VALUE!</v>
      </c>
      <c r="BD499" s="137" t="e">
        <f t="shared" si="1635"/>
        <v>#VALUE!</v>
      </c>
      <c r="BE499" s="149" t="e">
        <f t="shared" si="1636"/>
        <v>#VALUE!</v>
      </c>
      <c r="BF499" s="150" t="e">
        <f t="shared" si="1637"/>
        <v>#VALUE!</v>
      </c>
      <c r="BG499" s="151"/>
      <c r="BH499" s="151"/>
      <c r="BI499" s="151"/>
      <c r="BJ499" s="151"/>
      <c r="BK499" s="151"/>
      <c r="BL499" s="151"/>
      <c r="BM499" s="155"/>
      <c r="BN499" s="151"/>
      <c r="BO499" s="151"/>
      <c r="BP499" s="151"/>
      <c r="BQ499" s="151"/>
      <c r="BR499" s="151"/>
      <c r="BS499" s="151"/>
      <c r="BT499" s="151"/>
      <c r="BU499" s="151"/>
      <c r="BV499" s="151"/>
      <c r="BW499" s="151"/>
      <c r="BX499" s="151"/>
      <c r="BY499" s="151"/>
      <c r="BZ499" s="151"/>
      <c r="CA499" s="151"/>
      <c r="CB499" s="151"/>
      <c r="CC499" s="151"/>
      <c r="CD499" s="151"/>
      <c r="CE499" s="151"/>
      <c r="CF499" s="151"/>
      <c r="CG499" s="151"/>
      <c r="CH499" s="151"/>
      <c r="CI499" s="151"/>
      <c r="CJ499" s="151"/>
      <c r="CK499" s="151"/>
      <c r="CL499" s="151"/>
      <c r="CM499" s="151"/>
      <c r="CN499" s="151"/>
      <c r="CO499" s="151"/>
      <c r="CP499" s="151"/>
      <c r="CQ499" s="151"/>
      <c r="CR499" s="151"/>
      <c r="CS499" s="151"/>
      <c r="CT499" s="151"/>
      <c r="CU499" s="151"/>
      <c r="CV499" s="151"/>
      <c r="CW499" s="151"/>
      <c r="CX499" s="151"/>
      <c r="CY499" s="151"/>
      <c r="CZ499" s="151"/>
      <c r="DA499" s="151"/>
      <c r="DB499" s="151"/>
      <c r="DC499" s="151"/>
      <c r="DD499" s="151"/>
      <c r="DE499" s="151"/>
    </row>
    <row r="500" spans="1:109" ht="15" customHeight="1" x14ac:dyDescent="0.2">
      <c r="A500" s="9">
        <f>Input!A500</f>
        <v>9542</v>
      </c>
      <c r="B500" s="9" t="str">
        <f>Input!B500</f>
        <v>FL-N</v>
      </c>
      <c r="C500" s="9">
        <f>Input!O500</f>
        <v>0.61120347095095973</v>
      </c>
      <c r="D500" s="9">
        <f>C500*Input!P500/100</f>
        <v>1.2579314224586582E-3</v>
      </c>
      <c r="E500" s="11">
        <f>Input!M500</f>
        <v>0.4732050533400553</v>
      </c>
      <c r="F500" s="12">
        <f>E500*Input!N500/100</f>
        <v>2.2800638593666755E-5</v>
      </c>
      <c r="G500" s="13">
        <f t="shared" si="1612"/>
        <v>65.245512754526828</v>
      </c>
      <c r="H500" s="12">
        <f>G500*Input!L500/100</f>
        <v>3.7034379262521917E-3</v>
      </c>
      <c r="I500" s="9">
        <v>0.3</v>
      </c>
      <c r="J500" s="21">
        <f>(((C500*$G$4*0.000000001*Input!G500*(234/233))-(I500*0.000000000000001))/Input!F500)*1000000000000</f>
        <v>10.687320699526412</v>
      </c>
      <c r="K500" s="9">
        <f>J500*Input!P500/100</f>
        <v>2.1995811818460376E-2</v>
      </c>
      <c r="L500" s="14">
        <f t="shared" si="1613"/>
        <v>0.1477978767561034</v>
      </c>
      <c r="M500" s="22">
        <f>L500*Input!P500/100</f>
        <v>3.04186088889361E-4</v>
      </c>
      <c r="N500" s="9">
        <v>5.0000000000000001E-3</v>
      </c>
      <c r="O500" s="21">
        <f>(((G500*$D$4*0.000000001*Input!G500*(238/236))-(N500*0.000000001))/Input!F500)*1000000</f>
        <v>0.11491571024353518</v>
      </c>
      <c r="P500" s="9">
        <f>O500*Input!N500/100</f>
        <v>5.5370321164226395E-6</v>
      </c>
      <c r="Q500" s="23">
        <f t="shared" si="1638"/>
        <v>8.5738517161942251E-2</v>
      </c>
      <c r="R500" s="24">
        <f>Q500*Input!N500/100</f>
        <v>4.1311751207388566E-6</v>
      </c>
      <c r="S500" s="65">
        <f>Input!S500*0.0000028263/0.000000000155125</f>
        <v>1.7128165186331439</v>
      </c>
      <c r="T500" s="9">
        <f>S500*Input!T500/100</f>
        <v>1.7721443926486239E-3</v>
      </c>
      <c r="U500" s="9">
        <f>S500*1/((U499+U501)/2)</f>
        <v>1.7122215526859927</v>
      </c>
      <c r="V500" s="9">
        <f>U500*Input!T500/100</f>
        <v>1.7715288185018365E-3</v>
      </c>
      <c r="W500" s="3">
        <v>3.0000000000000001E-3</v>
      </c>
      <c r="X500" s="21">
        <f>((($L$4*0.000000001*Input!G500/Input!W500*(232/229))-(W500*0.000000001))/Input!F500)*1000000000</f>
        <v>1.2728420964858047</v>
      </c>
      <c r="Y500" s="21">
        <f>X500*Input!X500/100</f>
        <v>2.4915532128420765E-3</v>
      </c>
      <c r="Z500" s="21">
        <f t="shared" si="1615"/>
        <v>3.1079162021348749E-4</v>
      </c>
      <c r="AA500" s="21">
        <f>Z500*Input!X500/100</f>
        <v>6.0836600392556634E-7</v>
      </c>
      <c r="AB500" s="14">
        <v>0.05</v>
      </c>
      <c r="AC500" s="14">
        <v>0.85</v>
      </c>
      <c r="AD500" s="21">
        <f>(((Input!G500*$L$4*0.000000001*Input!U500*(230/229))-((AB500*0.000000000000001)+(Input!G500*AC500*0.000000000000001)))/Input!F500)*1000000000000</f>
        <v>3.5141330622276068</v>
      </c>
      <c r="AE500" s="21">
        <f>AD500*Input!V500/100</f>
        <v>8.2811426294927236E-3</v>
      </c>
      <c r="AF500" s="21">
        <f t="shared" si="1616"/>
        <v>0.16020413836573347</v>
      </c>
      <c r="AG500" s="21">
        <f>AF500*Input!V500/100</f>
        <v>3.7752506696506498E-4</v>
      </c>
      <c r="AH500" s="9">
        <f t="shared" si="1617"/>
        <v>515.47122877922777</v>
      </c>
      <c r="AI500" s="3">
        <f t="shared" si="1618"/>
        <v>1.5791356875427009</v>
      </c>
      <c r="AJ500" s="22">
        <f t="shared" si="1619"/>
        <v>712.22155268599272</v>
      </c>
      <c r="AK500" s="3">
        <f t="shared" si="1620"/>
        <v>1.7715288185018365</v>
      </c>
      <c r="AL500" s="3">
        <f t="shared" si="1621"/>
        <v>1.8685200498994066</v>
      </c>
      <c r="AM500" s="3">
        <f t="shared" si="1622"/>
        <v>4.4041346591912039E-3</v>
      </c>
      <c r="AN500" s="9">
        <f>AL500*1/((AN499+AN501)/2)</f>
        <v>1.8599810496328943</v>
      </c>
      <c r="AO500" s="21">
        <f t="shared" si="1623"/>
        <v>4.3840080852052231E-3</v>
      </c>
      <c r="AP500" s="58">
        <f t="shared" si="1624"/>
        <v>334.89659999999998</v>
      </c>
      <c r="AQ500" s="58">
        <f t="shared" si="1625"/>
        <v>3.9725000000000001</v>
      </c>
      <c r="AR500" s="58">
        <f t="shared" si="1626"/>
        <v>1.186187020113074</v>
      </c>
      <c r="AS500" s="67">
        <f t="shared" si="1627"/>
        <v>3.6248774821527022E-3</v>
      </c>
      <c r="AT500" s="67">
        <f t="shared" si="1628"/>
        <v>7.0977467529682112E-6</v>
      </c>
      <c r="AU500" s="58">
        <v>0.75</v>
      </c>
      <c r="AV500" s="58">
        <f t="shared" si="1629"/>
        <v>0.375</v>
      </c>
      <c r="AW500" s="58">
        <f t="shared" si="1630"/>
        <v>334.7919</v>
      </c>
      <c r="AX500" s="57">
        <f t="shared" si="1631"/>
        <v>4.2513197039000001</v>
      </c>
      <c r="AY500" s="47">
        <f t="shared" si="1632"/>
        <v>4.0788918399430294</v>
      </c>
      <c r="AZ500" s="9" t="str">
        <f>Input!B500</f>
        <v>FL-N</v>
      </c>
      <c r="BA500" s="48">
        <f>Input!E500</f>
        <v>0</v>
      </c>
      <c r="BB500" s="58">
        <f t="shared" si="1633"/>
        <v>1834.6543534096475</v>
      </c>
      <c r="BC500" s="22">
        <f t="shared" si="1634"/>
        <v>22.511676885518277</v>
      </c>
      <c r="BD500" s="9">
        <f t="shared" si="1635"/>
        <v>334733.90000000002</v>
      </c>
      <c r="BE500" s="49">
        <f t="shared" si="1636"/>
        <v>2039.4459199715147</v>
      </c>
      <c r="BF500" s="89">
        <f t="shared" si="1637"/>
        <v>1.2183364770602363</v>
      </c>
      <c r="BG500" s="85"/>
      <c r="BH500" s="85"/>
      <c r="BI500" s="85"/>
      <c r="BJ500" s="85"/>
      <c r="BK500" s="85"/>
      <c r="BL500" s="85"/>
      <c r="BM500" s="90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s="154" customFormat="1" ht="15" customHeight="1" x14ac:dyDescent="0.2">
      <c r="A501" s="137">
        <f>Input!A501</f>
        <v>9186</v>
      </c>
      <c r="B501" s="137" t="str">
        <f>Input!B501</f>
        <v>Hu1-13</v>
      </c>
      <c r="C501" s="137">
        <f>Input!O501</f>
        <v>2.0662792111727852</v>
      </c>
      <c r="D501" s="137">
        <f>C501*Input!P501/100</f>
        <v>2.5558609511648386E-2</v>
      </c>
      <c r="E501" s="138">
        <f>Input!M501</f>
        <v>2.699619979956843</v>
      </c>
      <c r="F501" s="139">
        <f>E501*Input!N501/100</f>
        <v>5.3319656428769827E-4</v>
      </c>
      <c r="G501" s="140">
        <f t="shared" si="1612"/>
        <v>372.22360283644952</v>
      </c>
      <c r="H501" s="139">
        <f>G501*Input!L501/100</f>
        <v>4.2809230403108599E-2</v>
      </c>
      <c r="I501" s="137">
        <v>0</v>
      </c>
      <c r="J501" s="141">
        <f>(((C501*$G$4*0.000000001*Input!G501*(234/233))-(I501*0.000000000000001))/Input!F501)*1000000000000</f>
        <v>755.76615052428906</v>
      </c>
      <c r="K501" s="137">
        <f>J501*Input!P501/100</f>
        <v>9.3483648380744988</v>
      </c>
      <c r="L501" s="142">
        <f t="shared" si="1613"/>
        <v>10.451696502059059</v>
      </c>
      <c r="M501" s="143">
        <f>L501*Input!P501/100</f>
        <v>0.12928109046732841</v>
      </c>
      <c r="N501" s="137">
        <v>0</v>
      </c>
      <c r="O501" s="141">
        <f>(((G501*$D$4*0.000000001*Input!G501*(238/236))-(N501*0.000000001))/Input!F501)*1000000</f>
        <v>13.714481533137326</v>
      </c>
      <c r="P501" s="137">
        <f>O501*Input!N501/100</f>
        <v>2.708719926784957E-3</v>
      </c>
      <c r="Q501" s="144">
        <f t="shared" si="1638"/>
        <v>10.23236342362671</v>
      </c>
      <c r="R501" s="145">
        <f>Q501*Input!N501/100</f>
        <v>2.0209737157553895E-3</v>
      </c>
      <c r="S501" s="143">
        <f>Input!S501*0.0000028263/0.000000000155125</f>
        <v>0.99839994938398546</v>
      </c>
      <c r="T501" s="137">
        <f>S501*Input!T501/100</f>
        <v>2.3476797005449555E-3</v>
      </c>
      <c r="U501" s="143">
        <f>S501</f>
        <v>0.99839994938398546</v>
      </c>
      <c r="V501" s="137">
        <f>U501*Input!T501/100</f>
        <v>2.3476797005449555E-3</v>
      </c>
      <c r="W501" s="146">
        <v>0</v>
      </c>
      <c r="X501" s="141">
        <f>((($L$4*0.000000001*Input!G501/Input!W501*(232/229))-(W501*0.000000001))/Input!F501)*1000000000</f>
        <v>0.93439355633198595</v>
      </c>
      <c r="Y501" s="141">
        <f>X501*Input!X501/100</f>
        <v>4.8973236987054922E-3</v>
      </c>
      <c r="Z501" s="141">
        <f t="shared" si="1615"/>
        <v>2.2815217071405145E-4</v>
      </c>
      <c r="AA501" s="141">
        <f>Z501*Input!X501/100</f>
        <v>1.1957863204185463E-6</v>
      </c>
      <c r="AB501" s="142">
        <v>0</v>
      </c>
      <c r="AC501" s="142">
        <v>0.85</v>
      </c>
      <c r="AD501" s="141">
        <f>(((Input!G501*$L$4*0.000000001*Input!U501*(230/229))-((AB501*0.000000000000001)+(Input!G501*AC501*0.000000000000001)))/Input!F501)*1000000000000</f>
        <v>225.5216784711202</v>
      </c>
      <c r="AE501" s="141">
        <f>AD501*Input!V501/100</f>
        <v>0.94485054179245875</v>
      </c>
      <c r="AF501" s="141">
        <f t="shared" si="1616"/>
        <v>10.281200382138442</v>
      </c>
      <c r="AG501" s="141">
        <f>AF501*Input!V501/100</f>
        <v>4.3074341310315852E-2</v>
      </c>
      <c r="AH501" s="137">
        <f t="shared" si="1617"/>
        <v>45062.908452552554</v>
      </c>
      <c r="AI501" s="146">
        <f t="shared" si="1618"/>
        <v>302.3680395217894</v>
      </c>
      <c r="AJ501" s="143">
        <f t="shared" si="1619"/>
        <v>-1.6000506160145367</v>
      </c>
      <c r="AK501" s="146">
        <f t="shared" si="1620"/>
        <v>2.3476797005449557</v>
      </c>
      <c r="AL501" s="146">
        <f t="shared" si="1621"/>
        <v>1.0047727935853965</v>
      </c>
      <c r="AM501" s="146">
        <f t="shared" si="1622"/>
        <v>4.2142931108994936E-3</v>
      </c>
      <c r="AN501" s="137">
        <f>AF501/Q501</f>
        <v>1.0047727935853965</v>
      </c>
      <c r="AO501" s="141">
        <f t="shared" si="1623"/>
        <v>4.2142931108994936E-3</v>
      </c>
      <c r="AP501" s="137" t="str">
        <f t="shared" si="1624"/>
        <v>Out of range</v>
      </c>
      <c r="AQ501" s="137" t="e">
        <f t="shared" si="1625"/>
        <v>#VALUE!</v>
      </c>
      <c r="AR501" s="137" t="e">
        <f t="shared" si="1626"/>
        <v>#VALUE!</v>
      </c>
      <c r="AS501" s="145">
        <f t="shared" si="1627"/>
        <v>2.2297113703686874E-5</v>
      </c>
      <c r="AT501" s="145">
        <f t="shared" si="1628"/>
        <v>1.169461074778086E-7</v>
      </c>
      <c r="AU501" s="137">
        <v>0.75</v>
      </c>
      <c r="AV501" s="137">
        <f t="shared" si="1629"/>
        <v>0.375</v>
      </c>
      <c r="AW501" s="137" t="str">
        <f t="shared" si="1630"/>
        <v>Out of range</v>
      </c>
      <c r="AX501" s="147">
        <f t="shared" si="1631"/>
        <v>195.70472032820001</v>
      </c>
      <c r="AY501" s="147" t="e">
        <f t="shared" si="1632"/>
        <v>#VALUE!</v>
      </c>
      <c r="AZ501" s="137" t="str">
        <f>Input!B501</f>
        <v>Hu1-13</v>
      </c>
      <c r="BA501" s="148">
        <f>Input!E501</f>
        <v>0</v>
      </c>
      <c r="BB501" s="137" t="e">
        <f t="shared" si="1633"/>
        <v>#VALUE!</v>
      </c>
      <c r="BC501" s="143" t="e">
        <f t="shared" si="1634"/>
        <v>#VALUE!</v>
      </c>
      <c r="BD501" s="137" t="e">
        <f t="shared" si="1635"/>
        <v>#VALUE!</v>
      </c>
      <c r="BE501" s="149" t="e">
        <f t="shared" si="1636"/>
        <v>#VALUE!</v>
      </c>
      <c r="BF501" s="150" t="e">
        <f t="shared" si="1637"/>
        <v>#VALUE!</v>
      </c>
      <c r="BG501" s="151"/>
      <c r="BH501" s="151"/>
      <c r="BI501" s="151"/>
      <c r="BJ501" s="151"/>
      <c r="BK501" s="151"/>
      <c r="BL501" s="151"/>
      <c r="BM501" s="155"/>
      <c r="BN501" s="151"/>
      <c r="BO501" s="151"/>
      <c r="BP501" s="151"/>
      <c r="BQ501" s="151"/>
      <c r="BR501" s="151"/>
      <c r="BS501" s="151"/>
      <c r="BT501" s="151"/>
      <c r="BU501" s="151"/>
      <c r="BV501" s="151"/>
      <c r="BW501" s="151"/>
      <c r="BX501" s="151"/>
      <c r="BY501" s="151"/>
      <c r="BZ501" s="151"/>
      <c r="CA501" s="151"/>
      <c r="CB501" s="151"/>
      <c r="CC501" s="151"/>
      <c r="CD501" s="151"/>
      <c r="CE501" s="151"/>
      <c r="CF501" s="151"/>
      <c r="CG501" s="151"/>
      <c r="CH501" s="151"/>
      <c r="CI501" s="151"/>
      <c r="CJ501" s="151"/>
      <c r="CK501" s="151"/>
      <c r="CL501" s="151"/>
      <c r="CM501" s="151"/>
      <c r="CN501" s="151"/>
      <c r="CO501" s="151"/>
      <c r="CP501" s="151"/>
      <c r="CQ501" s="151"/>
      <c r="CR501" s="151"/>
      <c r="CS501" s="151"/>
      <c r="CT501" s="151"/>
      <c r="CU501" s="151"/>
      <c r="CV501" s="151"/>
      <c r="CW501" s="151"/>
      <c r="CX501" s="151"/>
      <c r="CY501" s="151"/>
      <c r="CZ501" s="151"/>
      <c r="DA501" s="151"/>
      <c r="DB501" s="151"/>
      <c r="DC501" s="151"/>
      <c r="DD501" s="151"/>
      <c r="DE501" s="151"/>
    </row>
    <row r="502" spans="1:109" ht="15" customHeight="1" x14ac:dyDescent="0.2">
      <c r="A502" s="9">
        <f>Input!A502</f>
        <v>9543</v>
      </c>
      <c r="B502" s="9" t="str">
        <f>Input!B502</f>
        <v>FL-O</v>
      </c>
      <c r="C502" s="9">
        <f>Input!O502</f>
        <v>1.1519524836555723</v>
      </c>
      <c r="D502" s="9">
        <f>C502*Input!P502/100</f>
        <v>2.0251721155412393E-3</v>
      </c>
      <c r="E502" s="11">
        <f>Input!M502</f>
        <v>0.30536271830077188</v>
      </c>
      <c r="F502" s="12">
        <f>E502*Input!N502/100</f>
        <v>1.7443461387543492E-5</v>
      </c>
      <c r="G502" s="13">
        <f t="shared" si="1612"/>
        <v>42.103411599310427</v>
      </c>
      <c r="H502" s="12">
        <f>G502*Input!L502/100</f>
        <v>3.091509601433022E-3</v>
      </c>
      <c r="I502" s="9">
        <v>0.3</v>
      </c>
      <c r="J502" s="21">
        <f>(((C502*$G$4*0.000000001*Input!G502*(234/233))-(I502*0.000000000000001))/Input!F502)*1000000000000</f>
        <v>19.335347432687431</v>
      </c>
      <c r="K502" s="9">
        <f>J502*Input!P502/100</f>
        <v>3.399220629371752E-2</v>
      </c>
      <c r="L502" s="14">
        <f t="shared" si="1613"/>
        <v>0.26739380030201698</v>
      </c>
      <c r="M502" s="22">
        <f>L502*Input!P502/100</f>
        <v>4.7008750440973788E-4</v>
      </c>
      <c r="N502" s="9">
        <v>5.0000000000000001E-3</v>
      </c>
      <c r="O502" s="21">
        <f>(((G502*$D$4*0.000000001*Input!G502*(238/236))-(N502*0.000000001))/Input!F502)*1000000</f>
        <v>7.117205932674335E-2</v>
      </c>
      <c r="P502" s="9">
        <f>O502*Input!N502/100</f>
        <v>4.0656144130704911E-6</v>
      </c>
      <c r="Q502" s="23">
        <f t="shared" si="1638"/>
        <v>5.3101415090283946E-2</v>
      </c>
      <c r="R502" s="24">
        <f>Q502*Input!N502/100</f>
        <v>3.0333515790848459E-6</v>
      </c>
      <c r="S502" s="65">
        <f>Input!S502*0.0000028263/0.000000000155125</f>
        <v>5.017658731368341</v>
      </c>
      <c r="T502" s="9">
        <f>S502*Input!T502/100</f>
        <v>2.500908693363303E-3</v>
      </c>
      <c r="U502" s="9">
        <f>S502*1/((U501+U503)/2)</f>
        <v>5.0249813138308816</v>
      </c>
      <c r="V502" s="9">
        <f>U502*Input!T502/100</f>
        <v>2.5045584254632463E-3</v>
      </c>
      <c r="W502" s="3">
        <v>3.0000000000000001E-3</v>
      </c>
      <c r="X502" s="21">
        <f>((($L$4*0.000000001*Input!G502/Input!W502*(232/229))-(W502*0.000000001))/Input!F502)*1000000000</f>
        <v>0.10898126795706908</v>
      </c>
      <c r="Y502" s="21">
        <f>X502*Input!X502/100</f>
        <v>2.0214390422316293E-4</v>
      </c>
      <c r="Z502" s="21">
        <f t="shared" si="1615"/>
        <v>2.6610107361165101E-5</v>
      </c>
      <c r="AA502" s="21">
        <f>Z502*Input!X502/100</f>
        <v>4.9357757480876568E-8</v>
      </c>
      <c r="AB502" s="14">
        <v>0.05</v>
      </c>
      <c r="AC502" s="14">
        <v>0.85</v>
      </c>
      <c r="AD502" s="21">
        <f>(((Input!G502*$L$4*0.000000001*Input!U502*(230/229))-((AB502*0.000000000000001)+(Input!G502*AC502*0.000000000000001)))/Input!F502)*1000000000000</f>
        <v>5.361987840159725</v>
      </c>
      <c r="AE502" s="21">
        <f>AD502*Input!V502/100</f>
        <v>1.0780953835613713E-2</v>
      </c>
      <c r="AF502" s="21">
        <f t="shared" si="1616"/>
        <v>0.24444510968967162</v>
      </c>
      <c r="AG502" s="21">
        <f>AF502*Input!V502/100</f>
        <v>4.9148776936192701E-4</v>
      </c>
      <c r="AH502" s="9">
        <f t="shared" si="1617"/>
        <v>9186.1752518299036</v>
      </c>
      <c r="AI502" s="3">
        <f t="shared" si="1618"/>
        <v>25.128994662512774</v>
      </c>
      <c r="AJ502" s="22">
        <f t="shared" si="1619"/>
        <v>4024.9813138308818</v>
      </c>
      <c r="AK502" s="3">
        <f t="shared" si="1620"/>
        <v>2.5045584254632463</v>
      </c>
      <c r="AL502" s="3">
        <f t="shared" si="1621"/>
        <v>4.6033633806945033</v>
      </c>
      <c r="AM502" s="3">
        <f t="shared" si="1622"/>
        <v>9.259378269898158E-3</v>
      </c>
      <c r="AN502" s="9">
        <f>AL502*1/((AN501+AN503)/2)</f>
        <v>4.5776179301899411</v>
      </c>
      <c r="AO502" s="21">
        <f t="shared" si="1623"/>
        <v>9.2075929022796855E-3</v>
      </c>
      <c r="AP502" s="58">
        <f t="shared" si="1624"/>
        <v>166.6567</v>
      </c>
      <c r="AQ502" s="58">
        <f t="shared" si="1625"/>
        <v>0.63460000000000005</v>
      </c>
      <c r="AR502" s="58">
        <f t="shared" si="1626"/>
        <v>0.38078277080969447</v>
      </c>
      <c r="AS502" s="67">
        <f t="shared" si="1627"/>
        <v>5.011186107926151E-4</v>
      </c>
      <c r="AT502" s="67">
        <f t="shared" si="1628"/>
        <v>9.2994054115549003E-7</v>
      </c>
      <c r="AU502" s="58">
        <v>0.75</v>
      </c>
      <c r="AV502" s="58">
        <f t="shared" si="1629"/>
        <v>0.375</v>
      </c>
      <c r="AW502" s="58">
        <f t="shared" si="1630"/>
        <v>166.65119999999999</v>
      </c>
      <c r="AX502" s="57">
        <f t="shared" si="1631"/>
        <v>0.68315104520000003</v>
      </c>
      <c r="AY502" s="47">
        <f t="shared" si="1632"/>
        <v>0.64124745458012755</v>
      </c>
      <c r="AZ502" s="9" t="str">
        <f>Input!B502</f>
        <v>FL-O</v>
      </c>
      <c r="BA502" s="48">
        <f>Input!E502</f>
        <v>0</v>
      </c>
      <c r="BB502" s="58">
        <f t="shared" si="1633"/>
        <v>6446.4304234589463</v>
      </c>
      <c r="BC502" s="22">
        <f t="shared" si="1634"/>
        <v>13.077118517084154</v>
      </c>
      <c r="BD502" s="9">
        <f t="shared" si="1635"/>
        <v>166593.19999999998</v>
      </c>
      <c r="BE502" s="49">
        <f t="shared" si="1636"/>
        <v>320.62372729006375</v>
      </c>
      <c r="BF502" s="89">
        <f t="shared" si="1637"/>
        <v>0.38478418072004739</v>
      </c>
      <c r="BG502" s="85"/>
      <c r="BH502" s="85"/>
      <c r="BI502" s="85"/>
      <c r="BJ502" s="85"/>
      <c r="BK502" s="85"/>
      <c r="BL502" s="85"/>
      <c r="BM502" s="90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s="154" customFormat="1" ht="15" customHeight="1" x14ac:dyDescent="0.2">
      <c r="A503" s="137">
        <f>Input!A503</f>
        <v>9186</v>
      </c>
      <c r="B503" s="137" t="str">
        <f>Input!B503</f>
        <v>Hu1-13</v>
      </c>
      <c r="C503" s="137">
        <f>Input!O503</f>
        <v>2.0715846775367708</v>
      </c>
      <c r="D503" s="137">
        <f>C503*Input!P503/100</f>
        <v>3.7768540028547064E-2</v>
      </c>
      <c r="E503" s="138">
        <f>Input!M503</f>
        <v>2.6989487794381422</v>
      </c>
      <c r="F503" s="139">
        <f>E503*Input!N503/100</f>
        <v>5.4559311920839623E-4</v>
      </c>
      <c r="G503" s="140">
        <f t="shared" si="1612"/>
        <v>372.13105770893105</v>
      </c>
      <c r="H503" s="139">
        <f>G503*Input!L503/100</f>
        <v>3.8059042152660677E-2</v>
      </c>
      <c r="I503" s="137">
        <v>0</v>
      </c>
      <c r="J503" s="141">
        <f>(((C503*$G$4*0.000000001*Input!G503*(234/233))-(I503*0.000000000000001))/Input!F503)*1000000000000</f>
        <v>757.70668782871735</v>
      </c>
      <c r="K503" s="137">
        <f>J503*Input!P503/100</f>
        <v>13.814291870117756</v>
      </c>
      <c r="L503" s="142">
        <f t="shared" si="1613"/>
        <v>10.478532722419997</v>
      </c>
      <c r="M503" s="143">
        <f>L503*Input!P503/100</f>
        <v>0.19104161507785392</v>
      </c>
      <c r="N503" s="137">
        <v>0</v>
      </c>
      <c r="O503" s="141">
        <f>(((G503*$D$4*0.000000001*Input!G503*(238/236))-(N503*0.000000001))/Input!F503)*1000000</f>
        <v>13.711071732058986</v>
      </c>
      <c r="P503" s="137">
        <f>O503*Input!N503/100</f>
        <v>2.771696317831356E-3</v>
      </c>
      <c r="Q503" s="144">
        <f t="shared" si="1638"/>
        <v>10.229819373838788</v>
      </c>
      <c r="R503" s="145">
        <f>Q503*Input!N503/100</f>
        <v>2.0679603494635742E-3</v>
      </c>
      <c r="S503" s="143">
        <f>Input!S503*0.0000028263/0.000000000155125</f>
        <v>0.99868557909653399</v>
      </c>
      <c r="T503" s="137">
        <f>S503*Input!T503/100</f>
        <v>3.3837722876429986E-3</v>
      </c>
      <c r="U503" s="143">
        <f>S503</f>
        <v>0.99868557909653399</v>
      </c>
      <c r="V503" s="137">
        <f>U503*Input!T503/100</f>
        <v>3.3837722876429986E-3</v>
      </c>
      <c r="W503" s="146">
        <v>0</v>
      </c>
      <c r="X503" s="141">
        <f>((($L$4*0.000000001*Input!G503/Input!W503*(232/229))-(W503*0.000000001))/Input!F503)*1000000000</f>
        <v>0.93094690527516566</v>
      </c>
      <c r="Y503" s="141">
        <f>X503*Input!X503/100</f>
        <v>5.7396866800855026E-3</v>
      </c>
      <c r="Z503" s="141">
        <f t="shared" si="1615"/>
        <v>2.2731059714477914E-4</v>
      </c>
      <c r="AA503" s="141">
        <f>Z503*Input!X503/100</f>
        <v>1.4014672579941977E-6</v>
      </c>
      <c r="AB503" s="142">
        <v>0</v>
      </c>
      <c r="AC503" s="142">
        <v>0.85</v>
      </c>
      <c r="AD503" s="141">
        <f>(((Input!G503*$L$4*0.000000001*Input!U503*(230/229))-((AB503*0.000000000000001)+(Input!G503*AC503*0.000000000000001)))/Input!F503)*1000000000000</f>
        <v>225.84771070320249</v>
      </c>
      <c r="AE503" s="141">
        <f>AD503*Input!V503/100</f>
        <v>0.81278882231275573</v>
      </c>
      <c r="AF503" s="141">
        <f t="shared" si="1616"/>
        <v>10.29606371027522</v>
      </c>
      <c r="AG503" s="141">
        <f>AF503*Input!V503/100</f>
        <v>3.7053842482951647E-2</v>
      </c>
      <c r="AH503" s="137">
        <f t="shared" si="1617"/>
        <v>45295.132913303773</v>
      </c>
      <c r="AI503" s="146">
        <f t="shared" si="1618"/>
        <v>323.35817196161838</v>
      </c>
      <c r="AJ503" s="143">
        <f t="shared" si="1619"/>
        <v>-1.314420903466007</v>
      </c>
      <c r="AK503" s="146">
        <f t="shared" si="1620"/>
        <v>3.3837722876429988</v>
      </c>
      <c r="AL503" s="146">
        <f t="shared" si="1621"/>
        <v>1.0064756115446027</v>
      </c>
      <c r="AM503" s="146">
        <f t="shared" si="1622"/>
        <v>3.6278501994249385E-3</v>
      </c>
      <c r="AN503" s="137">
        <f>AF503/Q503</f>
        <v>1.0064756115446027</v>
      </c>
      <c r="AO503" s="141">
        <f t="shared" si="1623"/>
        <v>3.6278501994249385E-3</v>
      </c>
      <c r="AP503" s="137" t="str">
        <f t="shared" si="1624"/>
        <v>Out of range</v>
      </c>
      <c r="AQ503" s="137" t="e">
        <f t="shared" si="1625"/>
        <v>#VALUE!</v>
      </c>
      <c r="AR503" s="137" t="e">
        <f t="shared" si="1626"/>
        <v>#VALUE!</v>
      </c>
      <c r="AS503" s="145">
        <f t="shared" si="1627"/>
        <v>2.2220392055610633E-5</v>
      </c>
      <c r="AT503" s="145">
        <f t="shared" si="1628"/>
        <v>1.3707185986601439E-7</v>
      </c>
      <c r="AU503" s="137">
        <v>0.75</v>
      </c>
      <c r="AV503" s="137">
        <f t="shared" si="1629"/>
        <v>0.375</v>
      </c>
      <c r="AW503" s="137" t="str">
        <f t="shared" si="1630"/>
        <v>Out of range</v>
      </c>
      <c r="AX503" s="147">
        <f t="shared" si="1631"/>
        <v>168.6558431581</v>
      </c>
      <c r="AY503" s="147" t="e">
        <f t="shared" si="1632"/>
        <v>#VALUE!</v>
      </c>
      <c r="AZ503" s="137" t="str">
        <f>Input!B503</f>
        <v>Hu1-13</v>
      </c>
      <c r="BA503" s="148">
        <f>Input!E503</f>
        <v>0</v>
      </c>
      <c r="BB503" s="137" t="e">
        <f t="shared" si="1633"/>
        <v>#VALUE!</v>
      </c>
      <c r="BC503" s="143" t="e">
        <f t="shared" si="1634"/>
        <v>#VALUE!</v>
      </c>
      <c r="BD503" s="137" t="e">
        <f t="shared" si="1635"/>
        <v>#VALUE!</v>
      </c>
      <c r="BE503" s="149" t="e">
        <f t="shared" si="1636"/>
        <v>#VALUE!</v>
      </c>
      <c r="BF503" s="150" t="e">
        <f t="shared" si="1637"/>
        <v>#VALUE!</v>
      </c>
      <c r="BG503" s="151"/>
      <c r="BH503" s="151"/>
      <c r="BI503" s="151"/>
      <c r="BJ503" s="151"/>
      <c r="BK503" s="151"/>
      <c r="BL503" s="151"/>
      <c r="BM503" s="155"/>
      <c r="BN503" s="151"/>
      <c r="BO503" s="151"/>
      <c r="BP503" s="151"/>
      <c r="BQ503" s="151"/>
      <c r="BR503" s="151"/>
      <c r="BS503" s="151"/>
      <c r="BT503" s="151"/>
      <c r="BU503" s="151"/>
      <c r="BV503" s="151"/>
      <c r="BW503" s="151"/>
      <c r="BX503" s="151"/>
      <c r="BY503" s="151"/>
      <c r="BZ503" s="151"/>
      <c r="CA503" s="151"/>
      <c r="CB503" s="151"/>
      <c r="CC503" s="151"/>
      <c r="CD503" s="151"/>
      <c r="CE503" s="151"/>
      <c r="CF503" s="151"/>
      <c r="CG503" s="151"/>
      <c r="CH503" s="151"/>
      <c r="CI503" s="151"/>
      <c r="CJ503" s="151"/>
      <c r="CK503" s="151"/>
      <c r="CL503" s="151"/>
      <c r="CM503" s="151"/>
      <c r="CN503" s="151"/>
      <c r="CO503" s="151"/>
      <c r="CP503" s="151"/>
      <c r="CQ503" s="151"/>
      <c r="CR503" s="151"/>
      <c r="CS503" s="151"/>
      <c r="CT503" s="151"/>
      <c r="CU503" s="151"/>
      <c r="CV503" s="151"/>
      <c r="CW503" s="151"/>
      <c r="CX503" s="151"/>
      <c r="CY503" s="151"/>
      <c r="CZ503" s="151"/>
      <c r="DA503" s="151"/>
      <c r="DB503" s="151"/>
      <c r="DC503" s="151"/>
      <c r="DD503" s="151"/>
      <c r="DE503" s="151"/>
    </row>
    <row r="504" spans="1:109" ht="15" customHeight="1" x14ac:dyDescent="0.2">
      <c r="A504" s="9">
        <f>Input!A504</f>
        <v>9544</v>
      </c>
      <c r="B504" s="9" t="str">
        <f>Input!B504</f>
        <v>FL-P</v>
      </c>
      <c r="C504" s="9">
        <f>Input!O504</f>
        <v>1.1258379587314955</v>
      </c>
      <c r="D504" s="9">
        <f>C504*Input!P504/100</f>
        <v>1.7140299623735783E-3</v>
      </c>
      <c r="E504" s="11">
        <f>Input!M504</f>
        <v>0.35893252875790782</v>
      </c>
      <c r="F504" s="12">
        <f>E504*Input!N504/100</f>
        <v>2.1365451985792316E-5</v>
      </c>
      <c r="G504" s="13">
        <f t="shared" ref="G504:G511" si="1639">E504*137.88</f>
        <v>49.48961706514033</v>
      </c>
      <c r="H504" s="12">
        <f>G504*Input!L504/100</f>
        <v>3.4319900438333798E-3</v>
      </c>
      <c r="I504" s="9">
        <v>0.3</v>
      </c>
      <c r="J504" s="21">
        <f>(((C504*$G$4*0.000000001*Input!G504*(234/233))-(I504*0.000000000000001))/Input!F504)*1000000000000</f>
        <v>20.857600599467162</v>
      </c>
      <c r="K504" s="9">
        <f>J504*Input!P504/100</f>
        <v>3.175461627798435E-2</v>
      </c>
      <c r="L504" s="14">
        <f t="shared" ref="L504:L511" si="1640">(J504/234)*602200000000*0.0000028263/(365.2425*24*60)</f>
        <v>0.28844545508629493</v>
      </c>
      <c r="M504" s="22">
        <f>L504*Input!P504/100</f>
        <v>4.3914326097642593E-4</v>
      </c>
      <c r="N504" s="9">
        <v>5.0000000000000001E-3</v>
      </c>
      <c r="O504" s="21">
        <f>(((G504*$D$4*0.000000001*Input!G504*(238/236))-(N504*0.000000001))/Input!F504)*1000000</f>
        <v>9.2341565073346038E-2</v>
      </c>
      <c r="P504" s="9">
        <f>O504*Input!N504/100</f>
        <v>5.4966299145268688E-6</v>
      </c>
      <c r="Q504" s="23">
        <f t="shared" si="1638"/>
        <v>6.889596596516781E-2</v>
      </c>
      <c r="R504" s="24">
        <f>Q504*Input!N504/100</f>
        <v>4.1010310710412149E-6</v>
      </c>
      <c r="S504" s="65">
        <f>Input!S504*0.0000028263/0.000000000155125</f>
        <v>4.1774486772892496</v>
      </c>
      <c r="T504" s="9">
        <f>S504*Input!T504/100</f>
        <v>2.6378570700614544E-3</v>
      </c>
      <c r="U504" s="9">
        <f>S504*1/((U503+U505)/2)</f>
        <v>4.1789057025517922</v>
      </c>
      <c r="V504" s="9">
        <f>U504*Input!T504/100</f>
        <v>2.6387771111408219E-3</v>
      </c>
      <c r="W504" s="3">
        <v>3.0000000000000001E-3</v>
      </c>
      <c r="X504" s="21">
        <f>((($L$4*0.000000001*Input!G504/Input!W504*(232/229))-(W504*0.000000001))/Input!F504)*1000000000</f>
        <v>0.33513513091184649</v>
      </c>
      <c r="Y504" s="21">
        <f>X504*Input!X504/100</f>
        <v>5.0470440712658431E-4</v>
      </c>
      <c r="Z504" s="21">
        <f t="shared" ref="Z504:Z511" si="1641">(X504/232)*6.022E+23*0.000000001*0.000000000049475/(365.2425*24*60)</f>
        <v>8.1830409768910095E-5</v>
      </c>
      <c r="AA504" s="21">
        <f>Z504*Input!X504/100</f>
        <v>1.2323437514584755E-7</v>
      </c>
      <c r="AB504" s="14">
        <v>0.05</v>
      </c>
      <c r="AC504" s="14">
        <v>0.85</v>
      </c>
      <c r="AD504" s="21">
        <f>(((Input!G504*$L$4*0.000000001*Input!U504*(230/229))-((AB504*0.000000000000001)+(Input!G504*AC504*0.000000000000001)))/Input!F504)*1000000000000</f>
        <v>7.5834441857276582</v>
      </c>
      <c r="AE504" s="21">
        <f>AD504*Input!V504/100</f>
        <v>1.1941860707539956E-2</v>
      </c>
      <c r="AF504" s="21">
        <f t="shared" ref="AF504:AF511" si="1642">(AD504/230)*602200000000*0.0000091577/(365.2425*24*60)</f>
        <v>0.3457180249313061</v>
      </c>
      <c r="AG504" s="21">
        <f>AF504*Input!V504/100</f>
        <v>5.4441179979744752E-4</v>
      </c>
      <c r="AH504" s="9">
        <f t="shared" ref="AH504:AH511" si="1643">AF504/Z504</f>
        <v>4224.8111173782127</v>
      </c>
      <c r="AI504" s="3">
        <f t="shared" ref="AI504:AI511" si="1644">AH504*SQRT((AG504/AF504)^2+(AA504/Z504)^2)</f>
        <v>9.2055541644772934</v>
      </c>
      <c r="AJ504" s="22">
        <f t="shared" ref="AJ504:AJ511" si="1645">(U504-1)*1000</f>
        <v>3178.9057025517923</v>
      </c>
      <c r="AK504" s="3">
        <f t="shared" ref="AK504:AK511" si="1646">V504*1000</f>
        <v>2.638777111140822</v>
      </c>
      <c r="AL504" s="3">
        <f t="shared" ref="AL504:AL511" si="1647">AF504/Q504</f>
        <v>5.0179719536277796</v>
      </c>
      <c r="AM504" s="3">
        <f t="shared" ref="AM504:AM511" si="1648">AL504*SQRT((R504/Q504)^2+(AG504/AF504)^2)</f>
        <v>7.9075834922614757E-3</v>
      </c>
      <c r="AN504" s="9">
        <f>AL504*1/((AN503+AN505)/2)</f>
        <v>4.9969572206252417</v>
      </c>
      <c r="AO504" s="21">
        <f t="shared" ref="AO504:AO511" si="1649">AN504*SQRT((R504/Q504)^2+(AG504/AF504)^2)</f>
        <v>7.8744673733750371E-3</v>
      </c>
      <c r="AP504" s="58">
        <f t="shared" ref="AP504:AP511" si="1650">ThU_Alter_Kombi(AN504,U504)</f>
        <v>334.20209999999997</v>
      </c>
      <c r="AQ504" s="58">
        <f t="shared" ref="AQ504:AQ511" si="1651">Montealter(AN504,AO504,U504,V504)</f>
        <v>1.8811</v>
      </c>
      <c r="AR504" s="58">
        <f t="shared" ref="AR504:AR511" si="1652">(AQ504/AP504)*100</f>
        <v>0.56286301013668083</v>
      </c>
      <c r="AS504" s="67">
        <f t="shared" ref="AS504:AS511" si="1653">Z504/Q504</f>
        <v>1.1877387684829275E-3</v>
      </c>
      <c r="AT504" s="67">
        <f t="shared" ref="AT504:AT511" si="1654">AS504*SQRT((Y504/X504)^2+(P504/O504)^2)</f>
        <v>1.7900990332371125E-6</v>
      </c>
      <c r="AU504" s="58">
        <v>0.75</v>
      </c>
      <c r="AV504" s="58">
        <f t="shared" ref="AV504:AV511" si="1655">AU504/2</f>
        <v>0.375</v>
      </c>
      <c r="AW504" s="58">
        <f t="shared" ref="AW504:AW511" si="1656">marincorr_age(AN504,U504,AS504,AU504)</f>
        <v>334.19150000000002</v>
      </c>
      <c r="AX504" s="57">
        <f t="shared" ref="AX504:AX511" si="1657">marincorr_age_error(AN504, AO504, U504, V504, AS504, AT504, AU504, AV504)</f>
        <v>2.0258824258999999</v>
      </c>
      <c r="AY504" s="47">
        <f t="shared" ref="AY504:AY511" si="1658">SQRT(((AU504*EXP(-0.0000091577*AW504*1000))/(0.0000091577*(EXP(-0.0000091577*AW504*1000)+(AJ504/1000)*EXP(-(0.0000091577-0.0000028263)*AW504*1000)-AS504*AU504*EXP(-0.0000091577*AW504*1000))))^2*AT504^2+((AS504*EXP(-0.0000091577*AW504*1000))/(0.0000091577*(EXP(-0.0000091577*AW504*1000)+(AJ504/1000)*EXP(-(0.0000091577-0.0000028263)*AW504*1000)-AS504*AU504*EXP(-0.0000091577*AW504*1000))))^2*AV504^2+((0.0000091577/(0.0000091577-0.0000028263))*(EXP(-(0.0000091577-0.0000028263)*AW504*1000)-1)/(0.0000091577*(EXP(-0.0000091577*AW504*1000)+(AJ504/1000)*EXP(-(0.0000091577-0.0000028263)*AW504*1000)-AS504*AU504*EXP(-0.0000091577*AW504*1000))))^2*T504^2+(1/(0.0000091577*(EXP(-0.0000091577*AW504*1000)+(AJ504/1000)*EXP(-(0.0000091577-0.0000028263)*AW504*1000)-AS504*AU504*EXP(-0.0000091577*AW504*1000))))^2*AO504^2)/1000</f>
        <v>2.1738905590618391</v>
      </c>
      <c r="AZ504" s="9" t="str">
        <f>Input!B504</f>
        <v>FL-P</v>
      </c>
      <c r="BA504" s="48">
        <f>Input!E504</f>
        <v>0</v>
      </c>
      <c r="BB504" s="58">
        <f t="shared" ref="BB504:BB511" si="1659">((U504-1)*EXP(0.0000028263*AW504*1000))*1000</f>
        <v>8174.8507139434441</v>
      </c>
      <c r="BC504" s="22">
        <f t="shared" ref="BC504:BC511" si="1660">SQRT((EXP(0.0000028263*AW504*1000)*V504)^2+((U504-1)*0.0000028263*EXP(0.0000028263*AW504*1000)*AX504*1000)^2)*1000</f>
        <v>47.29649535559124</v>
      </c>
      <c r="BD504" s="9">
        <f t="shared" ref="BD504:BD511" si="1661">AW504*1000-58</f>
        <v>334133.5</v>
      </c>
      <c r="BE504" s="49">
        <f t="shared" ref="BE504:BE511" si="1662">AY504/2*1000</f>
        <v>1086.9452795309196</v>
      </c>
      <c r="BF504" s="89">
        <f t="shared" ref="BF504:BF511" si="1663">AY504/AW504*100</f>
        <v>0.65049247484207073</v>
      </c>
      <c r="BG504" s="85"/>
      <c r="BH504" s="85"/>
      <c r="BI504" s="85"/>
      <c r="BJ504" s="85"/>
      <c r="BK504" s="85"/>
      <c r="BL504" s="85"/>
      <c r="BM504" s="90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s="154" customFormat="1" ht="15" customHeight="1" x14ac:dyDescent="0.2">
      <c r="A505" s="137">
        <f>Input!A505</f>
        <v>9186</v>
      </c>
      <c r="B505" s="137" t="str">
        <f>Input!B505</f>
        <v>Hu1-13</v>
      </c>
      <c r="C505" s="137">
        <f>Input!O505</f>
        <v>2.1081310865708041</v>
      </c>
      <c r="D505" s="137">
        <f>C505*Input!P505/100</f>
        <v>3.1916984429424138E-2</v>
      </c>
      <c r="E505" s="138">
        <f>Input!M505</f>
        <v>2.6999299294981634</v>
      </c>
      <c r="F505" s="139">
        <f>E505*Input!N505/100</f>
        <v>5.0549550100765356E-4</v>
      </c>
      <c r="G505" s="140">
        <f t="shared" si="1639"/>
        <v>372.26633867920674</v>
      </c>
      <c r="H505" s="139">
        <f>G505*Input!L505/100</f>
        <v>4.1685306356145133E-2</v>
      </c>
      <c r="I505" s="137">
        <v>0</v>
      </c>
      <c r="J505" s="141">
        <f>(((C505*$G$4*0.000000001*Input!G505*(234/233))-(I505*0.000000000000001))/Input!F505)*1000000000000</f>
        <v>771.07397077953419</v>
      </c>
      <c r="K505" s="137">
        <f>J505*Input!P505/100</f>
        <v>11.674015945249934</v>
      </c>
      <c r="L505" s="142">
        <f t="shared" si="1640"/>
        <v>10.663392529070727</v>
      </c>
      <c r="M505" s="143">
        <f>L505*Input!P505/100</f>
        <v>0.16144315478446281</v>
      </c>
      <c r="N505" s="137">
        <v>0</v>
      </c>
      <c r="O505" s="141">
        <f>(((G505*$D$4*0.000000001*Input!G505*(238/236))-(N505*0.000000001))/Input!F505)*1000000</f>
        <v>13.716056124113905</v>
      </c>
      <c r="P505" s="137">
        <f>O505*Input!N505/100</f>
        <v>2.5679942973915498E-3</v>
      </c>
      <c r="Q505" s="144">
        <f t="shared" si="1638"/>
        <v>10.233538224662899</v>
      </c>
      <c r="R505" s="145">
        <f>Q505*Input!N505/100</f>
        <v>1.915978439084326E-3</v>
      </c>
      <c r="S505" s="143">
        <f>Input!S505*0.0000028263/0.000000000155125</f>
        <v>1.0006170970745734</v>
      </c>
      <c r="T505" s="137">
        <f>S505*Input!T505/100</f>
        <v>2.299069341576092E-3</v>
      </c>
      <c r="U505" s="143">
        <f>S505</f>
        <v>1.0006170970745734</v>
      </c>
      <c r="V505" s="137">
        <f>U505*Input!T505/100</f>
        <v>2.299069341576092E-3</v>
      </c>
      <c r="W505" s="146">
        <v>0</v>
      </c>
      <c r="X505" s="141">
        <f>((($L$4*0.000000001*Input!G505/Input!W505*(232/229))-(W505*0.000000001))/Input!F505)*1000000000</f>
        <v>0.94445767471320918</v>
      </c>
      <c r="Y505" s="141">
        <f>X505*Input!X505/100</f>
        <v>1.5545061913064378E-2</v>
      </c>
      <c r="Z505" s="141">
        <f t="shared" si="1641"/>
        <v>2.3060954045877975E-4</v>
      </c>
      <c r="AA505" s="141">
        <f>Z505*Input!X505/100</f>
        <v>3.795659329322106E-6</v>
      </c>
      <c r="AB505" s="142">
        <v>0</v>
      </c>
      <c r="AC505" s="142">
        <v>0.85</v>
      </c>
      <c r="AD505" s="141">
        <f>(((Input!G505*$L$4*0.000000001*Input!U505*(230/229))-((AB505*0.000000000000001)+(Input!G505*AC505*0.000000000000001)))/Input!F505)*1000000000000</f>
        <v>224.91064387258749</v>
      </c>
      <c r="AE505" s="141">
        <f>AD505*Input!V505/100</f>
        <v>0.78041686839187074</v>
      </c>
      <c r="AF505" s="141">
        <f t="shared" si="1642"/>
        <v>10.253344216866333</v>
      </c>
      <c r="AG505" s="141">
        <f>AF505*Input!V505/100</f>
        <v>3.5578052894658964E-2</v>
      </c>
      <c r="AH505" s="137">
        <f t="shared" si="1643"/>
        <v>44461.925540756478</v>
      </c>
      <c r="AI505" s="146">
        <f t="shared" si="1644"/>
        <v>747.89530618598155</v>
      </c>
      <c r="AJ505" s="143">
        <f t="shared" si="1645"/>
        <v>0.61709707457335838</v>
      </c>
      <c r="AK505" s="146">
        <f t="shared" si="1646"/>
        <v>2.2990693415760921</v>
      </c>
      <c r="AL505" s="146">
        <f t="shared" si="1647"/>
        <v>1.00193540022704</v>
      </c>
      <c r="AM505" s="146">
        <f t="shared" si="1648"/>
        <v>3.4816702475275393E-3</v>
      </c>
      <c r="AN505" s="137">
        <f>AF505/Q505</f>
        <v>1.00193540022704</v>
      </c>
      <c r="AO505" s="141">
        <f t="shared" si="1649"/>
        <v>3.4816702475275393E-3</v>
      </c>
      <c r="AP505" s="137" t="str">
        <f t="shared" si="1650"/>
        <v>Out of range</v>
      </c>
      <c r="AQ505" s="137" t="e">
        <f t="shared" si="1651"/>
        <v>#VALUE!</v>
      </c>
      <c r="AR505" s="137" t="e">
        <f t="shared" si="1652"/>
        <v>#VALUE!</v>
      </c>
      <c r="AS505" s="145">
        <f t="shared" si="1653"/>
        <v>2.2534683058398036E-5</v>
      </c>
      <c r="AT505" s="145">
        <f t="shared" si="1654"/>
        <v>3.7092790424015821E-7</v>
      </c>
      <c r="AU505" s="137">
        <v>0.75</v>
      </c>
      <c r="AV505" s="137">
        <f t="shared" si="1655"/>
        <v>0.375</v>
      </c>
      <c r="AW505" s="137" t="str">
        <f t="shared" si="1656"/>
        <v>Out of range</v>
      </c>
      <c r="AX505" s="147">
        <f t="shared" si="1657"/>
        <v>327.8155495117</v>
      </c>
      <c r="AY505" s="147" t="e">
        <f t="shared" si="1658"/>
        <v>#VALUE!</v>
      </c>
      <c r="AZ505" s="137" t="str">
        <f>Input!B505</f>
        <v>Hu1-13</v>
      </c>
      <c r="BA505" s="148">
        <f>Input!E505</f>
        <v>0</v>
      </c>
      <c r="BB505" s="137" t="e">
        <f t="shared" si="1659"/>
        <v>#VALUE!</v>
      </c>
      <c r="BC505" s="143" t="e">
        <f t="shared" si="1660"/>
        <v>#VALUE!</v>
      </c>
      <c r="BD505" s="137" t="e">
        <f t="shared" si="1661"/>
        <v>#VALUE!</v>
      </c>
      <c r="BE505" s="149" t="e">
        <f t="shared" si="1662"/>
        <v>#VALUE!</v>
      </c>
      <c r="BF505" s="150" t="e">
        <f t="shared" si="1663"/>
        <v>#VALUE!</v>
      </c>
      <c r="BG505" s="151"/>
      <c r="BH505" s="151"/>
      <c r="BI505" s="151"/>
      <c r="BJ505" s="151"/>
      <c r="BK505" s="151"/>
      <c r="BL505" s="151"/>
      <c r="BM505" s="155"/>
      <c r="BN505" s="151"/>
      <c r="BO505" s="151"/>
      <c r="BP505" s="151"/>
      <c r="BQ505" s="151"/>
      <c r="BR505" s="151"/>
      <c r="BS505" s="151"/>
      <c r="BT505" s="151"/>
      <c r="BU505" s="151"/>
      <c r="BV505" s="151"/>
      <c r="BW505" s="151"/>
      <c r="BX505" s="151"/>
      <c r="BY505" s="151"/>
      <c r="BZ505" s="151"/>
      <c r="CA505" s="151"/>
      <c r="CB505" s="151"/>
      <c r="CC505" s="151"/>
      <c r="CD505" s="151"/>
      <c r="CE505" s="151"/>
      <c r="CF505" s="151"/>
      <c r="CG505" s="151"/>
      <c r="CH505" s="151"/>
      <c r="CI505" s="151"/>
      <c r="CJ505" s="151"/>
      <c r="CK505" s="151"/>
      <c r="CL505" s="151"/>
      <c r="CM505" s="151"/>
      <c r="CN505" s="151"/>
      <c r="CO505" s="151"/>
      <c r="CP505" s="151"/>
      <c r="CQ505" s="151"/>
      <c r="CR505" s="151"/>
      <c r="CS505" s="151"/>
      <c r="CT505" s="151"/>
      <c r="CU505" s="151"/>
      <c r="CV505" s="151"/>
      <c r="CW505" s="151"/>
      <c r="CX505" s="151"/>
      <c r="CY505" s="151"/>
      <c r="CZ505" s="151"/>
      <c r="DA505" s="151"/>
      <c r="DB505" s="151"/>
      <c r="DC505" s="151"/>
      <c r="DD505" s="151"/>
      <c r="DE505" s="151"/>
    </row>
    <row r="506" spans="1:109" ht="15" customHeight="1" x14ac:dyDescent="0.2">
      <c r="A506" s="9">
        <f>Input!A506</f>
        <v>9545</v>
      </c>
      <c r="B506" s="9" t="str">
        <f>Input!B506</f>
        <v>FL-Q</v>
      </c>
      <c r="C506" s="9">
        <f>Input!O506</f>
        <v>1.1285983535399229</v>
      </c>
      <c r="D506" s="9">
        <f>C506*Input!P506/100</f>
        <v>2.0030568622149514E-3</v>
      </c>
      <c r="E506" s="11">
        <f>Input!M506</f>
        <v>0.58584731320684347</v>
      </c>
      <c r="F506" s="12">
        <f>E506*Input!N506/100</f>
        <v>3.2118946499112417E-5</v>
      </c>
      <c r="G506" s="13">
        <f t="shared" si="1639"/>
        <v>80.776627544959581</v>
      </c>
      <c r="H506" s="12">
        <f>G506*Input!L506/100</f>
        <v>4.0771614714559699E-3</v>
      </c>
      <c r="I506" s="9">
        <v>0.3</v>
      </c>
      <c r="J506" s="21">
        <f>(((C506*$G$4*0.000000001*Input!G506*(234/233))-(I506*0.000000000000001))/Input!F506)*1000000000000</f>
        <v>21.682262536530885</v>
      </c>
      <c r="K506" s="9">
        <f>J506*Input!P506/100</f>
        <v>3.8482073472746771E-2</v>
      </c>
      <c r="L506" s="14">
        <f t="shared" si="1640"/>
        <v>0.29984993023646006</v>
      </c>
      <c r="M506" s="22">
        <f>L506*Input!P506/100</f>
        <v>5.321791038511998E-4</v>
      </c>
      <c r="N506" s="9">
        <v>5.0000000000000001E-3</v>
      </c>
      <c r="O506" s="21">
        <f>(((G506*$D$4*0.000000001*Input!G506*(238/236))-(N506*0.000000001))/Input!F506)*1000000</f>
        <v>0.15631076896507351</v>
      </c>
      <c r="P506" s="9">
        <f>O506*Input!N506/100</f>
        <v>8.5697025700137161E-6</v>
      </c>
      <c r="Q506" s="23">
        <f t="shared" si="1638"/>
        <v>0.11662333652297374</v>
      </c>
      <c r="R506" s="24">
        <f>Q506*Input!N506/100</f>
        <v>6.3938480588488271E-6</v>
      </c>
      <c r="S506" s="65">
        <f>Input!S506*0.0000028263/0.000000000155125</f>
        <v>2.5670249339680606</v>
      </c>
      <c r="T506" s="9">
        <f>S506*Input!T506/100</f>
        <v>1.69822577574209E-3</v>
      </c>
      <c r="U506" s="9">
        <f>S506*1/((U505+U507)/2)</f>
        <v>2.5637538108779099</v>
      </c>
      <c r="V506" s="9">
        <f>U506*Input!T506/100</f>
        <v>1.6960617509701402E-3</v>
      </c>
      <c r="W506" s="3">
        <v>3.0000000000000001E-3</v>
      </c>
      <c r="X506" s="21">
        <f>((($L$4*0.000000001*Input!G506/Input!W506*(232/229))-(W506*0.000000001))/Input!F506)*1000000000</f>
        <v>2.3339958702865968E-2</v>
      </c>
      <c r="Y506" s="21">
        <f>X506*Input!X506/100</f>
        <v>5.8208279996808422E-5</v>
      </c>
      <c r="Z506" s="21">
        <f t="shared" si="1641"/>
        <v>5.6989500905154119E-6</v>
      </c>
      <c r="AA506" s="21">
        <f>Z506*Input!X506/100</f>
        <v>1.4212796465480649E-8</v>
      </c>
      <c r="AB506" s="14">
        <v>0.05</v>
      </c>
      <c r="AC506" s="14">
        <v>0.85</v>
      </c>
      <c r="AD506" s="21">
        <f>(((Input!G506*$L$4*0.000000001*Input!U506*(230/229))-((AB506*0.000000000000001)+(Input!G506*AC506*0.000000000000001)))/Input!F506)*1000000000000</f>
        <v>5.6944361288013949</v>
      </c>
      <c r="AE506" s="21">
        <f>AD506*Input!V506/100</f>
        <v>1.1544006804538426E-2</v>
      </c>
      <c r="AF506" s="21">
        <f t="shared" si="1642"/>
        <v>0.25960093637292198</v>
      </c>
      <c r="AG506" s="21">
        <f>AF506*Input!V506/100</f>
        <v>5.2627422771433445E-4</v>
      </c>
      <c r="AH506" s="9">
        <f t="shared" si="1643"/>
        <v>45552.414435944593</v>
      </c>
      <c r="AI506" s="3">
        <f t="shared" si="1644"/>
        <v>146.40275213157585</v>
      </c>
      <c r="AJ506" s="22">
        <f t="shared" si="1645"/>
        <v>1563.7538108779099</v>
      </c>
      <c r="AK506" s="3">
        <f t="shared" si="1646"/>
        <v>1.6960617509701403</v>
      </c>
      <c r="AL506" s="3">
        <f t="shared" si="1647"/>
        <v>2.225977614023956</v>
      </c>
      <c r="AM506" s="3">
        <f t="shared" si="1648"/>
        <v>4.5142478424937361E-3</v>
      </c>
      <c r="AN506" s="9">
        <f>AL506*1/((AN505+AN507)/2)</f>
        <v>2.2164012285538912</v>
      </c>
      <c r="AO506" s="21">
        <f t="shared" si="1649"/>
        <v>4.4948270822961611E-3</v>
      </c>
      <c r="AP506" s="58">
        <f t="shared" si="1650"/>
        <v>160.94999999999999</v>
      </c>
      <c r="AQ506" s="58">
        <f t="shared" si="1651"/>
        <v>0.64259999999999995</v>
      </c>
      <c r="AR506" s="58">
        <f t="shared" si="1652"/>
        <v>0.39925442684063378</v>
      </c>
      <c r="AS506" s="67">
        <f t="shared" si="1653"/>
        <v>4.886629263425996E-5</v>
      </c>
      <c r="AT506" s="67">
        <f t="shared" si="1654"/>
        <v>1.2189867602886557E-7</v>
      </c>
      <c r="AU506" s="58">
        <v>0.75</v>
      </c>
      <c r="AV506" s="58">
        <f t="shared" si="1655"/>
        <v>0.375</v>
      </c>
      <c r="AW506" s="58">
        <f t="shared" si="1656"/>
        <v>160.94880000000001</v>
      </c>
      <c r="AX506" s="57">
        <f t="shared" si="1657"/>
        <v>0.63362371910000004</v>
      </c>
      <c r="AY506" s="47">
        <f t="shared" si="1658"/>
        <v>0.65523662588823539</v>
      </c>
      <c r="AZ506" s="9" t="str">
        <f>Input!B506</f>
        <v>FL-Q</v>
      </c>
      <c r="BA506" s="48">
        <f>Input!E506</f>
        <v>0</v>
      </c>
      <c r="BB506" s="58">
        <f t="shared" si="1659"/>
        <v>2464.4750250929592</v>
      </c>
      <c r="BC506" s="22">
        <f t="shared" si="1660"/>
        <v>5.1597539001954145</v>
      </c>
      <c r="BD506" s="9">
        <f t="shared" si="1661"/>
        <v>160890.80000000002</v>
      </c>
      <c r="BE506" s="49">
        <f t="shared" si="1662"/>
        <v>327.61831294411769</v>
      </c>
      <c r="BF506" s="89">
        <f t="shared" si="1663"/>
        <v>0.40710873637345252</v>
      </c>
      <c r="BG506" s="85"/>
      <c r="BH506" s="85"/>
      <c r="BI506" s="85"/>
      <c r="BJ506" s="85"/>
      <c r="BK506" s="85"/>
      <c r="BL506" s="85"/>
      <c r="BM506" s="90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s="154" customFormat="1" ht="15" customHeight="1" x14ac:dyDescent="0.2">
      <c r="A507" s="137">
        <f>Input!A507</f>
        <v>9186</v>
      </c>
      <c r="B507" s="137" t="str">
        <f>Input!B507</f>
        <v>Hu1-13</v>
      </c>
      <c r="C507" s="137">
        <f>Input!O507</f>
        <v>2.0953483964172395</v>
      </c>
      <c r="D507" s="137">
        <f>C507*Input!P507/100</f>
        <v>3.3972607294721874E-2</v>
      </c>
      <c r="E507" s="138">
        <f>Input!M507</f>
        <v>2.7001151097052736</v>
      </c>
      <c r="F507" s="139">
        <f>E507*Input!N507/100</f>
        <v>5.1947910360074711E-4</v>
      </c>
      <c r="G507" s="140">
        <f t="shared" si="1639"/>
        <v>372.29187132616312</v>
      </c>
      <c r="H507" s="139">
        <f>G507*Input!L507/100</f>
        <v>3.5289206216331775E-2</v>
      </c>
      <c r="I507" s="137">
        <v>0</v>
      </c>
      <c r="J507" s="141">
        <f>(((C507*$G$4*0.000000001*Input!G507*(234/233))-(I507*0.000000000000001))/Input!F507)*1000000000000</f>
        <v>766.39855011108511</v>
      </c>
      <c r="K507" s="137">
        <f>J507*Input!P507/100</f>
        <v>12.425884410767722</v>
      </c>
      <c r="L507" s="142">
        <f t="shared" si="1640"/>
        <v>10.59873485974777</v>
      </c>
      <c r="M507" s="143">
        <f>L507*Input!P507/100</f>
        <v>0.17184094913607451</v>
      </c>
      <c r="N507" s="137">
        <v>0</v>
      </c>
      <c r="O507" s="141">
        <f>(((G507*$D$4*0.000000001*Input!G507*(238/236))-(N507*0.000000001))/Input!F507)*1000000</f>
        <v>13.716996867829529</v>
      </c>
      <c r="P507" s="137">
        <f>O507*Input!N507/100</f>
        <v>2.6390331328400777E-3</v>
      </c>
      <c r="Q507" s="144">
        <f t="shared" si="1638"/>
        <v>10.234240112777554</v>
      </c>
      <c r="R507" s="145">
        <f>Q507*Input!N507/100</f>
        <v>1.9689804559483402E-3</v>
      </c>
      <c r="S507" s="143">
        <f>Input!S507*0.0000028263/0.000000000155125</f>
        <v>1.0019347260187921</v>
      </c>
      <c r="T507" s="137">
        <f>S507*Input!T507/100</f>
        <v>3.1046577517294329E-3</v>
      </c>
      <c r="U507" s="143">
        <f>S507</f>
        <v>1.0019347260187921</v>
      </c>
      <c r="V507" s="137">
        <f>U507*Input!T507/100</f>
        <v>3.1046577517294329E-3</v>
      </c>
      <c r="W507" s="146">
        <v>0</v>
      </c>
      <c r="X507" s="141">
        <f>((($L$4*0.000000001*Input!G507/Input!W507*(232/229))-(W507*0.000000001))/Input!F507)*1000000000</f>
        <v>0.94264849580688337</v>
      </c>
      <c r="Y507" s="141">
        <f>X507*Input!X507/100</f>
        <v>5.8952609335538621E-3</v>
      </c>
      <c r="Z507" s="141">
        <f t="shared" si="1641"/>
        <v>2.3016779073577366E-4</v>
      </c>
      <c r="AA507" s="141">
        <f>Z507*Input!X507/100</f>
        <v>1.4394540392551471E-6</v>
      </c>
      <c r="AB507" s="142">
        <v>0</v>
      </c>
      <c r="AC507" s="142">
        <v>0.85</v>
      </c>
      <c r="AD507" s="141">
        <f>(((Input!G507*$L$4*0.000000001*Input!U507*(230/229))-((AB507*0.000000000000001)+(Input!G507*AC507*0.000000000000001)))/Input!F507)*1000000000000</f>
        <v>225.9970253863832</v>
      </c>
      <c r="AE507" s="141">
        <f>AD507*Input!V507/100</f>
        <v>1.1006126676019061</v>
      </c>
      <c r="AF507" s="141">
        <f t="shared" si="1642"/>
        <v>10.302870746247033</v>
      </c>
      <c r="AG507" s="141">
        <f>AF507*Input!V507/100</f>
        <v>5.0175306673163916E-2</v>
      </c>
      <c r="AH507" s="137">
        <f t="shared" si="1643"/>
        <v>44762.434888530719</v>
      </c>
      <c r="AI507" s="146">
        <f t="shared" si="1644"/>
        <v>354.80799820128448</v>
      </c>
      <c r="AJ507" s="143">
        <f t="shared" si="1645"/>
        <v>1.9347260187920767</v>
      </c>
      <c r="AK507" s="146">
        <f t="shared" si="1646"/>
        <v>3.1046577517294329</v>
      </c>
      <c r="AL507" s="146">
        <f t="shared" si="1647"/>
        <v>1.0067059823409648</v>
      </c>
      <c r="AM507" s="146">
        <f t="shared" si="1648"/>
        <v>4.9065142237251684E-3</v>
      </c>
      <c r="AN507" s="137">
        <f>AF507/Q507</f>
        <v>1.0067059823409648</v>
      </c>
      <c r="AO507" s="141">
        <f t="shared" si="1649"/>
        <v>4.9065142237251684E-3</v>
      </c>
      <c r="AP507" s="137" t="str">
        <f t="shared" si="1650"/>
        <v>Out of range</v>
      </c>
      <c r="AQ507" s="137" t="e">
        <f t="shared" si="1651"/>
        <v>#VALUE!</v>
      </c>
      <c r="AR507" s="137" t="e">
        <f t="shared" si="1652"/>
        <v>#VALUE!</v>
      </c>
      <c r="AS507" s="145">
        <f t="shared" si="1653"/>
        <v>2.2489973676541633E-5</v>
      </c>
      <c r="AT507" s="145">
        <f t="shared" si="1654"/>
        <v>1.4071733678839273E-7</v>
      </c>
      <c r="AU507" s="137">
        <v>0.75</v>
      </c>
      <c r="AV507" s="137">
        <f t="shared" si="1655"/>
        <v>0.375</v>
      </c>
      <c r="AW507" s="137" t="str">
        <f t="shared" si="1656"/>
        <v>Out of range</v>
      </c>
      <c r="AX507" s="147">
        <f t="shared" si="1657"/>
        <v>272.3291038795</v>
      </c>
      <c r="AY507" s="147" t="e">
        <f t="shared" si="1658"/>
        <v>#VALUE!</v>
      </c>
      <c r="AZ507" s="137" t="str">
        <f>Input!B507</f>
        <v>Hu1-13</v>
      </c>
      <c r="BA507" s="148">
        <f>Input!E507</f>
        <v>0</v>
      </c>
      <c r="BB507" s="137" t="e">
        <f t="shared" si="1659"/>
        <v>#VALUE!</v>
      </c>
      <c r="BC507" s="143" t="e">
        <f t="shared" si="1660"/>
        <v>#VALUE!</v>
      </c>
      <c r="BD507" s="137" t="e">
        <f t="shared" si="1661"/>
        <v>#VALUE!</v>
      </c>
      <c r="BE507" s="149" t="e">
        <f t="shared" si="1662"/>
        <v>#VALUE!</v>
      </c>
      <c r="BF507" s="150" t="e">
        <f t="shared" si="1663"/>
        <v>#VALUE!</v>
      </c>
      <c r="BG507" s="151"/>
      <c r="BH507" s="151"/>
      <c r="BI507" s="151"/>
      <c r="BJ507" s="151"/>
      <c r="BK507" s="151"/>
      <c r="BL507" s="151"/>
      <c r="BM507" s="155"/>
      <c r="BN507" s="151"/>
      <c r="BO507" s="151"/>
      <c r="BP507" s="151"/>
      <c r="BQ507" s="151"/>
      <c r="BR507" s="151"/>
      <c r="BS507" s="151"/>
      <c r="BT507" s="151"/>
      <c r="BU507" s="151"/>
      <c r="BV507" s="151"/>
      <c r="BW507" s="151"/>
      <c r="BX507" s="151"/>
      <c r="BY507" s="151"/>
      <c r="BZ507" s="151"/>
      <c r="CA507" s="151"/>
      <c r="CB507" s="151"/>
      <c r="CC507" s="151"/>
      <c r="CD507" s="151"/>
      <c r="CE507" s="151"/>
      <c r="CF507" s="151"/>
      <c r="CG507" s="151"/>
      <c r="CH507" s="151"/>
      <c r="CI507" s="151"/>
      <c r="CJ507" s="151"/>
      <c r="CK507" s="151"/>
      <c r="CL507" s="151"/>
      <c r="CM507" s="151"/>
      <c r="CN507" s="151"/>
      <c r="CO507" s="151"/>
      <c r="CP507" s="151"/>
      <c r="CQ507" s="151"/>
      <c r="CR507" s="151"/>
      <c r="CS507" s="151"/>
      <c r="CT507" s="151"/>
      <c r="CU507" s="151"/>
      <c r="CV507" s="151"/>
      <c r="CW507" s="151"/>
      <c r="CX507" s="151"/>
      <c r="CY507" s="151"/>
      <c r="CZ507" s="151"/>
      <c r="DA507" s="151"/>
      <c r="DB507" s="151"/>
      <c r="DC507" s="151"/>
      <c r="DD507" s="151"/>
      <c r="DE507" s="151"/>
    </row>
    <row r="508" spans="1:109" ht="15" customHeight="1" x14ac:dyDescent="0.2">
      <c r="A508" s="9">
        <f>Input!A508</f>
        <v>9546</v>
      </c>
      <c r="B508" s="9" t="str">
        <f>Input!B508</f>
        <v>M39_151-60 Top</v>
      </c>
      <c r="C508" s="9">
        <f>Input!O508</f>
        <v>1.7446656042966737</v>
      </c>
      <c r="D508" s="9">
        <f>C508*Input!P508/100</f>
        <v>3.3363768805355488E-3</v>
      </c>
      <c r="E508" s="11">
        <f>Input!M508</f>
        <v>1.7103459822993599</v>
      </c>
      <c r="F508" s="12">
        <f>E508*Input!N508/100</f>
        <v>6.0896885190708698E-5</v>
      </c>
      <c r="G508" s="13">
        <f t="shared" si="1639"/>
        <v>235.82250403943573</v>
      </c>
      <c r="H508" s="12">
        <f>G508*Input!L508/100</f>
        <v>7.9535749090922543E-3</v>
      </c>
      <c r="I508" s="9">
        <v>0.3</v>
      </c>
      <c r="J508" s="21">
        <f>(((C508*$G$4*0.000000001*Input!G508*(234/233))-(I508*0.000000000000001))/Input!F508)*1000000000000</f>
        <v>37.695796923891443</v>
      </c>
      <c r="K508" s="9">
        <f>J508*Input!P508/100</f>
        <v>7.2086814252829284E-2</v>
      </c>
      <c r="L508" s="14">
        <f t="shared" si="1640"/>
        <v>0.52130547071795974</v>
      </c>
      <c r="M508" s="22">
        <f>L508*Input!P508/100</f>
        <v>9.9690824185260079E-4</v>
      </c>
      <c r="N508" s="9">
        <v>5.0000000000000001E-3</v>
      </c>
      <c r="O508" s="21">
        <f>(((G508*$D$4*0.000000001*Input!G508*(238/236))-(N508*0.000000001))/Input!F508)*1000000</f>
        <v>0.51326153680740749</v>
      </c>
      <c r="P508" s="9">
        <f>O508*Input!N508/100</f>
        <v>1.8274681966830671E-5</v>
      </c>
      <c r="Q508" s="23">
        <f t="shared" si="1638"/>
        <v>0.38294401164876785</v>
      </c>
      <c r="R508" s="24">
        <f>Q508*Input!N508/100</f>
        <v>1.3634725227052184E-5</v>
      </c>
      <c r="S508" s="65">
        <f>Input!S508*0.0000028263/0.000000000155125</f>
        <v>1.3543137838408925</v>
      </c>
      <c r="T508" s="9">
        <f>S508*Input!T508/100</f>
        <v>7.1751647968579897E-4</v>
      </c>
      <c r="U508" s="9">
        <f>S508*1/((U507+U509)/2)</f>
        <v>1.3530042617600688</v>
      </c>
      <c r="V508" s="9">
        <f>U508*Input!T508/100</f>
        <v>7.16822693884669E-4</v>
      </c>
      <c r="W508" s="3">
        <v>3.0000000000000001E-3</v>
      </c>
      <c r="X508" s="21">
        <f>((($L$4*0.000000001*Input!G508/Input!W508*(232/229))-(W508*0.000000001))/Input!F508)*1000000000</f>
        <v>0.11777109894837466</v>
      </c>
      <c r="Y508" s="21">
        <f>X508*Input!X508/100</f>
        <v>2.3096291610012987E-4</v>
      </c>
      <c r="Z508" s="21">
        <f t="shared" si="1641"/>
        <v>2.8756332586377906E-5</v>
      </c>
      <c r="AA508" s="21">
        <f>Z508*Input!X508/100</f>
        <v>5.6394535584714358E-8</v>
      </c>
      <c r="AB508" s="14">
        <v>0.05</v>
      </c>
      <c r="AC508" s="14">
        <v>0.85</v>
      </c>
      <c r="AD508" s="21">
        <f>(((Input!G508*$L$4*0.000000001*Input!U508*(230/229))-((AB508*0.000000000000001)+(Input!G508*AC508*0.000000000000001)))/Input!F508)*1000000000000</f>
        <v>12.018589781054267</v>
      </c>
      <c r="AE508" s="21">
        <f>AD508*Input!V508/100</f>
        <v>2.9887395584560592E-2</v>
      </c>
      <c r="AF508" s="21">
        <f t="shared" si="1642"/>
        <v>0.54790976498325339</v>
      </c>
      <c r="AG508" s="21">
        <f>AF508*Input!V508/100</f>
        <v>1.3625222417119271E-3</v>
      </c>
      <c r="AH508" s="9">
        <f t="shared" si="1643"/>
        <v>19053.534150693555</v>
      </c>
      <c r="AI508" s="3">
        <f t="shared" si="1644"/>
        <v>60.342801766782763</v>
      </c>
      <c r="AJ508" s="22">
        <f t="shared" si="1645"/>
        <v>353.0042617600688</v>
      </c>
      <c r="AK508" s="3">
        <f t="shared" si="1646"/>
        <v>0.71682269388466902</v>
      </c>
      <c r="AL508" s="3">
        <f t="shared" si="1647"/>
        <v>1.4307829560363785</v>
      </c>
      <c r="AM508" s="3">
        <f t="shared" si="1648"/>
        <v>3.5583841276742778E-3</v>
      </c>
      <c r="AN508" s="9">
        <f>AL508*1/((AN507+AN509)/2)</f>
        <v>1.4232383747454316</v>
      </c>
      <c r="AO508" s="21">
        <f t="shared" si="1649"/>
        <v>3.5396206120743815E-3</v>
      </c>
      <c r="AP508" s="58">
        <f t="shared" si="1650"/>
        <v>362.89690000000002</v>
      </c>
      <c r="AQ508" s="58">
        <f t="shared" si="1651"/>
        <v>5.5560999999999998</v>
      </c>
      <c r="AR508" s="58">
        <f t="shared" si="1652"/>
        <v>1.5310409099664393</v>
      </c>
      <c r="AS508" s="67">
        <f t="shared" si="1653"/>
        <v>7.5092785659625118E-5</v>
      </c>
      <c r="AT508" s="67">
        <f t="shared" si="1654"/>
        <v>1.4729001504393959E-7</v>
      </c>
      <c r="AU508" s="58">
        <v>0.75</v>
      </c>
      <c r="AV508" s="58">
        <f t="shared" si="1655"/>
        <v>0.375</v>
      </c>
      <c r="AW508" s="58">
        <f t="shared" si="1656"/>
        <v>362.8938</v>
      </c>
      <c r="AX508" s="57">
        <f t="shared" si="1657"/>
        <v>5.4627004711999998</v>
      </c>
      <c r="AY508" s="47">
        <f t="shared" si="1658"/>
        <v>5.5900225440258016</v>
      </c>
      <c r="AZ508" s="9" t="str">
        <f>Input!B508</f>
        <v>M39_151-60 Top</v>
      </c>
      <c r="BA508" s="48">
        <f>Input!E508</f>
        <v>0</v>
      </c>
      <c r="BB508" s="58">
        <f t="shared" si="1659"/>
        <v>984.49308755041807</v>
      </c>
      <c r="BC508" s="22">
        <f t="shared" si="1660"/>
        <v>15.330720029992502</v>
      </c>
      <c r="BD508" s="9">
        <f t="shared" si="1661"/>
        <v>362835.8</v>
      </c>
      <c r="BE508" s="49">
        <f t="shared" si="1662"/>
        <v>2795.0112720129009</v>
      </c>
      <c r="BF508" s="89">
        <f t="shared" si="1663"/>
        <v>1.5404017770559326</v>
      </c>
      <c r="BG508" s="85"/>
      <c r="BH508" s="85"/>
      <c r="BI508" s="85"/>
      <c r="BJ508" s="85"/>
      <c r="BK508" s="85"/>
      <c r="BL508" s="85"/>
      <c r="BM508" s="90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s="154" customFormat="1" ht="15" customHeight="1" x14ac:dyDescent="0.2">
      <c r="A509" s="137">
        <f>Input!A509</f>
        <v>9186</v>
      </c>
      <c r="B509" s="137" t="str">
        <f>Input!B509</f>
        <v>Hu1-13</v>
      </c>
      <c r="C509" s="137">
        <f>Input!O509</f>
        <v>2.0957022966422327</v>
      </c>
      <c r="D509" s="137">
        <f>C509*Input!P509/100</f>
        <v>3.6406911445094385E-2</v>
      </c>
      <c r="E509" s="138">
        <f>Input!M509</f>
        <v>2.698899940631847</v>
      </c>
      <c r="F509" s="139">
        <f>E509*Input!N509/100</f>
        <v>5.0053007372494987E-4</v>
      </c>
      <c r="G509" s="140">
        <f t="shared" si="1639"/>
        <v>372.12432381431904</v>
      </c>
      <c r="H509" s="139">
        <f>G509*Input!L509/100</f>
        <v>3.7375348279361099E-2</v>
      </c>
      <c r="I509" s="137">
        <v>0</v>
      </c>
      <c r="J509" s="141">
        <f>(((C509*$G$4*0.000000001*Input!G509*(234/233))-(I509*0.000000000000001))/Input!F509)*1000000000000</f>
        <v>766.52799331956646</v>
      </c>
      <c r="K509" s="137">
        <f>J509*Input!P509/100</f>
        <v>13.316260051670632</v>
      </c>
      <c r="L509" s="142">
        <f t="shared" si="1640"/>
        <v>10.600524965229951</v>
      </c>
      <c r="M509" s="143">
        <f>L509*Input!P509/100</f>
        <v>0.18415419704362876</v>
      </c>
      <c r="N509" s="137">
        <v>0</v>
      </c>
      <c r="O509" s="141">
        <f>(((G509*$D$4*0.000000001*Input!G509*(238/236))-(N509*0.000000001))/Input!F509)*1000000</f>
        <v>13.710823623468885</v>
      </c>
      <c r="P509" s="137">
        <f>O509*Input!N509/100</f>
        <v>2.5427691689370391E-3</v>
      </c>
      <c r="Q509" s="144">
        <f t="shared" si="1638"/>
        <v>10.229634260223206</v>
      </c>
      <c r="R509" s="145">
        <f>Q509*Input!N509/100</f>
        <v>1.897157991433384E-3</v>
      </c>
      <c r="S509" s="143">
        <f>Input!S509*0.0000028263/0.000000000155125</f>
        <v>1.0000009989716376</v>
      </c>
      <c r="T509" s="137">
        <f>S509*Input!T509/100</f>
        <v>2.6756710733443273E-3</v>
      </c>
      <c r="U509" s="143">
        <f>S509</f>
        <v>1.0000009989716376</v>
      </c>
      <c r="V509" s="137">
        <f>U509*Input!T509/100</f>
        <v>2.6756710733443273E-3</v>
      </c>
      <c r="W509" s="146">
        <v>0</v>
      </c>
      <c r="X509" s="141">
        <f>((($L$4*0.000000001*Input!G509/Input!W509*(232/229))-(W509*0.000000001))/Input!F509)*1000000000</f>
        <v>0.92748844689406407</v>
      </c>
      <c r="Y509" s="141">
        <f>X509*Input!X509/100</f>
        <v>6.0232314114962429E-3</v>
      </c>
      <c r="Z509" s="141">
        <f t="shared" si="1641"/>
        <v>2.2646614056475944E-4</v>
      </c>
      <c r="AA509" s="141">
        <f>Z509*Input!X509/100</f>
        <v>1.470700768357692E-6</v>
      </c>
      <c r="AB509" s="142">
        <v>0</v>
      </c>
      <c r="AC509" s="142">
        <v>0.85</v>
      </c>
      <c r="AD509" s="141">
        <f>(((Input!G509*$L$4*0.000000001*Input!U509*(230/229))-((AB509*0.000000000000001)+(Input!G509*AC509*0.000000000000001)))/Input!F509)*1000000000000</f>
        <v>225.26478568507713</v>
      </c>
      <c r="AE509" s="141">
        <f>AD509*Input!V509/100</f>
        <v>0.7295993663702377</v>
      </c>
      <c r="AF509" s="141">
        <f t="shared" si="1642"/>
        <v>10.269489019275499</v>
      </c>
      <c r="AG509" s="141">
        <f>AF509*Input!V509/100</f>
        <v>3.326135799975536E-2</v>
      </c>
      <c r="AH509" s="137">
        <f t="shared" si="1643"/>
        <v>45346.686236033034</v>
      </c>
      <c r="AI509" s="146">
        <f t="shared" si="1644"/>
        <v>329.08043865404494</v>
      </c>
      <c r="AJ509" s="143">
        <f t="shared" si="1645"/>
        <v>9.9897163763351671E-4</v>
      </c>
      <c r="AK509" s="146">
        <f t="shared" si="1646"/>
        <v>2.6756710733443274</v>
      </c>
      <c r="AL509" s="146">
        <f t="shared" si="1647"/>
        <v>1.0038960101640451</v>
      </c>
      <c r="AM509" s="146">
        <f t="shared" si="1648"/>
        <v>3.256796860166816E-3</v>
      </c>
      <c r="AN509" s="137">
        <f>AF509/Q509</f>
        <v>1.0038960101640451</v>
      </c>
      <c r="AO509" s="141">
        <f t="shared" si="1649"/>
        <v>3.256796860166816E-3</v>
      </c>
      <c r="AP509" s="137" t="str">
        <f t="shared" si="1650"/>
        <v>Out of range</v>
      </c>
      <c r="AQ509" s="137" t="e">
        <f t="shared" si="1651"/>
        <v>#VALUE!</v>
      </c>
      <c r="AR509" s="137" t="e">
        <f t="shared" si="1652"/>
        <v>#VALUE!</v>
      </c>
      <c r="AS509" s="145">
        <f t="shared" si="1653"/>
        <v>2.213824412524188E-5</v>
      </c>
      <c r="AT509" s="145">
        <f t="shared" si="1654"/>
        <v>1.4382726846196446E-7</v>
      </c>
      <c r="AU509" s="137">
        <v>0.75</v>
      </c>
      <c r="AV509" s="137">
        <f t="shared" si="1655"/>
        <v>0.375</v>
      </c>
      <c r="AW509" s="137" t="str">
        <f t="shared" si="1656"/>
        <v>Out of range</v>
      </c>
      <c r="AX509" s="147">
        <f t="shared" si="1657"/>
        <v>255.61674219229999</v>
      </c>
      <c r="AY509" s="147" t="e">
        <f t="shared" si="1658"/>
        <v>#VALUE!</v>
      </c>
      <c r="AZ509" s="137" t="str">
        <f>Input!B509</f>
        <v>Hu1-13</v>
      </c>
      <c r="BA509" s="148">
        <f>Input!E509</f>
        <v>0</v>
      </c>
      <c r="BB509" s="137" t="e">
        <f t="shared" si="1659"/>
        <v>#VALUE!</v>
      </c>
      <c r="BC509" s="143" t="e">
        <f t="shared" si="1660"/>
        <v>#VALUE!</v>
      </c>
      <c r="BD509" s="137" t="e">
        <f t="shared" si="1661"/>
        <v>#VALUE!</v>
      </c>
      <c r="BE509" s="149" t="e">
        <f t="shared" si="1662"/>
        <v>#VALUE!</v>
      </c>
      <c r="BF509" s="150" t="e">
        <f t="shared" si="1663"/>
        <v>#VALUE!</v>
      </c>
      <c r="BG509" s="151"/>
      <c r="BH509" s="151"/>
      <c r="BI509" s="151"/>
      <c r="BJ509" s="151"/>
      <c r="BK509" s="151"/>
      <c r="BL509" s="151"/>
      <c r="BM509" s="155"/>
      <c r="BN509" s="151"/>
      <c r="BO509" s="151"/>
      <c r="BP509" s="151"/>
      <c r="BQ509" s="151"/>
      <c r="BR509" s="151"/>
      <c r="BS509" s="151"/>
      <c r="BT509" s="151"/>
      <c r="BU509" s="151"/>
      <c r="BV509" s="151"/>
      <c r="BW509" s="151"/>
      <c r="BX509" s="151"/>
      <c r="BY509" s="151"/>
      <c r="BZ509" s="151"/>
      <c r="CA509" s="151"/>
      <c r="CB509" s="151"/>
      <c r="CC509" s="151"/>
      <c r="CD509" s="151"/>
      <c r="CE509" s="151"/>
      <c r="CF509" s="151"/>
      <c r="CG509" s="151"/>
      <c r="CH509" s="151"/>
      <c r="CI509" s="151"/>
      <c r="CJ509" s="151"/>
      <c r="CK509" s="151"/>
      <c r="CL509" s="151"/>
      <c r="CM509" s="151"/>
      <c r="CN509" s="151"/>
      <c r="CO509" s="151"/>
      <c r="CP509" s="151"/>
      <c r="CQ509" s="151"/>
      <c r="CR509" s="151"/>
      <c r="CS509" s="151"/>
      <c r="CT509" s="151"/>
      <c r="CU509" s="151"/>
      <c r="CV509" s="151"/>
      <c r="CW509" s="151"/>
      <c r="CX509" s="151"/>
      <c r="CY509" s="151"/>
      <c r="CZ509" s="151"/>
      <c r="DA509" s="151"/>
      <c r="DB509" s="151"/>
      <c r="DC509" s="151"/>
      <c r="DD509" s="151"/>
      <c r="DE509" s="151"/>
    </row>
    <row r="510" spans="1:109" ht="15" customHeight="1" x14ac:dyDescent="0.2">
      <c r="A510" s="9">
        <f>Input!A510</f>
        <v>9547</v>
      </c>
      <c r="B510" s="9" t="str">
        <f>Input!B510</f>
        <v>M39_151-60 Bottom</v>
      </c>
      <c r="C510" s="9">
        <f>Input!O510</f>
        <v>1.4728232495263232</v>
      </c>
      <c r="D510" s="9">
        <f>C510*Input!P510/100</f>
        <v>2.6578379824077785E-3</v>
      </c>
      <c r="E510" s="11">
        <f>Input!M510</f>
        <v>1.5305076656437249</v>
      </c>
      <c r="F510" s="12">
        <f>E510*Input!N510/100</f>
        <v>7.5990440365550512E-5</v>
      </c>
      <c r="G510" s="13">
        <f t="shared" si="1639"/>
        <v>211.02639693895676</v>
      </c>
      <c r="H510" s="12">
        <f>G510*Input!L510/100</f>
        <v>8.1977000946471187E-3</v>
      </c>
      <c r="I510" s="9">
        <v>0.3</v>
      </c>
      <c r="J510" s="21">
        <f>(((C510*$G$4*0.000000001*Input!G510*(234/233))-(I510*0.000000000000001))/Input!F510)*1000000000000</f>
        <v>39.557009694016401</v>
      </c>
      <c r="K510" s="9">
        <f>J510*Input!P510/100</f>
        <v>7.1384073322472652E-2</v>
      </c>
      <c r="L510" s="14">
        <f t="shared" si="1640"/>
        <v>0.54704469042978165</v>
      </c>
      <c r="M510" s="22">
        <f>L510*Input!P510/100</f>
        <v>9.8718984560189934E-4</v>
      </c>
      <c r="N510" s="9">
        <v>5.0000000000000001E-3</v>
      </c>
      <c r="O510" s="21">
        <f>(((G510*$D$4*0.000000001*Input!G510*(238/236))-(N510*0.000000001))/Input!F510)*1000000</f>
        <v>0.57093037149523707</v>
      </c>
      <c r="P510" s="9">
        <f>O510*Input!N510/100</f>
        <v>2.8346967037073132E-5</v>
      </c>
      <c r="Q510" s="23">
        <f t="shared" ref="Q510:Q511" si="1664">(O510/238.05)*602200000000000000*0.00000000015512/(365.2425*24*60)</f>
        <v>0.42597068191093806</v>
      </c>
      <c r="R510" s="24">
        <f>Q510*Input!N510/100</f>
        <v>2.1149648856944127E-5</v>
      </c>
      <c r="S510" s="65">
        <f>Input!S510*0.0000028263/0.000000000155125</f>
        <v>1.2806731727692098</v>
      </c>
      <c r="T510" s="9">
        <f>S510*Input!T510/100</f>
        <v>7.2681878826849513E-4</v>
      </c>
      <c r="U510" s="9">
        <f>S510*1/((U509+U511)/2)</f>
        <v>1.2806718934143111</v>
      </c>
      <c r="V510" s="9">
        <f>U510*Input!T510/100</f>
        <v>7.2681806219786519E-4</v>
      </c>
      <c r="W510" s="3">
        <v>3.0000000000000001E-3</v>
      </c>
      <c r="X510" s="21">
        <f>((($L$4*0.000000001*Input!G510/Input!W510*(232/229))-(W510*0.000000001))/Input!F510)*1000000000</f>
        <v>0.43110138870651421</v>
      </c>
      <c r="Y510" s="21">
        <f>X510*Input!X510/100</f>
        <v>1.136280662455628E-3</v>
      </c>
      <c r="Z510" s="21">
        <f t="shared" si="1641"/>
        <v>1.0526262404605837E-4</v>
      </c>
      <c r="AA510" s="21">
        <f>Z510*Input!X510/100</f>
        <v>2.7744722544677243E-7</v>
      </c>
      <c r="AB510" s="14">
        <v>0.05</v>
      </c>
      <c r="AC510" s="14">
        <v>0.85</v>
      </c>
      <c r="AD510" s="21">
        <f>(((Input!G510*$L$4*0.000000001*Input!U510*(230/229))-((AB510*0.000000000000001)+(Input!G510*AC510*0.000000000000001)))/Input!F510)*1000000000000</f>
        <v>12.573856877568739</v>
      </c>
      <c r="AE510" s="21">
        <f>AD510*Input!V510/100</f>
        <v>3.4357922037828961E-2</v>
      </c>
      <c r="AF510" s="21">
        <f t="shared" si="1642"/>
        <v>0.57322357216833308</v>
      </c>
      <c r="AG510" s="21">
        <f>AF510*Input!V510/100</f>
        <v>1.5663269428444107E-3</v>
      </c>
      <c r="AH510" s="9">
        <f t="shared" si="1643"/>
        <v>5445.6515535610743</v>
      </c>
      <c r="AI510" s="3">
        <f t="shared" si="1644"/>
        <v>20.674648279896868</v>
      </c>
      <c r="AJ510" s="22">
        <f t="shared" si="1645"/>
        <v>280.67189341431111</v>
      </c>
      <c r="AK510" s="3">
        <f t="shared" si="1646"/>
        <v>0.72681806219786516</v>
      </c>
      <c r="AL510" s="3">
        <f t="shared" si="1647"/>
        <v>1.3456878524991602</v>
      </c>
      <c r="AM510" s="3">
        <f t="shared" si="1648"/>
        <v>3.6776838422753456E-3</v>
      </c>
      <c r="AN510" s="9">
        <f>AL510*1/((AN509+AN511)/2)</f>
        <v>1.3404653857317985</v>
      </c>
      <c r="AO510" s="21">
        <f t="shared" si="1649"/>
        <v>3.6634111551796895E-3</v>
      </c>
      <c r="AP510" s="58">
        <f t="shared" si="1650"/>
        <v>383.79840000000002</v>
      </c>
      <c r="AQ510" s="58">
        <f t="shared" si="1651"/>
        <v>7.5313999999999997</v>
      </c>
      <c r="AR510" s="58">
        <f t="shared" si="1652"/>
        <v>1.9623323077949255</v>
      </c>
      <c r="AS510" s="67">
        <f t="shared" si="1653"/>
        <v>2.4711236832976845E-4</v>
      </c>
      <c r="AT510" s="67">
        <f t="shared" si="1654"/>
        <v>6.5144494157015269E-7</v>
      </c>
      <c r="AU510" s="58">
        <v>0.75</v>
      </c>
      <c r="AV510" s="58">
        <f t="shared" si="1655"/>
        <v>0.375</v>
      </c>
      <c r="AW510" s="58">
        <f t="shared" si="1656"/>
        <v>383.78739999999999</v>
      </c>
      <c r="AX510" s="57">
        <f t="shared" si="1657"/>
        <v>7.6428140244999998</v>
      </c>
      <c r="AY510" s="47">
        <f t="shared" si="1658"/>
        <v>7.5920999364922563</v>
      </c>
      <c r="AZ510" s="9" t="str">
        <f>Input!B510</f>
        <v>M39_151-60 Bottom</v>
      </c>
      <c r="BA510" s="48">
        <f>Input!E510</f>
        <v>0</v>
      </c>
      <c r="BB510" s="58">
        <f t="shared" si="1659"/>
        <v>830.38103738937264</v>
      </c>
      <c r="BC510" s="22">
        <f t="shared" si="1660"/>
        <v>18.065398753278551</v>
      </c>
      <c r="BD510" s="9">
        <f t="shared" si="1661"/>
        <v>383729.39999999997</v>
      </c>
      <c r="BE510" s="49">
        <f t="shared" si="1662"/>
        <v>3796.0499682461282</v>
      </c>
      <c r="BF510" s="89">
        <f t="shared" si="1663"/>
        <v>1.9782045831864874</v>
      </c>
      <c r="BG510" s="85"/>
      <c r="BH510" s="85"/>
      <c r="BI510" s="85"/>
      <c r="BJ510" s="85"/>
      <c r="BK510" s="85"/>
      <c r="BL510" s="85"/>
      <c r="BM510" s="90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s="154" customFormat="1" ht="15" customHeight="1" x14ac:dyDescent="0.2">
      <c r="A511" s="137">
        <f>Input!A511</f>
        <v>9186</v>
      </c>
      <c r="B511" s="137" t="str">
        <f>Input!B511</f>
        <v>Hu1-13</v>
      </c>
      <c r="C511" s="137">
        <f>Input!O511</f>
        <v>2.0957022966422327</v>
      </c>
      <c r="D511" s="137">
        <f>C511*Input!P511/100</f>
        <v>3.6406911445094385E-2</v>
      </c>
      <c r="E511" s="138">
        <f>Input!M511</f>
        <v>2.698899940631847</v>
      </c>
      <c r="F511" s="139">
        <f>E511*Input!N511/100</f>
        <v>5.0053007372494987E-4</v>
      </c>
      <c r="G511" s="140">
        <f t="shared" si="1639"/>
        <v>372.12432381431904</v>
      </c>
      <c r="H511" s="139">
        <f>G511*Input!L511/100</f>
        <v>3.7375348279361099E-2</v>
      </c>
      <c r="I511" s="137">
        <v>0</v>
      </c>
      <c r="J511" s="141">
        <f>(((C511*$G$4*0.000000001*Input!G511*(234/233))-(I511*0.000000000000001))/Input!F511)*1000000000000</f>
        <v>766.52799331956646</v>
      </c>
      <c r="K511" s="137">
        <f>J511*Input!P511/100</f>
        <v>13.316260051670632</v>
      </c>
      <c r="L511" s="142">
        <f t="shared" si="1640"/>
        <v>10.600524965229951</v>
      </c>
      <c r="M511" s="143">
        <f>L511*Input!P511/100</f>
        <v>0.18415419704362876</v>
      </c>
      <c r="N511" s="137">
        <v>0</v>
      </c>
      <c r="O511" s="141">
        <f>(((G511*$D$4*0.000000001*Input!G511*(238/236))-(N511*0.000000001))/Input!F511)*1000000</f>
        <v>13.710823623468885</v>
      </c>
      <c r="P511" s="137">
        <f>O511*Input!N511/100</f>
        <v>2.5427691689370391E-3</v>
      </c>
      <c r="Q511" s="144">
        <f t="shared" si="1664"/>
        <v>10.229634260223206</v>
      </c>
      <c r="R511" s="145">
        <f>Q511*Input!N511/100</f>
        <v>1.897157991433384E-3</v>
      </c>
      <c r="S511" s="143">
        <f>Input!S511*0.0000028263/0.000000000155125</f>
        <v>1.0000009989716376</v>
      </c>
      <c r="T511" s="137">
        <f>S511*Input!T511/100</f>
        <v>2.6756710733443273E-3</v>
      </c>
      <c r="U511" s="143">
        <f>S511</f>
        <v>1.0000009989716376</v>
      </c>
      <c r="V511" s="137">
        <f>U511*Input!T511/100</f>
        <v>2.6756710733443273E-3</v>
      </c>
      <c r="W511" s="146">
        <v>0</v>
      </c>
      <c r="X511" s="141">
        <f>((($L$4*0.000000001*Input!G511/Input!W511*(232/229))-(W511*0.000000001))/Input!F511)*1000000000</f>
        <v>0.92748844689406407</v>
      </c>
      <c r="Y511" s="141">
        <f>X511*Input!X511/100</f>
        <v>6.0232314114962429E-3</v>
      </c>
      <c r="Z511" s="141">
        <f t="shared" si="1641"/>
        <v>2.2646614056475944E-4</v>
      </c>
      <c r="AA511" s="141">
        <f>Z511*Input!X511/100</f>
        <v>1.470700768357692E-6</v>
      </c>
      <c r="AB511" s="142">
        <v>0</v>
      </c>
      <c r="AC511" s="142">
        <v>0.85</v>
      </c>
      <c r="AD511" s="141">
        <f>(((Input!G511*$L$4*0.000000001*Input!U511*(230/229))-((AB511*0.000000000000001)+(Input!G511*AC511*0.000000000000001)))/Input!F511)*1000000000000</f>
        <v>225.26478568507713</v>
      </c>
      <c r="AE511" s="141">
        <f>AD511*Input!V511/100</f>
        <v>0.7295993663702377</v>
      </c>
      <c r="AF511" s="141">
        <f t="shared" si="1642"/>
        <v>10.269489019275499</v>
      </c>
      <c r="AG511" s="141">
        <f>AF511*Input!V511/100</f>
        <v>3.326135799975536E-2</v>
      </c>
      <c r="AH511" s="137">
        <f t="shared" si="1643"/>
        <v>45346.686236033034</v>
      </c>
      <c r="AI511" s="146">
        <f t="shared" si="1644"/>
        <v>329.08043865404494</v>
      </c>
      <c r="AJ511" s="143">
        <f t="shared" si="1645"/>
        <v>9.9897163763351671E-4</v>
      </c>
      <c r="AK511" s="146">
        <f t="shared" si="1646"/>
        <v>2.6756710733443274</v>
      </c>
      <c r="AL511" s="146">
        <f t="shared" si="1647"/>
        <v>1.0038960101640451</v>
      </c>
      <c r="AM511" s="146">
        <f t="shared" si="1648"/>
        <v>3.256796860166816E-3</v>
      </c>
      <c r="AN511" s="137">
        <f>AF511/Q511</f>
        <v>1.0038960101640451</v>
      </c>
      <c r="AO511" s="141">
        <f t="shared" si="1649"/>
        <v>3.256796860166816E-3</v>
      </c>
      <c r="AP511" s="137" t="str">
        <f t="shared" si="1650"/>
        <v>Out of range</v>
      </c>
      <c r="AQ511" s="137" t="e">
        <f t="shared" si="1651"/>
        <v>#VALUE!</v>
      </c>
      <c r="AR511" s="137" t="e">
        <f t="shared" si="1652"/>
        <v>#VALUE!</v>
      </c>
      <c r="AS511" s="145">
        <f t="shared" si="1653"/>
        <v>2.213824412524188E-5</v>
      </c>
      <c r="AT511" s="145">
        <f t="shared" si="1654"/>
        <v>1.4382726846196446E-7</v>
      </c>
      <c r="AU511" s="137">
        <v>0.75</v>
      </c>
      <c r="AV511" s="137">
        <f t="shared" si="1655"/>
        <v>0.375</v>
      </c>
      <c r="AW511" s="137" t="str">
        <f t="shared" si="1656"/>
        <v>Out of range</v>
      </c>
      <c r="AX511" s="147">
        <f t="shared" si="1657"/>
        <v>276.4717985195</v>
      </c>
      <c r="AY511" s="147" t="e">
        <f t="shared" si="1658"/>
        <v>#VALUE!</v>
      </c>
      <c r="AZ511" s="137" t="str">
        <f>Input!B511</f>
        <v>Hu1-13</v>
      </c>
      <c r="BA511" s="148">
        <f>Input!E511</f>
        <v>0</v>
      </c>
      <c r="BB511" s="137" t="e">
        <f t="shared" si="1659"/>
        <v>#VALUE!</v>
      </c>
      <c r="BC511" s="143" t="e">
        <f t="shared" si="1660"/>
        <v>#VALUE!</v>
      </c>
      <c r="BD511" s="137" t="e">
        <f t="shared" si="1661"/>
        <v>#VALUE!</v>
      </c>
      <c r="BE511" s="149" t="e">
        <f t="shared" si="1662"/>
        <v>#VALUE!</v>
      </c>
      <c r="BF511" s="150" t="e">
        <f t="shared" si="1663"/>
        <v>#VALUE!</v>
      </c>
      <c r="BG511" s="151"/>
      <c r="BH511" s="151"/>
      <c r="BI511" s="151"/>
      <c r="BJ511" s="151"/>
      <c r="BK511" s="151"/>
      <c r="BL511" s="151"/>
      <c r="BM511" s="155"/>
      <c r="BN511" s="151"/>
      <c r="BO511" s="151"/>
      <c r="BP511" s="151"/>
      <c r="BQ511" s="151"/>
      <c r="BR511" s="151"/>
      <c r="BS511" s="151"/>
      <c r="BT511" s="151"/>
      <c r="BU511" s="151"/>
      <c r="BV511" s="151"/>
      <c r="BW511" s="151"/>
      <c r="BX511" s="151"/>
      <c r="BY511" s="151"/>
      <c r="BZ511" s="151"/>
      <c r="CA511" s="151"/>
      <c r="CB511" s="151"/>
      <c r="CC511" s="151"/>
      <c r="CD511" s="151"/>
      <c r="CE511" s="151"/>
      <c r="CF511" s="151"/>
      <c r="CG511" s="151"/>
      <c r="CH511" s="151"/>
      <c r="CI511" s="151"/>
      <c r="CJ511" s="151"/>
      <c r="CK511" s="151"/>
      <c r="CL511" s="151"/>
      <c r="CM511" s="151"/>
      <c r="CN511" s="151"/>
      <c r="CO511" s="151"/>
      <c r="CP511" s="151"/>
      <c r="CQ511" s="151"/>
      <c r="CR511" s="151"/>
      <c r="CS511" s="151"/>
      <c r="CT511" s="151"/>
      <c r="CU511" s="151"/>
      <c r="CV511" s="151"/>
      <c r="CW511" s="151"/>
      <c r="CX511" s="151"/>
      <c r="CY511" s="151"/>
      <c r="CZ511" s="151"/>
      <c r="DA511" s="151"/>
      <c r="DB511" s="151"/>
      <c r="DC511" s="151"/>
      <c r="DD511" s="151"/>
      <c r="DE511" s="151"/>
    </row>
    <row r="512" spans="1:109" s="76" customFormat="1" ht="15" customHeight="1" x14ac:dyDescent="0.2">
      <c r="A512" s="58"/>
      <c r="B512" s="58"/>
      <c r="C512" s="58"/>
      <c r="D512" s="58"/>
      <c r="E512" s="60"/>
      <c r="F512" s="61"/>
      <c r="G512" s="59"/>
      <c r="H512" s="61"/>
      <c r="I512" s="58"/>
      <c r="J512" s="63"/>
      <c r="K512" s="58"/>
      <c r="L512" s="64"/>
      <c r="M512" s="65"/>
      <c r="N512" s="58"/>
      <c r="O512" s="63"/>
      <c r="P512" s="58"/>
      <c r="Q512" s="66"/>
      <c r="R512" s="67"/>
      <c r="S512" s="65"/>
      <c r="T512" s="58"/>
      <c r="U512" s="58"/>
      <c r="V512" s="58"/>
      <c r="W512" s="68"/>
      <c r="X512" s="63"/>
      <c r="Y512" s="63"/>
      <c r="Z512" s="63"/>
      <c r="AA512" s="63"/>
      <c r="AB512" s="64"/>
      <c r="AC512" s="64"/>
      <c r="AD512" s="63"/>
      <c r="AE512" s="63"/>
      <c r="AF512" s="63"/>
      <c r="AG512" s="63"/>
      <c r="AH512" s="58"/>
      <c r="AI512" s="68"/>
      <c r="AJ512" s="65"/>
      <c r="AK512" s="68"/>
      <c r="AL512" s="68"/>
      <c r="AM512" s="68"/>
      <c r="AN512" s="58"/>
      <c r="AO512" s="63"/>
      <c r="AP512" s="58"/>
      <c r="AQ512" s="58"/>
      <c r="AR512" s="58"/>
      <c r="AS512" s="67"/>
      <c r="AT512" s="67"/>
      <c r="AU512" s="58"/>
      <c r="AV512" s="58"/>
      <c r="AW512" s="58"/>
      <c r="AX512" s="57"/>
      <c r="AY512" s="57"/>
      <c r="AZ512" s="58"/>
      <c r="BA512" s="69"/>
      <c r="BB512" s="58"/>
      <c r="BC512" s="65"/>
      <c r="BD512" s="58"/>
      <c r="BE512" s="62"/>
      <c r="BF512" s="74"/>
      <c r="BG512" s="75"/>
      <c r="BH512" s="75"/>
      <c r="BI512" s="75"/>
      <c r="BJ512" s="75"/>
      <c r="BK512" s="75"/>
      <c r="BL512" s="75"/>
      <c r="BM512" s="103"/>
      <c r="BN512" s="75"/>
      <c r="BO512" s="75"/>
      <c r="BP512" s="75"/>
      <c r="BQ512" s="75"/>
      <c r="BR512" s="75"/>
      <c r="BS512" s="75"/>
      <c r="BT512" s="75"/>
      <c r="BU512" s="75"/>
      <c r="BV512" s="75"/>
      <c r="BW512" s="75"/>
      <c r="BX512" s="75"/>
      <c r="BY512" s="75"/>
      <c r="BZ512" s="75"/>
      <c r="CA512" s="75"/>
      <c r="CB512" s="75"/>
      <c r="CC512" s="75"/>
      <c r="CD512" s="75"/>
      <c r="CE512" s="75"/>
      <c r="CF512" s="75"/>
      <c r="CG512" s="75"/>
      <c r="CH512" s="75"/>
      <c r="CI512" s="75"/>
      <c r="CJ512" s="75"/>
      <c r="CK512" s="75"/>
      <c r="CL512" s="75"/>
      <c r="CM512" s="75"/>
      <c r="CN512" s="75"/>
      <c r="CO512" s="75"/>
      <c r="CP512" s="75"/>
      <c r="CQ512" s="75"/>
      <c r="CR512" s="75"/>
      <c r="CS512" s="75"/>
      <c r="CT512" s="75"/>
      <c r="CU512" s="75"/>
      <c r="CV512" s="75"/>
      <c r="CW512" s="75"/>
      <c r="CX512" s="75"/>
      <c r="CY512" s="75"/>
      <c r="CZ512" s="75"/>
      <c r="DA512" s="75"/>
      <c r="DB512" s="75"/>
      <c r="DC512" s="75"/>
      <c r="DD512" s="75"/>
      <c r="DE512" s="75"/>
    </row>
    <row r="513" spans="1:109" s="154" customFormat="1" ht="15" customHeight="1" x14ac:dyDescent="0.2">
      <c r="A513" s="137">
        <f>Input!A513</f>
        <v>9186</v>
      </c>
      <c r="B513" s="137" t="str">
        <f>Input!B513</f>
        <v>Hu1-13</v>
      </c>
      <c r="C513" s="137">
        <f>Input!O513</f>
        <v>2.0360243068381481</v>
      </c>
      <c r="D513" s="137">
        <f>C513*Input!P513/100</f>
        <v>2.2753676519952411E-2</v>
      </c>
      <c r="E513" s="138">
        <f>Input!M513</f>
        <v>2.699451334121894</v>
      </c>
      <c r="F513" s="139">
        <f>E513*Input!N513/100</f>
        <v>4.60175531052869E-4</v>
      </c>
      <c r="G513" s="140">
        <f t="shared" ref="G513:G527" si="1665">E513*137.88</f>
        <v>372.20034994872674</v>
      </c>
      <c r="H513" s="139">
        <f>G513*Input!L513/100</f>
        <v>3.2912355684545841E-2</v>
      </c>
      <c r="I513" s="137">
        <v>0</v>
      </c>
      <c r="J513" s="141">
        <f>(((C513*$G$4*0.000000001*Input!G513*(234/233))-(I513*0.000000000000001))/Input!F513)*1000000000000</f>
        <v>744.70006010445127</v>
      </c>
      <c r="K513" s="137">
        <f>J513*Input!P513/100</f>
        <v>8.3224272986799868</v>
      </c>
      <c r="L513" s="142">
        <f t="shared" ref="L513:L527" si="1666">(J513/234)*602200000000*0.0000028263/(365.2425*24*60)</f>
        <v>10.29866051539539</v>
      </c>
      <c r="M513" s="143">
        <f>L513*Input!P513/100</f>
        <v>0.1150931200423734</v>
      </c>
      <c r="N513" s="137">
        <v>0</v>
      </c>
      <c r="O513" s="141">
        <f>(((G513*$D$4*0.000000001*Input!G513*(238/236))-(N513*0.000000001))/Input!F513)*1000000</f>
        <v>13.713624786555872</v>
      </c>
      <c r="P513" s="137">
        <f>O513*Input!N513/100</f>
        <v>2.3377619329692191E-3</v>
      </c>
      <c r="Q513" s="144">
        <f t="shared" ref="Q513:Q527" si="1667">(O513/238.05)*602200000000000000*0.00000000015512/(365.2425*24*60)</f>
        <v>10.231724205704968</v>
      </c>
      <c r="R513" s="145">
        <f>Q513*Input!N513/100</f>
        <v>1.7442022608191868E-3</v>
      </c>
      <c r="S513" s="143">
        <f>Input!S513*0.0000028263/0.000000000155125</f>
        <v>0.99975641995067954</v>
      </c>
      <c r="T513" s="137">
        <f>S513*Input!T513/100</f>
        <v>1.6664135462727317E-3</v>
      </c>
      <c r="U513" s="143">
        <f>S513</f>
        <v>0.99975641995067954</v>
      </c>
      <c r="V513" s="137">
        <f>U513*Input!T513/100</f>
        <v>1.6664135462727317E-3</v>
      </c>
      <c r="W513" s="146">
        <v>0</v>
      </c>
      <c r="X513" s="141">
        <f>((($L$4*0.000000001*Input!G513/Input!W513*(232/229))-(W513*0.000000001))/Input!F513)*1000000000</f>
        <v>0.92086260825439092</v>
      </c>
      <c r="Y513" s="141">
        <f>X513*Input!X513/100</f>
        <v>4.4785463877540926E-3</v>
      </c>
      <c r="Z513" s="141">
        <f t="shared" ref="Z513:Z527" si="1668">(X513/232)*6.022E+23*0.000000001*0.000000000049475/(365.2425*24*60)</f>
        <v>2.2484830035364247E-4</v>
      </c>
      <c r="AA513" s="141">
        <f>Z513*Input!X513/100</f>
        <v>1.09353288353225E-6</v>
      </c>
      <c r="AB513" s="142">
        <v>0</v>
      </c>
      <c r="AC513" s="142">
        <v>0.85</v>
      </c>
      <c r="AD513" s="141">
        <f>(((Input!G513*$L$4*0.000000001*Input!U513*(230/229))-((AB513*0.000000000000001)+(Input!G513*AC513*0.000000000000001)))/Input!F513)*1000000000000</f>
        <v>224.02484052735264</v>
      </c>
      <c r="AE513" s="141">
        <f>AD513*Input!V513/100</f>
        <v>0.84943725876669884</v>
      </c>
      <c r="AF513" s="141">
        <f t="shared" ref="AF513:AF527" si="1669">(AD513/230)*602200000000*0.0000091577/(365.2425*24*60)</f>
        <v>10.212961750075257</v>
      </c>
      <c r="AG513" s="141">
        <f>AF513*Input!V513/100</f>
        <v>3.8724590596522952E-2</v>
      </c>
      <c r="AH513" s="137">
        <f t="shared" ref="AH513:AH527" si="1670">AF513/Z513</f>
        <v>45421.565268726794</v>
      </c>
      <c r="AI513" s="146">
        <f t="shared" ref="AI513:AI527" si="1671">AH513*SQRT((AG513/AF513)^2+(AA513/Z513)^2)</f>
        <v>280.10772652272408</v>
      </c>
      <c r="AJ513" s="143">
        <f t="shared" ref="AJ513:AJ527" si="1672">(U513-1)*1000</f>
        <v>-0.24358004932045763</v>
      </c>
      <c r="AK513" s="146">
        <f t="shared" ref="AK513:AK527" si="1673">V513*1000</f>
        <v>1.6664135462727316</v>
      </c>
      <c r="AL513" s="146">
        <f t="shared" ref="AL513:AL527" si="1674">AF513/Q513</f>
        <v>0.99816624693429001</v>
      </c>
      <c r="AM513" s="146">
        <f t="shared" ref="AM513:AM527" si="1675">AL513*SQRT((R513/Q513)^2+(AG513/AF513)^2)</f>
        <v>3.7885801667437657E-3</v>
      </c>
      <c r="AN513" s="137">
        <f>AF513/Q513</f>
        <v>0.99816624693429001</v>
      </c>
      <c r="AO513" s="141">
        <f t="shared" ref="AO513:AO527" si="1676">AN513*SQRT((R513/Q513)^2+(AG513/AF513)^2)</f>
        <v>3.7885801667437657E-3</v>
      </c>
      <c r="AP513" s="137">
        <f t="shared" ref="AP513:AP527" si="1677">ThU_Alter_Kombi(AN513,U513)</f>
        <v>711.11109999999996</v>
      </c>
      <c r="AQ513" s="137" t="e">
        <f t="shared" ref="AQ513:AQ527" si="1678">Montealter(AN513,AO513,U513,V513)</f>
        <v>#VALUE!</v>
      </c>
      <c r="AR513" s="137" t="e">
        <f t="shared" ref="AR513:AR527" si="1679">(AQ513/AP513)*100</f>
        <v>#VALUE!</v>
      </c>
      <c r="AS513" s="145">
        <f t="shared" ref="AS513:AS527" si="1680">Z513/Q513</f>
        <v>2.1975602140279775E-5</v>
      </c>
      <c r="AT513" s="145">
        <f t="shared" ref="AT513:AT527" si="1681">AS513*SQRT((Y513/X513)^2+(P513/O513)^2)</f>
        <v>1.0694233095098113E-7</v>
      </c>
      <c r="AU513" s="137">
        <v>0.75</v>
      </c>
      <c r="AV513" s="137">
        <f t="shared" ref="AV513:AV527" si="1682">AU513/2</f>
        <v>0.375</v>
      </c>
      <c r="AW513" s="137">
        <f t="shared" ref="AW513:AW527" si="1683">marincorr_age(AN513,U513,AS513,AU513)</f>
        <v>711.10929999999996</v>
      </c>
      <c r="AX513" s="147">
        <f t="shared" ref="AX513:AX527" si="1684">marincorr_age_error(AN513, AO513, U513, V513, AS513, AT513, AU513, AV513)</f>
        <v>323.30144274740002</v>
      </c>
      <c r="AY513" s="147">
        <f t="shared" ref="AY513:AY527" si="1685">SQRT(((AU513*EXP(-0.0000091577*AW513*1000))/(0.0000091577*(EXP(-0.0000091577*AW513*1000)+(AJ513/1000)*EXP(-(0.0000091577-0.0000028263)*AW513*1000)-AS513*AU513*EXP(-0.0000091577*AW513*1000))))^2*AT513^2+((AS513*EXP(-0.0000091577*AW513*1000))/(0.0000091577*(EXP(-0.0000091577*AW513*1000)+(AJ513/1000)*EXP(-(0.0000091577-0.0000028263)*AW513*1000)-AS513*AU513*EXP(-0.0000091577*AW513*1000))))^2*AV513^2+((0.0000091577/(0.0000091577-0.0000028263))*(EXP(-(0.0000091577-0.0000028263)*AW513*1000)-1)/(0.0000091577*(EXP(-0.0000091577*AW513*1000)+(AJ513/1000)*EXP(-(0.0000091577-0.0000028263)*AW513*1000)-AS513*AU513*EXP(-0.0000091577*AW513*1000))))^2*T513^2+(1/(0.0000091577*(EXP(-0.0000091577*AW513*1000)+(AJ513/1000)*EXP(-(0.0000091577-0.0000028263)*AW513*1000)-AS513*AU513*EXP(-0.0000091577*AW513*1000))))^2*AO513^2)/1000</f>
        <v>329.67296802467263</v>
      </c>
      <c r="AZ513" s="137" t="str">
        <f>Input!B513</f>
        <v>Hu1-13</v>
      </c>
      <c r="BA513" s="148">
        <f>Input!E513</f>
        <v>0</v>
      </c>
      <c r="BB513" s="137">
        <f t="shared" ref="BB513:BB527" si="1686">((U513-1)*EXP(0.0000028263*AW513*1000))*1000</f>
        <v>-1.8175665913716275</v>
      </c>
      <c r="BC513" s="143">
        <f t="shared" ref="BC513:BC527" si="1687">SQRT((EXP(0.0000028263*AW513*1000)*V513)^2+((U513-1)*0.0000028263*EXP(0.0000028263*AW513*1000)*AX513*1000)^2)*1000</f>
        <v>12.545007951187248</v>
      </c>
      <c r="BD513" s="137">
        <f t="shared" ref="BD513:BD527" si="1688">AW513*1000-58</f>
        <v>711051.29999999993</v>
      </c>
      <c r="BE513" s="149">
        <f t="shared" ref="BE513:BE527" si="1689">AY513/2*1000</f>
        <v>164836.48401233632</v>
      </c>
      <c r="BF513" s="150">
        <f t="shared" ref="BF513:BF527" si="1690">AY513/AW513*100</f>
        <v>46.360379202560367</v>
      </c>
      <c r="BG513" s="151"/>
      <c r="BH513" s="151"/>
      <c r="BI513" s="151"/>
      <c r="BJ513" s="151"/>
      <c r="BK513" s="151"/>
      <c r="BL513" s="151"/>
      <c r="BM513" s="155"/>
      <c r="BN513" s="151"/>
      <c r="BO513" s="151"/>
      <c r="BP513" s="151"/>
      <c r="BQ513" s="151"/>
      <c r="BR513" s="151"/>
      <c r="BS513" s="151"/>
      <c r="BT513" s="151"/>
      <c r="BU513" s="151"/>
      <c r="BV513" s="151"/>
      <c r="BW513" s="151"/>
      <c r="BX513" s="151"/>
      <c r="BY513" s="151"/>
      <c r="BZ513" s="151"/>
      <c r="CA513" s="151"/>
      <c r="CB513" s="151"/>
      <c r="CC513" s="151"/>
      <c r="CD513" s="151"/>
      <c r="CE513" s="151"/>
      <c r="CF513" s="151"/>
      <c r="CG513" s="151"/>
      <c r="CH513" s="151"/>
      <c r="CI513" s="151"/>
      <c r="CJ513" s="151"/>
      <c r="CK513" s="151"/>
      <c r="CL513" s="151"/>
      <c r="CM513" s="151"/>
      <c r="CN513" s="151"/>
      <c r="CO513" s="151"/>
      <c r="CP513" s="151"/>
      <c r="CQ513" s="151"/>
      <c r="CR513" s="151"/>
      <c r="CS513" s="151"/>
      <c r="CT513" s="151"/>
      <c r="CU513" s="151"/>
      <c r="CV513" s="151"/>
      <c r="CW513" s="151"/>
      <c r="CX513" s="151"/>
      <c r="CY513" s="151"/>
      <c r="CZ513" s="151"/>
      <c r="DA513" s="151"/>
      <c r="DB513" s="151"/>
      <c r="DC513" s="151"/>
      <c r="DD513" s="151"/>
      <c r="DE513" s="151"/>
    </row>
    <row r="514" spans="1:109" ht="15" customHeight="1" x14ac:dyDescent="0.2">
      <c r="A514" s="9">
        <f>Input!A514</f>
        <v>9588</v>
      </c>
      <c r="B514" s="9" t="str">
        <f>Input!B514</f>
        <v>ALMY</v>
      </c>
      <c r="C514" s="9">
        <f>Input!O514</f>
        <v>0.13162974854505236</v>
      </c>
      <c r="D514" s="9">
        <f>C514*Input!P514/100</f>
        <v>6.0318267107295736E-4</v>
      </c>
      <c r="E514" s="11">
        <f>Input!M514</f>
        <v>0.20997526422816434</v>
      </c>
      <c r="F514" s="12">
        <f>E514*Input!N514/100</f>
        <v>1.8196127692977245E-5</v>
      </c>
      <c r="G514" s="13">
        <f t="shared" si="1665"/>
        <v>28.951389431779297</v>
      </c>
      <c r="H514" s="12">
        <f>G514*Input!L514/100</f>
        <v>3.7199079699845551E-3</v>
      </c>
      <c r="I514" s="9">
        <v>0.3</v>
      </c>
      <c r="J514" s="21">
        <f>(((C514*$G$4*0.000000001*Input!G514*(234/233))-(I514*0.000000000000001))/Input!F514)*1000000000000</f>
        <v>2.3424444318496209</v>
      </c>
      <c r="K514" s="9">
        <f>J514*Input!P514/100</f>
        <v>1.0734062055580357E-2</v>
      </c>
      <c r="L514" s="14">
        <f t="shared" si="1666"/>
        <v>3.2394303790460086E-2</v>
      </c>
      <c r="M514" s="22">
        <f>L514*Input!P514/100</f>
        <v>1.4844427573445357E-4</v>
      </c>
      <c r="N514" s="9">
        <v>5.0000000000000001E-3</v>
      </c>
      <c r="O514" s="21">
        <f>(((G514*$D$4*0.000000001*Input!G514*(238/236))-(N514*0.000000001))/Input!F514)*1000000</f>
        <v>5.1906796556041176E-2</v>
      </c>
      <c r="P514" s="9">
        <f>O514*Input!N514/100</f>
        <v>4.4981617322352626E-6</v>
      </c>
      <c r="Q514" s="23">
        <f t="shared" si="1667"/>
        <v>3.872761833791083E-2</v>
      </c>
      <c r="R514" s="24">
        <f>Q514*Input!N514/100</f>
        <v>3.3560747791500621E-6</v>
      </c>
      <c r="S514" s="65">
        <f>Input!S514*0.0000028263/0.000000000155125</f>
        <v>0.83475936305171305</v>
      </c>
      <c r="T514" s="9">
        <f>S514*Input!T514/100</f>
        <v>4.0123266753618325E-3</v>
      </c>
      <c r="U514" s="9">
        <f>S514*1/((U513+U515)/2)</f>
        <v>0.83406839452257187</v>
      </c>
      <c r="V514" s="9">
        <f>U514*Input!T514/100</f>
        <v>4.0090054889409064E-3</v>
      </c>
      <c r="W514" s="3">
        <v>3.0000000000000001E-3</v>
      </c>
      <c r="X514" s="21">
        <f>((($L$4*0.000000001*Input!G514/Input!W514*(232/229))-(W514*0.000000001))/Input!F514)*1000000000</f>
        <v>0.11564759098455354</v>
      </c>
      <c r="Y514" s="21">
        <f>X514*Input!X514/100</f>
        <v>2.0904423296165203E-4</v>
      </c>
      <c r="Z514" s="21">
        <f t="shared" si="1668"/>
        <v>2.8237832701408421E-5</v>
      </c>
      <c r="AA514" s="21">
        <f>Z514*Input!X514/100</f>
        <v>5.1042620320156994E-8</v>
      </c>
      <c r="AB514" s="14">
        <v>0.05</v>
      </c>
      <c r="AC514" s="14">
        <v>0.85</v>
      </c>
      <c r="AD514" s="21">
        <f>(((Input!G514*$L$4*0.000000001*Input!U514*(230/229))-((AB514*0.000000000000001)+(Input!G514*AC514*0.000000000000001)))/Input!F514)*1000000000000</f>
        <v>0.64425443014236483</v>
      </c>
      <c r="AE514" s="21">
        <f>AD514*Input!V514/100</f>
        <v>2.7681808700360296E-3</v>
      </c>
      <c r="AF514" s="21">
        <f t="shared" si="1669"/>
        <v>2.9370608352501604E-2</v>
      </c>
      <c r="AG514" s="21">
        <f>AF514*Input!V514/100</f>
        <v>1.2619727917858369E-4</v>
      </c>
      <c r="AH514" s="9">
        <f t="shared" si="1670"/>
        <v>1040.1155309287133</v>
      </c>
      <c r="AI514" s="3">
        <f t="shared" si="1671"/>
        <v>4.8484569242112405</v>
      </c>
      <c r="AJ514" s="22">
        <f t="shared" si="1672"/>
        <v>-165.93160547742812</v>
      </c>
      <c r="AK514" s="3">
        <f t="shared" si="1673"/>
        <v>4.0090054889409066</v>
      </c>
      <c r="AL514" s="3">
        <f t="shared" si="1674"/>
        <v>0.75838922229179373</v>
      </c>
      <c r="AM514" s="3">
        <f t="shared" si="1675"/>
        <v>3.2592487878389505E-3</v>
      </c>
      <c r="AN514" s="9">
        <f>AL514*1/((AN513+AN515)/2)</f>
        <v>0.75819760041632878</v>
      </c>
      <c r="AO514" s="21">
        <f t="shared" si="1676"/>
        <v>3.25842527486306E-3</v>
      </c>
      <c r="AP514" s="58">
        <f t="shared" si="1677"/>
        <v>459.36840000000001</v>
      </c>
      <c r="AQ514" s="58" t="e">
        <f t="shared" si="1678"/>
        <v>#VALUE!</v>
      </c>
      <c r="AR514" s="58" t="e">
        <f t="shared" si="1679"/>
        <v>#VALUE!</v>
      </c>
      <c r="AS514" s="67">
        <f t="shared" si="1680"/>
        <v>7.2913940782581355E-4</v>
      </c>
      <c r="AT514" s="67">
        <f t="shared" si="1681"/>
        <v>1.3195039112576961E-6</v>
      </c>
      <c r="AU514" s="58">
        <v>0.75</v>
      </c>
      <c r="AV514" s="58">
        <f t="shared" si="1682"/>
        <v>0.375</v>
      </c>
      <c r="AW514" s="58">
        <f t="shared" si="1683"/>
        <v>459.21600000000001</v>
      </c>
      <c r="AX514" s="57">
        <f t="shared" si="1684"/>
        <v>210.6955378701</v>
      </c>
      <c r="AY514" s="47">
        <f t="shared" si="1685"/>
        <v>119.21004563960241</v>
      </c>
      <c r="AZ514" s="9" t="str">
        <f>Input!B514</f>
        <v>ALMY</v>
      </c>
      <c r="BA514" s="48">
        <f>Input!E514</f>
        <v>0</v>
      </c>
      <c r="BB514" s="58">
        <f t="shared" si="1686"/>
        <v>-607.56421240362329</v>
      </c>
      <c r="BC514" s="22">
        <f t="shared" si="1687"/>
        <v>362.09534609770435</v>
      </c>
      <c r="BD514" s="9">
        <f t="shared" si="1688"/>
        <v>459158</v>
      </c>
      <c r="BE514" s="49">
        <f t="shared" si="1689"/>
        <v>59605.022819801205</v>
      </c>
      <c r="BF514" s="89">
        <f t="shared" si="1690"/>
        <v>25.959471281401868</v>
      </c>
      <c r="BG514" s="85"/>
      <c r="BH514" s="85"/>
      <c r="BI514" s="85"/>
      <c r="BJ514" s="85"/>
      <c r="BK514" s="85"/>
      <c r="BL514" s="85"/>
      <c r="BM514" s="90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s="154" customFormat="1" ht="15" customHeight="1" x14ac:dyDescent="0.2">
      <c r="A515" s="137">
        <f>Input!A515</f>
        <v>9186</v>
      </c>
      <c r="B515" s="137" t="str">
        <f>Input!B515</f>
        <v>Hu1-13</v>
      </c>
      <c r="C515" s="137">
        <f>Input!O515</f>
        <v>2.1150507709158894</v>
      </c>
      <c r="D515" s="137">
        <f>C515*Input!P515/100</f>
        <v>2.5508626398574298E-2</v>
      </c>
      <c r="E515" s="138">
        <f>Input!M515</f>
        <v>2.6994797740910386</v>
      </c>
      <c r="F515" s="139">
        <f>E515*Input!N515/100</f>
        <v>3.3395841756627098E-4</v>
      </c>
      <c r="G515" s="140">
        <f t="shared" si="1665"/>
        <v>372.20427125167237</v>
      </c>
      <c r="H515" s="139">
        <f>G515*Input!L515/100</f>
        <v>2.4152858873373859E-2</v>
      </c>
      <c r="I515" s="137">
        <v>0</v>
      </c>
      <c r="J515" s="141">
        <f>(((C515*$G$4*0.000000001*Input!G515*(234/233))-(I515*0.000000000000001))/Input!F515)*1000000000000</f>
        <v>773.60492747311696</v>
      </c>
      <c r="K515" s="137">
        <f>J515*Input!P515/100</f>
        <v>9.3300829211123766</v>
      </c>
      <c r="L515" s="142">
        <f t="shared" si="1666"/>
        <v>10.69839382041307</v>
      </c>
      <c r="M515" s="143">
        <f>L515*Input!P515/100</f>
        <v>0.12902826484470506</v>
      </c>
      <c r="N515" s="137">
        <v>0</v>
      </c>
      <c r="O515" s="141">
        <f>(((G515*$D$4*0.000000001*Input!G515*(238/236))-(N515*0.000000001))/Input!F515)*1000000</f>
        <v>13.713769265939831</v>
      </c>
      <c r="P515" s="137">
        <f>O515*Input!N515/100</f>
        <v>1.6965597323152144E-3</v>
      </c>
      <c r="Q515" s="144">
        <f t="shared" si="1667"/>
        <v>10.231832001654842</v>
      </c>
      <c r="R515" s="145">
        <f>Q515*Input!N515/100</f>
        <v>1.2658018248079474E-3</v>
      </c>
      <c r="S515" s="143">
        <f>Input!S515*0.0000028263/0.000000000155125</f>
        <v>1.0019004430444389</v>
      </c>
      <c r="T515" s="137">
        <f>S515*Input!T515/100</f>
        <v>2.3078678676622969E-3</v>
      </c>
      <c r="U515" s="143">
        <f>S515</f>
        <v>1.0019004430444389</v>
      </c>
      <c r="V515" s="137">
        <f>U515*Input!T515/100</f>
        <v>2.3078678676622969E-3</v>
      </c>
      <c r="W515" s="146">
        <v>0</v>
      </c>
      <c r="X515" s="141">
        <f>((($L$4*0.000000001*Input!G515/Input!W515*(232/229))-(W515*0.000000001))/Input!F515)*1000000000</f>
        <v>0.92655298992588619</v>
      </c>
      <c r="Y515" s="141">
        <f>X515*Input!X515/100</f>
        <v>5.3321634887254499E-3</v>
      </c>
      <c r="Z515" s="141">
        <f t="shared" si="1668"/>
        <v>2.2623772873929995E-4</v>
      </c>
      <c r="AA515" s="141">
        <f>Z515*Input!X515/100</f>
        <v>1.3019617550987135E-6</v>
      </c>
      <c r="AB515" s="142">
        <v>0</v>
      </c>
      <c r="AC515" s="142">
        <v>0.85</v>
      </c>
      <c r="AD515" s="141">
        <f>(((Input!G515*$L$4*0.000000001*Input!U515*(230/229))-((AB515*0.000000000000001)+(Input!G515*AC515*0.000000000000001)))/Input!F515)*1000000000000</f>
        <v>224.96377763872178</v>
      </c>
      <c r="AE515" s="141">
        <f>AD515*Input!V515/100</f>
        <v>0.63656142808028493</v>
      </c>
      <c r="AF515" s="141">
        <f t="shared" si="1669"/>
        <v>10.255766506822615</v>
      </c>
      <c r="AG515" s="141">
        <f>AF515*Input!V515/100</f>
        <v>2.9019895745728524E-2</v>
      </c>
      <c r="AH515" s="137">
        <f t="shared" si="1670"/>
        <v>45331.813415792472</v>
      </c>
      <c r="AI515" s="146">
        <f t="shared" si="1671"/>
        <v>290.70705348446563</v>
      </c>
      <c r="AJ515" s="143">
        <f t="shared" si="1672"/>
        <v>1.9004430444389264</v>
      </c>
      <c r="AK515" s="146">
        <f t="shared" si="1673"/>
        <v>2.307867867662297</v>
      </c>
      <c r="AL515" s="146">
        <f t="shared" si="1674"/>
        <v>1.0023392199132963</v>
      </c>
      <c r="AM515" s="146">
        <f t="shared" si="1675"/>
        <v>2.838945942274582E-3</v>
      </c>
      <c r="AN515" s="137">
        <f>AF515/Q515</f>
        <v>1.0023392199132963</v>
      </c>
      <c r="AO515" s="141">
        <f t="shared" si="1676"/>
        <v>2.838945942274582E-3</v>
      </c>
      <c r="AP515" s="137">
        <f t="shared" si="1677"/>
        <v>855.10990000000004</v>
      </c>
      <c r="AQ515" s="137" t="e">
        <f t="shared" si="1678"/>
        <v>#VALUE!</v>
      </c>
      <c r="AR515" s="137" t="e">
        <f t="shared" si="1679"/>
        <v>#VALUE!</v>
      </c>
      <c r="AS515" s="145">
        <f t="shared" si="1680"/>
        <v>2.2111165302822549E-5</v>
      </c>
      <c r="AT515" s="145">
        <f t="shared" si="1681"/>
        <v>1.2727559970036235E-7</v>
      </c>
      <c r="AU515" s="137">
        <v>0.75</v>
      </c>
      <c r="AV515" s="137">
        <f t="shared" si="1682"/>
        <v>0.375</v>
      </c>
      <c r="AW515" s="137">
        <f t="shared" si="1683"/>
        <v>855.10810000000004</v>
      </c>
      <c r="AX515" s="147">
        <f t="shared" si="1684"/>
        <v>342.49369856250001</v>
      </c>
      <c r="AY515" s="147">
        <f t="shared" si="1685"/>
        <v>1176.2633125441396</v>
      </c>
      <c r="AZ515" s="137" t="str">
        <f>Input!B515</f>
        <v>Hu1-13</v>
      </c>
      <c r="BA515" s="148">
        <f>Input!E515</f>
        <v>0</v>
      </c>
      <c r="BB515" s="137">
        <f t="shared" si="1686"/>
        <v>21.303663714580363</v>
      </c>
      <c r="BC515" s="143">
        <f t="shared" si="1687"/>
        <v>33.084070751626918</v>
      </c>
      <c r="BD515" s="137">
        <f t="shared" si="1688"/>
        <v>855050.10000000009</v>
      </c>
      <c r="BE515" s="149">
        <f t="shared" si="1689"/>
        <v>588131.65627206978</v>
      </c>
      <c r="BF515" s="150">
        <f t="shared" si="1690"/>
        <v>137.55726469485433</v>
      </c>
      <c r="BG515" s="151"/>
      <c r="BH515" s="151"/>
      <c r="BI515" s="151"/>
      <c r="BJ515" s="151"/>
      <c r="BK515" s="151"/>
      <c r="BL515" s="151"/>
      <c r="BM515" s="155"/>
      <c r="BN515" s="151"/>
      <c r="BO515" s="151"/>
      <c r="BP515" s="151"/>
      <c r="BQ515" s="151"/>
      <c r="BR515" s="151"/>
      <c r="BS515" s="151"/>
      <c r="BT515" s="151"/>
      <c r="BU515" s="151"/>
      <c r="BV515" s="151"/>
      <c r="BW515" s="151"/>
      <c r="BX515" s="151"/>
      <c r="BY515" s="151"/>
      <c r="BZ515" s="151"/>
      <c r="CA515" s="151"/>
      <c r="CB515" s="151"/>
      <c r="CC515" s="151"/>
      <c r="CD515" s="151"/>
      <c r="CE515" s="151"/>
      <c r="CF515" s="151"/>
      <c r="CG515" s="151"/>
      <c r="CH515" s="151"/>
      <c r="CI515" s="151"/>
      <c r="CJ515" s="151"/>
      <c r="CK515" s="151"/>
      <c r="CL515" s="151"/>
      <c r="CM515" s="151"/>
      <c r="CN515" s="151"/>
      <c r="CO515" s="151"/>
      <c r="CP515" s="151"/>
      <c r="CQ515" s="151"/>
      <c r="CR515" s="151"/>
      <c r="CS515" s="151"/>
      <c r="CT515" s="151"/>
      <c r="CU515" s="151"/>
      <c r="CV515" s="151"/>
      <c r="CW515" s="151"/>
      <c r="CX515" s="151"/>
      <c r="CY515" s="151"/>
      <c r="CZ515" s="151"/>
      <c r="DA515" s="151"/>
      <c r="DB515" s="151"/>
      <c r="DC515" s="151"/>
      <c r="DD515" s="151"/>
      <c r="DE515" s="151"/>
    </row>
    <row r="516" spans="1:109" ht="15" customHeight="1" x14ac:dyDescent="0.2">
      <c r="A516" s="9">
        <f>Input!A516</f>
        <v>6783</v>
      </c>
      <c r="B516" s="9" t="str">
        <f>Input!B516</f>
        <v>M39.151/10-1b Top</v>
      </c>
      <c r="C516" s="9">
        <f>Input!O516</f>
        <v>0.56597369547044762</v>
      </c>
      <c r="D516" s="9">
        <f>C516*Input!P516/100</f>
        <v>1.2518971891843846E-3</v>
      </c>
      <c r="E516" s="11">
        <f>Input!M516</f>
        <v>0.26228571501032988</v>
      </c>
      <c r="F516" s="12">
        <f>E516*Input!N516/100</f>
        <v>2.3930213386691244E-5</v>
      </c>
      <c r="G516" s="13">
        <f t="shared" si="1665"/>
        <v>36.16395438562428</v>
      </c>
      <c r="H516" s="12">
        <f>G516*Input!L516/100</f>
        <v>3.9120265150680168E-3</v>
      </c>
      <c r="I516" s="9">
        <v>0.3</v>
      </c>
      <c r="J516" s="21">
        <f>(((C516*$G$4*0.000000001*Input!G516*(234/233))-(I516*0.000000000000001))/Input!F516)*1000000000000</f>
        <v>8.8370167804575086</v>
      </c>
      <c r="K516" s="9">
        <f>J516*Input!P516/100</f>
        <v>1.9546909258802564E-2</v>
      </c>
      <c r="L516" s="14">
        <f t="shared" si="1666"/>
        <v>0.12220951852483977</v>
      </c>
      <c r="M516" s="22">
        <f>L516*Input!P516/100</f>
        <v>2.7031954657477978E-4</v>
      </c>
      <c r="N516" s="9">
        <v>5.0000000000000001E-3</v>
      </c>
      <c r="O516" s="21">
        <f>(((G516*$D$4*0.000000001*Input!G516*(238/236))-(N516*0.000000001))/Input!F516)*1000000</f>
        <v>5.6868857125268499E-2</v>
      </c>
      <c r="P516" s="9">
        <f>O516*Input!N516/100</f>
        <v>5.1885551068281959E-6</v>
      </c>
      <c r="Q516" s="23">
        <f t="shared" si="1667"/>
        <v>4.2429807658863387E-2</v>
      </c>
      <c r="R516" s="24">
        <f>Q516*Input!N516/100</f>
        <v>3.8711767096918662E-6</v>
      </c>
      <c r="S516" s="65">
        <f>Input!S516*0.0000028263/0.000000000155125</f>
        <v>2.871801263192137</v>
      </c>
      <c r="T516" s="9">
        <f>S516*Input!T516/100</f>
        <v>4.2001587528018589E-3</v>
      </c>
      <c r="U516" s="9">
        <f>S516*1/((U515+U517)/2)</f>
        <v>2.8662560931581433</v>
      </c>
      <c r="V516" s="9">
        <f>U516*Input!T516/100</f>
        <v>4.1920486531398212E-3</v>
      </c>
      <c r="W516" s="3">
        <v>3.0000000000000001E-3</v>
      </c>
      <c r="X516" s="21">
        <f>((($L$4*0.000000001*Input!G516/Input!W516*(232/229))-(W516*0.000000001))/Input!F516)*1000000000</f>
        <v>2.0189321837946754</v>
      </c>
      <c r="Y516" s="21">
        <f>X516*Input!X516/100</f>
        <v>4.0954445402577276E-3</v>
      </c>
      <c r="Z516" s="21">
        <f t="shared" si="1668"/>
        <v>4.9296547170703947E-4</v>
      </c>
      <c r="AA516" s="21">
        <f>Z516*Input!X516/100</f>
        <v>9.9999037404195077E-7</v>
      </c>
      <c r="AB516" s="14">
        <v>0.05</v>
      </c>
      <c r="AC516" s="14">
        <v>0.85</v>
      </c>
      <c r="AD516" s="21">
        <f>(((Input!G516*$L$4*0.000000001*Input!U516*(230/229))-((AB516*0.000000000000001)+(Input!G516*AC516*0.000000000000001)))/Input!F516)*1000000000000</f>
        <v>2.4212966128540305</v>
      </c>
      <c r="AE516" s="21">
        <f>AD516*Input!V516/100</f>
        <v>5.1798617814487356E-3</v>
      </c>
      <c r="AF516" s="21">
        <f t="shared" si="1669"/>
        <v>0.11038333800150932</v>
      </c>
      <c r="AG516" s="21">
        <f>AF516*Input!V516/100</f>
        <v>2.3614225154711582E-4</v>
      </c>
      <c r="AH516" s="9">
        <f t="shared" si="1670"/>
        <v>223.9169766176</v>
      </c>
      <c r="AI516" s="3">
        <f t="shared" si="1671"/>
        <v>0.6601362013980393</v>
      </c>
      <c r="AJ516" s="22">
        <f t="shared" si="1672"/>
        <v>1866.2560931581434</v>
      </c>
      <c r="AK516" s="3">
        <f t="shared" si="1673"/>
        <v>4.1920486531398211</v>
      </c>
      <c r="AL516" s="3">
        <f t="shared" si="1674"/>
        <v>2.6015516942474464</v>
      </c>
      <c r="AM516" s="3">
        <f t="shared" si="1675"/>
        <v>5.570539296968352E-3</v>
      </c>
      <c r="AN516" s="9">
        <f>AL516*1/((AN515+AN517)/2)</f>
        <v>2.5939497399574463</v>
      </c>
      <c r="AO516" s="21">
        <f t="shared" si="1676"/>
        <v>5.5542617095577923E-3</v>
      </c>
      <c r="AP516" s="58">
        <f t="shared" si="1677"/>
        <v>173.32159999999999</v>
      </c>
      <c r="AQ516" s="58">
        <f t="shared" si="1678"/>
        <v>0.90749999999999997</v>
      </c>
      <c r="AR516" s="58">
        <f t="shared" si="1679"/>
        <v>0.5235931355353286</v>
      </c>
      <c r="AS516" s="67">
        <f t="shared" si="1680"/>
        <v>1.1618376299758251E-2</v>
      </c>
      <c r="AT516" s="67">
        <f t="shared" si="1681"/>
        <v>2.3591936511344153E-5</v>
      </c>
      <c r="AU516" s="58">
        <v>0.75</v>
      </c>
      <c r="AV516" s="58">
        <f t="shared" si="1682"/>
        <v>0.375</v>
      </c>
      <c r="AW516" s="58">
        <f t="shared" si="1683"/>
        <v>173.08619999999999</v>
      </c>
      <c r="AX516" s="57">
        <f t="shared" si="1684"/>
        <v>0.83676506699999997</v>
      </c>
      <c r="AY516" s="47">
        <f t="shared" si="1685"/>
        <v>0.91492499420281492</v>
      </c>
      <c r="AZ516" s="9" t="str">
        <f>Input!B516</f>
        <v>M39.151/10-1b Top</v>
      </c>
      <c r="BA516" s="48">
        <f>Input!E516</f>
        <v>0</v>
      </c>
      <c r="BB516" s="58">
        <f t="shared" si="1686"/>
        <v>3043.8643071271649</v>
      </c>
      <c r="BC516" s="22">
        <f t="shared" si="1687"/>
        <v>9.928109880678905</v>
      </c>
      <c r="BD516" s="9">
        <f t="shared" si="1688"/>
        <v>173028.19999999998</v>
      </c>
      <c r="BE516" s="49">
        <f t="shared" si="1689"/>
        <v>457.46249710140745</v>
      </c>
      <c r="BF516" s="89">
        <f t="shared" si="1690"/>
        <v>0.52859499729199377</v>
      </c>
      <c r="BG516" s="85"/>
      <c r="BH516" s="85"/>
      <c r="BI516" s="85"/>
      <c r="BJ516" s="85"/>
      <c r="BK516" s="85"/>
      <c r="BL516" s="85"/>
      <c r="BM516" s="90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s="154" customFormat="1" ht="15" customHeight="1" x14ac:dyDescent="0.2">
      <c r="A517" s="137">
        <f>Input!A517</f>
        <v>9186</v>
      </c>
      <c r="B517" s="137" t="str">
        <f>Input!B517</f>
        <v>Hu1-13</v>
      </c>
      <c r="C517" s="137">
        <f>Input!O517</f>
        <v>2.0631698519135977</v>
      </c>
      <c r="D517" s="137">
        <f>C517*Input!P517/100</f>
        <v>2.1892860159205108E-2</v>
      </c>
      <c r="E517" s="138">
        <f>Input!M517</f>
        <v>2.6991271954125375</v>
      </c>
      <c r="F517" s="139">
        <f>E517*Input!N517/100</f>
        <v>3.9598695491276407E-4</v>
      </c>
      <c r="G517" s="140">
        <f t="shared" si="1665"/>
        <v>372.15565770348064</v>
      </c>
      <c r="H517" s="139">
        <f>G517*Input!L517/100</f>
        <v>2.3351628142867623E-2</v>
      </c>
      <c r="I517" s="137">
        <v>0</v>
      </c>
      <c r="J517" s="141">
        <f>(((C517*$G$4*0.000000001*Input!G517*(234/233))-(I517*0.000000000000001))/Input!F517)*1000000000000</f>
        <v>754.62886546368031</v>
      </c>
      <c r="K517" s="137">
        <f>J517*Input!P517/100</f>
        <v>8.0075734958867706</v>
      </c>
      <c r="L517" s="142">
        <f t="shared" si="1666"/>
        <v>10.435968676353234</v>
      </c>
      <c r="M517" s="143">
        <f>L517*Input!P517/100</f>
        <v>0.11073892081417167</v>
      </c>
      <c r="N517" s="137">
        <v>0</v>
      </c>
      <c r="O517" s="141">
        <f>(((G517*$D$4*0.000000001*Input!G517*(238/236))-(N517*0.000000001))/Input!F517)*1000000</f>
        <v>13.711978112440013</v>
      </c>
      <c r="P517" s="137">
        <f>O517*Input!N517/100</f>
        <v>2.0116741692662986E-3</v>
      </c>
      <c r="Q517" s="144">
        <f t="shared" si="1667"/>
        <v>10.230495623497683</v>
      </c>
      <c r="R517" s="145">
        <f>Q517*Input!N517/100</f>
        <v>1.5009084477688075E-3</v>
      </c>
      <c r="S517" s="143">
        <f>Input!S517*0.0000028263/0.000000000155125</f>
        <v>1.0019688344058419</v>
      </c>
      <c r="T517" s="137">
        <f>S517*Input!T517/100</f>
        <v>2.1624291880784088E-3</v>
      </c>
      <c r="U517" s="143">
        <f>S517</f>
        <v>1.0019688344058419</v>
      </c>
      <c r="V517" s="137">
        <f>U517*Input!T517/100</f>
        <v>2.1624291880784088E-3</v>
      </c>
      <c r="W517" s="146">
        <v>0</v>
      </c>
      <c r="X517" s="141">
        <f>((($L$4*0.000000001*Input!G517/Input!W517*(232/229))-(W517*0.000000001))/Input!F517)*1000000000</f>
        <v>0.92599906239580787</v>
      </c>
      <c r="Y517" s="141">
        <f>X517*Input!X517/100</f>
        <v>7.0974612411337902E-3</v>
      </c>
      <c r="Z517" s="141">
        <f t="shared" si="1668"/>
        <v>2.261024754859473E-4</v>
      </c>
      <c r="AA517" s="141">
        <f>Z517*Input!X517/100</f>
        <v>1.7329969558867438E-6</v>
      </c>
      <c r="AB517" s="142">
        <v>0</v>
      </c>
      <c r="AC517" s="142">
        <v>0.85</v>
      </c>
      <c r="AD517" s="141">
        <f>(((Input!G517*$L$4*0.000000001*Input!U517*(230/229))-((AB517*0.000000000000001)+(Input!G517*AC517*0.000000000000001)))/Input!F517)*1000000000000</f>
        <v>225.19983937309436</v>
      </c>
      <c r="AE517" s="141">
        <f>AD517*Input!V517/100</f>
        <v>0.89561681744787658</v>
      </c>
      <c r="AF517" s="141">
        <f t="shared" si="1669"/>
        <v>10.266528212792936</v>
      </c>
      <c r="AG517" s="141">
        <f>AF517*Input!V517/100</f>
        <v>4.0829848501566027E-2</v>
      </c>
      <c r="AH517" s="137">
        <f t="shared" si="1670"/>
        <v>45406.527242692755</v>
      </c>
      <c r="AI517" s="146">
        <f t="shared" si="1671"/>
        <v>392.08562958570019</v>
      </c>
      <c r="AJ517" s="143">
        <f t="shared" si="1672"/>
        <v>1.968834405841946</v>
      </c>
      <c r="AK517" s="146">
        <f t="shared" si="1673"/>
        <v>2.1624291880784088</v>
      </c>
      <c r="AL517" s="146">
        <f t="shared" si="1674"/>
        <v>1.0035220766052129</v>
      </c>
      <c r="AM517" s="146">
        <f t="shared" si="1675"/>
        <v>3.9937088078691504E-3</v>
      </c>
      <c r="AN517" s="137">
        <f>AF517/Q517</f>
        <v>1.0035220766052129</v>
      </c>
      <c r="AO517" s="141">
        <f t="shared" si="1676"/>
        <v>3.9937088078691504E-3</v>
      </c>
      <c r="AP517" s="137" t="str">
        <f t="shared" si="1677"/>
        <v>Out of range</v>
      </c>
      <c r="AQ517" s="137" t="e">
        <f t="shared" si="1678"/>
        <v>#VALUE!</v>
      </c>
      <c r="AR517" s="137" t="e">
        <f t="shared" si="1679"/>
        <v>#VALUE!</v>
      </c>
      <c r="AS517" s="145">
        <f t="shared" si="1680"/>
        <v>2.210083301992026E-5</v>
      </c>
      <c r="AT517" s="145">
        <f t="shared" si="1681"/>
        <v>1.6942623867862704E-7</v>
      </c>
      <c r="AU517" s="137">
        <v>0.75</v>
      </c>
      <c r="AV517" s="137">
        <f t="shared" si="1682"/>
        <v>0.375</v>
      </c>
      <c r="AW517" s="137" t="str">
        <f t="shared" si="1683"/>
        <v>Out of range</v>
      </c>
      <c r="AX517" s="147">
        <f t="shared" si="1684"/>
        <v>333.79020782909998</v>
      </c>
      <c r="AY517" s="147" t="e">
        <f t="shared" si="1685"/>
        <v>#VALUE!</v>
      </c>
      <c r="AZ517" s="137" t="str">
        <f>Input!B517</f>
        <v>Hu1-13</v>
      </c>
      <c r="BA517" s="148">
        <f>Input!E517</f>
        <v>0</v>
      </c>
      <c r="BB517" s="137" t="e">
        <f t="shared" si="1686"/>
        <v>#VALUE!</v>
      </c>
      <c r="BC517" s="143" t="e">
        <f t="shared" si="1687"/>
        <v>#VALUE!</v>
      </c>
      <c r="BD517" s="137" t="e">
        <f t="shared" si="1688"/>
        <v>#VALUE!</v>
      </c>
      <c r="BE517" s="149" t="e">
        <f t="shared" si="1689"/>
        <v>#VALUE!</v>
      </c>
      <c r="BF517" s="150" t="e">
        <f t="shared" si="1690"/>
        <v>#VALUE!</v>
      </c>
      <c r="BG517" s="151"/>
      <c r="BH517" s="151"/>
      <c r="BI517" s="151"/>
      <c r="BJ517" s="151"/>
      <c r="BK517" s="151"/>
      <c r="BL517" s="151"/>
      <c r="BM517" s="155"/>
      <c r="BN517" s="151"/>
      <c r="BO517" s="151"/>
      <c r="BP517" s="151"/>
      <c r="BQ517" s="151"/>
      <c r="BR517" s="151"/>
      <c r="BS517" s="151"/>
      <c r="BT517" s="151"/>
      <c r="BU517" s="151"/>
      <c r="BV517" s="151"/>
      <c r="BW517" s="151"/>
      <c r="BX517" s="151"/>
      <c r="BY517" s="151"/>
      <c r="BZ517" s="151"/>
      <c r="CA517" s="151"/>
      <c r="CB517" s="151"/>
      <c r="CC517" s="151"/>
      <c r="CD517" s="151"/>
      <c r="CE517" s="151"/>
      <c r="CF517" s="151"/>
      <c r="CG517" s="151"/>
      <c r="CH517" s="151"/>
      <c r="CI517" s="151"/>
      <c r="CJ517" s="151"/>
      <c r="CK517" s="151"/>
      <c r="CL517" s="151"/>
      <c r="CM517" s="151"/>
      <c r="CN517" s="151"/>
      <c r="CO517" s="151"/>
      <c r="CP517" s="151"/>
      <c r="CQ517" s="151"/>
      <c r="CR517" s="151"/>
      <c r="CS517" s="151"/>
      <c r="CT517" s="151"/>
      <c r="CU517" s="151"/>
      <c r="CV517" s="151"/>
      <c r="CW517" s="151"/>
      <c r="CX517" s="151"/>
      <c r="CY517" s="151"/>
      <c r="CZ517" s="151"/>
      <c r="DA517" s="151"/>
      <c r="DB517" s="151"/>
      <c r="DC517" s="151"/>
      <c r="DD517" s="151"/>
      <c r="DE517" s="151"/>
    </row>
    <row r="518" spans="1:109" ht="15" customHeight="1" x14ac:dyDescent="0.2">
      <c r="A518" s="9">
        <f>Input!A518</f>
        <v>6784</v>
      </c>
      <c r="B518" s="9" t="str">
        <f>Input!B518</f>
        <v>M39.151/10-1b Bottom</v>
      </c>
      <c r="C518" s="9">
        <f>Input!O518</f>
        <v>0.6947470074274219</v>
      </c>
      <c r="D518" s="9">
        <f>C518*Input!P518/100</f>
        <v>2.1159310905063244E-3</v>
      </c>
      <c r="E518" s="11">
        <f>Input!M518</f>
        <v>0.34740757296782704</v>
      </c>
      <c r="F518" s="12">
        <f>E518*Input!N518/100</f>
        <v>2.3777778202604739E-5</v>
      </c>
      <c r="G518" s="13">
        <f t="shared" si="1665"/>
        <v>47.900556160803994</v>
      </c>
      <c r="H518" s="12">
        <f>G518*Input!L518/100</f>
        <v>3.2094347253774835E-3</v>
      </c>
      <c r="I518" s="9">
        <v>0.3</v>
      </c>
      <c r="J518" s="21">
        <f>(((C518*$G$4*0.000000001*Input!G518*(234/233))-(I518*0.000000000000001))/Input!F518)*1000000000000</f>
        <v>17.554605364169959</v>
      </c>
      <c r="K518" s="9">
        <f>J518*Input!P518/100</f>
        <v>5.3464548784683555E-2</v>
      </c>
      <c r="L518" s="14">
        <f t="shared" si="1666"/>
        <v>0.24276743189998926</v>
      </c>
      <c r="M518" s="22">
        <f>L518*Input!P518/100</f>
        <v>7.3937584678725882E-4</v>
      </c>
      <c r="N518" s="9">
        <v>5.0000000000000001E-3</v>
      </c>
      <c r="O518" s="21">
        <f>(((G518*$D$4*0.000000001*Input!G518*(238/236))-(N518*0.000000001))/Input!F518)*1000000</f>
        <v>0.12190329905816705</v>
      </c>
      <c r="P518" s="9">
        <f>O518*Input!N518/100</f>
        <v>8.3434842321048815E-6</v>
      </c>
      <c r="Q518" s="23">
        <f t="shared" si="1667"/>
        <v>9.0951951445507606E-2</v>
      </c>
      <c r="R518" s="24">
        <f>Q518*Input!N518/100</f>
        <v>6.2250667424732108E-6</v>
      </c>
      <c r="S518" s="65">
        <f>Input!S518*0.0000028263/0.000000000155125</f>
        <v>2.6710206900032594</v>
      </c>
      <c r="T518" s="9">
        <f>S518*Input!T518/100</f>
        <v>3.3399071918089524E-3</v>
      </c>
      <c r="U518" s="9">
        <f>S518*1/((U517+U519)/2)</f>
        <v>2.6668994381981057</v>
      </c>
      <c r="V518" s="9">
        <f>U518*Input!T518/100</f>
        <v>3.3347538814677761E-3</v>
      </c>
      <c r="W518" s="3">
        <v>3.0000000000000001E-3</v>
      </c>
      <c r="X518" s="21">
        <f>((($L$4*0.000000001*Input!G518/Input!W518*(232/229))-(W518*0.000000001))/Input!F518)*1000000000</f>
        <v>9.8512018596339743</v>
      </c>
      <c r="Y518" s="21">
        <f>X518*Input!X518/100</f>
        <v>2.3528497706277109E-2</v>
      </c>
      <c r="Z518" s="21">
        <f t="shared" si="1668"/>
        <v>2.4053816223227886E-3</v>
      </c>
      <c r="AA518" s="21">
        <f>Z518*Input!X518/100</f>
        <v>5.7449859204941376E-6</v>
      </c>
      <c r="AB518" s="14">
        <v>0.05</v>
      </c>
      <c r="AC518" s="14">
        <v>0.85</v>
      </c>
      <c r="AD518" s="21">
        <f>(((Input!G518*$L$4*0.000000001*Input!U518*(230/229))-((AB518*0.000000000000001)+(Input!G518*AC518*0.000000000000001)))/Input!F518)*1000000000000</f>
        <v>5.4693258245473917</v>
      </c>
      <c r="AE518" s="21">
        <f>AD518*Input!V518/100</f>
        <v>1.479582389833458E-2</v>
      </c>
      <c r="AF518" s="21">
        <f t="shared" si="1669"/>
        <v>0.24933848993402705</v>
      </c>
      <c r="AG518" s="21">
        <f>AF518*Input!V518/100</f>
        <v>6.745197683383265E-4</v>
      </c>
      <c r="AH518" s="9">
        <f t="shared" si="1670"/>
        <v>103.65859937569907</v>
      </c>
      <c r="AI518" s="3">
        <f t="shared" si="1671"/>
        <v>0.37407268259733356</v>
      </c>
      <c r="AJ518" s="22">
        <f t="shared" si="1672"/>
        <v>1666.8994381981056</v>
      </c>
      <c r="AK518" s="3">
        <f t="shared" si="1673"/>
        <v>3.3347538814677762</v>
      </c>
      <c r="AL518" s="3">
        <f t="shared" si="1674"/>
        <v>2.7414308980870432</v>
      </c>
      <c r="AM518" s="3">
        <f t="shared" si="1675"/>
        <v>7.4185941679569701E-3</v>
      </c>
      <c r="AN518" s="9">
        <f>AL518*1/((AN517+AN519)/2)</f>
        <v>2.7343776009923157</v>
      </c>
      <c r="AO518" s="21">
        <f t="shared" si="1676"/>
        <v>7.3995072200684327E-3</v>
      </c>
      <c r="AP518" s="58">
        <f t="shared" si="1677"/>
        <v>231.5307</v>
      </c>
      <c r="AQ518" s="58">
        <f t="shared" si="1678"/>
        <v>1.5763</v>
      </c>
      <c r="AR518" s="58">
        <f t="shared" si="1679"/>
        <v>0.68081684199978676</v>
      </c>
      <c r="AS518" s="67">
        <f t="shared" si="1680"/>
        <v>2.6446729114591172E-2</v>
      </c>
      <c r="AT518" s="67">
        <f t="shared" si="1681"/>
        <v>6.3190995507731042E-5</v>
      </c>
      <c r="AU518" s="58">
        <v>0.75</v>
      </c>
      <c r="AV518" s="58">
        <f t="shared" si="1682"/>
        <v>0.375</v>
      </c>
      <c r="AW518" s="58">
        <f t="shared" si="1683"/>
        <v>231.01429999999999</v>
      </c>
      <c r="AX518" s="57">
        <f t="shared" si="1684"/>
        <v>1.7331011819</v>
      </c>
      <c r="AY518" s="47">
        <f t="shared" si="1685"/>
        <v>1.8112570540184347</v>
      </c>
      <c r="AZ518" s="9" t="str">
        <f>Input!B518</f>
        <v>M39.151/10-1b Bottom</v>
      </c>
      <c r="BA518" s="48">
        <f>Input!E518</f>
        <v>0</v>
      </c>
      <c r="BB518" s="58">
        <f t="shared" si="1686"/>
        <v>3202.3374395708092</v>
      </c>
      <c r="BC518" s="22">
        <f t="shared" si="1687"/>
        <v>16.943748953753513</v>
      </c>
      <c r="BD518" s="9">
        <f t="shared" si="1688"/>
        <v>230956.3</v>
      </c>
      <c r="BE518" s="49">
        <f t="shared" si="1689"/>
        <v>905.62852700921735</v>
      </c>
      <c r="BF518" s="89">
        <f t="shared" si="1690"/>
        <v>0.78404542663308496</v>
      </c>
      <c r="BG518" s="85"/>
      <c r="BH518" s="85"/>
      <c r="BI518" s="85"/>
      <c r="BJ518" s="85"/>
      <c r="BK518" s="85"/>
      <c r="BL518" s="85"/>
      <c r="BM518" s="90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s="154" customFormat="1" ht="15" customHeight="1" x14ac:dyDescent="0.2">
      <c r="A519" s="137">
        <f>Input!A519</f>
        <v>9186</v>
      </c>
      <c r="B519" s="137" t="str">
        <f>Input!B519</f>
        <v>Hu1-13</v>
      </c>
      <c r="C519" s="137">
        <f>Input!O519</f>
        <v>2.0341346413460326</v>
      </c>
      <c r="D519" s="137">
        <f>C519*Input!P519/100</f>
        <v>1.9967120410692474E-2</v>
      </c>
      <c r="E519" s="138">
        <f>Input!M519</f>
        <v>2.699703710464016</v>
      </c>
      <c r="F519" s="139">
        <f>E519*Input!N519/100</f>
        <v>3.9595810803187069E-4</v>
      </c>
      <c r="G519" s="140">
        <f t="shared" si="1665"/>
        <v>372.2351475987785</v>
      </c>
      <c r="H519" s="139">
        <f>G519*Input!L519/100</f>
        <v>2.9809313605053255E-2</v>
      </c>
      <c r="I519" s="137">
        <v>0</v>
      </c>
      <c r="J519" s="141">
        <f>(((C519*$G$4*0.000000001*Input!G519*(234/233))-(I519*0.000000000000001))/Input!F519)*1000000000000</f>
        <v>744.0088925182738</v>
      </c>
      <c r="K519" s="137">
        <f>J519*Input!P519/100</f>
        <v>7.3032113221905357</v>
      </c>
      <c r="L519" s="142">
        <f t="shared" si="1666"/>
        <v>10.289102170082126</v>
      </c>
      <c r="M519" s="143">
        <f>L519*Input!P519/100</f>
        <v>0.10099810394655111</v>
      </c>
      <c r="N519" s="137">
        <v>0</v>
      </c>
      <c r="O519" s="141">
        <f>(((G519*$D$4*0.000000001*Input!G519*(238/236))-(N519*0.000000001))/Input!F519)*1000000</f>
        <v>13.714906896893298</v>
      </c>
      <c r="P519" s="137">
        <f>O519*Input!N519/100</f>
        <v>2.0115276227085466E-3</v>
      </c>
      <c r="Q519" s="144">
        <f t="shared" si="1667"/>
        <v>10.23268078717617</v>
      </c>
      <c r="R519" s="145">
        <f>Q519*Input!N519/100</f>
        <v>1.5007991095022624E-3</v>
      </c>
      <c r="S519" s="143">
        <f>Input!S519*0.0000028263/0.000000000155125</f>
        <v>1.0011218346656086</v>
      </c>
      <c r="T519" s="137">
        <f>S519*Input!T519/100</f>
        <v>1.7178039656219485E-3</v>
      </c>
      <c r="U519" s="143">
        <f>S519</f>
        <v>1.0011218346656086</v>
      </c>
      <c r="V519" s="137">
        <f>U519*Input!T519/100</f>
        <v>1.7178039656219485E-3</v>
      </c>
      <c r="W519" s="146">
        <v>0</v>
      </c>
      <c r="X519" s="141">
        <f>((($L$4*0.000000001*Input!G519/Input!W519*(232/229))-(W519*0.000000001))/Input!F519)*1000000000</f>
        <v>0.9288063050929225</v>
      </c>
      <c r="Y519" s="141">
        <f>X519*Input!X519/100</f>
        <v>5.5552433663817943E-3</v>
      </c>
      <c r="Z519" s="141">
        <f t="shared" si="1668"/>
        <v>2.2678792382912951E-4</v>
      </c>
      <c r="AA519" s="141">
        <f>Z519*Input!X519/100</f>
        <v>1.3564314782523236E-6</v>
      </c>
      <c r="AB519" s="142">
        <v>0</v>
      </c>
      <c r="AC519" s="142">
        <v>0.85</v>
      </c>
      <c r="AD519" s="141">
        <f>(((Input!G519*$L$4*0.000000001*Input!U519*(230/229))-((AB519*0.000000000000001)+(Input!G519*AC519*0.000000000000001)))/Input!F519)*1000000000000</f>
        <v>224.8247990417137</v>
      </c>
      <c r="AE519" s="141">
        <f>AD519*Input!V519/100</f>
        <v>0.73844269761401238</v>
      </c>
      <c r="AF519" s="141">
        <f t="shared" si="1669"/>
        <v>10.249430677760172</v>
      </c>
      <c r="AG519" s="141">
        <f>AF519*Input!V519/100</f>
        <v>3.3664512415682246E-2</v>
      </c>
      <c r="AH519" s="137">
        <f t="shared" si="1670"/>
        <v>45193.899678196605</v>
      </c>
      <c r="AI519" s="146">
        <f t="shared" si="1671"/>
        <v>308.38386841513147</v>
      </c>
      <c r="AJ519" s="143">
        <f t="shared" si="1672"/>
        <v>1.1218346656085565</v>
      </c>
      <c r="AK519" s="146">
        <f t="shared" si="1673"/>
        <v>1.7178039656219484</v>
      </c>
      <c r="AL519" s="146">
        <f t="shared" si="1674"/>
        <v>1.0016369015053215</v>
      </c>
      <c r="AM519" s="146">
        <f t="shared" si="1675"/>
        <v>3.2931799210588367E-3</v>
      </c>
      <c r="AN519" s="137">
        <f>AF519/Q519</f>
        <v>1.0016369015053215</v>
      </c>
      <c r="AO519" s="141">
        <f t="shared" si="1676"/>
        <v>3.2931799210588367E-3</v>
      </c>
      <c r="AP519" s="137" t="str">
        <f t="shared" si="1677"/>
        <v>Out of range</v>
      </c>
      <c r="AQ519" s="137" t="e">
        <f t="shared" si="1678"/>
        <v>#VALUE!</v>
      </c>
      <c r="AR519" s="137" t="e">
        <f t="shared" si="1679"/>
        <v>#VALUE!</v>
      </c>
      <c r="AS519" s="145">
        <f t="shared" si="1680"/>
        <v>2.2163099635957113E-5</v>
      </c>
      <c r="AT519" s="145">
        <f t="shared" si="1681"/>
        <v>1.3259860972269097E-7</v>
      </c>
      <c r="AU519" s="137">
        <v>0.75</v>
      </c>
      <c r="AV519" s="137">
        <f t="shared" si="1682"/>
        <v>0.375</v>
      </c>
      <c r="AW519" s="137" t="str">
        <f t="shared" si="1683"/>
        <v>Out of range</v>
      </c>
      <c r="AX519" s="147">
        <f t="shared" si="1684"/>
        <v>339.80938484289999</v>
      </c>
      <c r="AY519" s="147" t="e">
        <f t="shared" si="1685"/>
        <v>#VALUE!</v>
      </c>
      <c r="AZ519" s="137" t="str">
        <f>Input!B519</f>
        <v>Hu1-13</v>
      </c>
      <c r="BA519" s="148">
        <f>Input!E519</f>
        <v>0</v>
      </c>
      <c r="BB519" s="137" t="e">
        <f t="shared" si="1686"/>
        <v>#VALUE!</v>
      </c>
      <c r="BC519" s="143" t="e">
        <f t="shared" si="1687"/>
        <v>#VALUE!</v>
      </c>
      <c r="BD519" s="137" t="e">
        <f t="shared" si="1688"/>
        <v>#VALUE!</v>
      </c>
      <c r="BE519" s="149" t="e">
        <f t="shared" si="1689"/>
        <v>#VALUE!</v>
      </c>
      <c r="BF519" s="150" t="e">
        <f t="shared" si="1690"/>
        <v>#VALUE!</v>
      </c>
      <c r="BG519" s="151"/>
      <c r="BH519" s="151"/>
      <c r="BI519" s="151"/>
      <c r="BJ519" s="151"/>
      <c r="BK519" s="151"/>
      <c r="BL519" s="151"/>
      <c r="BM519" s="155"/>
      <c r="BN519" s="151"/>
      <c r="BO519" s="151"/>
      <c r="BP519" s="151"/>
      <c r="BQ519" s="151"/>
      <c r="BR519" s="151"/>
      <c r="BS519" s="151"/>
      <c r="BT519" s="151"/>
      <c r="BU519" s="151"/>
      <c r="BV519" s="151"/>
      <c r="BW519" s="151"/>
      <c r="BX519" s="151"/>
      <c r="BY519" s="151"/>
      <c r="BZ519" s="151"/>
      <c r="CA519" s="151"/>
      <c r="CB519" s="151"/>
      <c r="CC519" s="151"/>
      <c r="CD519" s="151"/>
      <c r="CE519" s="151"/>
      <c r="CF519" s="151"/>
      <c r="CG519" s="151"/>
      <c r="CH519" s="151"/>
      <c r="CI519" s="151"/>
      <c r="CJ519" s="151"/>
      <c r="CK519" s="151"/>
      <c r="CL519" s="151"/>
      <c r="CM519" s="151"/>
      <c r="CN519" s="151"/>
      <c r="CO519" s="151"/>
      <c r="CP519" s="151"/>
      <c r="CQ519" s="151"/>
      <c r="CR519" s="151"/>
      <c r="CS519" s="151"/>
      <c r="CT519" s="151"/>
      <c r="CU519" s="151"/>
      <c r="CV519" s="151"/>
      <c r="CW519" s="151"/>
      <c r="CX519" s="151"/>
      <c r="CY519" s="151"/>
      <c r="CZ519" s="151"/>
      <c r="DA519" s="151"/>
      <c r="DB519" s="151"/>
      <c r="DC519" s="151"/>
      <c r="DD519" s="151"/>
      <c r="DE519" s="151"/>
    </row>
    <row r="520" spans="1:109" ht="15" customHeight="1" x14ac:dyDescent="0.2">
      <c r="A520" s="9">
        <f>Input!A520</f>
        <v>9583</v>
      </c>
      <c r="B520" s="9" t="str">
        <f>Input!B520</f>
        <v>M39_1_61D-2.3</v>
      </c>
      <c r="C520" s="9">
        <f>Input!O520</f>
        <v>0.93854045334831648</v>
      </c>
      <c r="D520" s="9">
        <f>C520*Input!P520/100</f>
        <v>3.1068865625443771E-3</v>
      </c>
      <c r="E520" s="11">
        <f>Input!M520</f>
        <v>0.52903717443966058</v>
      </c>
      <c r="F520" s="12">
        <f>E520*Input!N520/100</f>
        <v>3.5822986776126953E-5</v>
      </c>
      <c r="G520" s="13">
        <f t="shared" si="1665"/>
        <v>72.943645611740394</v>
      </c>
      <c r="H520" s="12">
        <f>G520*Input!L520/100</f>
        <v>6.8303792233719339E-3</v>
      </c>
      <c r="I520" s="9">
        <v>0.3</v>
      </c>
      <c r="J520" s="21">
        <f>(((C520*$G$4*0.000000001*Input!G520*(234/233))-(I520*0.000000000000001))/Input!F520)*1000000000000</f>
        <v>16.99885385409922</v>
      </c>
      <c r="K520" s="9">
        <f>J520*Input!P520/100</f>
        <v>5.6271959753615555E-2</v>
      </c>
      <c r="L520" s="14">
        <f t="shared" si="1666"/>
        <v>0.23508179248653985</v>
      </c>
      <c r="M520" s="22">
        <f>L520*Input!P520/100</f>
        <v>7.7820029980552833E-4</v>
      </c>
      <c r="N520" s="9">
        <v>5.0000000000000001E-3</v>
      </c>
      <c r="O520" s="21">
        <f>(((G520*$D$4*0.000000001*Input!G520*(238/236))-(N520*0.000000001))/Input!F520)*1000000</f>
        <v>0.13307300635413069</v>
      </c>
      <c r="P520" s="9">
        <f>O520*Input!N520/100</f>
        <v>9.0108460751035376E-6</v>
      </c>
      <c r="Q520" s="23">
        <f t="shared" si="1667"/>
        <v>9.9285660897934072E-2</v>
      </c>
      <c r="R520" s="24">
        <f>Q520*Input!N520/100</f>
        <v>6.7229848661823626E-6</v>
      </c>
      <c r="S520" s="65">
        <f>Input!S520*0.0000028263/0.000000000155125</f>
        <v>2.3634186963665189</v>
      </c>
      <c r="T520" s="9">
        <f>S520*Input!T520/100</f>
        <v>2.5981387877664587E-3</v>
      </c>
      <c r="U520" s="9">
        <f>S520*1/((U519+U521)/2)</f>
        <v>2.362487864229275</v>
      </c>
      <c r="V520" s="9">
        <f>U520*Input!T520/100</f>
        <v>2.5971155111526316E-3</v>
      </c>
      <c r="W520" s="3">
        <v>3.0000000000000001E-3</v>
      </c>
      <c r="X520" s="21">
        <f>((($L$4*0.000000001*Input!G520/Input!W520*(232/229))-(W520*0.000000001))/Input!F520)*1000000000</f>
        <v>0.14533885960978651</v>
      </c>
      <c r="Y520" s="21">
        <f>X520*Input!X520/100</f>
        <v>3.5676139069568076E-4</v>
      </c>
      <c r="Z520" s="21">
        <f t="shared" si="1668"/>
        <v>3.5487590945347013E-5</v>
      </c>
      <c r="AA520" s="21">
        <f>Z520*Input!X520/100</f>
        <v>8.7110923617353998E-8</v>
      </c>
      <c r="AB520" s="14">
        <v>0.05</v>
      </c>
      <c r="AC520" s="14">
        <v>0.85</v>
      </c>
      <c r="AD520" s="21">
        <f>(((Input!G520*$L$4*0.000000001*Input!U520*(230/229))-((AB520*0.000000000000001)+(Input!G520*AC520*0.000000000000001)))/Input!F520)*1000000000000</f>
        <v>6.0673830559881914</v>
      </c>
      <c r="AE520" s="21">
        <f>AD520*Input!V520/100</f>
        <v>1.534165226969088E-2</v>
      </c>
      <c r="AF520" s="21">
        <f t="shared" si="1669"/>
        <v>0.27660303619899818</v>
      </c>
      <c r="AG520" s="21">
        <f>AF520*Input!V520/100</f>
        <v>6.9940327797790645E-4</v>
      </c>
      <c r="AH520" s="9">
        <f t="shared" si="1670"/>
        <v>7794.3593473274423</v>
      </c>
      <c r="AI520" s="3">
        <f t="shared" si="1671"/>
        <v>27.467822688518236</v>
      </c>
      <c r="AJ520" s="22">
        <f t="shared" si="1672"/>
        <v>1362.4878642292751</v>
      </c>
      <c r="AK520" s="3">
        <f t="shared" si="1673"/>
        <v>2.5971155111526314</v>
      </c>
      <c r="AL520" s="3">
        <f t="shared" si="1674"/>
        <v>2.7859313590443522</v>
      </c>
      <c r="AM520" s="3">
        <f t="shared" si="1675"/>
        <v>7.04687882515782E-3</v>
      </c>
      <c r="AN520" s="9">
        <f>AL520*1/((AN519+AN521)/2)</f>
        <v>2.770170432657757</v>
      </c>
      <c r="AO520" s="21">
        <f t="shared" si="1676"/>
        <v>7.0070123230424677E-3</v>
      </c>
      <c r="AP520" s="58">
        <f t="shared" si="1677"/>
        <v>385.803</v>
      </c>
      <c r="AQ520" s="58">
        <f t="shared" si="1678"/>
        <v>5.3140000000000001</v>
      </c>
      <c r="AR520" s="58">
        <f t="shared" si="1679"/>
        <v>1.3773869047156191</v>
      </c>
      <c r="AS520" s="67">
        <f t="shared" si="1680"/>
        <v>3.5742916574658603E-4</v>
      </c>
      <c r="AT520" s="67">
        <f t="shared" si="1681"/>
        <v>8.7771043950503878E-7</v>
      </c>
      <c r="AU520" s="58">
        <v>0.75</v>
      </c>
      <c r="AV520" s="58">
        <f t="shared" si="1682"/>
        <v>0.375</v>
      </c>
      <c r="AW520" s="58">
        <f t="shared" si="1683"/>
        <v>385.79730000000001</v>
      </c>
      <c r="AX520" s="57">
        <f t="shared" si="1684"/>
        <v>6.0269058135</v>
      </c>
      <c r="AY520" s="47">
        <f t="shared" si="1685"/>
        <v>5.7700948520083468</v>
      </c>
      <c r="AZ520" s="9" t="str">
        <f>Input!B520</f>
        <v>M39_1_61D-2.3</v>
      </c>
      <c r="BA520" s="48">
        <f>Input!E520</f>
        <v>2.2999999999999998</v>
      </c>
      <c r="BB520" s="58">
        <f t="shared" si="1686"/>
        <v>4053.9481151647756</v>
      </c>
      <c r="BC520" s="22">
        <f t="shared" si="1687"/>
        <v>69.485341435816252</v>
      </c>
      <c r="BD520" s="9">
        <f t="shared" si="1688"/>
        <v>385739.3</v>
      </c>
      <c r="BE520" s="49">
        <f t="shared" si="1689"/>
        <v>2885.0474260041733</v>
      </c>
      <c r="BF520" s="89">
        <f t="shared" si="1690"/>
        <v>1.4956286246711283</v>
      </c>
      <c r="BG520" s="85"/>
      <c r="BH520" s="85"/>
      <c r="BI520" s="85"/>
      <c r="BJ520" s="85"/>
      <c r="BK520" s="85"/>
      <c r="BL520" s="85"/>
      <c r="BM520" s="90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s="154" customFormat="1" ht="15" customHeight="1" x14ac:dyDescent="0.2">
      <c r="A521" s="137">
        <f>Input!A521</f>
        <v>9186</v>
      </c>
      <c r="B521" s="137" t="str">
        <f>Input!B521</f>
        <v>Hu1-13</v>
      </c>
      <c r="C521" s="137">
        <f>Input!O521</f>
        <v>2.0502439641744798</v>
      </c>
      <c r="D521" s="137">
        <f>C521*Input!P521/100</f>
        <v>7.6701213192906705E-3</v>
      </c>
      <c r="E521" s="138">
        <f>Input!M521</f>
        <v>2.699264754839922</v>
      </c>
      <c r="F521" s="139">
        <f>E521*Input!N521/100</f>
        <v>2.1566148986073045E-4</v>
      </c>
      <c r="G521" s="140">
        <f t="shared" si="1665"/>
        <v>372.17462439732844</v>
      </c>
      <c r="H521" s="139">
        <f>G521*Input!L521/100</f>
        <v>1.4425779696708843E-2</v>
      </c>
      <c r="I521" s="137">
        <v>0</v>
      </c>
      <c r="J521" s="141">
        <f>(((C521*$G$4*0.000000001*Input!G521*(234/233))-(I521*0.000000000000001))/Input!F521)*1000000000000</f>
        <v>749.90106857839987</v>
      </c>
      <c r="K521" s="137">
        <f>J521*Input!P521/100</f>
        <v>2.8054379254217121</v>
      </c>
      <c r="L521" s="142">
        <f t="shared" si="1666"/>
        <v>10.370586682023305</v>
      </c>
      <c r="M521" s="143">
        <f>L521*Input!P521/100</f>
        <v>3.8797167260710211E-2</v>
      </c>
      <c r="N521" s="137">
        <v>0</v>
      </c>
      <c r="O521" s="141">
        <f>(((G521*$D$4*0.000000001*Input!G521*(238/236))-(N521*0.000000001))/Input!F521)*1000000</f>
        <v>13.712676935326412</v>
      </c>
      <c r="P521" s="137">
        <f>O521*Input!N521/100</f>
        <v>1.0955932842633476E-3</v>
      </c>
      <c r="Q521" s="144">
        <f t="shared" si="1667"/>
        <v>10.23101701468007</v>
      </c>
      <c r="R521" s="145">
        <f>Q521*Input!N521/100</f>
        <v>8.1742125081288601E-4</v>
      </c>
      <c r="S521" s="143">
        <f>Input!S521*0.0000028263/0.000000000155125</f>
        <v>0.99966617542437974</v>
      </c>
      <c r="T521" s="137">
        <f>S521*Input!T521/100</f>
        <v>7.614341215771126E-4</v>
      </c>
      <c r="U521" s="143">
        <f>S521</f>
        <v>0.99966617542437974</v>
      </c>
      <c r="V521" s="137">
        <f>U521*Input!T521/100</f>
        <v>7.614341215771126E-4</v>
      </c>
      <c r="W521" s="146">
        <v>0</v>
      </c>
      <c r="X521" s="141">
        <f>((($L$4*0.000000001*Input!G521/Input!W521*(232/229))-(W521*0.000000001))/Input!F521)*1000000000</f>
        <v>0.92018838709129425</v>
      </c>
      <c r="Y521" s="141">
        <f>X521*Input!X521/100</f>
        <v>4.6632378547021873E-3</v>
      </c>
      <c r="Z521" s="141">
        <f t="shared" si="1668"/>
        <v>2.2468367483706068E-4</v>
      </c>
      <c r="AA521" s="141">
        <f>Z521*Input!X521/100</f>
        <v>1.1386292551960105E-6</v>
      </c>
      <c r="AB521" s="142">
        <v>0</v>
      </c>
      <c r="AC521" s="142">
        <v>0.85</v>
      </c>
      <c r="AD521" s="141">
        <f>(((Input!G521*$L$4*0.000000001*Input!U521*(230/229))-((AB521*0.000000000000001)+(Input!G521*AC521*0.000000000000001)))/Input!F521)*1000000000000</f>
        <v>226.60722615032665</v>
      </c>
      <c r="AE521" s="141">
        <f>AD521*Input!V521/100</f>
        <v>0.76530214489145965</v>
      </c>
      <c r="AF521" s="141">
        <f t="shared" si="1669"/>
        <v>10.330688898231211</v>
      </c>
      <c r="AG521" s="141">
        <f>AF521*Input!V521/100</f>
        <v>3.4888994964255862E-2</v>
      </c>
      <c r="AH521" s="137">
        <f t="shared" si="1670"/>
        <v>45978.814018076599</v>
      </c>
      <c r="AI521" s="146">
        <f t="shared" si="1671"/>
        <v>280.00750343423658</v>
      </c>
      <c r="AJ521" s="143">
        <f t="shared" si="1672"/>
        <v>-0.33382457562025625</v>
      </c>
      <c r="AK521" s="146">
        <f t="shared" si="1673"/>
        <v>0.76143412157711254</v>
      </c>
      <c r="AL521" s="146">
        <f t="shared" si="1674"/>
        <v>1.0097421286083412</v>
      </c>
      <c r="AM521" s="146">
        <f t="shared" si="1675"/>
        <v>3.4110740698663402E-3</v>
      </c>
      <c r="AN521" s="137">
        <f>AF521/Q521</f>
        <v>1.0097421286083412</v>
      </c>
      <c r="AO521" s="141">
        <f t="shared" si="1676"/>
        <v>3.4110740698663402E-3</v>
      </c>
      <c r="AP521" s="137" t="str">
        <f t="shared" si="1677"/>
        <v>Out of range</v>
      </c>
      <c r="AQ521" s="137" t="e">
        <f t="shared" si="1678"/>
        <v>#VALUE!</v>
      </c>
      <c r="AR521" s="137" t="e">
        <f t="shared" si="1679"/>
        <v>#VALUE!</v>
      </c>
      <c r="AS521" s="145">
        <f t="shared" si="1680"/>
        <v>2.1961030317384012E-5</v>
      </c>
      <c r="AT521" s="145">
        <f t="shared" si="1681"/>
        <v>1.1130572396223515E-7</v>
      </c>
      <c r="AU521" s="137">
        <v>0.75</v>
      </c>
      <c r="AV521" s="137">
        <f t="shared" si="1682"/>
        <v>0.375</v>
      </c>
      <c r="AW521" s="137" t="str">
        <f t="shared" si="1683"/>
        <v>Out of range</v>
      </c>
      <c r="AX521" s="147">
        <f t="shared" si="1684"/>
        <v>70.047649987400007</v>
      </c>
      <c r="AY521" s="147" t="e">
        <f t="shared" si="1685"/>
        <v>#VALUE!</v>
      </c>
      <c r="AZ521" s="137" t="str">
        <f>Input!B521</f>
        <v>Hu1-13</v>
      </c>
      <c r="BA521" s="148">
        <f>Input!E521</f>
        <v>0</v>
      </c>
      <c r="BB521" s="137" t="e">
        <f t="shared" si="1686"/>
        <v>#VALUE!</v>
      </c>
      <c r="BC521" s="143" t="e">
        <f t="shared" si="1687"/>
        <v>#VALUE!</v>
      </c>
      <c r="BD521" s="137" t="e">
        <f t="shared" si="1688"/>
        <v>#VALUE!</v>
      </c>
      <c r="BE521" s="149" t="e">
        <f t="shared" si="1689"/>
        <v>#VALUE!</v>
      </c>
      <c r="BF521" s="150" t="e">
        <f t="shared" si="1690"/>
        <v>#VALUE!</v>
      </c>
      <c r="BG521" s="151"/>
      <c r="BH521" s="151"/>
      <c r="BI521" s="151"/>
      <c r="BJ521" s="151"/>
      <c r="BK521" s="151"/>
      <c r="BL521" s="151"/>
      <c r="BM521" s="155"/>
      <c r="BN521" s="151"/>
      <c r="BO521" s="151"/>
      <c r="BP521" s="151"/>
      <c r="BQ521" s="151"/>
      <c r="BR521" s="151"/>
      <c r="BS521" s="151"/>
      <c r="BT521" s="151"/>
      <c r="BU521" s="151"/>
      <c r="BV521" s="151"/>
      <c r="BW521" s="151"/>
      <c r="BX521" s="151"/>
      <c r="BY521" s="151"/>
      <c r="BZ521" s="151"/>
      <c r="CA521" s="151"/>
      <c r="CB521" s="151"/>
      <c r="CC521" s="151"/>
      <c r="CD521" s="151"/>
      <c r="CE521" s="151"/>
      <c r="CF521" s="151"/>
      <c r="CG521" s="151"/>
      <c r="CH521" s="151"/>
      <c r="CI521" s="151"/>
      <c r="CJ521" s="151"/>
      <c r="CK521" s="151"/>
      <c r="CL521" s="151"/>
      <c r="CM521" s="151"/>
      <c r="CN521" s="151"/>
      <c r="CO521" s="151"/>
      <c r="CP521" s="151"/>
      <c r="CQ521" s="151"/>
      <c r="CR521" s="151"/>
      <c r="CS521" s="151"/>
      <c r="CT521" s="151"/>
      <c r="CU521" s="151"/>
      <c r="CV521" s="151"/>
      <c r="CW521" s="151"/>
      <c r="CX521" s="151"/>
      <c r="CY521" s="151"/>
      <c r="CZ521" s="151"/>
      <c r="DA521" s="151"/>
      <c r="DB521" s="151"/>
      <c r="DC521" s="151"/>
      <c r="DD521" s="151"/>
      <c r="DE521" s="151"/>
    </row>
    <row r="522" spans="1:109" ht="15" customHeight="1" x14ac:dyDescent="0.2">
      <c r="A522" s="9">
        <f>Input!A522</f>
        <v>9584</v>
      </c>
      <c r="B522" s="9" t="str">
        <f>Input!B522</f>
        <v>M39_1_61D-20.8</v>
      </c>
      <c r="C522" s="9">
        <f>Input!O522</f>
        <v>0.8843328099202683</v>
      </c>
      <c r="D522" s="9">
        <f>C522*Input!P522/100</f>
        <v>2.6062862043417117E-3</v>
      </c>
      <c r="E522" s="11">
        <f>Input!M522</f>
        <v>0.50709315302585012</v>
      </c>
      <c r="F522" s="12">
        <f>E522*Input!N522/100</f>
        <v>4.2523083530585605E-5</v>
      </c>
      <c r="G522" s="13">
        <f t="shared" si="1665"/>
        <v>69.918003939204212</v>
      </c>
      <c r="H522" s="12">
        <f>G522*Input!L522/100</f>
        <v>6.8134195825245549E-3</v>
      </c>
      <c r="I522" s="9">
        <v>0.3</v>
      </c>
      <c r="J522" s="21">
        <f>(((C522*$G$4*0.000000001*Input!G522*(234/233))-(I522*0.000000000000001))/Input!F522)*1000000000000</f>
        <v>15.344125289488614</v>
      </c>
      <c r="K522" s="9">
        <f>J522*Input!P522/100</f>
        <v>4.5221868521750953E-2</v>
      </c>
      <c r="L522" s="14">
        <f t="shared" si="1666"/>
        <v>0.21219809924544905</v>
      </c>
      <c r="M522" s="22">
        <f>L522*Input!P522/100</f>
        <v>6.2538557028186058E-4</v>
      </c>
      <c r="N522" s="9">
        <v>5.0000000000000001E-3</v>
      </c>
      <c r="O522" s="21">
        <f>(((G522*$D$4*0.000000001*Input!G522*(238/236))-(N522*0.000000001))/Input!F522)*1000000</f>
        <v>0.1221941080327759</v>
      </c>
      <c r="P522" s="9">
        <f>O522*Input!N522/100</f>
        <v>1.0246776616520892E-5</v>
      </c>
      <c r="Q522" s="23">
        <f t="shared" si="1667"/>
        <v>9.1168923782949635E-2</v>
      </c>
      <c r="R522" s="24">
        <f>Q522*Input!N522/100</f>
        <v>7.6451116294570298E-6</v>
      </c>
      <c r="S522" s="65">
        <f>Input!S522*0.0000028263/0.000000000155125</f>
        <v>2.3319309144312599</v>
      </c>
      <c r="T522" s="9">
        <f>S522*Input!T522/100</f>
        <v>2.5061707553915447E-3</v>
      </c>
      <c r="U522" s="9">
        <f>S522*1/((U521+U523)/2)</f>
        <v>2.327723476593452</v>
      </c>
      <c r="V522" s="9">
        <f>U522*Input!T522/100</f>
        <v>2.5016489414737362E-3</v>
      </c>
      <c r="W522" s="3">
        <v>3.0000000000000001E-3</v>
      </c>
      <c r="X522" s="21">
        <f>((($L$4*0.000000001*Input!G522/Input!W522*(232/229))-(W522*0.000000001))/Input!F522)*1000000000</f>
        <v>9.5413995915092017E-2</v>
      </c>
      <c r="Y522" s="21">
        <f>X522*Input!X522/100</f>
        <v>2.6531681855516596E-4</v>
      </c>
      <c r="Z522" s="21">
        <f t="shared" si="1668"/>
        <v>2.3297367727989217E-5</v>
      </c>
      <c r="AA522" s="21">
        <f>Z522*Input!X522/100</f>
        <v>6.4782775598251519E-8</v>
      </c>
      <c r="AB522" s="14">
        <v>0.05</v>
      </c>
      <c r="AC522" s="14">
        <v>0.85</v>
      </c>
      <c r="AD522" s="21">
        <f>(((Input!G522*$L$4*0.000000001*Input!U522*(230/229))-((AB522*0.000000000000001)+(Input!G522*AC522*0.000000000000001)))/Input!F522)*1000000000000</f>
        <v>5.5166972000973722</v>
      </c>
      <c r="AE522" s="21">
        <f>AD522*Input!V522/100</f>
        <v>1.6717954427741055E-2</v>
      </c>
      <c r="AF522" s="21">
        <f t="shared" si="1669"/>
        <v>0.25149808101063054</v>
      </c>
      <c r="AG522" s="21">
        <f>AF522*Input!V522/100</f>
        <v>7.6214686151812659E-4</v>
      </c>
      <c r="AH522" s="9">
        <f t="shared" si="1670"/>
        <v>10795.128614829879</v>
      </c>
      <c r="AI522" s="3">
        <f t="shared" si="1671"/>
        <v>44.399008226544467</v>
      </c>
      <c r="AJ522" s="22">
        <f t="shared" si="1672"/>
        <v>1327.723476593452</v>
      </c>
      <c r="AK522" s="3">
        <f t="shared" si="1673"/>
        <v>2.5016489414737362</v>
      </c>
      <c r="AL522" s="3">
        <f t="shared" si="1674"/>
        <v>2.7585943825484267</v>
      </c>
      <c r="AM522" s="3">
        <f t="shared" si="1675"/>
        <v>8.3629220015906409E-3</v>
      </c>
      <c r="AN522" s="9">
        <f>AL522*1/((AN521+AN523)/2)</f>
        <v>2.7392552387391929</v>
      </c>
      <c r="AO522" s="21">
        <f t="shared" si="1676"/>
        <v>8.3042936826622313E-3</v>
      </c>
      <c r="AP522" s="58">
        <f t="shared" si="1677"/>
        <v>397.59210000000002</v>
      </c>
      <c r="AQ522" s="58">
        <f t="shared" si="1678"/>
        <v>6.2363</v>
      </c>
      <c r="AR522" s="58">
        <f t="shared" si="1679"/>
        <v>1.568517080696523</v>
      </c>
      <c r="AS522" s="67">
        <f t="shared" si="1680"/>
        <v>2.5554066847881647E-4</v>
      </c>
      <c r="AT522" s="67">
        <f t="shared" si="1681"/>
        <v>7.1090261757365551E-7</v>
      </c>
      <c r="AU522" s="58">
        <v>0.75</v>
      </c>
      <c r="AV522" s="58">
        <f t="shared" si="1682"/>
        <v>0.375</v>
      </c>
      <c r="AW522" s="58">
        <f t="shared" si="1683"/>
        <v>397.58800000000002</v>
      </c>
      <c r="AX522" s="57">
        <f t="shared" si="1684"/>
        <v>6.8501036719000004</v>
      </c>
      <c r="AY522" s="47">
        <f t="shared" si="1685"/>
        <v>7.3279180533811434</v>
      </c>
      <c r="AZ522" s="9" t="str">
        <f>Input!B522</f>
        <v>M39_1_61D-20.8</v>
      </c>
      <c r="BA522" s="48">
        <f>Input!E522</f>
        <v>20.8</v>
      </c>
      <c r="BB522" s="58">
        <f t="shared" si="1686"/>
        <v>4084.3752062001845</v>
      </c>
      <c r="BC522" s="22">
        <f t="shared" si="1687"/>
        <v>79.4489218951135</v>
      </c>
      <c r="BD522" s="9">
        <f t="shared" si="1688"/>
        <v>397530</v>
      </c>
      <c r="BE522" s="49">
        <f t="shared" si="1689"/>
        <v>3663.9590266905716</v>
      </c>
      <c r="BF522" s="89">
        <f t="shared" si="1690"/>
        <v>1.8430933663443421</v>
      </c>
      <c r="BG522" s="85"/>
      <c r="BH522" s="85"/>
      <c r="BI522" s="85"/>
      <c r="BJ522" s="85"/>
      <c r="BK522" s="85"/>
      <c r="BL522" s="85"/>
      <c r="BM522" s="90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s="154" customFormat="1" ht="15" customHeight="1" x14ac:dyDescent="0.2">
      <c r="A523" s="137">
        <f>Input!A523</f>
        <v>9186</v>
      </c>
      <c r="B523" s="137" t="str">
        <f>Input!B523</f>
        <v>Hu1-13</v>
      </c>
      <c r="C523" s="137">
        <f>Input!O523</f>
        <v>2.0518513638633284</v>
      </c>
      <c r="D523" s="137">
        <f>C523*Input!P523/100</f>
        <v>2.2598626326044844E-2</v>
      </c>
      <c r="E523" s="138">
        <f>Input!M523</f>
        <v>2.698655685791731</v>
      </c>
      <c r="F523" s="139">
        <f>E523*Input!N523/100</f>
        <v>4.3870901958926539E-4</v>
      </c>
      <c r="G523" s="140">
        <f t="shared" si="1665"/>
        <v>372.09064595696384</v>
      </c>
      <c r="H523" s="139">
        <f>G523*Input!L523/100</f>
        <v>2.9419591077686529E-2</v>
      </c>
      <c r="I523" s="137">
        <v>0</v>
      </c>
      <c r="J523" s="141">
        <f>(((C523*$G$4*0.000000001*Input!G523*(234/233))-(I523*0.000000000000001))/Input!F523)*1000000000000</f>
        <v>750.48899409622277</v>
      </c>
      <c r="K523" s="137">
        <f>J523*Input!P523/100</f>
        <v>8.2657158496396352</v>
      </c>
      <c r="L523" s="142">
        <f t="shared" si="1666"/>
        <v>10.378717264576965</v>
      </c>
      <c r="M523" s="143">
        <f>L523*Input!P523/100</f>
        <v>0.11430884192519314</v>
      </c>
      <c r="N523" s="137">
        <v>0</v>
      </c>
      <c r="O523" s="141">
        <f>(((G523*$D$4*0.000000001*Input!G523*(238/236))-(N523*0.000000001))/Input!F523)*1000000</f>
        <v>13.709582771601207</v>
      </c>
      <c r="P523" s="137">
        <f>O523*Input!N523/100</f>
        <v>2.228708778364407E-3</v>
      </c>
      <c r="Q523" s="144">
        <f t="shared" si="1667"/>
        <v>10.228708461662444</v>
      </c>
      <c r="R523" s="145">
        <f>Q523*Input!N523/100</f>
        <v>1.6628377916109865E-3</v>
      </c>
      <c r="S523" s="143">
        <f>Input!S523*0.0000028263/0.000000000155125</f>
        <v>1.0039488912964882</v>
      </c>
      <c r="T523" s="137">
        <f>S523*Input!T523/100</f>
        <v>2.3010366780034457E-3</v>
      </c>
      <c r="U523" s="143">
        <f>S523</f>
        <v>1.0039488912964882</v>
      </c>
      <c r="V523" s="137">
        <f>U523*Input!T523/100</f>
        <v>2.3010366780034457E-3</v>
      </c>
      <c r="W523" s="146">
        <v>0</v>
      </c>
      <c r="X523" s="141">
        <f>((($L$4*0.000000001*Input!G523/Input!W523*(232/229))-(W523*0.000000001))/Input!F523)*1000000000</f>
        <v>0.91249068429944502</v>
      </c>
      <c r="Y523" s="141">
        <f>X523*Input!X523/100</f>
        <v>6.1891778151337484E-3</v>
      </c>
      <c r="Z523" s="141">
        <f t="shared" si="1668"/>
        <v>2.2280411606916177E-4</v>
      </c>
      <c r="AA523" s="141">
        <f>Z523*Input!X523/100</f>
        <v>1.5112201319122874E-6</v>
      </c>
      <c r="AB523" s="142">
        <v>0</v>
      </c>
      <c r="AC523" s="142">
        <v>0.85</v>
      </c>
      <c r="AD523" s="141">
        <f>(((Input!G523*$L$4*0.000000001*Input!U523*(230/229))-((AB523*0.000000000000001)+(Input!G523*AC523*0.000000000000001)))/Input!F523)*1000000000000</f>
        <v>225.35251447800653</v>
      </c>
      <c r="AE523" s="141">
        <f>AD523*Input!V523/100</f>
        <v>0.81087597764230723</v>
      </c>
      <c r="AF523" s="141">
        <f t="shared" si="1669"/>
        <v>10.27348844543047</v>
      </c>
      <c r="AG523" s="141">
        <f>AF523*Input!V523/100</f>
        <v>3.6966638718372961E-2</v>
      </c>
      <c r="AH523" s="137">
        <f t="shared" si="1670"/>
        <v>46109.958050512061</v>
      </c>
      <c r="AI523" s="146">
        <f t="shared" si="1671"/>
        <v>354.03581536597466</v>
      </c>
      <c r="AJ523" s="143">
        <f t="shared" si="1672"/>
        <v>3.9488912964882328</v>
      </c>
      <c r="AK523" s="146">
        <f t="shared" si="1673"/>
        <v>2.3010366780034457</v>
      </c>
      <c r="AL523" s="146">
        <f t="shared" si="1674"/>
        <v>1.0043778727232144</v>
      </c>
      <c r="AM523" s="146">
        <f t="shared" si="1675"/>
        <v>3.6176949203927597E-3</v>
      </c>
      <c r="AN523" s="137">
        <f>AF523/Q523</f>
        <v>1.0043778727232144</v>
      </c>
      <c r="AO523" s="141">
        <f t="shared" si="1676"/>
        <v>3.6176949203927597E-3</v>
      </c>
      <c r="AP523" s="137">
        <f t="shared" si="1677"/>
        <v>727.62419999999997</v>
      </c>
      <c r="AQ523" s="137" t="e">
        <f t="shared" si="1678"/>
        <v>#VALUE!</v>
      </c>
      <c r="AR523" s="137" t="e">
        <f t="shared" si="1679"/>
        <v>#VALUE!</v>
      </c>
      <c r="AS523" s="145">
        <f t="shared" si="1680"/>
        <v>2.178223349548375E-5</v>
      </c>
      <c r="AT523" s="145">
        <f t="shared" si="1681"/>
        <v>1.4778543472624312E-7</v>
      </c>
      <c r="AU523" s="137">
        <v>0.75</v>
      </c>
      <c r="AV523" s="137">
        <f t="shared" si="1682"/>
        <v>0.375</v>
      </c>
      <c r="AW523" s="137">
        <f t="shared" si="1683"/>
        <v>727.62249999999995</v>
      </c>
      <c r="AX523" s="147">
        <f t="shared" si="1684"/>
        <v>325.30764751359999</v>
      </c>
      <c r="AY523" s="147">
        <f t="shared" si="1685"/>
        <v>405.95164709354708</v>
      </c>
      <c r="AZ523" s="137" t="str">
        <f>Input!B523</f>
        <v>Hu1-13</v>
      </c>
      <c r="BA523" s="148">
        <f>Input!E523</f>
        <v>0</v>
      </c>
      <c r="BB523" s="137">
        <f t="shared" si="1686"/>
        <v>30.873997563139167</v>
      </c>
      <c r="BC523" s="143">
        <f t="shared" si="1687"/>
        <v>33.606912157685841</v>
      </c>
      <c r="BD523" s="137">
        <f t="shared" si="1688"/>
        <v>727564.5</v>
      </c>
      <c r="BE523" s="149">
        <f t="shared" si="1689"/>
        <v>202975.82354677355</v>
      </c>
      <c r="BF523" s="150">
        <f t="shared" si="1690"/>
        <v>55.791519241577483</v>
      </c>
      <c r="BG523" s="151"/>
      <c r="BH523" s="151"/>
      <c r="BI523" s="151"/>
      <c r="BJ523" s="151"/>
      <c r="BK523" s="151"/>
      <c r="BL523" s="151"/>
      <c r="BM523" s="155"/>
      <c r="BN523" s="151"/>
      <c r="BO523" s="151"/>
      <c r="BP523" s="151"/>
      <c r="BQ523" s="151"/>
      <c r="BR523" s="151"/>
      <c r="BS523" s="151"/>
      <c r="BT523" s="151"/>
      <c r="BU523" s="151"/>
      <c r="BV523" s="151"/>
      <c r="BW523" s="151"/>
      <c r="BX523" s="151"/>
      <c r="BY523" s="151"/>
      <c r="BZ523" s="151"/>
      <c r="CA523" s="151"/>
      <c r="CB523" s="151"/>
      <c r="CC523" s="151"/>
      <c r="CD523" s="151"/>
      <c r="CE523" s="151"/>
      <c r="CF523" s="151"/>
      <c r="CG523" s="151"/>
      <c r="CH523" s="151"/>
      <c r="CI523" s="151"/>
      <c r="CJ523" s="151"/>
      <c r="CK523" s="151"/>
      <c r="CL523" s="151"/>
      <c r="CM523" s="151"/>
      <c r="CN523" s="151"/>
      <c r="CO523" s="151"/>
      <c r="CP523" s="151"/>
      <c r="CQ523" s="151"/>
      <c r="CR523" s="151"/>
      <c r="CS523" s="151"/>
      <c r="CT523" s="151"/>
      <c r="CU523" s="151"/>
      <c r="CV523" s="151"/>
      <c r="CW523" s="151"/>
      <c r="CX523" s="151"/>
      <c r="CY523" s="151"/>
      <c r="CZ523" s="151"/>
      <c r="DA523" s="151"/>
      <c r="DB523" s="151"/>
      <c r="DC523" s="151"/>
      <c r="DD523" s="151"/>
      <c r="DE523" s="151"/>
    </row>
    <row r="524" spans="1:109" ht="15" customHeight="1" x14ac:dyDescent="0.2">
      <c r="A524" s="9">
        <f>Input!A524</f>
        <v>9585</v>
      </c>
      <c r="B524" s="9" t="str">
        <f>Input!B524</f>
        <v>M39_1_61D-40.0</v>
      </c>
      <c r="C524" s="9">
        <f>Input!O524</f>
        <v>1.0887413803035355</v>
      </c>
      <c r="D524" s="9">
        <f>C524*Input!P524/100</f>
        <v>4.0131217878711049E-3</v>
      </c>
      <c r="E524" s="11">
        <f>Input!M524</f>
        <v>0.65649954043569203</v>
      </c>
      <c r="F524" s="12">
        <f>E524*Input!N524/100</f>
        <v>5.6600512306708408E-5</v>
      </c>
      <c r="G524" s="13">
        <f t="shared" si="1665"/>
        <v>90.518156635273215</v>
      </c>
      <c r="H524" s="12">
        <f>G524*Input!L524/100</f>
        <v>8.1113214987287227E-3</v>
      </c>
      <c r="I524" s="9">
        <v>0.3</v>
      </c>
      <c r="J524" s="21">
        <f>(((C524*$G$4*0.000000001*Input!G524*(234/233))-(I524*0.000000000000001))/Input!F524)*1000000000000</f>
        <v>18.638456753018616</v>
      </c>
      <c r="K524" s="9">
        <f>J524*Input!P524/100</f>
        <v>6.8701712124672742E-2</v>
      </c>
      <c r="L524" s="14">
        <f t="shared" si="1666"/>
        <v>0.25775630876583305</v>
      </c>
      <c r="M524" s="22">
        <f>L524*Input!P524/100</f>
        <v>9.500947400208203E-4</v>
      </c>
      <c r="N524" s="9">
        <v>5.0000000000000001E-3</v>
      </c>
      <c r="O524" s="21">
        <f>(((G524*$D$4*0.000000001*Input!G524*(238/236))-(N524*0.000000001))/Input!F524)*1000000</f>
        <v>0.15608703865127846</v>
      </c>
      <c r="P524" s="9">
        <f>O524*Input!N524/100</f>
        <v>1.3457140192719995E-5</v>
      </c>
      <c r="Q524" s="23">
        <f t="shared" si="1667"/>
        <v>0.11645641151934882</v>
      </c>
      <c r="R524" s="24">
        <f>Q524*Input!N524/100</f>
        <v>1.0040361260605752E-5</v>
      </c>
      <c r="S524" s="65">
        <f>Input!S524*0.0000028263/0.000000000155125</f>
        <v>2.212170348680337</v>
      </c>
      <c r="T524" s="9">
        <f>S524*Input!T524/100</f>
        <v>2.7490745487421062E-3</v>
      </c>
      <c r="U524" s="9">
        <f>S524*1/((U523+U525)/2)</f>
        <v>2.204928157343176</v>
      </c>
      <c r="V524" s="9">
        <f>U524*Input!T524/100</f>
        <v>2.7400746433351893E-3</v>
      </c>
      <c r="W524" s="3">
        <v>3.0000000000000001E-3</v>
      </c>
      <c r="X524" s="21">
        <f>((($L$4*0.000000001*Input!G524/Input!W524*(232/229))-(W524*0.000000001))/Input!F524)*1000000000</f>
        <v>0.66798337846465561</v>
      </c>
      <c r="Y524" s="21">
        <f>X524*Input!X524/100</f>
        <v>1.231997277594523E-3</v>
      </c>
      <c r="Z524" s="21">
        <f t="shared" si="1668"/>
        <v>1.6310242805598851E-4</v>
      </c>
      <c r="AA524" s="21">
        <f>Z524*Input!X524/100</f>
        <v>3.008184841303901E-7</v>
      </c>
      <c r="AB524" s="14">
        <v>0.05</v>
      </c>
      <c r="AC524" s="14">
        <v>0.85</v>
      </c>
      <c r="AD524" s="21">
        <f>(((Input!G524*$L$4*0.000000001*Input!U524*(230/229))-((AB524*0.000000000000001)+(Input!G524*AC524*0.000000000000001)))/Input!F524)*1000000000000</f>
        <v>6.6261939587764909</v>
      </c>
      <c r="AE524" s="21">
        <f>AD524*Input!V524/100</f>
        <v>1.2424814710551506E-2</v>
      </c>
      <c r="AF524" s="21">
        <f t="shared" si="1669"/>
        <v>0.30207840028035376</v>
      </c>
      <c r="AG524" s="21">
        <f>AF524*Input!V524/100</f>
        <v>5.6642895980609604E-4</v>
      </c>
      <c r="AH524" s="9">
        <f t="shared" si="1670"/>
        <v>1852.0778867660922</v>
      </c>
      <c r="AI524" s="3">
        <f t="shared" si="1671"/>
        <v>4.871232596601299</v>
      </c>
      <c r="AJ524" s="22">
        <f t="shared" si="1672"/>
        <v>1204.9281573431761</v>
      </c>
      <c r="AK524" s="3">
        <f t="shared" si="1673"/>
        <v>2.7400746433351895</v>
      </c>
      <c r="AL524" s="3">
        <f t="shared" si="1674"/>
        <v>2.5939181564955271</v>
      </c>
      <c r="AM524" s="3">
        <f t="shared" si="1675"/>
        <v>4.8690095534518005E-3</v>
      </c>
      <c r="AN524" s="9">
        <f>AL524*1/((AN523+AN525)/2)</f>
        <v>2.5858811751497841</v>
      </c>
      <c r="AO524" s="21">
        <f t="shared" si="1676"/>
        <v>4.8539234417888924E-3</v>
      </c>
      <c r="AP524" s="58">
        <f t="shared" si="1677"/>
        <v>406.6345</v>
      </c>
      <c r="AQ524" s="58">
        <f t="shared" si="1678"/>
        <v>5.9114000000000004</v>
      </c>
      <c r="AR524" s="58">
        <f t="shared" si="1679"/>
        <v>1.4537379391074787</v>
      </c>
      <c r="AS524" s="67">
        <f t="shared" si="1680"/>
        <v>1.400544855607968E-3</v>
      </c>
      <c r="AT524" s="67">
        <f t="shared" si="1681"/>
        <v>2.5859200832745812E-6</v>
      </c>
      <c r="AU524" s="58">
        <v>0.75</v>
      </c>
      <c r="AV524" s="58">
        <f t="shared" si="1682"/>
        <v>0.375</v>
      </c>
      <c r="AW524" s="58">
        <f t="shared" si="1683"/>
        <v>406.61059999999998</v>
      </c>
      <c r="AX524" s="57">
        <f t="shared" si="1684"/>
        <v>5.8293387774000003</v>
      </c>
      <c r="AY524" s="47">
        <f t="shared" si="1685"/>
        <v>5.7334385523439702</v>
      </c>
      <c r="AZ524" s="9" t="str">
        <f>Input!B524</f>
        <v>M39_1_61D-40.0</v>
      </c>
      <c r="BA524" s="48">
        <f>Input!E524</f>
        <v>40</v>
      </c>
      <c r="BB524" s="58">
        <f t="shared" si="1686"/>
        <v>3802.3659198707892</v>
      </c>
      <c r="BC524" s="22">
        <f t="shared" si="1687"/>
        <v>63.239657943473276</v>
      </c>
      <c r="BD524" s="9">
        <f t="shared" si="1688"/>
        <v>406552.6</v>
      </c>
      <c r="BE524" s="49">
        <f t="shared" si="1689"/>
        <v>2866.7192761719853</v>
      </c>
      <c r="BF524" s="89">
        <f t="shared" si="1690"/>
        <v>1.4100563419507435</v>
      </c>
      <c r="BG524" s="85"/>
      <c r="BH524" s="85"/>
      <c r="BI524" s="85"/>
      <c r="BJ524" s="85"/>
      <c r="BK524" s="85"/>
      <c r="BL524" s="85"/>
      <c r="BM524" s="90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s="154" customFormat="1" ht="15" customHeight="1" x14ac:dyDescent="0.2">
      <c r="A525" s="137">
        <f>Input!A525</f>
        <v>9186</v>
      </c>
      <c r="B525" s="137" t="str">
        <f>Input!B525</f>
        <v>Hu1-13</v>
      </c>
      <c r="C525" s="137">
        <f>Input!O525</f>
        <v>2.0693024228234926</v>
      </c>
      <c r="D525" s="137">
        <f>C525*Input!P525/100</f>
        <v>2.3602526646066012E-2</v>
      </c>
      <c r="E525" s="138">
        <f>Input!M525</f>
        <v>2.6993574930611826</v>
      </c>
      <c r="F525" s="139">
        <f>E525*Input!N525/100</f>
        <v>3.6030255725744901E-4</v>
      </c>
      <c r="G525" s="140">
        <f t="shared" si="1665"/>
        <v>372.18741114327582</v>
      </c>
      <c r="H525" s="139">
        <f>G525*Input!L525/100</f>
        <v>2.6055105853401331E-2</v>
      </c>
      <c r="I525" s="137">
        <v>0</v>
      </c>
      <c r="J525" s="141">
        <f>(((C525*$G$4*0.000000001*Input!G525*(234/233))-(I525*0.000000000000001))/Input!F525)*1000000000000</f>
        <v>756.87192607442785</v>
      </c>
      <c r="K525" s="137">
        <f>J525*Input!P525/100</f>
        <v>8.6329043091033775</v>
      </c>
      <c r="L525" s="142">
        <f t="shared" si="1666"/>
        <v>10.466988574139068</v>
      </c>
      <c r="M525" s="143">
        <f>L525*Input!P525/100</f>
        <v>0.11938679141355188</v>
      </c>
      <c r="N525" s="137">
        <v>0</v>
      </c>
      <c r="O525" s="141">
        <f>(((G525*$D$4*0.000000001*Input!G525*(238/236))-(N525*0.000000001))/Input!F525)*1000000</f>
        <v>13.713148059644777</v>
      </c>
      <c r="P525" s="137">
        <f>O525*Input!N525/100</f>
        <v>1.8303919827739722E-3</v>
      </c>
      <c r="Q525" s="144">
        <f t="shared" si="1667"/>
        <v>10.231368520147598</v>
      </c>
      <c r="R525" s="145">
        <f>Q525*Input!N525/100</f>
        <v>1.3656539571096323E-3</v>
      </c>
      <c r="S525" s="143">
        <f>Input!S525*0.0000028263/0.000000000155125</f>
        <v>1.0026202037672598</v>
      </c>
      <c r="T525" s="137">
        <f>S525*Input!T525/100</f>
        <v>2.8688501051205256E-3</v>
      </c>
      <c r="U525" s="143">
        <f>S525</f>
        <v>1.0026202037672598</v>
      </c>
      <c r="V525" s="137">
        <f>U525*Input!T525/100</f>
        <v>2.8688501051205256E-3</v>
      </c>
      <c r="W525" s="146">
        <v>0</v>
      </c>
      <c r="X525" s="141">
        <f>((($L$4*0.000000001*Input!G525/Input!W525*(232/229))-(W525*0.000000001))/Input!F525)*1000000000</f>
        <v>0.90994686744659237</v>
      </c>
      <c r="Y525" s="141">
        <f>X525*Input!X525/100</f>
        <v>7.1477542046073685E-3</v>
      </c>
      <c r="Z525" s="141">
        <f t="shared" si="1668"/>
        <v>2.2218298877976181E-4</v>
      </c>
      <c r="AA525" s="141">
        <f>Z525*Input!X525/100</f>
        <v>1.7452770585376902E-6</v>
      </c>
      <c r="AB525" s="142">
        <v>0</v>
      </c>
      <c r="AC525" s="142">
        <v>0.85</v>
      </c>
      <c r="AD525" s="141">
        <f>(((Input!G525*$L$4*0.000000001*Input!U525*(230/229))-((AB525*0.000000000000001)+(Input!G525*AC525*0.000000000000001)))/Input!F525)*1000000000000</f>
        <v>224.84113858673456</v>
      </c>
      <c r="AE525" s="141">
        <f>AD525*Input!V525/100</f>
        <v>0.92290410306001736</v>
      </c>
      <c r="AF525" s="141">
        <f t="shared" si="1669"/>
        <v>10.250175573495479</v>
      </c>
      <c r="AG525" s="141">
        <f>AF525*Input!V525/100</f>
        <v>4.2073835568197354E-2</v>
      </c>
      <c r="AH525" s="137">
        <f t="shared" si="1670"/>
        <v>46133.935049617743</v>
      </c>
      <c r="AI525" s="146">
        <f t="shared" si="1671"/>
        <v>408.88212195351514</v>
      </c>
      <c r="AJ525" s="143">
        <f t="shared" si="1672"/>
        <v>2.6202037672597989</v>
      </c>
      <c r="AK525" s="146">
        <f t="shared" si="1673"/>
        <v>2.8688501051205257</v>
      </c>
      <c r="AL525" s="146">
        <f t="shared" si="1674"/>
        <v>1.0018381757348342</v>
      </c>
      <c r="AM525" s="146">
        <f t="shared" si="1675"/>
        <v>4.1144129164171943E-3</v>
      </c>
      <c r="AN525" s="137">
        <f>AF525/Q525</f>
        <v>1.0018381757348342</v>
      </c>
      <c r="AO525" s="141">
        <f t="shared" si="1676"/>
        <v>4.1144129164171943E-3</v>
      </c>
      <c r="AP525" s="137">
        <f t="shared" si="1677"/>
        <v>684.11689999999999</v>
      </c>
      <c r="AQ525" s="137" t="e">
        <f t="shared" si="1678"/>
        <v>#VALUE!</v>
      </c>
      <c r="AR525" s="137" t="e">
        <f t="shared" si="1679"/>
        <v>#VALUE!</v>
      </c>
      <c r="AS525" s="145">
        <f t="shared" si="1680"/>
        <v>2.17158621881559E-5</v>
      </c>
      <c r="AT525" s="145">
        <f t="shared" si="1681"/>
        <v>1.7060562352282108E-7</v>
      </c>
      <c r="AU525" s="137">
        <v>0.75</v>
      </c>
      <c r="AV525" s="137">
        <f t="shared" si="1682"/>
        <v>0.375</v>
      </c>
      <c r="AW525" s="137">
        <f t="shared" si="1683"/>
        <v>684.11519999999996</v>
      </c>
      <c r="AX525" s="147">
        <f t="shared" si="1684"/>
        <v>306.1411547578</v>
      </c>
      <c r="AY525" s="147">
        <f t="shared" si="1685"/>
        <v>327.36999622841842</v>
      </c>
      <c r="AZ525" s="137" t="str">
        <f>Input!B525</f>
        <v>Hu1-13</v>
      </c>
      <c r="BA525" s="148">
        <f>Input!E525</f>
        <v>0</v>
      </c>
      <c r="BB525" s="137">
        <f t="shared" si="1686"/>
        <v>18.115481030738422</v>
      </c>
      <c r="BC525" s="143">
        <f t="shared" si="1687"/>
        <v>25.2803387499367</v>
      </c>
      <c r="BD525" s="137">
        <f t="shared" si="1688"/>
        <v>684057.2</v>
      </c>
      <c r="BE525" s="149">
        <f t="shared" si="1689"/>
        <v>163684.99811420921</v>
      </c>
      <c r="BF525" s="150">
        <f t="shared" si="1690"/>
        <v>47.853051098472662</v>
      </c>
      <c r="BG525" s="151"/>
      <c r="BH525" s="151"/>
      <c r="BI525" s="151"/>
      <c r="BJ525" s="151"/>
      <c r="BK525" s="151"/>
      <c r="BL525" s="151"/>
      <c r="BM525" s="155"/>
      <c r="BN525" s="151"/>
      <c r="BO525" s="151"/>
      <c r="BP525" s="151"/>
      <c r="BQ525" s="151"/>
      <c r="BR525" s="151"/>
      <c r="BS525" s="151"/>
      <c r="BT525" s="151"/>
      <c r="BU525" s="151"/>
      <c r="BV525" s="151"/>
      <c r="BW525" s="151"/>
      <c r="BX525" s="151"/>
      <c r="BY525" s="151"/>
      <c r="BZ525" s="151"/>
      <c r="CA525" s="151"/>
      <c r="CB525" s="151"/>
      <c r="CC525" s="151"/>
      <c r="CD525" s="151"/>
      <c r="CE525" s="151"/>
      <c r="CF525" s="151"/>
      <c r="CG525" s="151"/>
      <c r="CH525" s="151"/>
      <c r="CI525" s="151"/>
      <c r="CJ525" s="151"/>
      <c r="CK525" s="151"/>
      <c r="CL525" s="151"/>
      <c r="CM525" s="151"/>
      <c r="CN525" s="151"/>
      <c r="CO525" s="151"/>
      <c r="CP525" s="151"/>
      <c r="CQ525" s="151"/>
      <c r="CR525" s="151"/>
      <c r="CS525" s="151"/>
      <c r="CT525" s="151"/>
      <c r="CU525" s="151"/>
      <c r="CV525" s="151"/>
      <c r="CW525" s="151"/>
      <c r="CX525" s="151"/>
      <c r="CY525" s="151"/>
      <c r="CZ525" s="151"/>
      <c r="DA525" s="151"/>
      <c r="DB525" s="151"/>
      <c r="DC525" s="151"/>
      <c r="DD525" s="151"/>
      <c r="DE525" s="151"/>
    </row>
    <row r="526" spans="1:109" ht="15" customHeight="1" x14ac:dyDescent="0.2">
      <c r="A526" s="9">
        <f>Input!A526</f>
        <v>9590</v>
      </c>
      <c r="B526" s="9" t="str">
        <f>Input!B526</f>
        <v>SP-C oben</v>
      </c>
      <c r="C526" s="9">
        <f>Input!O526</f>
        <v>5.2617268560860966</v>
      </c>
      <c r="D526" s="9">
        <f>C526*Input!P526/100</f>
        <v>1.7993671365969424E-2</v>
      </c>
      <c r="E526" s="11">
        <f>Input!M526</f>
        <v>4.472072589277575</v>
      </c>
      <c r="F526" s="12">
        <f>E526*Input!N526/100</f>
        <v>3.6495482175109942E-4</v>
      </c>
      <c r="G526" s="13">
        <f t="shared" si="1665"/>
        <v>616.60936860959202</v>
      </c>
      <c r="H526" s="12">
        <f>G526*Input!L526/100</f>
        <v>2.5301790902166745E-2</v>
      </c>
      <c r="I526" s="9">
        <v>0.3</v>
      </c>
      <c r="J526" s="21">
        <f>(((C526*$G$4*0.000000001*Input!G526*(234/233))-(I526*0.000000000000001))/Input!F526)*1000000000000</f>
        <v>159.34691752220596</v>
      </c>
      <c r="K526" s="9">
        <f>J526*Input!P526/100</f>
        <v>0.54492301586471648</v>
      </c>
      <c r="L526" s="14">
        <f t="shared" si="1666"/>
        <v>2.2036520414752401</v>
      </c>
      <c r="M526" s="22">
        <f>L526*Input!P526/100</f>
        <v>7.5358892097161867E-3</v>
      </c>
      <c r="N526" s="9">
        <v>5.0000000000000001E-3</v>
      </c>
      <c r="O526" s="21">
        <f>(((G526*$D$4*0.000000001*Input!G526*(238/236))-(N526*0.000000001))/Input!F526)*1000000</f>
        <v>1.8810483107396987</v>
      </c>
      <c r="P526" s="9">
        <f>O526*Input!N526/100</f>
        <v>1.5350771644386728E-4</v>
      </c>
      <c r="Q526" s="23">
        <f t="shared" si="1667"/>
        <v>1.4034486018579098</v>
      </c>
      <c r="R526" s="24">
        <f>Q526*Input!N526/100</f>
        <v>1.145319813358897E-4</v>
      </c>
      <c r="S526" s="65">
        <f>Input!S526*0.0000028263/0.000000000155125</f>
        <v>1.5638063096876322</v>
      </c>
      <c r="T526" s="9">
        <f>S526*Input!T526/100</f>
        <v>7.7284763704101782E-4</v>
      </c>
      <c r="U526" s="9">
        <f>S526*1/((U525+U527)/2)</f>
        <v>1.5623587393193057</v>
      </c>
      <c r="V526" s="9">
        <f>U526*Input!T526/100</f>
        <v>7.7213223428833594E-4</v>
      </c>
      <c r="W526" s="3">
        <v>3.0000000000000001E-3</v>
      </c>
      <c r="X526" s="21">
        <f>((($L$4*0.000000001*Input!G526/Input!W526*(232/229))-(W526*0.000000001))/Input!F526)*1000000000</f>
        <v>139.61203819598612</v>
      </c>
      <c r="Y526" s="21">
        <f>X526*Input!X526/100</f>
        <v>0.31623154520193958</v>
      </c>
      <c r="Z526" s="21">
        <f t="shared" si="1668"/>
        <v>3.4089265017266612E-2</v>
      </c>
      <c r="AA526" s="21">
        <f>Z526*Input!X526/100</f>
        <v>7.7214695025622622E-5</v>
      </c>
      <c r="AB526" s="14">
        <v>0.05</v>
      </c>
      <c r="AC526" s="14">
        <v>0.85</v>
      </c>
      <c r="AD526" s="21">
        <f>(((Input!G526*$L$4*0.000000001*Input!U526*(230/229))-((AB526*0.000000000000001)+(Input!G526*AC526*0.000000000000001)))/Input!F526)*1000000000000</f>
        <v>57.644625345007853</v>
      </c>
      <c r="AE526" s="21">
        <f>AD526*Input!V526/100</f>
        <v>0.12517747882655578</v>
      </c>
      <c r="AF526" s="21">
        <f t="shared" si="1669"/>
        <v>2.6279333682824468</v>
      </c>
      <c r="AG526" s="21">
        <f>AF526*Input!V526/100</f>
        <v>5.7066564592437559E-3</v>
      </c>
      <c r="AH526" s="9">
        <f t="shared" si="1670"/>
        <v>77.089763212887334</v>
      </c>
      <c r="AI526" s="3">
        <f t="shared" si="1671"/>
        <v>0.24189650665141246</v>
      </c>
      <c r="AJ526" s="22">
        <f t="shared" si="1672"/>
        <v>562.35873931930564</v>
      </c>
      <c r="AK526" s="3">
        <f t="shared" si="1673"/>
        <v>0.77213223428833588</v>
      </c>
      <c r="AL526" s="3">
        <f t="shared" si="1674"/>
        <v>1.872482800441386</v>
      </c>
      <c r="AM526" s="3">
        <f t="shared" si="1675"/>
        <v>4.06903735146639E-3</v>
      </c>
      <c r="AN526" s="9">
        <f>AL526*1/((AN525+AN527)/2)</f>
        <v>1.8642999966865559</v>
      </c>
      <c r="AO526" s="21">
        <f t="shared" si="1676"/>
        <v>4.0512555410752481E-3</v>
      </c>
      <c r="AP526" s="58" t="str">
        <f t="shared" si="1677"/>
        <v>Out of range</v>
      </c>
      <c r="AQ526" s="58" t="e">
        <f t="shared" si="1678"/>
        <v>#VALUE!</v>
      </c>
      <c r="AR526" s="58" t="e">
        <f t="shared" si="1679"/>
        <v>#VALUE!</v>
      </c>
      <c r="AS526" s="67">
        <f t="shared" si="1680"/>
        <v>2.4289642650353313E-2</v>
      </c>
      <c r="AT526" s="67">
        <f t="shared" si="1681"/>
        <v>5.5053525617184308E-5</v>
      </c>
      <c r="AU526" s="58">
        <v>0.75</v>
      </c>
      <c r="AV526" s="58">
        <f t="shared" si="1682"/>
        <v>0.375</v>
      </c>
      <c r="AW526" s="58" t="str">
        <f t="shared" si="1683"/>
        <v>Out of range</v>
      </c>
      <c r="AX526" s="57">
        <f t="shared" si="1684"/>
        <v>0</v>
      </c>
      <c r="AY526" s="47" t="e">
        <f t="shared" si="1685"/>
        <v>#VALUE!</v>
      </c>
      <c r="AZ526" s="9" t="str">
        <f>Input!B526</f>
        <v>SP-C oben</v>
      </c>
      <c r="BA526" s="48">
        <f>Input!E526</f>
        <v>0</v>
      </c>
      <c r="BB526" s="58" t="e">
        <f t="shared" si="1686"/>
        <v>#VALUE!</v>
      </c>
      <c r="BC526" s="22" t="e">
        <f t="shared" si="1687"/>
        <v>#VALUE!</v>
      </c>
      <c r="BD526" s="9" t="e">
        <f t="shared" si="1688"/>
        <v>#VALUE!</v>
      </c>
      <c r="BE526" s="49" t="e">
        <f t="shared" si="1689"/>
        <v>#VALUE!</v>
      </c>
      <c r="BF526" s="89" t="e">
        <f t="shared" si="1690"/>
        <v>#VALUE!</v>
      </c>
      <c r="BG526" s="85"/>
      <c r="BH526" s="85"/>
      <c r="BI526" s="85"/>
      <c r="BJ526" s="85"/>
      <c r="BK526" s="85"/>
      <c r="BL526" s="85"/>
      <c r="BM526" s="90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s="154" customFormat="1" ht="15" customHeight="1" x14ac:dyDescent="0.2">
      <c r="A527" s="137">
        <f>Input!A527</f>
        <v>9186</v>
      </c>
      <c r="B527" s="137" t="str">
        <f>Input!B527</f>
        <v>Hu1-13</v>
      </c>
      <c r="C527" s="137">
        <f>Input!O527</f>
        <v>2.0516961279808759</v>
      </c>
      <c r="D527" s="137">
        <f>C527*Input!P527/100</f>
        <v>6.8032271723190273E-3</v>
      </c>
      <c r="E527" s="138">
        <f>Input!M527</f>
        <v>2.6995571615032898</v>
      </c>
      <c r="F527" s="139">
        <f>E527*Input!N527/100</f>
        <v>1.8184370055807523E-4</v>
      </c>
      <c r="G527" s="140">
        <f t="shared" si="1665"/>
        <v>372.21494142807359</v>
      </c>
      <c r="H527" s="139">
        <f>G527*Input!L527/100</f>
        <v>1.6199076043675056E-2</v>
      </c>
      <c r="I527" s="137">
        <v>0</v>
      </c>
      <c r="J527" s="141">
        <f>(((C527*$G$4*0.000000001*Input!G527*(234/233))-(I527*0.000000000000001))/Input!F527)*1000000000000</f>
        <v>750.43221472939274</v>
      </c>
      <c r="K527" s="137">
        <f>J527*Input!P527/100</f>
        <v>2.4883611001668466</v>
      </c>
      <c r="L527" s="142">
        <f t="shared" si="1666"/>
        <v>10.377932047206123</v>
      </c>
      <c r="M527" s="143">
        <f>L527*Input!P527/100</f>
        <v>3.4412225247759123E-2</v>
      </c>
      <c r="N527" s="137">
        <v>0</v>
      </c>
      <c r="O527" s="141">
        <f>(((G527*$D$4*0.000000001*Input!G527*(238/236))-(N527*0.000000001))/Input!F527)*1000000</f>
        <v>13.71416240580548</v>
      </c>
      <c r="P527" s="137">
        <f>O527*Input!N527/100</f>
        <v>9.2379375309740606E-4</v>
      </c>
      <c r="Q527" s="144">
        <f t="shared" si="1667"/>
        <v>10.232125322986159</v>
      </c>
      <c r="R527" s="145">
        <f>Q527*Input!N527/100</f>
        <v>6.8924176151530865E-4</v>
      </c>
      <c r="S527" s="143">
        <f>Input!S527*0.0000028263/0.000000000155125</f>
        <v>0.99923285383327243</v>
      </c>
      <c r="T527" s="137">
        <f>S527*Input!T527/100</f>
        <v>8.2950001311478893E-4</v>
      </c>
      <c r="U527" s="143">
        <f>S527</f>
        <v>0.99923285383327243</v>
      </c>
      <c r="V527" s="137">
        <f>U527*Input!T527/100</f>
        <v>8.2950001311478893E-4</v>
      </c>
      <c r="W527" s="146">
        <v>0</v>
      </c>
      <c r="X527" s="141">
        <f>((($L$4*0.000000001*Input!G527/Input!W527*(232/229))-(W527*0.000000001))/Input!F527)*1000000000</f>
        <v>0.90730726873190659</v>
      </c>
      <c r="Y527" s="141">
        <f>X527*Input!X527/100</f>
        <v>2.9236675146323515E-3</v>
      </c>
      <c r="Z527" s="141">
        <f t="shared" si="1668"/>
        <v>2.2153847430030231E-4</v>
      </c>
      <c r="AA527" s="141">
        <f>Z527*Input!X527/100</f>
        <v>7.1387595236426278E-7</v>
      </c>
      <c r="AB527" s="142">
        <v>0</v>
      </c>
      <c r="AC527" s="142">
        <v>0.85</v>
      </c>
      <c r="AD527" s="141">
        <f>(((Input!G527*$L$4*0.000000001*Input!U527*(230/229))-((AB527*0.000000000000001)+(Input!G527*AC527*0.000000000000001)))/Input!F527)*1000000000000</f>
        <v>226.00290452110508</v>
      </c>
      <c r="AE527" s="141">
        <f>AD527*Input!V527/100</f>
        <v>0.50068027429680417</v>
      </c>
      <c r="AF527" s="141">
        <f t="shared" si="1669"/>
        <v>10.303138767319592</v>
      </c>
      <c r="AG527" s="141">
        <f>AF527*Input!V527/100</f>
        <v>2.2825274547114856E-2</v>
      </c>
      <c r="AH527" s="137">
        <f t="shared" si="1670"/>
        <v>46507.2209234111</v>
      </c>
      <c r="AI527" s="146">
        <f t="shared" si="1671"/>
        <v>181.86315731398628</v>
      </c>
      <c r="AJ527" s="143">
        <f t="shared" si="1672"/>
        <v>-0.76714616672757252</v>
      </c>
      <c r="AK527" s="146">
        <f t="shared" si="1673"/>
        <v>0.82950001311478894</v>
      </c>
      <c r="AL527" s="146">
        <f t="shared" si="1674"/>
        <v>1.0069402437999762</v>
      </c>
      <c r="AM527" s="146">
        <f t="shared" si="1675"/>
        <v>2.2317771386059153E-3</v>
      </c>
      <c r="AN527" s="137">
        <f>AF527/Q527</f>
        <v>1.0069402437999762</v>
      </c>
      <c r="AO527" s="141">
        <f t="shared" si="1676"/>
        <v>2.2317771386059153E-3</v>
      </c>
      <c r="AP527" s="137" t="str">
        <f t="shared" si="1677"/>
        <v>Out of range</v>
      </c>
      <c r="AQ527" s="137" t="e">
        <f t="shared" si="1678"/>
        <v>#VALUE!</v>
      </c>
      <c r="AR527" s="137" t="e">
        <f t="shared" si="1679"/>
        <v>#VALUE!</v>
      </c>
      <c r="AS527" s="145">
        <f t="shared" si="1680"/>
        <v>2.1651266702394944E-5</v>
      </c>
      <c r="AT527" s="145">
        <f t="shared" si="1681"/>
        <v>6.9783343002892773E-8</v>
      </c>
      <c r="AU527" s="137">
        <v>0.75</v>
      </c>
      <c r="AV527" s="137">
        <f t="shared" si="1682"/>
        <v>0.375</v>
      </c>
      <c r="AW527" s="137" t="str">
        <f t="shared" si="1683"/>
        <v>Out of range</v>
      </c>
      <c r="AX527" s="147">
        <f t="shared" si="1684"/>
        <v>0</v>
      </c>
      <c r="AY527" s="147" t="e">
        <f t="shared" si="1685"/>
        <v>#VALUE!</v>
      </c>
      <c r="AZ527" s="137" t="str">
        <f>Input!B527</f>
        <v>Hu1-13</v>
      </c>
      <c r="BA527" s="148">
        <f>Input!E527</f>
        <v>0</v>
      </c>
      <c r="BB527" s="137" t="e">
        <f t="shared" si="1686"/>
        <v>#VALUE!</v>
      </c>
      <c r="BC527" s="143" t="e">
        <f t="shared" si="1687"/>
        <v>#VALUE!</v>
      </c>
      <c r="BD527" s="137" t="e">
        <f t="shared" si="1688"/>
        <v>#VALUE!</v>
      </c>
      <c r="BE527" s="149" t="e">
        <f t="shared" si="1689"/>
        <v>#VALUE!</v>
      </c>
      <c r="BF527" s="150" t="e">
        <f t="shared" si="1690"/>
        <v>#VALUE!</v>
      </c>
      <c r="BG527" s="151"/>
      <c r="BH527" s="151"/>
      <c r="BI527" s="151"/>
      <c r="BJ527" s="151"/>
      <c r="BK527" s="151"/>
      <c r="BL527" s="151"/>
      <c r="BM527" s="155"/>
      <c r="BN527" s="151"/>
      <c r="BO527" s="151"/>
      <c r="BP527" s="151"/>
      <c r="BQ527" s="151"/>
      <c r="BR527" s="151"/>
      <c r="BS527" s="151"/>
      <c r="BT527" s="151"/>
      <c r="BU527" s="151"/>
      <c r="BV527" s="151"/>
      <c r="BW527" s="151"/>
      <c r="BX527" s="151"/>
      <c r="BY527" s="151"/>
      <c r="BZ527" s="151"/>
      <c r="CA527" s="151"/>
      <c r="CB527" s="151"/>
      <c r="CC527" s="151"/>
      <c r="CD527" s="151"/>
      <c r="CE527" s="151"/>
      <c r="CF527" s="151"/>
      <c r="CG527" s="151"/>
      <c r="CH527" s="151"/>
      <c r="CI527" s="151"/>
      <c r="CJ527" s="151"/>
      <c r="CK527" s="151"/>
      <c r="CL527" s="151"/>
      <c r="CM527" s="151"/>
      <c r="CN527" s="151"/>
      <c r="CO527" s="151"/>
      <c r="CP527" s="151"/>
      <c r="CQ527" s="151"/>
      <c r="CR527" s="151"/>
      <c r="CS527" s="151"/>
      <c r="CT527" s="151"/>
      <c r="CU527" s="151"/>
      <c r="CV527" s="151"/>
      <c r="CW527" s="151"/>
      <c r="CX527" s="151"/>
      <c r="CY527" s="151"/>
      <c r="CZ527" s="151"/>
      <c r="DA527" s="151"/>
      <c r="DB527" s="151"/>
      <c r="DC527" s="151"/>
      <c r="DD527" s="151"/>
      <c r="DE527" s="151"/>
    </row>
    <row r="528" spans="1:109" s="76" customFormat="1" ht="15" customHeight="1" x14ac:dyDescent="0.2">
      <c r="A528" s="58"/>
      <c r="B528" s="58"/>
      <c r="C528" s="58"/>
      <c r="D528" s="58"/>
      <c r="E528" s="60"/>
      <c r="F528" s="61"/>
      <c r="G528" s="59"/>
      <c r="H528" s="61"/>
      <c r="I528" s="58"/>
      <c r="J528" s="63"/>
      <c r="K528" s="58"/>
      <c r="L528" s="64"/>
      <c r="M528" s="65"/>
      <c r="N528" s="58"/>
      <c r="O528" s="63"/>
      <c r="P528" s="58"/>
      <c r="Q528" s="66"/>
      <c r="R528" s="67"/>
      <c r="S528" s="65"/>
      <c r="T528" s="58"/>
      <c r="U528" s="58"/>
      <c r="V528" s="58"/>
      <c r="W528" s="68"/>
      <c r="X528" s="63"/>
      <c r="Y528" s="63"/>
      <c r="Z528" s="63"/>
      <c r="AA528" s="63"/>
      <c r="AB528" s="64"/>
      <c r="AC528" s="64"/>
      <c r="AD528" s="63"/>
      <c r="AE528" s="63"/>
      <c r="AF528" s="63"/>
      <c r="AG528" s="63"/>
      <c r="AH528" s="58"/>
      <c r="AI528" s="68"/>
      <c r="AJ528" s="65"/>
      <c r="AK528" s="68"/>
      <c r="AL528" s="68"/>
      <c r="AM528" s="68"/>
      <c r="AN528" s="58"/>
      <c r="AO528" s="63"/>
      <c r="AP528" s="58"/>
      <c r="AQ528" s="58"/>
      <c r="AR528" s="58"/>
      <c r="AS528" s="67"/>
      <c r="AT528" s="67"/>
      <c r="AU528" s="58"/>
      <c r="AV528" s="58"/>
      <c r="AW528" s="58"/>
      <c r="AX528" s="57"/>
      <c r="AY528" s="57"/>
      <c r="AZ528" s="58"/>
      <c r="BA528" s="69"/>
      <c r="BB528" s="58"/>
      <c r="BC528" s="65"/>
      <c r="BD528" s="58"/>
      <c r="BE528" s="62"/>
      <c r="BF528" s="74"/>
      <c r="BG528" s="75"/>
      <c r="BH528" s="75"/>
      <c r="BI528" s="75"/>
      <c r="BJ528" s="75"/>
      <c r="BK528" s="75"/>
      <c r="BL528" s="75"/>
      <c r="BM528" s="103"/>
      <c r="BN528" s="75"/>
      <c r="BO528" s="75"/>
      <c r="BP528" s="75"/>
      <c r="BQ528" s="75"/>
      <c r="BR528" s="75"/>
      <c r="BS528" s="75"/>
      <c r="BT528" s="75"/>
      <c r="BU528" s="75"/>
      <c r="BV528" s="75"/>
      <c r="BW528" s="75"/>
      <c r="BX528" s="75"/>
      <c r="BY528" s="75"/>
      <c r="BZ528" s="75"/>
      <c r="CA528" s="75"/>
      <c r="CB528" s="75"/>
      <c r="CC528" s="75"/>
      <c r="CD528" s="75"/>
      <c r="CE528" s="75"/>
      <c r="CF528" s="75"/>
      <c r="CG528" s="75"/>
      <c r="CH528" s="75"/>
      <c r="CI528" s="75"/>
      <c r="CJ528" s="75"/>
      <c r="CK528" s="75"/>
      <c r="CL528" s="75"/>
      <c r="CM528" s="75"/>
      <c r="CN528" s="75"/>
      <c r="CO528" s="75"/>
      <c r="CP528" s="75"/>
      <c r="CQ528" s="75"/>
      <c r="CR528" s="75"/>
      <c r="CS528" s="75"/>
      <c r="CT528" s="75"/>
      <c r="CU528" s="75"/>
      <c r="CV528" s="75"/>
      <c r="CW528" s="75"/>
      <c r="CX528" s="75"/>
      <c r="CY528" s="75"/>
      <c r="CZ528" s="75"/>
      <c r="DA528" s="75"/>
      <c r="DB528" s="75"/>
      <c r="DC528" s="75"/>
      <c r="DD528" s="75"/>
      <c r="DE528" s="75"/>
    </row>
    <row r="529" spans="1:109" s="154" customFormat="1" ht="15" customHeight="1" x14ac:dyDescent="0.2">
      <c r="A529" s="137">
        <f>Input!A529</f>
        <v>9186</v>
      </c>
      <c r="B529" s="137" t="str">
        <f>Input!B529</f>
        <v>Hu1-13</v>
      </c>
      <c r="C529" s="137">
        <f>Input!O529</f>
        <v>2.0473659649981273</v>
      </c>
      <c r="D529" s="137">
        <f>C529*Input!P529/100</f>
        <v>7.8482870139489087E-3</v>
      </c>
      <c r="E529" s="138">
        <f>Input!M529</f>
        <v>2.6995265272826914</v>
      </c>
      <c r="F529" s="139">
        <f>E529*Input!N529/100</f>
        <v>1.4567895724502304E-4</v>
      </c>
      <c r="G529" s="140">
        <f t="shared" ref="G529:G541" si="1691">E529*137.88</f>
        <v>372.21071758173747</v>
      </c>
      <c r="H529" s="139">
        <f>G529*Input!L529/100</f>
        <v>6.8716298555005537E-2</v>
      </c>
      <c r="I529" s="137">
        <v>0</v>
      </c>
      <c r="J529" s="141">
        <f>(((C529*$G$4*0.000000001*Input!G529*(234/233))-(I529*0.000000000000001))/Input!F529)*1000000000000</f>
        <v>748.84840621459045</v>
      </c>
      <c r="K529" s="137">
        <f>J529*Input!P529/100</f>
        <v>2.8706041432683884</v>
      </c>
      <c r="L529" s="142">
        <f t="shared" ref="L529:L541" si="1692">(J529/234)*602200000000*0.0000028263/(365.2425*24*60)</f>
        <v>10.35602912670273</v>
      </c>
      <c r="M529" s="143">
        <f>L529*Input!P529/100</f>
        <v>3.9698368684785684E-2</v>
      </c>
      <c r="N529" s="137">
        <v>0</v>
      </c>
      <c r="O529" s="141">
        <f>(((G529*$D$4*0.000000001*Input!G529*(238/236))-(N529*0.000000001))/Input!F529)*1000000</f>
        <v>13.714006779289228</v>
      </c>
      <c r="P529" s="137">
        <f>O529*Input!N529/100</f>
        <v>7.4007133735004777E-4</v>
      </c>
      <c r="Q529" s="144">
        <f t="shared" ref="Q529:Q541" si="1693">(O529/238.05)*602200000000000000*0.00000000015512/(365.2425*24*60)</f>
        <v>10.232009210170025</v>
      </c>
      <c r="R529" s="145">
        <f>Q529*Input!N529/100</f>
        <v>5.5216661781036405E-4</v>
      </c>
      <c r="S529" s="143">
        <f>Input!S529*0.0000028263/0.000000000155125</f>
        <v>0.99796534285829319</v>
      </c>
      <c r="T529" s="137">
        <f>S529*Input!T529/100</f>
        <v>9.405007149023265E-4</v>
      </c>
      <c r="U529" s="143">
        <f>S529</f>
        <v>0.99796534285829319</v>
      </c>
      <c r="V529" s="137">
        <f>U529*Input!T529/100</f>
        <v>9.405007149023265E-4</v>
      </c>
      <c r="W529" s="146">
        <v>0</v>
      </c>
      <c r="X529" s="141">
        <f>((($L$4*0.000000001*Input!G529/Input!W529*(232/229))-(W529*0.000000001))/Input!F529)*1000000000</f>
        <v>0.8971139901532641</v>
      </c>
      <c r="Y529" s="141">
        <f>X529*Input!X529/100</f>
        <v>3.2484575175273501E-3</v>
      </c>
      <c r="Z529" s="141">
        <f t="shared" ref="Z529:Z541" si="1694">(X529/232)*6.022E+23*0.000000001*0.000000000049475/(365.2425*24*60)</f>
        <v>2.1904956733101661E-4</v>
      </c>
      <c r="AA529" s="141">
        <f>Z529*Input!X529/100</f>
        <v>7.9318037787593557E-7</v>
      </c>
      <c r="AB529" s="142">
        <v>0</v>
      </c>
      <c r="AC529" s="142">
        <v>0.85</v>
      </c>
      <c r="AD529" s="141">
        <f>(((Input!G529*$L$4*0.000000001*Input!U529*(230/229))-((AB529*0.000000000000001)+(Input!G529*AC529*0.000000000000001)))/Input!F529)*1000000000000</f>
        <v>225.72843207622503</v>
      </c>
      <c r="AE529" s="141">
        <f>AD529*Input!V529/100</f>
        <v>0.6232886452147377</v>
      </c>
      <c r="AF529" s="141">
        <f t="shared" ref="AF529:AF541" si="1695">(AD529/230)*602200000000*0.0000091577/(365.2425*24*60)</f>
        <v>10.290625973763259</v>
      </c>
      <c r="AG529" s="141">
        <f>AF529*Input!V529/100</f>
        <v>2.8414809169597974E-2</v>
      </c>
      <c r="AH529" s="137">
        <f t="shared" ref="AH529:AH541" si="1696">AF529/Z529</f>
        <v>46978.526819971237</v>
      </c>
      <c r="AI529" s="146">
        <f t="shared" ref="AI529:AI541" si="1697">AH529*SQRT((AG529/AF529)^2+(AA529/Z529)^2)</f>
        <v>213.92572526903089</v>
      </c>
      <c r="AJ529" s="143">
        <f t="shared" ref="AJ529:AJ541" si="1698">(U529-1)*1000</f>
        <v>-2.0346571417068082</v>
      </c>
      <c r="AK529" s="146">
        <f t="shared" ref="AK529:AK541" si="1699">V529*1000</f>
        <v>0.94050071490232645</v>
      </c>
      <c r="AL529" s="146">
        <f t="shared" ref="AL529:AL541" si="1700">AF529/Q529</f>
        <v>1.0057287637637162</v>
      </c>
      <c r="AM529" s="146">
        <f t="shared" ref="AM529:AM541" si="1701">AL529*SQRT((R529/Q529)^2+(AG529/AF529)^2)</f>
        <v>2.7775810851355539E-3</v>
      </c>
      <c r="AN529" s="137">
        <f>AF529/Q529</f>
        <v>1.0057287637637162</v>
      </c>
      <c r="AO529" s="141">
        <f t="shared" ref="AO529:AO541" si="1702">AN529*SQRT((R529/Q529)^2+(AG529/AF529)^2)</f>
        <v>2.7775810851355539E-3</v>
      </c>
      <c r="AP529" s="137" t="str">
        <f t="shared" ref="AP529:AP541" si="1703">ThU_Alter_Kombi(AN529,U529)</f>
        <v>Out of range</v>
      </c>
      <c r="AQ529" s="137" t="e">
        <f t="shared" ref="AQ529:AQ541" si="1704">Montealter(AN529,AO529,U529,V529)</f>
        <v>#VALUE!</v>
      </c>
      <c r="AR529" s="137" t="e">
        <f t="shared" ref="AR529:AR541" si="1705">(AQ529/AP529)*100</f>
        <v>#VALUE!</v>
      </c>
      <c r="AS529" s="145">
        <f t="shared" ref="AS529:AS541" si="1706">Z529/Q529</f>
        <v>2.1408265261654966E-5</v>
      </c>
      <c r="AT529" s="145">
        <f t="shared" ref="AT529:AT541" si="1707">AS529*SQRT((Y529/X529)^2+(P529/O529)^2)</f>
        <v>7.7528121951024764E-8</v>
      </c>
      <c r="AU529" s="137">
        <v>0.75</v>
      </c>
      <c r="AV529" s="137">
        <f t="shared" ref="AV529:AV541" si="1708">AU529/2</f>
        <v>0.375</v>
      </c>
      <c r="AW529" s="137" t="str">
        <f t="shared" ref="AW529:AW541" si="1709">marincorr_age(AN529,U529,AS529,AU529)</f>
        <v>Out of range</v>
      </c>
      <c r="AX529" s="147">
        <f t="shared" ref="AX529:AX541" si="1710">marincorr_age_error(AN529, AO529, U529, V529, AS529, AT529, AU529, AV529)</f>
        <v>0</v>
      </c>
      <c r="AY529" s="147" t="e">
        <f t="shared" ref="AY529:AY541" si="1711">SQRT(((AU529*EXP(-0.0000091577*AW529*1000))/(0.0000091577*(EXP(-0.0000091577*AW529*1000)+(AJ529/1000)*EXP(-(0.0000091577-0.0000028263)*AW529*1000)-AS529*AU529*EXP(-0.0000091577*AW529*1000))))^2*AT529^2+((AS529*EXP(-0.0000091577*AW529*1000))/(0.0000091577*(EXP(-0.0000091577*AW529*1000)+(AJ529/1000)*EXP(-(0.0000091577-0.0000028263)*AW529*1000)-AS529*AU529*EXP(-0.0000091577*AW529*1000))))^2*AV529^2+((0.0000091577/(0.0000091577-0.0000028263))*(EXP(-(0.0000091577-0.0000028263)*AW529*1000)-1)/(0.0000091577*(EXP(-0.0000091577*AW529*1000)+(AJ529/1000)*EXP(-(0.0000091577-0.0000028263)*AW529*1000)-AS529*AU529*EXP(-0.0000091577*AW529*1000))))^2*T529^2+(1/(0.0000091577*(EXP(-0.0000091577*AW529*1000)+(AJ529/1000)*EXP(-(0.0000091577-0.0000028263)*AW529*1000)-AS529*AU529*EXP(-0.0000091577*AW529*1000))))^2*AO529^2)/1000</f>
        <v>#VALUE!</v>
      </c>
      <c r="AZ529" s="137" t="str">
        <f>Input!B529</f>
        <v>Hu1-13</v>
      </c>
      <c r="BA529" s="148">
        <f>Input!E529</f>
        <v>0</v>
      </c>
      <c r="BB529" s="137" t="e">
        <f t="shared" ref="BB529:BB541" si="1712">((U529-1)*EXP(0.0000028263*AW529*1000))*1000</f>
        <v>#VALUE!</v>
      </c>
      <c r="BC529" s="143" t="e">
        <f t="shared" ref="BC529:BC541" si="1713">SQRT((EXP(0.0000028263*AW529*1000)*V529)^2+((U529-1)*0.0000028263*EXP(0.0000028263*AW529*1000)*AX529*1000)^2)*1000</f>
        <v>#VALUE!</v>
      </c>
      <c r="BD529" s="137" t="e">
        <f t="shared" ref="BD529:BD541" si="1714">AW529*1000-58</f>
        <v>#VALUE!</v>
      </c>
      <c r="BE529" s="149" t="e">
        <f t="shared" ref="BE529:BE541" si="1715">AY529/2*1000</f>
        <v>#VALUE!</v>
      </c>
      <c r="BF529" s="150" t="e">
        <f t="shared" ref="BF529:BF541" si="1716">AY529/AW529*100</f>
        <v>#VALUE!</v>
      </c>
      <c r="BG529" s="151"/>
      <c r="BH529" s="151"/>
      <c r="BI529" s="151"/>
      <c r="BJ529" s="151"/>
      <c r="BK529" s="151"/>
      <c r="BL529" s="151"/>
      <c r="BM529" s="155"/>
      <c r="BN529" s="151"/>
      <c r="BO529" s="151"/>
      <c r="BP529" s="151"/>
      <c r="BQ529" s="151"/>
      <c r="BR529" s="151"/>
      <c r="BS529" s="151"/>
      <c r="BT529" s="151"/>
      <c r="BU529" s="151"/>
      <c r="BV529" s="151"/>
      <c r="BW529" s="151"/>
      <c r="BX529" s="151"/>
      <c r="BY529" s="151"/>
      <c r="BZ529" s="151"/>
      <c r="CA529" s="151"/>
      <c r="CB529" s="151"/>
      <c r="CC529" s="151"/>
      <c r="CD529" s="151"/>
      <c r="CE529" s="151"/>
      <c r="CF529" s="151"/>
      <c r="CG529" s="151"/>
      <c r="CH529" s="151"/>
      <c r="CI529" s="151"/>
      <c r="CJ529" s="151"/>
      <c r="CK529" s="151"/>
      <c r="CL529" s="151"/>
      <c r="CM529" s="151"/>
      <c r="CN529" s="151"/>
      <c r="CO529" s="151"/>
      <c r="CP529" s="151"/>
      <c r="CQ529" s="151"/>
      <c r="CR529" s="151"/>
      <c r="CS529" s="151"/>
      <c r="CT529" s="151"/>
      <c r="CU529" s="151"/>
      <c r="CV529" s="151"/>
      <c r="CW529" s="151"/>
      <c r="CX529" s="151"/>
      <c r="CY529" s="151"/>
      <c r="CZ529" s="151"/>
      <c r="DA529" s="151"/>
      <c r="DB529" s="151"/>
      <c r="DC529" s="151"/>
      <c r="DD529" s="151"/>
      <c r="DE529" s="151"/>
    </row>
    <row r="530" spans="1:109" ht="15" customHeight="1" x14ac:dyDescent="0.2">
      <c r="A530" s="9">
        <f>Input!A530</f>
        <v>9591</v>
      </c>
      <c r="B530" s="9" t="str">
        <f>Input!B530</f>
        <v>SP-C unten</v>
      </c>
      <c r="C530" s="9">
        <f>Input!O530</f>
        <v>6.1854256019416765</v>
      </c>
      <c r="D530" s="9">
        <f>C530*Input!P530/100</f>
        <v>1.4259300507986008E-2</v>
      </c>
      <c r="E530" s="11">
        <f>Input!M530</f>
        <v>5.0296812739993486</v>
      </c>
      <c r="F530" s="12">
        <f>E530*Input!N530/100</f>
        <v>2.1389284833518859E-4</v>
      </c>
      <c r="G530" s="13">
        <f t="shared" si="1691"/>
        <v>693.49245405903014</v>
      </c>
      <c r="H530" s="12">
        <f>G530*Input!L530/100</f>
        <v>5.6638778467931618E-2</v>
      </c>
      <c r="I530" s="9">
        <v>0.3</v>
      </c>
      <c r="J530" s="21">
        <f>(((C530*$G$4*0.000000001*Input!G530*(234/233))-(I530*0.000000000000001))/Input!F530)*1000000000000</f>
        <v>170.32872025595577</v>
      </c>
      <c r="K530" s="9">
        <f>J530*Input!P530/100</f>
        <v>0.39265986911360445</v>
      </c>
      <c r="L530" s="14">
        <f t="shared" si="1692"/>
        <v>2.3555223907082823</v>
      </c>
      <c r="M530" s="22">
        <f>L530*Input!P530/100</f>
        <v>5.4302005688752174E-3</v>
      </c>
      <c r="N530" s="9">
        <v>5.0000000000000001E-3</v>
      </c>
      <c r="O530" s="21">
        <f>(((G530*$D$4*0.000000001*Input!G530*(238/236))-(N530*0.000000001))/Input!F530)*1000000</f>
        <v>1.9236875610690718</v>
      </c>
      <c r="P530" s="9">
        <f>O530*Input!N530/100</f>
        <v>8.1806975299025496E-5</v>
      </c>
      <c r="Q530" s="23">
        <f t="shared" si="1693"/>
        <v>1.4352617115570943</v>
      </c>
      <c r="R530" s="24">
        <f>Q530*Input!N530/100</f>
        <v>6.1036117174733027E-5</v>
      </c>
      <c r="S530" s="65">
        <f>Input!S530*0.0000028263/0.000000000155125</f>
        <v>1.6463056980897379</v>
      </c>
      <c r="T530" s="9">
        <f>S530*Input!T530/100</f>
        <v>6.2062479306171554E-4</v>
      </c>
      <c r="U530" s="9">
        <f>S530*1/((U529+U531)/2)</f>
        <v>1.6484489396254645</v>
      </c>
      <c r="V530" s="9">
        <f>U530*Input!T530/100</f>
        <v>6.2143275286901918E-4</v>
      </c>
      <c r="W530" s="3">
        <v>3.0000000000000001E-3</v>
      </c>
      <c r="X530" s="21">
        <f>((($L$4*0.000000001*Input!G530/Input!W530*(232/229))-(W530*0.000000001))/Input!F530)*1000000000</f>
        <v>405.41365137352335</v>
      </c>
      <c r="Y530" s="21">
        <f>X530*Input!X530/100</f>
        <v>0.68174991657869766</v>
      </c>
      <c r="Z530" s="21">
        <f t="shared" si="1694"/>
        <v>9.8990413590904131E-2</v>
      </c>
      <c r="AA530" s="21">
        <f>Z530*Input!X530/100</f>
        <v>1.6646382276237548E-4</v>
      </c>
      <c r="AB530" s="14">
        <v>0.05</v>
      </c>
      <c r="AC530" s="14">
        <v>0.85</v>
      </c>
      <c r="AD530" s="21">
        <f>(((Input!G530*$L$4*0.000000001*Input!U530*(230/229))-((AB530*0.000000000000001)+(Input!G530*AC530*0.000000000000001)))/Input!F530)*1000000000000</f>
        <v>77.838928818542442</v>
      </c>
      <c r="AE530" s="21">
        <f>AD530*Input!V530/100</f>
        <v>0.1314355340417438</v>
      </c>
      <c r="AF530" s="21">
        <f t="shared" si="1695"/>
        <v>3.5485618506379075</v>
      </c>
      <c r="AG530" s="21">
        <f>AF530*Input!V530/100</f>
        <v>5.9919519576899253E-3</v>
      </c>
      <c r="AH530" s="9">
        <f t="shared" si="1696"/>
        <v>35.847530300287296</v>
      </c>
      <c r="AI530" s="3">
        <f t="shared" si="1697"/>
        <v>8.542744457174975E-2</v>
      </c>
      <c r="AJ530" s="22">
        <f t="shared" si="1698"/>
        <v>648.4489396254645</v>
      </c>
      <c r="AK530" s="3">
        <f t="shared" si="1699"/>
        <v>0.62143275286901922</v>
      </c>
      <c r="AL530" s="3">
        <f t="shared" si="1700"/>
        <v>2.472414488635752</v>
      </c>
      <c r="AM530" s="3">
        <f t="shared" si="1701"/>
        <v>4.1761386722163696E-3</v>
      </c>
      <c r="AN530" s="9">
        <f>AL530*1/((AN529+AN531)/2)</f>
        <v>2.4638993868129111</v>
      </c>
      <c r="AO530" s="21">
        <f t="shared" si="1702"/>
        <v>4.1617558710381388E-3</v>
      </c>
      <c r="AP530" s="58" t="str">
        <f t="shared" si="1703"/>
        <v>Out of range</v>
      </c>
      <c r="AQ530" s="58" t="e">
        <f t="shared" si="1704"/>
        <v>#VALUE!</v>
      </c>
      <c r="AR530" s="58" t="e">
        <f t="shared" si="1705"/>
        <v>#VALUE!</v>
      </c>
      <c r="AS530" s="67">
        <f t="shared" si="1706"/>
        <v>6.8970287992641349E-2</v>
      </c>
      <c r="AT530" s="67">
        <f t="shared" si="1707"/>
        <v>1.1601859220390672E-4</v>
      </c>
      <c r="AU530" s="58">
        <v>0.75</v>
      </c>
      <c r="AV530" s="58">
        <f t="shared" si="1708"/>
        <v>0.375</v>
      </c>
      <c r="AW530" s="58" t="str">
        <f t="shared" si="1709"/>
        <v>Out of range</v>
      </c>
      <c r="AX530" s="57">
        <f t="shared" si="1710"/>
        <v>0</v>
      </c>
      <c r="AY530" s="47" t="e">
        <f t="shared" si="1711"/>
        <v>#VALUE!</v>
      </c>
      <c r="AZ530" s="9" t="str">
        <f>Input!B530</f>
        <v>SP-C unten</v>
      </c>
      <c r="BA530" s="48">
        <f>Input!E530</f>
        <v>0</v>
      </c>
      <c r="BB530" s="58" t="e">
        <f t="shared" si="1712"/>
        <v>#VALUE!</v>
      </c>
      <c r="BC530" s="22" t="e">
        <f t="shared" si="1713"/>
        <v>#VALUE!</v>
      </c>
      <c r="BD530" s="9" t="e">
        <f t="shared" si="1714"/>
        <v>#VALUE!</v>
      </c>
      <c r="BE530" s="49" t="e">
        <f t="shared" si="1715"/>
        <v>#VALUE!</v>
      </c>
      <c r="BF530" s="89" t="e">
        <f t="shared" si="1716"/>
        <v>#VALUE!</v>
      </c>
      <c r="BG530" s="85"/>
      <c r="BH530" s="85"/>
      <c r="BI530" s="85"/>
      <c r="BJ530" s="85"/>
      <c r="BK530" s="85"/>
      <c r="BL530" s="85"/>
      <c r="BM530" s="90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s="154" customFormat="1" ht="15" customHeight="1" x14ac:dyDescent="0.2">
      <c r="A531" s="137">
        <f>Input!A531</f>
        <v>9186</v>
      </c>
      <c r="B531" s="137" t="str">
        <f>Input!B531</f>
        <v>Hu1-13</v>
      </c>
      <c r="C531" s="137">
        <f>Input!O531</f>
        <v>2.0441890963265723</v>
      </c>
      <c r="D531" s="137">
        <f>C531*Input!P531/100</f>
        <v>5.072035643316819E-3</v>
      </c>
      <c r="E531" s="138">
        <f>Input!M531</f>
        <v>2.6994641738949867</v>
      </c>
      <c r="F531" s="139">
        <f>E531*Input!N531/100</f>
        <v>1.7213093005538673E-4</v>
      </c>
      <c r="G531" s="140">
        <f t="shared" si="1691"/>
        <v>372.20212029664077</v>
      </c>
      <c r="H531" s="139">
        <f>G531*Input!L531/100</f>
        <v>1.7669596197614486E-2</v>
      </c>
      <c r="I531" s="137">
        <v>0</v>
      </c>
      <c r="J531" s="141">
        <f>(((C531*$G$4*0.000000001*Input!G531*(234/233))-(I531*0.000000000000001))/Input!F531)*1000000000000</f>
        <v>747.68642878499611</v>
      </c>
      <c r="K531" s="137">
        <f>J531*Input!P531/100</f>
        <v>1.855157247260808</v>
      </c>
      <c r="L531" s="142">
        <f t="shared" si="1692"/>
        <v>10.339959823482497</v>
      </c>
      <c r="M531" s="143">
        <f>L531*Input!P531/100</f>
        <v>2.5655476232316593E-2</v>
      </c>
      <c r="N531" s="137">
        <v>0</v>
      </c>
      <c r="O531" s="141">
        <f>(((G531*$D$4*0.000000001*Input!G531*(238/236))-(N531*0.000000001))/Input!F531)*1000000</f>
        <v>13.713690014562882</v>
      </c>
      <c r="P531" s="137">
        <f>O531*Input!N531/100</f>
        <v>8.7445139651251688E-4</v>
      </c>
      <c r="Q531" s="144">
        <f t="shared" si="1693"/>
        <v>10.2317728722675</v>
      </c>
      <c r="R531" s="145">
        <f>Q531*Input!N531/100</f>
        <v>6.5242746973659003E-4</v>
      </c>
      <c r="S531" s="143">
        <f>Input!S531*0.0000028263/0.000000000155125</f>
        <v>0.99943434422426403</v>
      </c>
      <c r="T531" s="137">
        <f>S531*Input!T531/100</f>
        <v>8.3473233988418907E-4</v>
      </c>
      <c r="U531" s="143">
        <f>S531</f>
        <v>0.99943434422426403</v>
      </c>
      <c r="V531" s="137">
        <f>U531*Input!T531/100</f>
        <v>8.3473233988418907E-4</v>
      </c>
      <c r="W531" s="146">
        <v>0</v>
      </c>
      <c r="X531" s="141">
        <f>((($L$4*0.000000001*Input!G531/Input!W531*(232/229))-(W531*0.000000001))/Input!F531)*1000000000</f>
        <v>0.90638883512696777</v>
      </c>
      <c r="Y531" s="141">
        <f>X531*Input!X531/100</f>
        <v>3.772113239822324E-3</v>
      </c>
      <c r="Z531" s="141">
        <f t="shared" si="1694"/>
        <v>2.2131421909305741E-4</v>
      </c>
      <c r="AA531" s="141">
        <f>Z531*Input!X531/100</f>
        <v>9.2104212193315212E-7</v>
      </c>
      <c r="AB531" s="142">
        <v>0</v>
      </c>
      <c r="AC531" s="142">
        <v>0.85</v>
      </c>
      <c r="AD531" s="141">
        <f>(((Input!G531*$L$4*0.000000001*Input!U531*(230/229))-((AB531*0.000000000000001)+(Input!G531*AC531*0.000000000000001)))/Input!F531)*1000000000000</f>
        <v>224.70300703487428</v>
      </c>
      <c r="AE531" s="141">
        <f>AD531*Input!V531/100</f>
        <v>0.57440777585053648</v>
      </c>
      <c r="AF531" s="141">
        <f t="shared" si="1695"/>
        <v>10.243878359970823</v>
      </c>
      <c r="AG531" s="141">
        <f>AF531*Input!V531/100</f>
        <v>2.618640249848125E-2</v>
      </c>
      <c r="AH531" s="137">
        <f t="shared" si="1696"/>
        <v>46286.580238495721</v>
      </c>
      <c r="AI531" s="146">
        <f t="shared" si="1697"/>
        <v>226.06792826457513</v>
      </c>
      <c r="AJ531" s="143">
        <f t="shared" si="1698"/>
        <v>-0.5656557757359737</v>
      </c>
      <c r="AK531" s="146">
        <f t="shared" si="1699"/>
        <v>0.83473233988418905</v>
      </c>
      <c r="AL531" s="146">
        <f t="shared" si="1700"/>
        <v>1.0011831270938523</v>
      </c>
      <c r="AM531" s="146">
        <f t="shared" si="1701"/>
        <v>2.5601182056074869E-3</v>
      </c>
      <c r="AN531" s="137">
        <f>AF531/Q531</f>
        <v>1.0011831270938523</v>
      </c>
      <c r="AO531" s="141">
        <f t="shared" si="1702"/>
        <v>2.5601182056074869E-3</v>
      </c>
      <c r="AP531" s="137" t="str">
        <f t="shared" si="1703"/>
        <v>Out of range</v>
      </c>
      <c r="AQ531" s="137" t="e">
        <f t="shared" si="1704"/>
        <v>#VALUE!</v>
      </c>
      <c r="AR531" s="137" t="e">
        <f t="shared" si="1705"/>
        <v>#VALUE!</v>
      </c>
      <c r="AS531" s="145">
        <f t="shared" si="1706"/>
        <v>2.1630094985094325E-5</v>
      </c>
      <c r="AT531" s="145">
        <f t="shared" si="1707"/>
        <v>9.0028408426931699E-8</v>
      </c>
      <c r="AU531" s="137">
        <v>0.75</v>
      </c>
      <c r="AV531" s="137">
        <f t="shared" si="1708"/>
        <v>0.375</v>
      </c>
      <c r="AW531" s="137" t="str">
        <f t="shared" si="1709"/>
        <v>Out of range</v>
      </c>
      <c r="AX531" s="147">
        <f t="shared" si="1710"/>
        <v>272.66833585649999</v>
      </c>
      <c r="AY531" s="147" t="e">
        <f t="shared" si="1711"/>
        <v>#VALUE!</v>
      </c>
      <c r="AZ531" s="137" t="str">
        <f>Input!B531</f>
        <v>Hu1-13</v>
      </c>
      <c r="BA531" s="148">
        <f>Input!E531</f>
        <v>0</v>
      </c>
      <c r="BB531" s="137" t="e">
        <f t="shared" si="1712"/>
        <v>#VALUE!</v>
      </c>
      <c r="BC531" s="143" t="e">
        <f t="shared" si="1713"/>
        <v>#VALUE!</v>
      </c>
      <c r="BD531" s="137" t="e">
        <f t="shared" si="1714"/>
        <v>#VALUE!</v>
      </c>
      <c r="BE531" s="149" t="e">
        <f t="shared" si="1715"/>
        <v>#VALUE!</v>
      </c>
      <c r="BF531" s="150" t="e">
        <f t="shared" si="1716"/>
        <v>#VALUE!</v>
      </c>
      <c r="BG531" s="151"/>
      <c r="BH531" s="151"/>
      <c r="BI531" s="151"/>
      <c r="BJ531" s="151"/>
      <c r="BK531" s="151"/>
      <c r="BL531" s="151"/>
      <c r="BM531" s="155"/>
      <c r="BN531" s="151"/>
      <c r="BO531" s="151"/>
      <c r="BP531" s="151"/>
      <c r="BQ531" s="151"/>
      <c r="BR531" s="151"/>
      <c r="BS531" s="151"/>
      <c r="BT531" s="151"/>
      <c r="BU531" s="151"/>
      <c r="BV531" s="151"/>
      <c r="BW531" s="151"/>
      <c r="BX531" s="151"/>
      <c r="BY531" s="151"/>
      <c r="BZ531" s="151"/>
      <c r="CA531" s="151"/>
      <c r="CB531" s="151"/>
      <c r="CC531" s="151"/>
      <c r="CD531" s="151"/>
      <c r="CE531" s="151"/>
      <c r="CF531" s="151"/>
      <c r="CG531" s="151"/>
      <c r="CH531" s="151"/>
      <c r="CI531" s="151"/>
      <c r="CJ531" s="151"/>
      <c r="CK531" s="151"/>
      <c r="CL531" s="151"/>
      <c r="CM531" s="151"/>
      <c r="CN531" s="151"/>
      <c r="CO531" s="151"/>
      <c r="CP531" s="151"/>
      <c r="CQ531" s="151"/>
      <c r="CR531" s="151"/>
      <c r="CS531" s="151"/>
      <c r="CT531" s="151"/>
      <c r="CU531" s="151"/>
      <c r="CV531" s="151"/>
      <c r="CW531" s="151"/>
      <c r="CX531" s="151"/>
      <c r="CY531" s="151"/>
      <c r="CZ531" s="151"/>
      <c r="DA531" s="151"/>
      <c r="DB531" s="151"/>
      <c r="DC531" s="151"/>
      <c r="DD531" s="151"/>
      <c r="DE531" s="151"/>
    </row>
    <row r="532" spans="1:109" ht="15" customHeight="1" x14ac:dyDescent="0.2">
      <c r="A532" s="9">
        <f>Input!A532</f>
        <v>9592</v>
      </c>
      <c r="B532" s="9" t="str">
        <f>Input!B532</f>
        <v>POC oben</v>
      </c>
      <c r="C532" s="9">
        <f>Input!O532</f>
        <v>5.9330590040701736</v>
      </c>
      <c r="D532" s="9">
        <f>C532*Input!P532/100</f>
        <v>1.9650932163030811E-2</v>
      </c>
      <c r="E532" s="11">
        <f>Input!M532</f>
        <v>4.8704093761021925</v>
      </c>
      <c r="F532" s="12">
        <f>E532*Input!N532/100</f>
        <v>2.3856671795204881E-4</v>
      </c>
      <c r="G532" s="13">
        <f t="shared" si="1691"/>
        <v>671.53204477697022</v>
      </c>
      <c r="H532" s="12">
        <f>G532*Input!L532/100</f>
        <v>2.2178565696052446E-2</v>
      </c>
      <c r="I532" s="9">
        <v>0.3</v>
      </c>
      <c r="J532" s="21">
        <f>(((C532*$G$4*0.000000001*Input!G532*(234/233))-(I532*0.000000000000001))/Input!F532)*1000000000000</f>
        <v>196.36630540028426</v>
      </c>
      <c r="K532" s="9">
        <f>J532*Input!P532/100</f>
        <v>0.65038641009280207</v>
      </c>
      <c r="L532" s="14">
        <f t="shared" si="1692"/>
        <v>2.7156032667653225</v>
      </c>
      <c r="M532" s="22">
        <f>L532*Input!P532/100</f>
        <v>8.9943712914875035E-3</v>
      </c>
      <c r="N532" s="9">
        <v>5.0000000000000001E-3</v>
      </c>
      <c r="O532" s="21">
        <f>(((G532*$D$4*0.000000001*Input!G532*(238/236))-(N532*0.000000001))/Input!F532)*1000000</f>
        <v>2.2388732762552239</v>
      </c>
      <c r="P532" s="9">
        <f>O532*Input!N532/100</f>
        <v>1.0966647938211269E-4</v>
      </c>
      <c r="Q532" s="23">
        <f t="shared" si="1693"/>
        <v>1.6704215151506785</v>
      </c>
      <c r="R532" s="24">
        <f>Q532*Input!N532/100</f>
        <v>8.1822070321512194E-5</v>
      </c>
      <c r="S532" s="65">
        <f>Input!S532*0.0000028263/0.000000000155125</f>
        <v>1.6222196513869771</v>
      </c>
      <c r="T532" s="9">
        <f>S532*Input!T532/100</f>
        <v>7.4591455888933637E-4</v>
      </c>
      <c r="U532" s="9">
        <f>S532*1/((U531+U533)/2)</f>
        <v>1.623063194732461</v>
      </c>
      <c r="V532" s="9">
        <f>U532*Input!T532/100</f>
        <v>7.4630242946032376E-4</v>
      </c>
      <c r="W532" s="3">
        <v>3.0000000000000001E-3</v>
      </c>
      <c r="X532" s="21">
        <f>((($L$4*0.000000001*Input!G532/Input!W532*(232/229))-(W532*0.000000001))/Input!F532)*1000000000</f>
        <v>142.96247188705939</v>
      </c>
      <c r="Y532" s="21">
        <f>X532*Input!X532/100</f>
        <v>0.32666945947418385</v>
      </c>
      <c r="Z532" s="21">
        <f t="shared" si="1694"/>
        <v>3.4907345058884827E-2</v>
      </c>
      <c r="AA532" s="21">
        <f>Z532*Input!X532/100</f>
        <v>7.9763335031540639E-5</v>
      </c>
      <c r="AB532" s="14">
        <v>0.05</v>
      </c>
      <c r="AC532" s="14">
        <v>0.85</v>
      </c>
      <c r="AD532" s="21">
        <f>(((Input!G532*$L$4*0.000000001*Input!U532*(230/229))-((AB532*0.000000000000001)+(Input!G532*AC532*0.000000000000001)))/Input!F532)*1000000000000</f>
        <v>67.777392207424569</v>
      </c>
      <c r="AE532" s="21">
        <f>AD532*Input!V532/100</f>
        <v>0.16108089784080207</v>
      </c>
      <c r="AF532" s="21">
        <f t="shared" si="1695"/>
        <v>3.0898712504596553</v>
      </c>
      <c r="AG532" s="21">
        <f>AF532*Input!V532/100</f>
        <v>7.3434403276141568E-3</v>
      </c>
      <c r="AH532" s="9">
        <f t="shared" si="1696"/>
        <v>88.516363683556705</v>
      </c>
      <c r="AI532" s="3">
        <f t="shared" si="1697"/>
        <v>0.29182946756430811</v>
      </c>
      <c r="AJ532" s="22">
        <f t="shared" si="1698"/>
        <v>623.06319473246094</v>
      </c>
      <c r="AK532" s="3">
        <f t="shared" si="1699"/>
        <v>0.74630242946032377</v>
      </c>
      <c r="AL532" s="3">
        <f t="shared" si="1700"/>
        <v>1.8497554194762253</v>
      </c>
      <c r="AM532" s="3">
        <f t="shared" si="1701"/>
        <v>4.3970936625702273E-3</v>
      </c>
      <c r="AN532" s="9">
        <f>AL532*1/((AN531+AN533)/2)</f>
        <v>1.8451041045375103</v>
      </c>
      <c r="AO532" s="21">
        <f t="shared" si="1702"/>
        <v>4.3860369211090062E-3</v>
      </c>
      <c r="AP532" s="58">
        <f t="shared" si="1703"/>
        <v>478.4239</v>
      </c>
      <c r="AQ532" s="58">
        <f t="shared" si="1704"/>
        <v>11.8276</v>
      </c>
      <c r="AR532" s="58">
        <f t="shared" si="1705"/>
        <v>2.4722009080231988</v>
      </c>
      <c r="AS532" s="67">
        <f t="shared" si="1706"/>
        <v>2.0897327256788865E-2</v>
      </c>
      <c r="AT532" s="67">
        <f t="shared" si="1707"/>
        <v>4.7761393820321893E-5</v>
      </c>
      <c r="AU532" s="58">
        <v>0.75</v>
      </c>
      <c r="AV532" s="58">
        <f t="shared" si="1708"/>
        <v>0.375</v>
      </c>
      <c r="AW532" s="58">
        <f t="shared" si="1709"/>
        <v>477.92039999999997</v>
      </c>
      <c r="AX532" s="57">
        <f t="shared" si="1710"/>
        <v>10.6108631214</v>
      </c>
      <c r="AY532" s="47">
        <f t="shared" si="1711"/>
        <v>11.550080832122845</v>
      </c>
      <c r="AZ532" s="9" t="str">
        <f>Input!B532</f>
        <v>POC oben</v>
      </c>
      <c r="BA532" s="48">
        <f>Input!E532</f>
        <v>0</v>
      </c>
      <c r="BB532" s="58">
        <f t="shared" si="1712"/>
        <v>2405.2145206340842</v>
      </c>
      <c r="BC532" s="22">
        <f t="shared" si="1713"/>
        <v>72.188649147545547</v>
      </c>
      <c r="BD532" s="9">
        <f t="shared" si="1714"/>
        <v>477862.39999999997</v>
      </c>
      <c r="BE532" s="49">
        <f t="shared" si="1715"/>
        <v>5775.0404160614225</v>
      </c>
      <c r="BF532" s="89">
        <f t="shared" si="1716"/>
        <v>2.4167373546144599</v>
      </c>
      <c r="BG532" s="85"/>
      <c r="BH532" s="85"/>
      <c r="BI532" s="85"/>
      <c r="BJ532" s="85"/>
      <c r="BK532" s="85"/>
      <c r="BL532" s="85"/>
      <c r="BM532" s="90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s="154" customFormat="1" ht="15" customHeight="1" x14ac:dyDescent="0.2">
      <c r="A533" s="137">
        <f>Input!A533</f>
        <v>9186</v>
      </c>
      <c r="B533" s="137" t="str">
        <f>Input!B533</f>
        <v>Hu1-13</v>
      </c>
      <c r="C533" s="137">
        <f>Input!O533</f>
        <v>2.0452250957417206</v>
      </c>
      <c r="D533" s="137">
        <f>C533*Input!P533/100</f>
        <v>6.469276918280367E-3</v>
      </c>
      <c r="E533" s="138">
        <f>Input!M533</f>
        <v>2.699222723589731</v>
      </c>
      <c r="F533" s="139">
        <f>E533*Input!N533/100</f>
        <v>1.7801743837923923E-4</v>
      </c>
      <c r="G533" s="140">
        <f t="shared" si="1691"/>
        <v>372.16882912855209</v>
      </c>
      <c r="H533" s="139">
        <f>G533*Input!L533/100</f>
        <v>2.0069675147074677E-2</v>
      </c>
      <c r="I533" s="137">
        <v>0</v>
      </c>
      <c r="J533" s="141">
        <f>(((C533*$G$4*0.000000001*Input!G533*(234/233))-(I533*0.000000000000001))/Input!F533)*1000000000000</f>
        <v>748.06535786955465</v>
      </c>
      <c r="K533" s="137">
        <f>J533*Input!P533/100</f>
        <v>2.3662148303903838</v>
      </c>
      <c r="L533" s="142">
        <f t="shared" si="1692"/>
        <v>10.345200137281759</v>
      </c>
      <c r="M533" s="143">
        <f>L533*Input!P533/100</f>
        <v>3.2723031123787584E-2</v>
      </c>
      <c r="N533" s="137">
        <v>0</v>
      </c>
      <c r="O533" s="141">
        <f>(((G533*$D$4*0.000000001*Input!G533*(238/236))-(N533*0.000000001))/Input!F533)*1000000</f>
        <v>13.712463410160336</v>
      </c>
      <c r="P533" s="137">
        <f>O533*Input!N533/100</f>
        <v>9.0435575723791931E-4</v>
      </c>
      <c r="Q533" s="144">
        <f t="shared" si="1693"/>
        <v>10.230857703728788</v>
      </c>
      <c r="R533" s="145">
        <f>Q533*Input!N533/100</f>
        <v>6.7473908874706443E-4</v>
      </c>
      <c r="S533" s="143">
        <f>Input!S533*0.0000028263/0.000000000155125</f>
        <v>0.99952620968611783</v>
      </c>
      <c r="T533" s="137">
        <f>S533*Input!T533/100</f>
        <v>9.7746037185743296E-4</v>
      </c>
      <c r="U533" s="143">
        <f>S533</f>
        <v>0.99952620968611783</v>
      </c>
      <c r="V533" s="137">
        <f>U533*Input!T533/100</f>
        <v>9.7746037185743296E-4</v>
      </c>
      <c r="W533" s="146">
        <v>0</v>
      </c>
      <c r="X533" s="141">
        <f>((($L$4*0.000000001*Input!G533/Input!W533*(232/229))-(W533*0.000000001))/Input!F533)*1000000000</f>
        <v>0.90875902905165618</v>
      </c>
      <c r="Y533" s="141">
        <f>X533*Input!X533/100</f>
        <v>2.692110601353586E-3</v>
      </c>
      <c r="Z533" s="141">
        <f t="shared" si="1694"/>
        <v>2.2189295263126129E-4</v>
      </c>
      <c r="AA533" s="141">
        <f>Z533*Input!X533/100</f>
        <v>6.5733637966452835E-7</v>
      </c>
      <c r="AB533" s="142">
        <v>0</v>
      </c>
      <c r="AC533" s="142">
        <v>0.85</v>
      </c>
      <c r="AD533" s="141">
        <f>(((Input!G533*$L$4*0.000000001*Input!U533*(230/229))-((AB533*0.000000000000001)+(Input!G533*AC533*0.000000000000001)))/Input!F533)*1000000000000</f>
        <v>225.28334582066609</v>
      </c>
      <c r="AE533" s="141">
        <f>AD533*Input!V533/100</f>
        <v>0.54979730138724425</v>
      </c>
      <c r="AF533" s="141">
        <f t="shared" si="1695"/>
        <v>10.270335148456532</v>
      </c>
      <c r="AG533" s="141">
        <f>AF533*Input!V533/100</f>
        <v>2.5064447300329383E-2</v>
      </c>
      <c r="AH533" s="137">
        <f t="shared" si="1696"/>
        <v>46285.089394090115</v>
      </c>
      <c r="AI533" s="146">
        <f t="shared" si="1697"/>
        <v>177.65111732955211</v>
      </c>
      <c r="AJ533" s="143">
        <f t="shared" si="1698"/>
        <v>-0.47379031388217197</v>
      </c>
      <c r="AK533" s="146">
        <f t="shared" si="1699"/>
        <v>0.97746037185743295</v>
      </c>
      <c r="AL533" s="146">
        <f t="shared" si="1700"/>
        <v>1.0038586642362699</v>
      </c>
      <c r="AM533" s="146">
        <f t="shared" si="1701"/>
        <v>2.4507816084080704E-3</v>
      </c>
      <c r="AN533" s="137">
        <f>AF533/Q533</f>
        <v>1.0038586642362699</v>
      </c>
      <c r="AO533" s="141">
        <f t="shared" si="1702"/>
        <v>2.4507816084080704E-3</v>
      </c>
      <c r="AP533" s="137" t="str">
        <f t="shared" si="1703"/>
        <v>Out of range</v>
      </c>
      <c r="AQ533" s="137" t="e">
        <f t="shared" si="1704"/>
        <v>#VALUE!</v>
      </c>
      <c r="AR533" s="137" t="e">
        <f t="shared" si="1705"/>
        <v>#VALUE!</v>
      </c>
      <c r="AS533" s="145">
        <f t="shared" si="1706"/>
        <v>2.1688597286461047E-5</v>
      </c>
      <c r="AT533" s="145">
        <f t="shared" si="1707"/>
        <v>6.4266289004855912E-8</v>
      </c>
      <c r="AU533" s="137">
        <v>0.75</v>
      </c>
      <c r="AV533" s="137">
        <f t="shared" si="1708"/>
        <v>0.375</v>
      </c>
      <c r="AW533" s="137" t="str">
        <f t="shared" si="1709"/>
        <v>Out of range</v>
      </c>
      <c r="AX533" s="147">
        <f t="shared" si="1710"/>
        <v>0</v>
      </c>
      <c r="AY533" s="147" t="e">
        <f t="shared" si="1711"/>
        <v>#VALUE!</v>
      </c>
      <c r="AZ533" s="137" t="str">
        <f>Input!B533</f>
        <v>Hu1-13</v>
      </c>
      <c r="BA533" s="148">
        <f>Input!E533</f>
        <v>0</v>
      </c>
      <c r="BB533" s="137" t="e">
        <f t="shared" si="1712"/>
        <v>#VALUE!</v>
      </c>
      <c r="BC533" s="143" t="e">
        <f t="shared" si="1713"/>
        <v>#VALUE!</v>
      </c>
      <c r="BD533" s="137" t="e">
        <f t="shared" si="1714"/>
        <v>#VALUE!</v>
      </c>
      <c r="BE533" s="149" t="e">
        <f t="shared" si="1715"/>
        <v>#VALUE!</v>
      </c>
      <c r="BF533" s="150" t="e">
        <f t="shared" si="1716"/>
        <v>#VALUE!</v>
      </c>
      <c r="BG533" s="151"/>
      <c r="BH533" s="151"/>
      <c r="BI533" s="151"/>
      <c r="BJ533" s="151"/>
      <c r="BK533" s="151"/>
      <c r="BL533" s="151"/>
      <c r="BM533" s="155"/>
      <c r="BN533" s="151"/>
      <c r="BO533" s="151"/>
      <c r="BP533" s="151"/>
      <c r="BQ533" s="151"/>
      <c r="BR533" s="151"/>
      <c r="BS533" s="151"/>
      <c r="BT533" s="151"/>
      <c r="BU533" s="151"/>
      <c r="BV533" s="151"/>
      <c r="BW533" s="151"/>
      <c r="BX533" s="151"/>
      <c r="BY533" s="151"/>
      <c r="BZ533" s="151"/>
      <c r="CA533" s="151"/>
      <c r="CB533" s="151"/>
      <c r="CC533" s="151"/>
      <c r="CD533" s="151"/>
      <c r="CE533" s="151"/>
      <c r="CF533" s="151"/>
      <c r="CG533" s="151"/>
      <c r="CH533" s="151"/>
      <c r="CI533" s="151"/>
      <c r="CJ533" s="151"/>
      <c r="CK533" s="151"/>
      <c r="CL533" s="151"/>
      <c r="CM533" s="151"/>
      <c r="CN533" s="151"/>
      <c r="CO533" s="151"/>
      <c r="CP533" s="151"/>
      <c r="CQ533" s="151"/>
      <c r="CR533" s="151"/>
      <c r="CS533" s="151"/>
      <c r="CT533" s="151"/>
      <c r="CU533" s="151"/>
      <c r="CV533" s="151"/>
      <c r="CW533" s="151"/>
      <c r="CX533" s="151"/>
      <c r="CY533" s="151"/>
      <c r="CZ533" s="151"/>
      <c r="DA533" s="151"/>
      <c r="DB533" s="151"/>
      <c r="DC533" s="151"/>
      <c r="DD533" s="151"/>
      <c r="DE533" s="151"/>
    </row>
    <row r="534" spans="1:109" ht="15" customHeight="1" x14ac:dyDescent="0.2">
      <c r="A534" s="9">
        <f>Input!A534</f>
        <v>9593</v>
      </c>
      <c r="B534" s="9" t="str">
        <f>Input!B534</f>
        <v>POC unten</v>
      </c>
      <c r="C534" s="9">
        <f>Input!O534</f>
        <v>4.4181961730598491</v>
      </c>
      <c r="D534" s="9">
        <f>C534*Input!P534/100</f>
        <v>1.3554498750716914E-2</v>
      </c>
      <c r="E534" s="11">
        <f>Input!M534</f>
        <v>3.538266290174592</v>
      </c>
      <c r="F534" s="12">
        <f>E534*Input!N534/100</f>
        <v>2.2464385288061033E-4</v>
      </c>
      <c r="G534" s="13">
        <f t="shared" si="1691"/>
        <v>487.85615608927276</v>
      </c>
      <c r="H534" s="12">
        <f>G534*Input!L534/100</f>
        <v>1.4328662980161904E-2</v>
      </c>
      <c r="I534" s="9">
        <v>0.3</v>
      </c>
      <c r="J534" s="21">
        <f>(((C534*$G$4*0.000000001*Input!G534*(234/233))-(I534*0.000000000000001))/Input!F534)*1000000000000</f>
        <v>150.47797266197119</v>
      </c>
      <c r="K534" s="9">
        <f>J534*Input!P534/100</f>
        <v>0.46164846751123956</v>
      </c>
      <c r="L534" s="14">
        <f t="shared" si="1692"/>
        <v>2.0810009808153183</v>
      </c>
      <c r="M534" s="22">
        <f>L534*Input!P534/100</f>
        <v>6.3842627375160265E-3</v>
      </c>
      <c r="N534" s="9">
        <v>5.0000000000000001E-3</v>
      </c>
      <c r="O534" s="21">
        <f>(((G534*$D$4*0.000000001*Input!G534*(238/236))-(N534*0.000000001))/Input!F534)*1000000</f>
        <v>1.6737594023742688</v>
      </c>
      <c r="P534" s="9">
        <f>O534*Input!N534/100</f>
        <v>1.0626666567991699E-4</v>
      </c>
      <c r="Q534" s="23">
        <f t="shared" si="1693"/>
        <v>1.2487905173392222</v>
      </c>
      <c r="R534" s="24">
        <f>Q534*Input!N534/100</f>
        <v>7.9285472106739292E-5</v>
      </c>
      <c r="S534" s="65">
        <f>Input!S534*0.0000028263/0.000000000155125</f>
        <v>1.6631906369978693</v>
      </c>
      <c r="T534" s="9">
        <f>S534*Input!T534/100</f>
        <v>8.466671328109704E-4</v>
      </c>
      <c r="U534" s="9">
        <f>S534*1/((U533+U535)/2)</f>
        <v>1.6635368661434566</v>
      </c>
      <c r="V534" s="9">
        <f>U534*Input!T534/100</f>
        <v>8.4684338490827594E-4</v>
      </c>
      <c r="W534" s="3">
        <v>3.0000000000000001E-3</v>
      </c>
      <c r="X534" s="21">
        <f>((($L$4*0.000000001*Input!G534/Input!W534*(232/229))-(W534*0.000000001))/Input!F534)*1000000000</f>
        <v>141.20495232648386</v>
      </c>
      <c r="Y534" s="21">
        <f>X534*Input!X534/100</f>
        <v>0.28955222411292086</v>
      </c>
      <c r="Z534" s="21">
        <f t="shared" si="1694"/>
        <v>3.4478209069985465E-2</v>
      </c>
      <c r="AA534" s="21">
        <f>Z534*Input!X534/100</f>
        <v>7.0700368189368043E-5</v>
      </c>
      <c r="AB534" s="14">
        <v>0.05</v>
      </c>
      <c r="AC534" s="14">
        <v>0.85</v>
      </c>
      <c r="AD534" s="21">
        <f>(((Input!G534*$L$4*0.000000001*Input!U534*(230/229))-((AB534*0.000000000000001)+(Input!G534*AC534*0.000000000000001)))/Input!F534)*1000000000000</f>
        <v>55.331971033437227</v>
      </c>
      <c r="AE534" s="21">
        <f>AD534*Input!V534/100</f>
        <v>0.11494962078219849</v>
      </c>
      <c r="AF534" s="21">
        <f t="shared" si="1695"/>
        <v>2.5225028724069967</v>
      </c>
      <c r="AG534" s="21">
        <f>AF534*Input!V534/100</f>
        <v>5.2403835104657091E-3</v>
      </c>
      <c r="AH534" s="9">
        <f t="shared" si="1696"/>
        <v>73.16223610358368</v>
      </c>
      <c r="AI534" s="3">
        <f t="shared" si="1697"/>
        <v>0.21356228657063531</v>
      </c>
      <c r="AJ534" s="22">
        <f t="shared" si="1698"/>
        <v>663.53686614345668</v>
      </c>
      <c r="AK534" s="3">
        <f t="shared" si="1699"/>
        <v>0.84684338490827593</v>
      </c>
      <c r="AL534" s="3">
        <f t="shared" si="1700"/>
        <v>2.0199567800864253</v>
      </c>
      <c r="AM534" s="3">
        <f t="shared" si="1701"/>
        <v>4.1983263937477172E-3</v>
      </c>
      <c r="AN534" s="9">
        <f>AL534*1/((AN533+AN535)/2)</f>
        <v>2.0124283972606545</v>
      </c>
      <c r="AO534" s="21">
        <f t="shared" si="1702"/>
        <v>4.1826792231590883E-3</v>
      </c>
      <c r="AP534" s="58" t="str">
        <f t="shared" si="1703"/>
        <v>Out of range</v>
      </c>
      <c r="AQ534" s="58" t="e">
        <f t="shared" si="1704"/>
        <v>#VALUE!</v>
      </c>
      <c r="AR534" s="58" t="e">
        <f t="shared" si="1705"/>
        <v>#VALUE!</v>
      </c>
      <c r="AS534" s="67">
        <f t="shared" si="1706"/>
        <v>2.7609281613899205E-2</v>
      </c>
      <c r="AT534" s="67">
        <f t="shared" si="1707"/>
        <v>5.6642204658676749E-5</v>
      </c>
      <c r="AU534" s="58">
        <v>0.75</v>
      </c>
      <c r="AV534" s="58">
        <f t="shared" si="1708"/>
        <v>0.375</v>
      </c>
      <c r="AW534" s="58" t="str">
        <f t="shared" si="1709"/>
        <v>Out of range</v>
      </c>
      <c r="AX534" s="57">
        <f t="shared" si="1710"/>
        <v>0</v>
      </c>
      <c r="AY534" s="47" t="e">
        <f t="shared" si="1711"/>
        <v>#VALUE!</v>
      </c>
      <c r="AZ534" s="9" t="str">
        <f>Input!B534</f>
        <v>POC unten</v>
      </c>
      <c r="BA534" s="48">
        <f>Input!E534</f>
        <v>0</v>
      </c>
      <c r="BB534" s="58" t="e">
        <f t="shared" si="1712"/>
        <v>#VALUE!</v>
      </c>
      <c r="BC534" s="22" t="e">
        <f t="shared" si="1713"/>
        <v>#VALUE!</v>
      </c>
      <c r="BD534" s="9" t="e">
        <f t="shared" si="1714"/>
        <v>#VALUE!</v>
      </c>
      <c r="BE534" s="49" t="e">
        <f t="shared" si="1715"/>
        <v>#VALUE!</v>
      </c>
      <c r="BF534" s="89" t="e">
        <f t="shared" si="1716"/>
        <v>#VALUE!</v>
      </c>
      <c r="BG534" s="85"/>
      <c r="BH534" s="85"/>
      <c r="BI534" s="85"/>
      <c r="BJ534" s="85"/>
      <c r="BK534" s="85"/>
      <c r="BL534" s="85"/>
      <c r="BM534" s="90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s="154" customFormat="1" ht="15" customHeight="1" x14ac:dyDescent="0.2">
      <c r="A535" s="137">
        <f>Input!A535</f>
        <v>9186</v>
      </c>
      <c r="B535" s="137" t="str">
        <f>Input!B535</f>
        <v>Hu1-13</v>
      </c>
      <c r="C535" s="137">
        <f>Input!O535</f>
        <v>2.0763406347208151</v>
      </c>
      <c r="D535" s="137">
        <f>C535*Input!P535/100</f>
        <v>8.2834178029836964E-3</v>
      </c>
      <c r="E535" s="138">
        <f>Input!M535</f>
        <v>2.6994825888432215</v>
      </c>
      <c r="F535" s="139">
        <f>E535*Input!N535/100</f>
        <v>1.9111796142666233E-4</v>
      </c>
      <c r="G535" s="140">
        <f t="shared" si="1691"/>
        <v>372.20465934970338</v>
      </c>
      <c r="H535" s="139">
        <f>G535*Input!L535/100</f>
        <v>1.6713973852558513E-2</v>
      </c>
      <c r="I535" s="137">
        <v>0</v>
      </c>
      <c r="J535" s="141">
        <f>(((C535*$G$4*0.000000001*Input!G535*(234/233))-(I535*0.000000000000001))/Input!F535)*1000000000000</f>
        <v>759.44623562729555</v>
      </c>
      <c r="K535" s="137">
        <f>J535*Input!P535/100</f>
        <v>3.0297583948454365</v>
      </c>
      <c r="L535" s="142">
        <f t="shared" si="1692"/>
        <v>10.502589404012515</v>
      </c>
      <c r="M535" s="143">
        <f>L535*Input!P535/100</f>
        <v>4.189935629628655E-2</v>
      </c>
      <c r="N535" s="137">
        <v>0</v>
      </c>
      <c r="O535" s="141">
        <f>(((G535*$D$4*0.000000001*Input!G535*(238/236))-(N535*0.000000001))/Input!F535)*1000000</f>
        <v>13.71378356531053</v>
      </c>
      <c r="P535" s="137">
        <f>O535*Input!N535/100</f>
        <v>9.7090841381264098E-4</v>
      </c>
      <c r="Q535" s="144">
        <f t="shared" si="1693"/>
        <v>10.231842670403593</v>
      </c>
      <c r="R535" s="145">
        <f>Q535*Input!N535/100</f>
        <v>7.2439397123277437E-4</v>
      </c>
      <c r="S535" s="143">
        <f>Input!S535*0.0000028263/0.000000000155125</f>
        <v>1.0000575336589994</v>
      </c>
      <c r="T535" s="137">
        <f>S535*Input!T535/100</f>
        <v>9.790622915315521E-4</v>
      </c>
      <c r="U535" s="143">
        <f>S535</f>
        <v>1.0000575336589994</v>
      </c>
      <c r="V535" s="137">
        <f>U535*Input!T535/100</f>
        <v>9.790622915315521E-4</v>
      </c>
      <c r="W535" s="146">
        <v>0</v>
      </c>
      <c r="X535" s="141">
        <f>((($L$4*0.000000001*Input!G535/Input!W535*(232/229))-(W535*0.000000001))/Input!F535)*1000000000</f>
        <v>0.9111943359941731</v>
      </c>
      <c r="Y535" s="141">
        <f>X535*Input!X535/100</f>
        <v>3.8398443597300342E-3</v>
      </c>
      <c r="Z535" s="141">
        <f t="shared" si="1694"/>
        <v>2.2248758490534435E-4</v>
      </c>
      <c r="AA535" s="141">
        <f>Z535*Input!X535/100</f>
        <v>9.375801234284744E-7</v>
      </c>
      <c r="AB535" s="142">
        <v>0</v>
      </c>
      <c r="AC535" s="142">
        <v>0.85</v>
      </c>
      <c r="AD535" s="141">
        <f>(((Input!G535*$L$4*0.000000001*Input!U535*(230/229))-((AB535*0.000000000000001)+(Input!G535*AC535*0.000000000000001)))/Input!F535)*1000000000000</f>
        <v>225.25219294704863</v>
      </c>
      <c r="AE535" s="141">
        <f>AD535*Input!V535/100</f>
        <v>0.62059639910893405</v>
      </c>
      <c r="AF535" s="141">
        <f t="shared" si="1695"/>
        <v>10.268914934939536</v>
      </c>
      <c r="AG535" s="141">
        <f>AF535*Input!V535/100</f>
        <v>2.829207364421768E-2</v>
      </c>
      <c r="AH535" s="137">
        <f t="shared" si="1696"/>
        <v>46155.002038915423</v>
      </c>
      <c r="AI535" s="146">
        <f t="shared" si="1697"/>
        <v>232.38084447274159</v>
      </c>
      <c r="AJ535" s="143">
        <f t="shared" si="1698"/>
        <v>5.7533658999409099E-2</v>
      </c>
      <c r="AK535" s="146">
        <f t="shared" si="1699"/>
        <v>0.97906229153155211</v>
      </c>
      <c r="AL535" s="146">
        <f t="shared" si="1700"/>
        <v>1.0036232246458576</v>
      </c>
      <c r="AM535" s="146">
        <f t="shared" si="1701"/>
        <v>2.7660133249683984E-3</v>
      </c>
      <c r="AN535" s="137">
        <f>AF535/Q535</f>
        <v>1.0036232246458576</v>
      </c>
      <c r="AO535" s="141">
        <f t="shared" si="1702"/>
        <v>2.7660133249683984E-3</v>
      </c>
      <c r="AP535" s="137" t="str">
        <f t="shared" si="1703"/>
        <v>Out of range</v>
      </c>
      <c r="AQ535" s="137" t="e">
        <f t="shared" si="1704"/>
        <v>#VALUE!</v>
      </c>
      <c r="AR535" s="137" t="e">
        <f t="shared" si="1705"/>
        <v>#VALUE!</v>
      </c>
      <c r="AS535" s="145">
        <f t="shared" si="1706"/>
        <v>2.1744625291093179E-5</v>
      </c>
      <c r="AT535" s="145">
        <f t="shared" si="1707"/>
        <v>9.1646486477594764E-8</v>
      </c>
      <c r="AU535" s="137">
        <v>0.75</v>
      </c>
      <c r="AV535" s="137">
        <f t="shared" si="1708"/>
        <v>0.375</v>
      </c>
      <c r="AW535" s="137" t="str">
        <f t="shared" si="1709"/>
        <v>Out of range</v>
      </c>
      <c r="AX535" s="147">
        <f t="shared" si="1710"/>
        <v>239.31261392479999</v>
      </c>
      <c r="AY535" s="147" t="e">
        <f t="shared" si="1711"/>
        <v>#VALUE!</v>
      </c>
      <c r="AZ535" s="137" t="str">
        <f>Input!B535</f>
        <v>Hu1-13</v>
      </c>
      <c r="BA535" s="148">
        <f>Input!E535</f>
        <v>0</v>
      </c>
      <c r="BB535" s="137" t="e">
        <f t="shared" si="1712"/>
        <v>#VALUE!</v>
      </c>
      <c r="BC535" s="143" t="e">
        <f t="shared" si="1713"/>
        <v>#VALUE!</v>
      </c>
      <c r="BD535" s="137" t="e">
        <f t="shared" si="1714"/>
        <v>#VALUE!</v>
      </c>
      <c r="BE535" s="149" t="e">
        <f t="shared" si="1715"/>
        <v>#VALUE!</v>
      </c>
      <c r="BF535" s="150" t="e">
        <f t="shared" si="1716"/>
        <v>#VALUE!</v>
      </c>
      <c r="BG535" s="151"/>
      <c r="BH535" s="151"/>
      <c r="BI535" s="151"/>
      <c r="BJ535" s="151"/>
      <c r="BK535" s="151"/>
      <c r="BL535" s="151"/>
      <c r="BM535" s="155"/>
      <c r="BN535" s="151"/>
      <c r="BO535" s="151"/>
      <c r="BP535" s="151"/>
      <c r="BQ535" s="151"/>
      <c r="BR535" s="151"/>
      <c r="BS535" s="151"/>
      <c r="BT535" s="151"/>
      <c r="BU535" s="151"/>
      <c r="BV535" s="151"/>
      <c r="BW535" s="151"/>
      <c r="BX535" s="151"/>
      <c r="BY535" s="151"/>
      <c r="BZ535" s="151"/>
      <c r="CA535" s="151"/>
      <c r="CB535" s="151"/>
      <c r="CC535" s="151"/>
      <c r="CD535" s="151"/>
      <c r="CE535" s="151"/>
      <c r="CF535" s="151"/>
      <c r="CG535" s="151"/>
      <c r="CH535" s="151"/>
      <c r="CI535" s="151"/>
      <c r="CJ535" s="151"/>
      <c r="CK535" s="151"/>
      <c r="CL535" s="151"/>
      <c r="CM535" s="151"/>
      <c r="CN535" s="151"/>
      <c r="CO535" s="151"/>
      <c r="CP535" s="151"/>
      <c r="CQ535" s="151"/>
      <c r="CR535" s="151"/>
      <c r="CS535" s="151"/>
      <c r="CT535" s="151"/>
      <c r="CU535" s="151"/>
      <c r="CV535" s="151"/>
      <c r="CW535" s="151"/>
      <c r="CX535" s="151"/>
      <c r="CY535" s="151"/>
      <c r="CZ535" s="151"/>
      <c r="DA535" s="151"/>
      <c r="DB535" s="151"/>
      <c r="DC535" s="151"/>
      <c r="DD535" s="151"/>
      <c r="DE535" s="151"/>
    </row>
    <row r="536" spans="1:109" ht="15" customHeight="1" x14ac:dyDescent="0.2">
      <c r="A536" s="9">
        <f>Input!A536</f>
        <v>9594</v>
      </c>
      <c r="B536" s="9" t="str">
        <f>Input!B536</f>
        <v>TinTins-C01</v>
      </c>
      <c r="C536" s="9">
        <f>Input!O536</f>
        <v>1.6505540437017221</v>
      </c>
      <c r="D536" s="9">
        <f>C536*Input!P536/100</f>
        <v>5.0461219680523629E-3</v>
      </c>
      <c r="E536" s="11">
        <f>Input!M536</f>
        <v>1.6049226479662386</v>
      </c>
      <c r="F536" s="12">
        <f>E536*Input!N536/100</f>
        <v>9.7319755037194463E-5</v>
      </c>
      <c r="G536" s="13">
        <f t="shared" si="1691"/>
        <v>221.28673470158498</v>
      </c>
      <c r="H536" s="12">
        <f>G536*Input!L536/100</f>
        <v>9.7503643644504551E-3</v>
      </c>
      <c r="I536" s="9">
        <v>0.3</v>
      </c>
      <c r="J536" s="21">
        <f>(((C536*$G$4*0.000000001*Input!G536*(234/233))-(I536*0.000000000000001))/Input!F536)*1000000000000</f>
        <v>67.618916270071068</v>
      </c>
      <c r="K536" s="9">
        <f>J536*Input!P536/100</f>
        <v>0.20672652322310806</v>
      </c>
      <c r="L536" s="14">
        <f t="shared" si="1692"/>
        <v>0.93512046042635377</v>
      </c>
      <c r="M536" s="22">
        <f>L536*Input!P536/100</f>
        <v>2.8588775485048003E-3</v>
      </c>
      <c r="N536" s="9">
        <v>5.0000000000000001E-3</v>
      </c>
      <c r="O536" s="21">
        <f>(((G536*$D$4*0.000000001*Input!G536*(238/236))-(N536*0.000000001))/Input!F536)*1000000</f>
        <v>0.91320060784098722</v>
      </c>
      <c r="P536" s="9">
        <f>O536*Input!N536/100</f>
        <v>5.5374917643240524E-5</v>
      </c>
      <c r="Q536" s="23">
        <f t="shared" si="1693"/>
        <v>0.68133822452770587</v>
      </c>
      <c r="R536" s="24">
        <f>Q536*Input!N536/100</f>
        <v>4.131518063661109E-5</v>
      </c>
      <c r="S536" s="65">
        <f>Input!S536*0.0000028263/0.000000000155125</f>
        <v>1.3742238491284549</v>
      </c>
      <c r="T536" s="9">
        <f>S536*Input!T536/100</f>
        <v>8.4670182592818906E-4</v>
      </c>
      <c r="U536" s="9">
        <f>S536*1/((U535+U537)/2)</f>
        <v>1.3739974183945138</v>
      </c>
      <c r="V536" s="9">
        <f>U536*Input!T536/100</f>
        <v>8.4656231494823061E-4</v>
      </c>
      <c r="W536" s="3">
        <v>3.0000000000000001E-3</v>
      </c>
      <c r="X536" s="21">
        <f>((($L$4*0.000000001*Input!G536/Input!W536*(232/229))-(W536*0.000000001))/Input!F536)*1000000000</f>
        <v>213.36610422893784</v>
      </c>
      <c r="Y536" s="21">
        <f>X536*Input!X536/100</f>
        <v>0.36357539281388263</v>
      </c>
      <c r="Z536" s="21">
        <f t="shared" si="1694"/>
        <v>5.2097897622205944E-2</v>
      </c>
      <c r="AA536" s="21">
        <f>Z536*Input!X536/100</f>
        <v>8.8774707966018249E-5</v>
      </c>
      <c r="AB536" s="14">
        <v>0.05</v>
      </c>
      <c r="AC536" s="14">
        <v>0.85</v>
      </c>
      <c r="AD536" s="21">
        <f>(((Input!G536*$L$4*0.000000001*Input!U536*(230/229))-((AB536*0.000000000000001)+(Input!G536*AC536*0.000000000000001)))/Input!F536)*1000000000000</f>
        <v>8.4380338419061296</v>
      </c>
      <c r="AE536" s="21">
        <f>AD536*Input!V536/100</f>
        <v>2.1638376749297032E-2</v>
      </c>
      <c r="AF536" s="21">
        <f t="shared" si="1695"/>
        <v>0.38467750571930853</v>
      </c>
      <c r="AG536" s="21">
        <f>AF536*Input!V536/100</f>
        <v>9.8646165110116918E-4</v>
      </c>
      <c r="AH536" s="9">
        <f t="shared" si="1696"/>
        <v>7.3837433615621668</v>
      </c>
      <c r="AI536" s="3">
        <f t="shared" si="1697"/>
        <v>2.2733879050381458E-2</v>
      </c>
      <c r="AJ536" s="22">
        <f t="shared" si="1698"/>
        <v>373.99741839451383</v>
      </c>
      <c r="AK536" s="3">
        <f t="shared" si="1699"/>
        <v>0.84656231494823064</v>
      </c>
      <c r="AL536" s="3">
        <f t="shared" si="1700"/>
        <v>0.56459111183136923</v>
      </c>
      <c r="AM536" s="3">
        <f t="shared" si="1701"/>
        <v>1.4482343220925821E-3</v>
      </c>
      <c r="AN536" s="9">
        <f>AL536*1/((AN535+AN537)/2)</f>
        <v>0.56387299237372202</v>
      </c>
      <c r="AO536" s="21">
        <f t="shared" si="1702"/>
        <v>1.4463922717589278E-3</v>
      </c>
      <c r="AP536" s="58">
        <f t="shared" si="1703"/>
        <v>56.150799999999997</v>
      </c>
      <c r="AQ536" s="58">
        <f t="shared" si="1704"/>
        <v>0.17580000000000001</v>
      </c>
      <c r="AR536" s="58">
        <f t="shared" si="1705"/>
        <v>0.3130854769655998</v>
      </c>
      <c r="AS536" s="67">
        <f t="shared" si="1706"/>
        <v>7.646407576548267E-2</v>
      </c>
      <c r="AT536" s="67">
        <f t="shared" si="1707"/>
        <v>1.3037709783576869E-4</v>
      </c>
      <c r="AU536" s="58">
        <v>0.75</v>
      </c>
      <c r="AV536" s="58">
        <f t="shared" si="1708"/>
        <v>0.375</v>
      </c>
      <c r="AW536" s="58">
        <f t="shared" si="1709"/>
        <v>51.698999999999998</v>
      </c>
      <c r="AX536" s="57">
        <f t="shared" si="1710"/>
        <v>2.3823964472000001</v>
      </c>
      <c r="AY536" s="47">
        <f t="shared" si="1711"/>
        <v>2.284260772147944</v>
      </c>
      <c r="AZ536" s="9" t="str">
        <f>Input!B536</f>
        <v>TinTins-C01</v>
      </c>
      <c r="BA536" s="48">
        <f>Input!E536</f>
        <v>0</v>
      </c>
      <c r="BB536" s="58">
        <f t="shared" si="1712"/>
        <v>432.83897577139805</v>
      </c>
      <c r="BC536" s="22">
        <f t="shared" si="1713"/>
        <v>3.074738206374247</v>
      </c>
      <c r="BD536" s="9">
        <f t="shared" si="1714"/>
        <v>51641</v>
      </c>
      <c r="BE536" s="49">
        <f t="shared" si="1715"/>
        <v>1142.130386073972</v>
      </c>
      <c r="BF536" s="89">
        <f t="shared" si="1716"/>
        <v>4.4183848278456912</v>
      </c>
      <c r="BG536" s="85"/>
      <c r="BH536" s="85"/>
      <c r="BI536" s="85"/>
      <c r="BJ536" s="85"/>
      <c r="BK536" s="85"/>
      <c r="BL536" s="85"/>
      <c r="BM536" s="90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s="154" customFormat="1" ht="15" customHeight="1" x14ac:dyDescent="0.2">
      <c r="A537" s="137">
        <f>Input!A537</f>
        <v>9186</v>
      </c>
      <c r="B537" s="137" t="str">
        <f>Input!B537</f>
        <v>Hu1-13</v>
      </c>
      <c r="C537" s="137">
        <f>Input!O537</f>
        <v>2.0439354589799112</v>
      </c>
      <c r="D537" s="137">
        <f>C537*Input!P537/100</f>
        <v>7.933818231447641E-3</v>
      </c>
      <c r="E537" s="138">
        <f>Input!M537</f>
        <v>2.6994718174487815</v>
      </c>
      <c r="F537" s="139">
        <f>E537*Input!N537/100</f>
        <v>1.5606771386508729E-4</v>
      </c>
      <c r="G537" s="140">
        <f t="shared" si="1691"/>
        <v>372.20317418983797</v>
      </c>
      <c r="H537" s="139">
        <f>G537*Input!L537/100</f>
        <v>2.2104309604502003E-2</v>
      </c>
      <c r="I537" s="137">
        <v>0</v>
      </c>
      <c r="J537" s="141">
        <f>(((C537*$G$4*0.000000001*Input!G537*(234/233))-(I537*0.000000000000001))/Input!F537)*1000000000000</f>
        <v>747.59365791449682</v>
      </c>
      <c r="K537" s="137">
        <f>J537*Input!P537/100</f>
        <v>2.9018882014194567</v>
      </c>
      <c r="L537" s="142">
        <f t="shared" si="1692"/>
        <v>10.338676869777812</v>
      </c>
      <c r="M537" s="143">
        <f>L537*Input!P537/100</f>
        <v>4.0131004468911373E-2</v>
      </c>
      <c r="N537" s="137">
        <v>0</v>
      </c>
      <c r="O537" s="141">
        <f>(((G537*$D$4*0.000000001*Input!G537*(238/236))-(N537*0.000000001))/Input!F537)*1000000</f>
        <v>13.713728844982768</v>
      </c>
      <c r="P537" s="137">
        <f>O537*Input!N537/100</f>
        <v>7.9284780658495351E-4</v>
      </c>
      <c r="Q537" s="144">
        <f t="shared" si="1693"/>
        <v>10.231801843611928</v>
      </c>
      <c r="R537" s="145">
        <f>Q537*Input!N537/100</f>
        <v>5.9154309822069355E-4</v>
      </c>
      <c r="S537" s="143">
        <f>Input!S537*0.0000028263/0.000000000155125</f>
        <v>1.0002720604594604</v>
      </c>
      <c r="T537" s="137">
        <f>S537*Input!T537/100</f>
        <v>7.3261733252331668E-4</v>
      </c>
      <c r="U537" s="143">
        <f>S537</f>
        <v>1.0002720604594604</v>
      </c>
      <c r="V537" s="137">
        <f>U537*Input!T537/100</f>
        <v>7.3261733252331668E-4</v>
      </c>
      <c r="W537" s="146">
        <v>0</v>
      </c>
      <c r="X537" s="141">
        <f>((($L$4*0.000000001*Input!G537/Input!W537*(232/229))-(W537*0.000000001))/Input!F537)*1000000000</f>
        <v>0.91095653272113286</v>
      </c>
      <c r="Y537" s="141">
        <f>X537*Input!X537/100</f>
        <v>3.2090972137040017E-3</v>
      </c>
      <c r="Z537" s="141">
        <f t="shared" si="1694"/>
        <v>2.2242952015031752E-4</v>
      </c>
      <c r="AA537" s="141">
        <f>Z537*Input!X537/100</f>
        <v>7.83569717896094E-7</v>
      </c>
      <c r="AB537" s="142">
        <v>0</v>
      </c>
      <c r="AC537" s="142">
        <v>0.85</v>
      </c>
      <c r="AD537" s="141">
        <f>(((Input!G537*$L$4*0.000000001*Input!U537*(230/229))-((AB537*0.000000000000001)+(Input!G537*AC537*0.000000000000001)))/Input!F537)*1000000000000</f>
        <v>224.19658031565612</v>
      </c>
      <c r="AE537" s="141">
        <f>AD537*Input!V537/100</f>
        <v>0.61808426536536398</v>
      </c>
      <c r="AF537" s="141">
        <f t="shared" si="1695"/>
        <v>10.220791113483264</v>
      </c>
      <c r="AG537" s="141">
        <f>AF537*Input!V537/100</f>
        <v>2.8177549175530364E-2</v>
      </c>
      <c r="AH537" s="137">
        <f t="shared" si="1696"/>
        <v>45950.695332957912</v>
      </c>
      <c r="AI537" s="146">
        <f t="shared" si="1697"/>
        <v>205.55106814543481</v>
      </c>
      <c r="AJ537" s="143">
        <f t="shared" si="1698"/>
        <v>0.27206045946037705</v>
      </c>
      <c r="AK537" s="146">
        <f t="shared" si="1699"/>
        <v>0.73261733252331673</v>
      </c>
      <c r="AL537" s="146">
        <f t="shared" si="1700"/>
        <v>0.998923871836363</v>
      </c>
      <c r="AM537" s="146">
        <f t="shared" si="1701"/>
        <v>2.7545240637585656E-3</v>
      </c>
      <c r="AN537" s="137">
        <f>AF537/Q537</f>
        <v>0.998923871836363</v>
      </c>
      <c r="AO537" s="141">
        <f t="shared" si="1702"/>
        <v>2.7545240637585656E-3</v>
      </c>
      <c r="AP537" s="137">
        <f t="shared" si="1703"/>
        <v>712.59460000000001</v>
      </c>
      <c r="AQ537" s="137" t="e">
        <f t="shared" si="1704"/>
        <v>#VALUE!</v>
      </c>
      <c r="AR537" s="137" t="e">
        <f t="shared" si="1705"/>
        <v>#VALUE!</v>
      </c>
      <c r="AS537" s="145">
        <f t="shared" si="1706"/>
        <v>2.1739037126602295E-5</v>
      </c>
      <c r="AT537" s="145">
        <f t="shared" si="1707"/>
        <v>7.6592104248613364E-8</v>
      </c>
      <c r="AU537" s="137">
        <v>0.75</v>
      </c>
      <c r="AV537" s="137">
        <f t="shared" si="1708"/>
        <v>0.375</v>
      </c>
      <c r="AW537" s="137">
        <f t="shared" si="1709"/>
        <v>712.59280000000001</v>
      </c>
      <c r="AX537" s="147">
        <f t="shared" si="1710"/>
        <v>328.85373582699998</v>
      </c>
      <c r="AY537" s="147">
        <f t="shared" si="1711"/>
        <v>219.18966799970786</v>
      </c>
      <c r="AZ537" s="137" t="str">
        <f>Input!B537</f>
        <v>Hu1-13</v>
      </c>
      <c r="BA537" s="148">
        <f>Input!E537</f>
        <v>0</v>
      </c>
      <c r="BB537" s="137">
        <f t="shared" si="1712"/>
        <v>2.0386138073409885</v>
      </c>
      <c r="BC537" s="143">
        <f t="shared" si="1713"/>
        <v>5.8074683873153088</v>
      </c>
      <c r="BD537" s="137">
        <f t="shared" si="1714"/>
        <v>712534.8</v>
      </c>
      <c r="BE537" s="149">
        <f t="shared" si="1715"/>
        <v>109594.83399985393</v>
      </c>
      <c r="BF537" s="150">
        <f t="shared" si="1716"/>
        <v>30.759455891177662</v>
      </c>
      <c r="BG537" s="151"/>
      <c r="BH537" s="151"/>
      <c r="BI537" s="151"/>
      <c r="BJ537" s="151"/>
      <c r="BK537" s="151"/>
      <c r="BL537" s="151"/>
      <c r="BM537" s="155"/>
      <c r="BN537" s="151"/>
      <c r="BO537" s="151"/>
      <c r="BP537" s="151"/>
      <c r="BQ537" s="151"/>
      <c r="BR537" s="151"/>
      <c r="BS537" s="151"/>
      <c r="BT537" s="151"/>
      <c r="BU537" s="151"/>
      <c r="BV537" s="151"/>
      <c r="BW537" s="151"/>
      <c r="BX537" s="151"/>
      <c r="BY537" s="151"/>
      <c r="BZ537" s="151"/>
      <c r="CA537" s="151"/>
      <c r="CB537" s="151"/>
      <c r="CC537" s="151"/>
      <c r="CD537" s="151"/>
      <c r="CE537" s="151"/>
      <c r="CF537" s="151"/>
      <c r="CG537" s="151"/>
      <c r="CH537" s="151"/>
      <c r="CI537" s="151"/>
      <c r="CJ537" s="151"/>
      <c r="CK537" s="151"/>
      <c r="CL537" s="151"/>
      <c r="CM537" s="151"/>
      <c r="CN537" s="151"/>
      <c r="CO537" s="151"/>
      <c r="CP537" s="151"/>
      <c r="CQ537" s="151"/>
      <c r="CR537" s="151"/>
      <c r="CS537" s="151"/>
      <c r="CT537" s="151"/>
      <c r="CU537" s="151"/>
      <c r="CV537" s="151"/>
      <c r="CW537" s="151"/>
      <c r="CX537" s="151"/>
      <c r="CY537" s="151"/>
      <c r="CZ537" s="151"/>
      <c r="DA537" s="151"/>
      <c r="DB537" s="151"/>
      <c r="DC537" s="151"/>
      <c r="DD537" s="151"/>
      <c r="DE537" s="151"/>
    </row>
    <row r="538" spans="1:109" ht="15" customHeight="1" x14ac:dyDescent="0.2">
      <c r="A538" s="9">
        <f>Input!A538</f>
        <v>9595</v>
      </c>
      <c r="B538" s="9" t="str">
        <f>Input!B538</f>
        <v>Pal_01</v>
      </c>
      <c r="C538" s="9">
        <f>Input!O538</f>
        <v>5.7820397844669884</v>
      </c>
      <c r="D538" s="9">
        <f>C538*Input!P538/100</f>
        <v>1.6500156172733659E-2</v>
      </c>
      <c r="E538" s="11">
        <f>Input!M538</f>
        <v>5.0339375943270355</v>
      </c>
      <c r="F538" s="12">
        <f>E538*Input!N538/100</f>
        <v>2.5094822926601613E-4</v>
      </c>
      <c r="G538" s="13">
        <f t="shared" si="1691"/>
        <v>694.07931550581168</v>
      </c>
      <c r="H538" s="12">
        <f>G538*Input!L538/100</f>
        <v>1.7735275767273188E-2</v>
      </c>
      <c r="I538" s="9">
        <v>0.3</v>
      </c>
      <c r="J538" s="21">
        <f>(((C538*$G$4*0.000000001*Input!G538*(234/233))-(I538*0.000000000000001))/Input!F538)*1000000000000</f>
        <v>219.23045693269893</v>
      </c>
      <c r="K538" s="9">
        <f>J538*Input!P538/100</f>
        <v>0.62561603033707824</v>
      </c>
      <c r="L538" s="14">
        <f t="shared" si="1692"/>
        <v>3.0317978627102584</v>
      </c>
      <c r="M538" s="22">
        <f>L538*Input!P538/100</f>
        <v>8.6518149448345429E-3</v>
      </c>
      <c r="N538" s="9">
        <v>5.0000000000000001E-3</v>
      </c>
      <c r="O538" s="21">
        <f>(((G538*$D$4*0.000000001*Input!G538*(238/236))-(N538*0.000000001))/Input!F538)*1000000</f>
        <v>2.6509637309511311</v>
      </c>
      <c r="P538" s="9">
        <f>O538*Input!N538/100</f>
        <v>1.3215393350929152E-4</v>
      </c>
      <c r="Q538" s="23">
        <f t="shared" si="1693"/>
        <v>1.9778818654138426</v>
      </c>
      <c r="R538" s="24">
        <f>Q538*Input!N538/100</f>
        <v>9.859994140219827E-5</v>
      </c>
      <c r="S538" s="65">
        <f>Input!S538*0.0000028263/0.000000000155125</f>
        <v>1.5449009446297712</v>
      </c>
      <c r="T538" s="9">
        <f>S538*Input!T538/100</f>
        <v>6.8603005603195904E-4</v>
      </c>
      <c r="U538" s="9">
        <f>S538*1/((U537+U539)/2)</f>
        <v>1.5443205825211663</v>
      </c>
      <c r="V538" s="9">
        <f>U538*Input!T538/100</f>
        <v>6.8577233992966197E-4</v>
      </c>
      <c r="W538" s="3">
        <v>3.0000000000000001E-3</v>
      </c>
      <c r="X538" s="21">
        <f>((($L$4*0.000000001*Input!G538/Input!W538*(232/229))-(W538*0.000000001))/Input!F538)*1000000000</f>
        <v>583.77844457836397</v>
      </c>
      <c r="Y538" s="21">
        <f>X538*Input!X538/100</f>
        <v>1.1699361132798356</v>
      </c>
      <c r="Z538" s="21">
        <f t="shared" si="1694"/>
        <v>0.14254199255126759</v>
      </c>
      <c r="AA538" s="21">
        <f>Z538*Input!X538/100</f>
        <v>2.8566492355681255E-4</v>
      </c>
      <c r="AB538" s="14">
        <v>0.05</v>
      </c>
      <c r="AC538" s="14">
        <v>0.85</v>
      </c>
      <c r="AD538" s="21">
        <f>(((Input!G538*$L$4*0.000000001*Input!U538*(230/229))-((AB538*0.000000000000001)+(Input!G538*AC538*0.000000000000001)))/Input!F538)*1000000000000</f>
        <v>1.6813535194212492</v>
      </c>
      <c r="AE538" s="21">
        <f>AD538*Input!V538/100</f>
        <v>5.8223164370329265E-3</v>
      </c>
      <c r="AF538" s="21">
        <f t="shared" si="1695"/>
        <v>7.6650424755495106E-2</v>
      </c>
      <c r="AG538" s="21">
        <f>AF538*Input!V538/100</f>
        <v>2.6543081083453107E-4</v>
      </c>
      <c r="AH538" s="9">
        <f t="shared" si="1696"/>
        <v>0.53773925412138823</v>
      </c>
      <c r="AI538" s="3">
        <f t="shared" si="1697"/>
        <v>2.1514825597860228E-3</v>
      </c>
      <c r="AJ538" s="22">
        <f t="shared" si="1698"/>
        <v>544.32058252116633</v>
      </c>
      <c r="AK538" s="3">
        <f t="shared" si="1699"/>
        <v>0.68577233992966202</v>
      </c>
      <c r="AL538" s="3">
        <f t="shared" si="1700"/>
        <v>3.8753793184436287E-2</v>
      </c>
      <c r="AM538" s="3">
        <f t="shared" si="1701"/>
        <v>1.3421343222785059E-4</v>
      </c>
      <c r="AN538" s="9">
        <f>AL538*1/((AN537+AN539)/2)</f>
        <v>3.8744114446191795E-2</v>
      </c>
      <c r="AO538" s="21">
        <f t="shared" si="1702"/>
        <v>1.3417991249796901E-4</v>
      </c>
      <c r="AP538" s="58">
        <f t="shared" si="1703"/>
        <v>2.7707000000000002</v>
      </c>
      <c r="AQ538" s="58">
        <f t="shared" si="1704"/>
        <v>0.01</v>
      </c>
      <c r="AR538" s="58">
        <f t="shared" si="1705"/>
        <v>0.36091962319991339</v>
      </c>
      <c r="AS538" s="67">
        <f t="shared" si="1706"/>
        <v>7.2068001150029648E-2</v>
      </c>
      <c r="AT538" s="67">
        <f t="shared" si="1707"/>
        <v>1.4447439675167523E-4</v>
      </c>
      <c r="AU538" s="58">
        <v>0.75</v>
      </c>
      <c r="AV538" s="58">
        <f t="shared" si="1708"/>
        <v>0.375</v>
      </c>
      <c r="AW538" s="58" t="str">
        <f t="shared" si="1709"/>
        <v>Out of range</v>
      </c>
      <c r="AX538" s="57">
        <f t="shared" si="1710"/>
        <v>0.80116137600000004</v>
      </c>
      <c r="AY538" s="47" t="e">
        <f t="shared" si="1711"/>
        <v>#VALUE!</v>
      </c>
      <c r="AZ538" s="9" t="str">
        <f>Input!B538</f>
        <v>Pal_01</v>
      </c>
      <c r="BA538" s="48">
        <f>Input!E538</f>
        <v>0</v>
      </c>
      <c r="BB538" s="58" t="e">
        <f t="shared" si="1712"/>
        <v>#VALUE!</v>
      </c>
      <c r="BC538" s="22" t="e">
        <f t="shared" si="1713"/>
        <v>#VALUE!</v>
      </c>
      <c r="BD538" s="9" t="e">
        <f t="shared" si="1714"/>
        <v>#VALUE!</v>
      </c>
      <c r="BE538" s="49" t="e">
        <f t="shared" si="1715"/>
        <v>#VALUE!</v>
      </c>
      <c r="BF538" s="89" t="e">
        <f t="shared" si="1716"/>
        <v>#VALUE!</v>
      </c>
      <c r="BG538" s="85"/>
      <c r="BH538" s="85"/>
      <c r="BI538" s="85"/>
      <c r="BJ538" s="85"/>
      <c r="BK538" s="85"/>
      <c r="BL538" s="85"/>
      <c r="BM538" s="90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s="154" customFormat="1" ht="15" customHeight="1" x14ac:dyDescent="0.2">
      <c r="A539" s="137">
        <f>Input!A539</f>
        <v>9186</v>
      </c>
      <c r="B539" s="137" t="str">
        <f>Input!B539</f>
        <v>Hu1-13</v>
      </c>
      <c r="C539" s="137">
        <f>Input!O539</f>
        <v>2.0461200037082277</v>
      </c>
      <c r="D539" s="137">
        <f>C539*Input!P539/100</f>
        <v>8.9773017180836152E-3</v>
      </c>
      <c r="E539" s="138">
        <f>Input!M539</f>
        <v>2.6991313961053556</v>
      </c>
      <c r="F539" s="139">
        <f>E539*Input!N539/100</f>
        <v>1.985413669759438E-4</v>
      </c>
      <c r="G539" s="140">
        <f t="shared" si="1691"/>
        <v>372.15623689500643</v>
      </c>
      <c r="H539" s="139">
        <f>G539*Input!L539/100</f>
        <v>2.2793068338519223E-2</v>
      </c>
      <c r="I539" s="137">
        <v>0</v>
      </c>
      <c r="J539" s="141">
        <f>(((C539*$G$4*0.000000001*Input!G539*(234/233))-(I539*0.000000000000001))/Input!F539)*1000000000000</f>
        <v>748.39268108185991</v>
      </c>
      <c r="K539" s="137">
        <f>J539*Input!P539/100</f>
        <v>3.2835546739688857</v>
      </c>
      <c r="L539" s="142">
        <f t="shared" si="1692"/>
        <v>10.34972677937961</v>
      </c>
      <c r="M539" s="143">
        <f>L539*Input!P539/100</f>
        <v>4.5409174354306206E-2</v>
      </c>
      <c r="N539" s="137">
        <v>0</v>
      </c>
      <c r="O539" s="141">
        <f>(((G539*$D$4*0.000000001*Input!G539*(238/236))-(N539*0.000000001))/Input!F539)*1000000</f>
        <v>13.711999452600669</v>
      </c>
      <c r="P539" s="137">
        <f>O539*Input!N539/100</f>
        <v>1.0086204470152686E-3</v>
      </c>
      <c r="Q539" s="144">
        <f t="shared" si="1693"/>
        <v>10.230511545374046</v>
      </c>
      <c r="R539" s="145">
        <f>Q539*Input!N539/100</f>
        <v>7.5253088827486453E-4</v>
      </c>
      <c r="S539" s="143">
        <f>Input!S539*0.0000028263/0.000000000155125</f>
        <v>1.0004795478726094</v>
      </c>
      <c r="T539" s="137">
        <f>S539*Input!T539/100</f>
        <v>1.0824717530832086E-3</v>
      </c>
      <c r="U539" s="143">
        <f>S539</f>
        <v>1.0004795478726094</v>
      </c>
      <c r="V539" s="137">
        <f>U539*Input!T539/100</f>
        <v>1.0824717530832086E-3</v>
      </c>
      <c r="W539" s="146">
        <v>0</v>
      </c>
      <c r="X539" s="141">
        <f>((($L$4*0.000000001*Input!G539/Input!W539*(232/229))-(W539*0.000000001))/Input!F539)*1000000000</f>
        <v>0.90850953315622796</v>
      </c>
      <c r="Y539" s="141">
        <f>X539*Input!X539/100</f>
        <v>2.7459303218352687E-3</v>
      </c>
      <c r="Z539" s="141">
        <f t="shared" si="1694"/>
        <v>2.2183203287240758E-4</v>
      </c>
      <c r="AA539" s="141">
        <f>Z539*Input!X539/100</f>
        <v>6.7047761546598404E-7</v>
      </c>
      <c r="AB539" s="142">
        <v>0</v>
      </c>
      <c r="AC539" s="142">
        <v>0.85</v>
      </c>
      <c r="AD539" s="141">
        <f>(((Input!G539*$L$4*0.000000001*Input!U539*(230/229))-((AB539*0.000000000000001)+(Input!G539*AC539*0.000000000000001)))/Input!F539)*1000000000000</f>
        <v>224.76341549876358</v>
      </c>
      <c r="AE539" s="141">
        <f>AD539*Input!V539/100</f>
        <v>0.55151437872189557</v>
      </c>
      <c r="AF539" s="141">
        <f t="shared" si="1695"/>
        <v>10.246632292658063</v>
      </c>
      <c r="AG539" s="141">
        <f>AF539*Input!V539/100</f>
        <v>2.5142726321081874E-2</v>
      </c>
      <c r="AH539" s="137">
        <f t="shared" si="1696"/>
        <v>46190.949791961189</v>
      </c>
      <c r="AI539" s="146">
        <f t="shared" si="1697"/>
        <v>179.82556148398163</v>
      </c>
      <c r="AJ539" s="143">
        <f t="shared" si="1698"/>
        <v>0.47954787260939824</v>
      </c>
      <c r="AK539" s="146">
        <f t="shared" si="1699"/>
        <v>1.0824717530832086</v>
      </c>
      <c r="AL539" s="146">
        <f t="shared" si="1700"/>
        <v>1.0015757518294681</v>
      </c>
      <c r="AM539" s="146">
        <f t="shared" si="1701"/>
        <v>2.4587256417033039E-3</v>
      </c>
      <c r="AN539" s="137">
        <f>AF539/Q539</f>
        <v>1.0015757518294681</v>
      </c>
      <c r="AO539" s="141">
        <f t="shared" si="1702"/>
        <v>2.4587256417033039E-3</v>
      </c>
      <c r="AP539" s="137" t="str">
        <f t="shared" si="1703"/>
        <v>Out of range</v>
      </c>
      <c r="AQ539" s="137" t="e">
        <f t="shared" si="1704"/>
        <v>#VALUE!</v>
      </c>
      <c r="AR539" s="137" t="e">
        <f t="shared" si="1705"/>
        <v>#VALUE!</v>
      </c>
      <c r="AS539" s="145">
        <f t="shared" si="1706"/>
        <v>2.1683376426344379E-5</v>
      </c>
      <c r="AT539" s="145">
        <f t="shared" si="1707"/>
        <v>6.5556462301037088E-8</v>
      </c>
      <c r="AU539" s="137">
        <v>0.75</v>
      </c>
      <c r="AV539" s="137">
        <f t="shared" si="1708"/>
        <v>0.375</v>
      </c>
      <c r="AW539" s="137" t="str">
        <f t="shared" si="1709"/>
        <v>Out of range</v>
      </c>
      <c r="AX539" s="147">
        <f t="shared" si="1710"/>
        <v>351.01104242269997</v>
      </c>
      <c r="AY539" s="147" t="e">
        <f t="shared" si="1711"/>
        <v>#VALUE!</v>
      </c>
      <c r="AZ539" s="137" t="str">
        <f>Input!B539</f>
        <v>Hu1-13</v>
      </c>
      <c r="BA539" s="148">
        <f>Input!E539</f>
        <v>0</v>
      </c>
      <c r="BB539" s="137" t="e">
        <f t="shared" si="1712"/>
        <v>#VALUE!</v>
      </c>
      <c r="BC539" s="143" t="e">
        <f t="shared" si="1713"/>
        <v>#VALUE!</v>
      </c>
      <c r="BD539" s="137" t="e">
        <f t="shared" si="1714"/>
        <v>#VALUE!</v>
      </c>
      <c r="BE539" s="149" t="e">
        <f t="shared" si="1715"/>
        <v>#VALUE!</v>
      </c>
      <c r="BF539" s="150" t="e">
        <f t="shared" si="1716"/>
        <v>#VALUE!</v>
      </c>
      <c r="BG539" s="151"/>
      <c r="BH539" s="151"/>
      <c r="BI539" s="151"/>
      <c r="BJ539" s="151"/>
      <c r="BK539" s="151"/>
      <c r="BL539" s="151"/>
      <c r="BM539" s="155"/>
      <c r="BN539" s="151"/>
      <c r="BO539" s="151"/>
      <c r="BP539" s="151"/>
      <c r="BQ539" s="151"/>
      <c r="BR539" s="151"/>
      <c r="BS539" s="151"/>
      <c r="BT539" s="151"/>
      <c r="BU539" s="151"/>
      <c r="BV539" s="151"/>
      <c r="BW539" s="151"/>
      <c r="BX539" s="151"/>
      <c r="BY539" s="151"/>
      <c r="BZ539" s="151"/>
      <c r="CA539" s="151"/>
      <c r="CB539" s="151"/>
      <c r="CC539" s="151"/>
      <c r="CD539" s="151"/>
      <c r="CE539" s="151"/>
      <c r="CF539" s="151"/>
      <c r="CG539" s="151"/>
      <c r="CH539" s="151"/>
      <c r="CI539" s="151"/>
      <c r="CJ539" s="151"/>
      <c r="CK539" s="151"/>
      <c r="CL539" s="151"/>
      <c r="CM539" s="151"/>
      <c r="CN539" s="151"/>
      <c r="CO539" s="151"/>
      <c r="CP539" s="151"/>
      <c r="CQ539" s="151"/>
      <c r="CR539" s="151"/>
      <c r="CS539" s="151"/>
      <c r="CT539" s="151"/>
      <c r="CU539" s="151"/>
      <c r="CV539" s="151"/>
      <c r="CW539" s="151"/>
      <c r="CX539" s="151"/>
      <c r="CY539" s="151"/>
      <c r="CZ539" s="151"/>
      <c r="DA539" s="151"/>
      <c r="DB539" s="151"/>
      <c r="DC539" s="151"/>
      <c r="DD539" s="151"/>
      <c r="DE539" s="151"/>
    </row>
    <row r="540" spans="1:109" ht="15" customHeight="1" x14ac:dyDescent="0.2">
      <c r="A540" s="9">
        <f>Input!A540</f>
        <v>9596</v>
      </c>
      <c r="B540" s="9" t="str">
        <f>Input!B540</f>
        <v>TinTinCF</v>
      </c>
      <c r="C540" s="9">
        <f>Input!O540</f>
        <v>2.5663875345284155</v>
      </c>
      <c r="D540" s="9">
        <f>C540*Input!P540/100</f>
        <v>5.3385076100971769E-3</v>
      </c>
      <c r="E540" s="11">
        <f>Input!M540</f>
        <v>2.5961828093947479</v>
      </c>
      <c r="F540" s="12">
        <f>E540*Input!N540/100</f>
        <v>1.2680963332563252E-4</v>
      </c>
      <c r="G540" s="13">
        <f t="shared" si="1691"/>
        <v>357.9616857593478</v>
      </c>
      <c r="H540" s="12">
        <f>G540*Input!L540/100</f>
        <v>1.5458677360809327E-2</v>
      </c>
      <c r="I540" s="9">
        <v>0.3</v>
      </c>
      <c r="J540" s="21">
        <f>(((C540*$G$4*0.000000001*Input!G540*(234/233))-(I540*0.000000000000001))/Input!F540)*1000000000000</f>
        <v>97.521078421082265</v>
      </c>
      <c r="K540" s="9">
        <f>J540*Input!P540/100</f>
        <v>0.20285986129974592</v>
      </c>
      <c r="L540" s="14">
        <f t="shared" si="1692"/>
        <v>1.3486456273591674</v>
      </c>
      <c r="M540" s="22">
        <f>L540*Input!P540/100</f>
        <v>2.8054044247468584E-3</v>
      </c>
      <c r="N540" s="9">
        <v>5.0000000000000001E-3</v>
      </c>
      <c r="O540" s="21">
        <f>(((G540*$D$4*0.000000001*Input!G540*(238/236))-(N540*0.000000001))/Input!F540)*1000000</f>
        <v>1.3702109467650223</v>
      </c>
      <c r="P540" s="9">
        <f>O540*Input!N540/100</f>
        <v>6.6927470249503838E-5</v>
      </c>
      <c r="Q540" s="23">
        <f t="shared" si="1693"/>
        <v>1.0223132635714016</v>
      </c>
      <c r="R540" s="24">
        <f>Q540*Input!N540/100</f>
        <v>4.9934530661052765E-5</v>
      </c>
      <c r="S540" s="65">
        <f>Input!S540*0.0000028263/0.000000000155125</f>
        <v>1.3273702293626239</v>
      </c>
      <c r="T540" s="9">
        <f>S540*Input!T540/100</f>
        <v>6.7130220878848306E-4</v>
      </c>
      <c r="U540" s="9">
        <f>S540*1/((U539+U541)/2)</f>
        <v>1.3267339968968934</v>
      </c>
      <c r="V540" s="9">
        <f>U540*Input!T540/100</f>
        <v>6.7098044154517754E-4</v>
      </c>
      <c r="W540" s="3">
        <v>3.0000000000000001E-3</v>
      </c>
      <c r="X540" s="21">
        <f>((($L$4*0.000000001*Input!G540/Input!W540*(232/229))-(W540*0.000000001))/Input!F540)*1000000000</f>
        <v>333.45942266140196</v>
      </c>
      <c r="Y540" s="21">
        <f>X540*Input!X540/100</f>
        <v>0.5640141563695914</v>
      </c>
      <c r="Z540" s="21">
        <f t="shared" si="1694"/>
        <v>8.1421249761083031E-2</v>
      </c>
      <c r="AA540" s="21">
        <f>Z540*Input!X540/100</f>
        <v>1.3771611888498185E-4</v>
      </c>
      <c r="AB540" s="14">
        <v>0.05</v>
      </c>
      <c r="AC540" s="14">
        <v>0.85</v>
      </c>
      <c r="AD540" s="21">
        <f>(((Input!G540*$L$4*0.000000001*Input!U540*(230/229))-((AB540*0.000000000000001)+(Input!G540*AC540*0.000000000000001)))/Input!F540)*1000000000000</f>
        <v>19.908768329700145</v>
      </c>
      <c r="AE540" s="21">
        <f>AD540*Input!V540/100</f>
        <v>3.2084965020030741E-2</v>
      </c>
      <c r="AF540" s="21">
        <f t="shared" si="1695"/>
        <v>0.90761135668574067</v>
      </c>
      <c r="AG540" s="21">
        <f>AF540*Input!V540/100</f>
        <v>1.4627061879866293E-3</v>
      </c>
      <c r="AH540" s="9">
        <f t="shared" si="1696"/>
        <v>11.147106674841931</v>
      </c>
      <c r="AI540" s="3">
        <f t="shared" si="1697"/>
        <v>2.6042505504081926E-2</v>
      </c>
      <c r="AJ540" s="22">
        <f t="shared" si="1698"/>
        <v>326.73399689689342</v>
      </c>
      <c r="AK540" s="3">
        <f t="shared" si="1699"/>
        <v>0.67098044154517755</v>
      </c>
      <c r="AL540" s="3">
        <f t="shared" si="1700"/>
        <v>0.88780160546391096</v>
      </c>
      <c r="AM540" s="3">
        <f t="shared" si="1701"/>
        <v>1.4314377953337195E-3</v>
      </c>
      <c r="AN540" s="9">
        <f>AL540*1/((AN539+AN541)/2)</f>
        <v>0.88640485139767167</v>
      </c>
      <c r="AO540" s="21">
        <f t="shared" si="1702"/>
        <v>1.4291857532683571E-3</v>
      </c>
      <c r="AP540" s="58">
        <f t="shared" si="1703"/>
        <v>113.04049999999999</v>
      </c>
      <c r="AQ540" s="58">
        <f t="shared" si="1704"/>
        <v>0.33910000000000001</v>
      </c>
      <c r="AR540" s="58">
        <f t="shared" si="1705"/>
        <v>0.29998098026813402</v>
      </c>
      <c r="AS540" s="67">
        <f t="shared" si="1706"/>
        <v>7.9644129311833303E-2</v>
      </c>
      <c r="AT540" s="67">
        <f t="shared" si="1707"/>
        <v>1.3476645172776991E-4</v>
      </c>
      <c r="AU540" s="58">
        <v>0.75</v>
      </c>
      <c r="AV540" s="58">
        <f t="shared" si="1708"/>
        <v>0.375</v>
      </c>
      <c r="AW540" s="58">
        <f t="shared" si="1709"/>
        <v>108.43640000000001</v>
      </c>
      <c r="AX540" s="57">
        <f t="shared" si="1710"/>
        <v>2.5064234948999999</v>
      </c>
      <c r="AY540" s="47">
        <f t="shared" si="1711"/>
        <v>2.3779813796635301</v>
      </c>
      <c r="AZ540" s="9" t="str">
        <f>Input!B540</f>
        <v>TinTinCF</v>
      </c>
      <c r="BA540" s="48">
        <f>Input!E540</f>
        <v>0</v>
      </c>
      <c r="BB540" s="58">
        <f t="shared" si="1712"/>
        <v>443.90925993396218</v>
      </c>
      <c r="BC540" s="22">
        <f t="shared" si="1713"/>
        <v>3.274082016285865</v>
      </c>
      <c r="BD540" s="9">
        <f t="shared" si="1714"/>
        <v>108378.40000000001</v>
      </c>
      <c r="BE540" s="49">
        <f t="shared" si="1715"/>
        <v>1188.9906898317649</v>
      </c>
      <c r="BF540" s="89">
        <f t="shared" si="1716"/>
        <v>2.1929733739441093</v>
      </c>
      <c r="BG540" s="85"/>
      <c r="BH540" s="85"/>
      <c r="BI540" s="85"/>
      <c r="BJ540" s="85"/>
      <c r="BK540" s="85"/>
      <c r="BL540" s="85"/>
      <c r="BM540" s="90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s="154" customFormat="1" ht="15" customHeight="1" x14ac:dyDescent="0.2">
      <c r="A541" s="137">
        <f>Input!A541</f>
        <v>9186</v>
      </c>
      <c r="B541" s="137" t="str">
        <f>Input!B541</f>
        <v>Hu1-13</v>
      </c>
      <c r="C541" s="137">
        <f>Input!O541</f>
        <v>2.0461200037082277</v>
      </c>
      <c r="D541" s="137">
        <f>C541*Input!P541/100</f>
        <v>8.9773017180836152E-3</v>
      </c>
      <c r="E541" s="138">
        <f>Input!M541</f>
        <v>2.6991313961053556</v>
      </c>
      <c r="F541" s="139">
        <f>E541*Input!N541/100</f>
        <v>1.985413669759438E-4</v>
      </c>
      <c r="G541" s="140">
        <f t="shared" si="1691"/>
        <v>372.15623689500643</v>
      </c>
      <c r="H541" s="139">
        <f>G541*Input!L541/100</f>
        <v>2.2793068338519223E-2</v>
      </c>
      <c r="I541" s="137">
        <v>0</v>
      </c>
      <c r="J541" s="141">
        <f>(((C541*$G$4*0.000000001*Input!G541*(234/233))-(I541*0.000000000000001))/Input!F541)*1000000000000</f>
        <v>748.39268108185991</v>
      </c>
      <c r="K541" s="137">
        <f>J541*Input!P541/100</f>
        <v>3.2835546739688857</v>
      </c>
      <c r="L541" s="142">
        <f t="shared" si="1692"/>
        <v>10.34972677937961</v>
      </c>
      <c r="M541" s="143">
        <f>L541*Input!P541/100</f>
        <v>4.5409174354306206E-2</v>
      </c>
      <c r="N541" s="137">
        <v>0</v>
      </c>
      <c r="O541" s="141">
        <f>(((G541*$D$4*0.000000001*Input!G541*(238/236))-(N541*0.000000001))/Input!F541)*1000000</f>
        <v>13.711999452600669</v>
      </c>
      <c r="P541" s="137">
        <f>O541*Input!N541/100</f>
        <v>1.0086204470152686E-3</v>
      </c>
      <c r="Q541" s="144">
        <f t="shared" si="1693"/>
        <v>10.230511545374046</v>
      </c>
      <c r="R541" s="145">
        <f>Q541*Input!N541/100</f>
        <v>7.5253088827486453E-4</v>
      </c>
      <c r="S541" s="143">
        <f>Input!S541*0.0000028263/0.000000000155125</f>
        <v>1.0004795478726094</v>
      </c>
      <c r="T541" s="137">
        <f>S541*Input!T541/100</f>
        <v>1.0824717530832086E-3</v>
      </c>
      <c r="U541" s="143">
        <f>S541</f>
        <v>1.0004795478726094</v>
      </c>
      <c r="V541" s="137">
        <f>U541*Input!T541/100</f>
        <v>1.0824717530832086E-3</v>
      </c>
      <c r="W541" s="146">
        <v>0</v>
      </c>
      <c r="X541" s="141">
        <f>((($L$4*0.000000001*Input!G541/Input!W541*(232/229))-(W541*0.000000001))/Input!F541)*1000000000</f>
        <v>0.90850953315622796</v>
      </c>
      <c r="Y541" s="141">
        <f>X541*Input!X541/100</f>
        <v>2.7459303218352687E-3</v>
      </c>
      <c r="Z541" s="141">
        <f t="shared" si="1694"/>
        <v>2.2183203287240758E-4</v>
      </c>
      <c r="AA541" s="141">
        <f>Z541*Input!X541/100</f>
        <v>6.7047761546598404E-7</v>
      </c>
      <c r="AB541" s="142">
        <v>0</v>
      </c>
      <c r="AC541" s="142">
        <v>0.85</v>
      </c>
      <c r="AD541" s="141">
        <f>(((Input!G541*$L$4*0.000000001*Input!U541*(230/229))-((AB541*0.000000000000001)+(Input!G541*AC541*0.000000000000001)))/Input!F541)*1000000000000</f>
        <v>224.76341549876358</v>
      </c>
      <c r="AE541" s="141">
        <f>AD541*Input!V541/100</f>
        <v>0.55151437872189557</v>
      </c>
      <c r="AF541" s="141">
        <f t="shared" si="1695"/>
        <v>10.246632292658063</v>
      </c>
      <c r="AG541" s="141">
        <f>AF541*Input!V541/100</f>
        <v>2.5142726321081874E-2</v>
      </c>
      <c r="AH541" s="137">
        <f t="shared" si="1696"/>
        <v>46190.949791961189</v>
      </c>
      <c r="AI541" s="146">
        <f t="shared" si="1697"/>
        <v>179.82556148398163</v>
      </c>
      <c r="AJ541" s="143">
        <f t="shared" si="1698"/>
        <v>0.47954787260939824</v>
      </c>
      <c r="AK541" s="146">
        <f t="shared" si="1699"/>
        <v>1.0824717530832086</v>
      </c>
      <c r="AL541" s="146">
        <f t="shared" si="1700"/>
        <v>1.0015757518294681</v>
      </c>
      <c r="AM541" s="146">
        <f t="shared" si="1701"/>
        <v>2.4587256417033039E-3</v>
      </c>
      <c r="AN541" s="137">
        <f>AF541/Q541</f>
        <v>1.0015757518294681</v>
      </c>
      <c r="AO541" s="141">
        <f t="shared" si="1702"/>
        <v>2.4587256417033039E-3</v>
      </c>
      <c r="AP541" s="137" t="str">
        <f t="shared" si="1703"/>
        <v>Out of range</v>
      </c>
      <c r="AQ541" s="137" t="e">
        <f t="shared" si="1704"/>
        <v>#VALUE!</v>
      </c>
      <c r="AR541" s="137" t="e">
        <f t="shared" si="1705"/>
        <v>#VALUE!</v>
      </c>
      <c r="AS541" s="145">
        <f t="shared" si="1706"/>
        <v>2.1683376426344379E-5</v>
      </c>
      <c r="AT541" s="145">
        <f t="shared" si="1707"/>
        <v>6.5556462301037088E-8</v>
      </c>
      <c r="AU541" s="137">
        <v>0.75</v>
      </c>
      <c r="AV541" s="137">
        <f t="shared" si="1708"/>
        <v>0.375</v>
      </c>
      <c r="AW541" s="137" t="str">
        <f t="shared" si="1709"/>
        <v>Out of range</v>
      </c>
      <c r="AX541" s="147">
        <f t="shared" si="1710"/>
        <v>336.90960605269998</v>
      </c>
      <c r="AY541" s="147" t="e">
        <f t="shared" si="1711"/>
        <v>#VALUE!</v>
      </c>
      <c r="AZ541" s="137" t="str">
        <f>Input!B541</f>
        <v>Hu1-13</v>
      </c>
      <c r="BA541" s="148">
        <f>Input!E541</f>
        <v>0</v>
      </c>
      <c r="BB541" s="137" t="e">
        <f t="shared" si="1712"/>
        <v>#VALUE!</v>
      </c>
      <c r="BC541" s="143" t="e">
        <f t="shared" si="1713"/>
        <v>#VALUE!</v>
      </c>
      <c r="BD541" s="137" t="e">
        <f t="shared" si="1714"/>
        <v>#VALUE!</v>
      </c>
      <c r="BE541" s="149" t="e">
        <f t="shared" si="1715"/>
        <v>#VALUE!</v>
      </c>
      <c r="BF541" s="150" t="e">
        <f t="shared" si="1716"/>
        <v>#VALUE!</v>
      </c>
      <c r="BG541" s="151"/>
      <c r="BH541" s="151"/>
      <c r="BI541" s="151"/>
      <c r="BJ541" s="151"/>
      <c r="BK541" s="151"/>
      <c r="BL541" s="151"/>
      <c r="BM541" s="155"/>
      <c r="BN541" s="151"/>
      <c r="BO541" s="151"/>
      <c r="BP541" s="151"/>
      <c r="BQ541" s="151"/>
      <c r="BR541" s="151"/>
      <c r="BS541" s="151"/>
      <c r="BT541" s="151"/>
      <c r="BU541" s="151"/>
      <c r="BV541" s="151"/>
      <c r="BW541" s="151"/>
      <c r="BX541" s="151"/>
      <c r="BY541" s="151"/>
      <c r="BZ541" s="151"/>
      <c r="CA541" s="151"/>
      <c r="CB541" s="151"/>
      <c r="CC541" s="151"/>
      <c r="CD541" s="151"/>
      <c r="CE541" s="151"/>
      <c r="CF541" s="151"/>
      <c r="CG541" s="151"/>
      <c r="CH541" s="151"/>
      <c r="CI541" s="151"/>
      <c r="CJ541" s="151"/>
      <c r="CK541" s="151"/>
      <c r="CL541" s="151"/>
      <c r="CM541" s="151"/>
      <c r="CN541" s="151"/>
      <c r="CO541" s="151"/>
      <c r="CP541" s="151"/>
      <c r="CQ541" s="151"/>
      <c r="CR541" s="151"/>
      <c r="CS541" s="151"/>
      <c r="CT541" s="151"/>
      <c r="CU541" s="151"/>
      <c r="CV541" s="151"/>
      <c r="CW541" s="151"/>
      <c r="CX541" s="151"/>
      <c r="CY541" s="151"/>
      <c r="CZ541" s="151"/>
      <c r="DA541" s="151"/>
      <c r="DB541" s="151"/>
      <c r="DC541" s="151"/>
      <c r="DD541" s="151"/>
      <c r="DE541" s="151"/>
    </row>
    <row r="542" spans="1:109" s="76" customFormat="1" ht="15" customHeight="1" x14ac:dyDescent="0.2">
      <c r="A542" s="58"/>
      <c r="B542" s="58"/>
      <c r="C542" s="58"/>
      <c r="D542" s="58"/>
      <c r="E542" s="60"/>
      <c r="F542" s="61"/>
      <c r="G542" s="59"/>
      <c r="H542" s="61"/>
      <c r="I542" s="58"/>
      <c r="J542" s="63"/>
      <c r="K542" s="58"/>
      <c r="L542" s="64"/>
      <c r="M542" s="65"/>
      <c r="N542" s="58"/>
      <c r="O542" s="63"/>
      <c r="P542" s="58"/>
      <c r="Q542" s="66"/>
      <c r="R542" s="67"/>
      <c r="S542" s="65"/>
      <c r="T542" s="58"/>
      <c r="U542" s="58"/>
      <c r="V542" s="58"/>
      <c r="W542" s="68"/>
      <c r="X542" s="63"/>
      <c r="Y542" s="63"/>
      <c r="Z542" s="63"/>
      <c r="AA542" s="63"/>
      <c r="AB542" s="64"/>
      <c r="AC542" s="64"/>
      <c r="AD542" s="63"/>
      <c r="AE542" s="63"/>
      <c r="AF542" s="63"/>
      <c r="AG542" s="63"/>
      <c r="AH542" s="58"/>
      <c r="AI542" s="68"/>
      <c r="AJ542" s="65"/>
      <c r="AK542" s="68"/>
      <c r="AL542" s="68"/>
      <c r="AM542" s="68"/>
      <c r="AN542" s="58"/>
      <c r="AO542" s="63"/>
      <c r="AP542" s="58"/>
      <c r="AQ542" s="58"/>
      <c r="AR542" s="58"/>
      <c r="AS542" s="67"/>
      <c r="AT542" s="67"/>
      <c r="AU542" s="58"/>
      <c r="AV542" s="58"/>
      <c r="AW542" s="58"/>
      <c r="AX542" s="57"/>
      <c r="AY542" s="57"/>
      <c r="AZ542" s="58"/>
      <c r="BA542" s="69"/>
      <c r="BB542" s="58"/>
      <c r="BC542" s="65"/>
      <c r="BD542" s="58"/>
      <c r="BE542" s="62"/>
      <c r="BF542" s="74"/>
      <c r="BG542" s="75"/>
      <c r="BH542" s="75"/>
      <c r="BI542" s="75"/>
      <c r="BJ542" s="75"/>
      <c r="BK542" s="75"/>
      <c r="BL542" s="75"/>
      <c r="BM542" s="103"/>
      <c r="BN542" s="75"/>
      <c r="BO542" s="75"/>
      <c r="BP542" s="75"/>
      <c r="BQ542" s="75"/>
      <c r="BR542" s="75"/>
      <c r="BS542" s="75"/>
      <c r="BT542" s="75"/>
      <c r="BU542" s="75"/>
      <c r="BV542" s="75"/>
      <c r="BW542" s="75"/>
      <c r="BX542" s="75"/>
      <c r="BY542" s="75"/>
      <c r="BZ542" s="75"/>
      <c r="CA542" s="75"/>
      <c r="CB542" s="75"/>
      <c r="CC542" s="75"/>
      <c r="CD542" s="75"/>
      <c r="CE542" s="75"/>
      <c r="CF542" s="75"/>
      <c r="CG542" s="75"/>
      <c r="CH542" s="75"/>
      <c r="CI542" s="75"/>
      <c r="CJ542" s="75"/>
      <c r="CK542" s="75"/>
      <c r="CL542" s="75"/>
      <c r="CM542" s="75"/>
      <c r="CN542" s="75"/>
      <c r="CO542" s="75"/>
      <c r="CP542" s="75"/>
      <c r="CQ542" s="75"/>
      <c r="CR542" s="75"/>
      <c r="CS542" s="75"/>
      <c r="CT542" s="75"/>
      <c r="CU542" s="75"/>
      <c r="CV542" s="75"/>
      <c r="CW542" s="75"/>
      <c r="CX542" s="75"/>
      <c r="CY542" s="75"/>
      <c r="CZ542" s="75"/>
      <c r="DA542" s="75"/>
      <c r="DB542" s="75"/>
      <c r="DC542" s="75"/>
      <c r="DD542" s="75"/>
      <c r="DE542" s="75"/>
    </row>
    <row r="543" spans="1:109" s="154" customFormat="1" ht="15" customHeight="1" x14ac:dyDescent="0.2">
      <c r="A543" s="137">
        <f>Input!A543</f>
        <v>9186</v>
      </c>
      <c r="B543" s="137" t="str">
        <f>Input!B543</f>
        <v>Hu1-13</v>
      </c>
      <c r="C543" s="137">
        <f>Input!O543</f>
        <v>2.061152933715801</v>
      </c>
      <c r="D543" s="137">
        <f>C543*Input!P543/100</f>
        <v>1.7732735389894904E-2</v>
      </c>
      <c r="E543" s="138">
        <f>Input!M543</f>
        <v>2.6998712289303923</v>
      </c>
      <c r="F543" s="139">
        <f>E543*Input!N543/100</f>
        <v>3.1545564657988384E-4</v>
      </c>
      <c r="G543" s="140">
        <f t="shared" ref="G543:G555" si="1717">E543*137.88</f>
        <v>372.25824504492249</v>
      </c>
      <c r="H543" s="139">
        <f>G543*Input!L543/100</f>
        <v>2.5229412959016814E-2</v>
      </c>
      <c r="I543" s="137">
        <v>0</v>
      </c>
      <c r="J543" s="141">
        <f>(((C543*$G$4*0.000000001*Input!G543*(234/233))-(I543*0.000000000000001))/Input!F543)*1000000000000</f>
        <v>753.89115368976877</v>
      </c>
      <c r="K543" s="137">
        <f>J543*Input!P543/100</f>
        <v>6.4859584761926081</v>
      </c>
      <c r="L543" s="142">
        <f t="shared" ref="L543:L555" si="1718">(J543/234)*602200000000*0.0000028263/(365.2425*24*60)</f>
        <v>10.425766658756164</v>
      </c>
      <c r="M543" s="143">
        <f>L543*Input!P543/100</f>
        <v>8.9696091140223616E-2</v>
      </c>
      <c r="N543" s="137">
        <v>0</v>
      </c>
      <c r="O543" s="141">
        <f>(((G543*$D$4*0.000000001*Input!G543*(238/236))-(N543*0.000000001))/Input!F543)*1000000</f>
        <v>13.715757916270336</v>
      </c>
      <c r="P543" s="137">
        <f>O543*Input!N543/100</f>
        <v>1.6025628316815438E-3</v>
      </c>
      <c r="Q543" s="144">
        <f t="shared" ref="Q543:Q555" si="1719">(O543/238.05)*602200000000000000*0.00000000015512/(365.2425*24*60)</f>
        <v>10.233315732035393</v>
      </c>
      <c r="R543" s="145">
        <f>Q543*Input!N543/100</f>
        <v>1.1956708143388828E-3</v>
      </c>
      <c r="S543" s="143">
        <f>Input!S543*0.0000028263/0.000000000155125</f>
        <v>0.99888623655257991</v>
      </c>
      <c r="T543" s="137">
        <f>S543*Input!T543/100</f>
        <v>1.7210056187282568E-3</v>
      </c>
      <c r="U543" s="143">
        <f>S543</f>
        <v>0.99888623655257991</v>
      </c>
      <c r="V543" s="137">
        <f>U543*Input!T543/100</f>
        <v>1.7210056187282568E-3</v>
      </c>
      <c r="W543" s="146">
        <v>0</v>
      </c>
      <c r="X543" s="141">
        <f>((($L$4*0.000000001*Input!G543/Input!W543*(232/229))-(W543*0.000000001))/Input!F543)*1000000000</f>
        <v>0.91769408905121796</v>
      </c>
      <c r="Y543" s="141">
        <f>X543*Input!X543/100</f>
        <v>4.2647988869934745E-3</v>
      </c>
      <c r="Z543" s="141">
        <f t="shared" ref="Z543:Z555" si="1720">(X543/232)*6.022E+23*0.000000001*0.000000000049475/(365.2425*24*60)</f>
        <v>2.2407463862486208E-4</v>
      </c>
      <c r="AA543" s="141">
        <f>Z543*Input!X543/100</f>
        <v>1.0413418597898819E-6</v>
      </c>
      <c r="AB543" s="142">
        <v>0</v>
      </c>
      <c r="AC543" s="142">
        <v>0.85</v>
      </c>
      <c r="AD543" s="141">
        <f>(((Input!G543*$L$4*0.000000001*Input!U543*(230/229))-((AB543*0.000000000000001)+(Input!G543*AC543*0.000000000000001)))/Input!F543)*1000000000000</f>
        <v>225.07909300131001</v>
      </c>
      <c r="AE543" s="141">
        <f>AD543*Input!V543/100</f>
        <v>0.75392897932515124</v>
      </c>
      <c r="AF543" s="141">
        <f t="shared" ref="AF543:AF555" si="1721">(AD543/230)*602200000000*0.0000091577/(365.2425*24*60)</f>
        <v>10.261023563962071</v>
      </c>
      <c r="AG543" s="141">
        <f>AF543*Input!V543/100</f>
        <v>3.4370509136378229E-2</v>
      </c>
      <c r="AH543" s="137">
        <f t="shared" ref="AH543:AH555" si="1722">AF543/Z543</f>
        <v>45792.882349085114</v>
      </c>
      <c r="AI543" s="146">
        <f t="shared" ref="AI543:AI555" si="1723">AH543*SQRT((AG543/AF543)^2+(AA543/Z543)^2)</f>
        <v>262.33098984452886</v>
      </c>
      <c r="AJ543" s="143">
        <f t="shared" ref="AJ543:AJ555" si="1724">(U543-1)*1000</f>
        <v>-1.1137634474200908</v>
      </c>
      <c r="AK543" s="146">
        <f t="shared" ref="AK543:AK555" si="1725">V543*1000</f>
        <v>1.7210056187282567</v>
      </c>
      <c r="AL543" s="146">
        <f t="shared" ref="AL543:AL555" si="1726">AF543/Q543</f>
        <v>1.0027076103828145</v>
      </c>
      <c r="AM543" s="146">
        <f t="shared" ref="AM543:AM555" si="1727">AL543*SQRT((R543/Q543)^2+(AG543/AF543)^2)</f>
        <v>3.3607301651790702E-3</v>
      </c>
      <c r="AN543" s="137">
        <f>AF543/Q543</f>
        <v>1.0027076103828145</v>
      </c>
      <c r="AO543" s="141">
        <f t="shared" ref="AO543:AO555" si="1728">AN543*SQRT((R543/Q543)^2+(AG543/AF543)^2)</f>
        <v>3.3607301651790702E-3</v>
      </c>
      <c r="AP543" s="137" t="str">
        <f t="shared" ref="AP543:AP555" si="1729">ThU_Alter_Kombi(AN543,U543)</f>
        <v>Out of range</v>
      </c>
      <c r="AQ543" s="137" t="e">
        <f t="shared" ref="AQ543:AQ555" si="1730">Montealter(AN543,AO543,U543,V543)</f>
        <v>#VALUE!</v>
      </c>
      <c r="AR543" s="137" t="e">
        <f t="shared" ref="AR543:AR555" si="1731">(AQ543/AP543)*100</f>
        <v>#VALUE!</v>
      </c>
      <c r="AS543" s="145">
        <f t="shared" ref="AS543:AS555" si="1732">Z543/Q543</f>
        <v>2.1896582153074439E-5</v>
      </c>
      <c r="AT543" s="145">
        <f t="shared" ref="AT543:AT555" si="1733">AS543*SQRT((Y543/X543)^2+(P543/O543)^2)</f>
        <v>1.0179212229957533E-7</v>
      </c>
      <c r="AU543" s="137">
        <v>0.75</v>
      </c>
      <c r="AV543" s="137">
        <f t="shared" ref="AV543:AV555" si="1734">AU543/2</f>
        <v>0.375</v>
      </c>
      <c r="AW543" s="137" t="str">
        <f t="shared" ref="AW543:AW555" si="1735">marincorr_age(AN543,U543,AS543,AU543)</f>
        <v>Out of range</v>
      </c>
      <c r="AX543" s="147">
        <f t="shared" ref="AX543:AX555" si="1736">marincorr_age_error(AN543, AO543, U543, V543, AS543, AT543, AU543, AV543)</f>
        <v>254.51791971579999</v>
      </c>
      <c r="AY543" s="147" t="e">
        <f t="shared" ref="AY543:AY555" si="1737">SQRT(((AU543*EXP(-0.0000091577*AW543*1000))/(0.0000091577*(EXP(-0.0000091577*AW543*1000)+(AJ543/1000)*EXP(-(0.0000091577-0.0000028263)*AW543*1000)-AS543*AU543*EXP(-0.0000091577*AW543*1000))))^2*AT543^2+((AS543*EXP(-0.0000091577*AW543*1000))/(0.0000091577*(EXP(-0.0000091577*AW543*1000)+(AJ543/1000)*EXP(-(0.0000091577-0.0000028263)*AW543*1000)-AS543*AU543*EXP(-0.0000091577*AW543*1000))))^2*AV543^2+((0.0000091577/(0.0000091577-0.0000028263))*(EXP(-(0.0000091577-0.0000028263)*AW543*1000)-1)/(0.0000091577*(EXP(-0.0000091577*AW543*1000)+(AJ543/1000)*EXP(-(0.0000091577-0.0000028263)*AW543*1000)-AS543*AU543*EXP(-0.0000091577*AW543*1000))))^2*T543^2+(1/(0.0000091577*(EXP(-0.0000091577*AW543*1000)+(AJ543/1000)*EXP(-(0.0000091577-0.0000028263)*AW543*1000)-AS543*AU543*EXP(-0.0000091577*AW543*1000))))^2*AO543^2)/1000</f>
        <v>#VALUE!</v>
      </c>
      <c r="AZ543" s="137" t="str">
        <f>Input!B543</f>
        <v>Hu1-13</v>
      </c>
      <c r="BA543" s="148">
        <f>Input!E543</f>
        <v>0</v>
      </c>
      <c r="BB543" s="137" t="e">
        <f t="shared" ref="BB543:BB555" si="1738">((U543-1)*EXP(0.0000028263*AW543*1000))*1000</f>
        <v>#VALUE!</v>
      </c>
      <c r="BC543" s="143" t="e">
        <f t="shared" ref="BC543:BC555" si="1739">SQRT((EXP(0.0000028263*AW543*1000)*V543)^2+((U543-1)*0.0000028263*EXP(0.0000028263*AW543*1000)*AX543*1000)^2)*1000</f>
        <v>#VALUE!</v>
      </c>
      <c r="BD543" s="137" t="e">
        <f t="shared" ref="BD543:BD555" si="1740">AW543*1000-58</f>
        <v>#VALUE!</v>
      </c>
      <c r="BE543" s="149" t="e">
        <f t="shared" ref="BE543:BE555" si="1741">AY543/2*1000</f>
        <v>#VALUE!</v>
      </c>
      <c r="BF543" s="150" t="e">
        <f t="shared" ref="BF543:BF555" si="1742">AY543/AW543*100</f>
        <v>#VALUE!</v>
      </c>
      <c r="BG543" s="151"/>
      <c r="BH543" s="151"/>
      <c r="BI543" s="151"/>
      <c r="BJ543" s="151"/>
      <c r="BK543" s="151"/>
      <c r="BL543" s="151"/>
      <c r="BM543" s="155"/>
      <c r="BN543" s="151"/>
      <c r="BO543" s="151"/>
      <c r="BP543" s="151"/>
      <c r="BQ543" s="151"/>
      <c r="BR543" s="151"/>
      <c r="BS543" s="151"/>
      <c r="BT543" s="151"/>
      <c r="BU543" s="151"/>
      <c r="BV543" s="151"/>
      <c r="BW543" s="151"/>
      <c r="BX543" s="151"/>
      <c r="BY543" s="151"/>
      <c r="BZ543" s="151"/>
      <c r="CA543" s="151"/>
      <c r="CB543" s="151"/>
      <c r="CC543" s="151"/>
      <c r="CD543" s="151"/>
      <c r="CE543" s="151"/>
      <c r="CF543" s="151"/>
      <c r="CG543" s="151"/>
      <c r="CH543" s="151"/>
      <c r="CI543" s="151"/>
      <c r="CJ543" s="151"/>
      <c r="CK543" s="151"/>
      <c r="CL543" s="151"/>
      <c r="CM543" s="151"/>
      <c r="CN543" s="151"/>
      <c r="CO543" s="151"/>
      <c r="CP543" s="151"/>
      <c r="CQ543" s="151"/>
      <c r="CR543" s="151"/>
      <c r="CS543" s="151"/>
      <c r="CT543" s="151"/>
      <c r="CU543" s="151"/>
      <c r="CV543" s="151"/>
      <c r="CW543" s="151"/>
      <c r="CX543" s="151"/>
      <c r="CY543" s="151"/>
      <c r="CZ543" s="151"/>
      <c r="DA543" s="151"/>
      <c r="DB543" s="151"/>
      <c r="DC543" s="151"/>
      <c r="DD543" s="151"/>
      <c r="DE543" s="151"/>
    </row>
    <row r="544" spans="1:109" ht="15" customHeight="1" x14ac:dyDescent="0.2">
      <c r="A544" s="9">
        <f>Input!A544</f>
        <v>9586</v>
      </c>
      <c r="B544" s="9" t="str">
        <f>Input!B544</f>
        <v>M5_54/2-0.25</v>
      </c>
      <c r="C544" s="9">
        <f>Input!O544</f>
        <v>0.12965632267437613</v>
      </c>
      <c r="D544" s="9">
        <f>C544*Input!P544/100</f>
        <v>1.0989208277939109E-3</v>
      </c>
      <c r="E544" s="11">
        <f>Input!M544</f>
        <v>9.6583822783289364E-2</v>
      </c>
      <c r="F544" s="12">
        <f>E544*Input!N544/100</f>
        <v>2.8262975679900999E-5</v>
      </c>
      <c r="G544" s="13">
        <f t="shared" si="1717"/>
        <v>13.316977485359937</v>
      </c>
      <c r="H544" s="12">
        <f>G544*Input!L544/100</f>
        <v>4.9264184146288739E-3</v>
      </c>
      <c r="I544" s="9">
        <v>0.3</v>
      </c>
      <c r="J544" s="21">
        <f>(((C544*$G$4*0.000000001*Input!G544*(234/233))-(I544*0.000000000000001))/Input!F544)*1000000000000</f>
        <v>9.3668758046160043</v>
      </c>
      <c r="K544" s="9">
        <f>J544*Input!P544/100</f>
        <v>7.9390304311674431E-2</v>
      </c>
      <c r="L544" s="14">
        <f t="shared" si="1718"/>
        <v>0.12953708367914046</v>
      </c>
      <c r="M544" s="22">
        <f>L544*Input!P544/100</f>
        <v>1.0979102005244734E-3</v>
      </c>
      <c r="N544" s="9">
        <v>5.0000000000000001E-3</v>
      </c>
      <c r="O544" s="21">
        <f>(((G544*$D$4*0.000000001*Input!G544*(238/236))-(N544*0.000000001))/Input!F544)*1000000</f>
        <v>9.6878224691334378E-2</v>
      </c>
      <c r="P544" s="9">
        <f>O544*Input!N544/100</f>
        <v>2.8349125448334398E-5</v>
      </c>
      <c r="Q544" s="23">
        <f t="shared" si="1719"/>
        <v>7.2280763985303323E-2</v>
      </c>
      <c r="R544" s="24">
        <f>Q544*Input!N544/100</f>
        <v>2.1151259245815883E-5</v>
      </c>
      <c r="S544" s="65">
        <f>Input!S544*0.0000028263/0.000000000155125</f>
        <v>1.7840511564620909</v>
      </c>
      <c r="T544" s="9">
        <f>S544*Input!T544/100</f>
        <v>1.4339225896648398E-2</v>
      </c>
      <c r="U544" s="9">
        <f>S544*1/((U543+U545)/2)</f>
        <v>1.7845567111592271</v>
      </c>
      <c r="V544" s="9">
        <f>U544*Input!T544/100</f>
        <v>1.4343289268362314E-2</v>
      </c>
      <c r="W544" s="3">
        <v>3.0000000000000001E-3</v>
      </c>
      <c r="X544" s="21">
        <f>((($L$4*0.000000001*Input!G544/Input!W544*(232/229))-(W544*0.000000001))/Input!F544)*1000000000</f>
        <v>1.2407936477866894</v>
      </c>
      <c r="Y544" s="21">
        <f>X544*Input!X544/100</f>
        <v>3.0333603996514635E-3</v>
      </c>
      <c r="Z544" s="21">
        <f t="shared" si="1720"/>
        <v>3.0296630604134737E-4</v>
      </c>
      <c r="AA544" s="21">
        <f>Z544*Input!X544/100</f>
        <v>7.4065981625052597E-7</v>
      </c>
      <c r="AB544" s="14">
        <v>0.05</v>
      </c>
      <c r="AC544" s="14">
        <v>0.85</v>
      </c>
      <c r="AD544" s="21">
        <f>(((Input!G544*$L$4*0.000000001*Input!U544*(230/229))-((AB544*0.000000000000001)+(Input!G544*AC544*0.000000000000001)))/Input!F544)*1000000000000</f>
        <v>3.0698123754217774</v>
      </c>
      <c r="AE544" s="21">
        <f>AD544*Input!V544/100</f>
        <v>1.8510584248383585E-2</v>
      </c>
      <c r="AF544" s="21">
        <f t="shared" si="1721"/>
        <v>0.1399482142082468</v>
      </c>
      <c r="AG544" s="21">
        <f>AF544*Input!V544/100</f>
        <v>8.4387020856825461E-4</v>
      </c>
      <c r="AH544" s="9">
        <f t="shared" si="1722"/>
        <v>461.9266612081521</v>
      </c>
      <c r="AI544" s="3">
        <f t="shared" si="1723"/>
        <v>3.0055746277224022</v>
      </c>
      <c r="AJ544" s="22">
        <f t="shared" si="1724"/>
        <v>784.55671115922712</v>
      </c>
      <c r="AK544" s="3">
        <f t="shared" si="1725"/>
        <v>14.343289268362314</v>
      </c>
      <c r="AL544" s="3">
        <f t="shared" si="1726"/>
        <v>1.936175082995832</v>
      </c>
      <c r="AM544" s="3">
        <f t="shared" si="1727"/>
        <v>1.1688633038256629E-2</v>
      </c>
      <c r="AN544" s="9">
        <f>AL544*1/((AN543+AN545)/2)</f>
        <v>1.9287107151134599</v>
      </c>
      <c r="AO544" s="21">
        <f t="shared" si="1728"/>
        <v>1.1643570865002856E-2</v>
      </c>
      <c r="AP544" s="58">
        <f t="shared" si="1729"/>
        <v>317.87979999999999</v>
      </c>
      <c r="AQ544" s="58">
        <f t="shared" si="1730"/>
        <v>15.026199999999999</v>
      </c>
      <c r="AR544" s="58">
        <f t="shared" si="1731"/>
        <v>4.7270068749256797</v>
      </c>
      <c r="AS544" s="67">
        <f t="shared" si="1732"/>
        <v>4.1915205282410791E-3</v>
      </c>
      <c r="AT544" s="67">
        <f t="shared" si="1733"/>
        <v>1.0320130831037271E-5</v>
      </c>
      <c r="AU544" s="58">
        <v>0.75</v>
      </c>
      <c r="AV544" s="58">
        <f t="shared" si="1734"/>
        <v>0.375</v>
      </c>
      <c r="AW544" s="58">
        <f t="shared" si="1735"/>
        <v>317.76249999999999</v>
      </c>
      <c r="AX544" s="57">
        <f t="shared" si="1736"/>
        <v>14.229525580400001</v>
      </c>
      <c r="AY544" s="47">
        <f t="shared" si="1737"/>
        <v>14.68244220995329</v>
      </c>
      <c r="AZ544" s="9" t="str">
        <f>Input!B544</f>
        <v>M5_54/2-0.25</v>
      </c>
      <c r="BA544" s="48">
        <f>Input!E544</f>
        <v>0.25</v>
      </c>
      <c r="BB544" s="58">
        <f t="shared" si="1738"/>
        <v>1926.0200700097116</v>
      </c>
      <c r="BC544" s="22">
        <f t="shared" si="1739"/>
        <v>85.086333386002835</v>
      </c>
      <c r="BD544" s="9">
        <f t="shared" si="1740"/>
        <v>317704.5</v>
      </c>
      <c r="BE544" s="49">
        <f t="shared" si="1741"/>
        <v>7341.2211049766447</v>
      </c>
      <c r="BF544" s="89">
        <f t="shared" si="1742"/>
        <v>4.6205710900289656</v>
      </c>
      <c r="BG544" s="85"/>
      <c r="BH544" s="85"/>
      <c r="BI544" s="85"/>
      <c r="BJ544" s="85"/>
      <c r="BK544" s="85"/>
      <c r="BL544" s="85"/>
      <c r="BM544" s="90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s="154" customFormat="1" ht="15" customHeight="1" x14ac:dyDescent="0.2">
      <c r="A545" s="137">
        <f>Input!A545</f>
        <v>9186</v>
      </c>
      <c r="B545" s="137" t="str">
        <f>Input!B545</f>
        <v>Hu1-13</v>
      </c>
      <c r="C545" s="137">
        <f>Input!O545</f>
        <v>2.0977652390492274</v>
      </c>
      <c r="D545" s="137">
        <f>C545*Input!P545/100</f>
        <v>2.2996011994295934E-2</v>
      </c>
      <c r="E545" s="138">
        <f>Input!M545</f>
        <v>2.6991028813647366</v>
      </c>
      <c r="F545" s="139">
        <f>E545*Input!N545/100</f>
        <v>3.8123172650769558E-4</v>
      </c>
      <c r="G545" s="140">
        <f t="shared" si="1717"/>
        <v>372.1523052825699</v>
      </c>
      <c r="H545" s="139">
        <f>G545*Input!L545/100</f>
        <v>2.0394223892502877E-2</v>
      </c>
      <c r="I545" s="137">
        <v>0</v>
      </c>
      <c r="J545" s="141">
        <f>(((C545*$G$4*0.000000001*Input!G545*(234/233))-(I545*0.000000000000001))/Input!F545)*1000000000000</f>
        <v>767.28253899435117</v>
      </c>
      <c r="K545" s="137">
        <f>J545*Input!P545/100</f>
        <v>8.41106437521338</v>
      </c>
      <c r="L545" s="142">
        <f t="shared" si="1718"/>
        <v>10.610959783439684</v>
      </c>
      <c r="M545" s="143">
        <f>L545*Input!P545/100</f>
        <v>0.11631890638132777</v>
      </c>
      <c r="N545" s="137">
        <v>0</v>
      </c>
      <c r="O545" s="141">
        <f>(((G545*$D$4*0.000000001*Input!G545*(238/236))-(N545*0.000000001))/Input!F545)*1000000</f>
        <v>13.711854593366207</v>
      </c>
      <c r="P545" s="137">
        <f>O545*Input!N545/100</f>
        <v>1.9367153569219895E-3</v>
      </c>
      <c r="Q545" s="144">
        <f t="shared" si="1719"/>
        <v>10.230403466018023</v>
      </c>
      <c r="R545" s="145">
        <f>Q545*Input!N545/100</f>
        <v>1.4449817393579103E-3</v>
      </c>
      <c r="S545" s="143">
        <f>Input!S545*0.0000028263/0.000000000155125</f>
        <v>1.0005471749002757</v>
      </c>
      <c r="T545" s="137">
        <f>S545*Input!T545/100</f>
        <v>1.9274105933552194E-3</v>
      </c>
      <c r="U545" s="143">
        <f>S545</f>
        <v>1.0005471749002757</v>
      </c>
      <c r="V545" s="137">
        <f>U545*Input!T545/100</f>
        <v>1.9274105933552194E-3</v>
      </c>
      <c r="W545" s="146">
        <v>0</v>
      </c>
      <c r="X545" s="141">
        <f>((($L$4*0.000000001*Input!G545/Input!W545*(232/229))-(W545*0.000000001))/Input!F545)*1000000000</f>
        <v>0.91673869382864082</v>
      </c>
      <c r="Y545" s="141">
        <f>X545*Input!X545/100</f>
        <v>4.9350989819752968E-3</v>
      </c>
      <c r="Z545" s="141">
        <f t="shared" si="1720"/>
        <v>2.2384135844817033E-4</v>
      </c>
      <c r="AA545" s="141">
        <f>Z545*Input!X545/100</f>
        <v>1.2050099637313034E-6</v>
      </c>
      <c r="AB545" s="142">
        <v>0</v>
      </c>
      <c r="AC545" s="142">
        <v>0.85</v>
      </c>
      <c r="AD545" s="141">
        <f>(((Input!G545*$L$4*0.000000001*Input!U545*(230/229))-((AB545*0.000000000000001)+(Input!G545*AC545*0.000000000000001)))/Input!F545)*1000000000000</f>
        <v>225.5367961104325</v>
      </c>
      <c r="AE545" s="141">
        <f>AD545*Input!V545/100</f>
        <v>0.76590493561117823</v>
      </c>
      <c r="AF545" s="141">
        <f t="shared" si="1721"/>
        <v>10.281889572996404</v>
      </c>
      <c r="AG545" s="141">
        <f>AF545*Input!V545/100</f>
        <v>3.4916475303263333E-2</v>
      </c>
      <c r="AH545" s="137">
        <f t="shared" si="1722"/>
        <v>45933.824045198235</v>
      </c>
      <c r="AI545" s="146">
        <f t="shared" si="1723"/>
        <v>292.36589242980716</v>
      </c>
      <c r="AJ545" s="143">
        <f t="shared" si="1724"/>
        <v>0.54717490027567095</v>
      </c>
      <c r="AK545" s="146">
        <f t="shared" si="1725"/>
        <v>1.9274105933552195</v>
      </c>
      <c r="AL545" s="146">
        <f t="shared" si="1726"/>
        <v>1.0050326565466747</v>
      </c>
      <c r="AM545" s="146">
        <f t="shared" si="1727"/>
        <v>3.4159614136571627E-3</v>
      </c>
      <c r="AN545" s="137">
        <f>AF545/Q545</f>
        <v>1.0050326565466747</v>
      </c>
      <c r="AO545" s="141">
        <f t="shared" si="1728"/>
        <v>3.4159614136571627E-3</v>
      </c>
      <c r="AP545" s="137" t="str">
        <f t="shared" si="1729"/>
        <v>Out of range</v>
      </c>
      <c r="AQ545" s="137" t="e">
        <f t="shared" si="1730"/>
        <v>#VALUE!</v>
      </c>
      <c r="AR545" s="137" t="e">
        <f t="shared" si="1731"/>
        <v>#VALUE!</v>
      </c>
      <c r="AS545" s="145">
        <f t="shared" si="1732"/>
        <v>2.1880012767013189E-5</v>
      </c>
      <c r="AT545" s="145">
        <f t="shared" si="1733"/>
        <v>1.1782767499189101E-7</v>
      </c>
      <c r="AU545" s="137">
        <v>0.75</v>
      </c>
      <c r="AV545" s="137">
        <f t="shared" si="1734"/>
        <v>0.375</v>
      </c>
      <c r="AW545" s="137" t="str">
        <f t="shared" si="1735"/>
        <v>Out of range</v>
      </c>
      <c r="AX545" s="147">
        <f t="shared" si="1736"/>
        <v>281.76393674640002</v>
      </c>
      <c r="AY545" s="147" t="e">
        <f t="shared" si="1737"/>
        <v>#VALUE!</v>
      </c>
      <c r="AZ545" s="137" t="str">
        <f>Input!B545</f>
        <v>Hu1-13</v>
      </c>
      <c r="BA545" s="148">
        <f>Input!E545</f>
        <v>0</v>
      </c>
      <c r="BB545" s="137" t="e">
        <f t="shared" si="1738"/>
        <v>#VALUE!</v>
      </c>
      <c r="BC545" s="143" t="e">
        <f t="shared" si="1739"/>
        <v>#VALUE!</v>
      </c>
      <c r="BD545" s="137" t="e">
        <f t="shared" si="1740"/>
        <v>#VALUE!</v>
      </c>
      <c r="BE545" s="149" t="e">
        <f t="shared" si="1741"/>
        <v>#VALUE!</v>
      </c>
      <c r="BF545" s="150" t="e">
        <f t="shared" si="1742"/>
        <v>#VALUE!</v>
      </c>
      <c r="BG545" s="151"/>
      <c r="BH545" s="151"/>
      <c r="BI545" s="151"/>
      <c r="BJ545" s="151"/>
      <c r="BK545" s="151"/>
      <c r="BL545" s="151"/>
      <c r="BM545" s="155"/>
      <c r="BN545" s="151"/>
      <c r="BO545" s="151"/>
      <c r="BP545" s="151"/>
      <c r="BQ545" s="151"/>
      <c r="BR545" s="151"/>
      <c r="BS545" s="151"/>
      <c r="BT545" s="151"/>
      <c r="BU545" s="151"/>
      <c r="BV545" s="151"/>
      <c r="BW545" s="151"/>
      <c r="BX545" s="151"/>
      <c r="BY545" s="151"/>
      <c r="BZ545" s="151"/>
      <c r="CA545" s="151"/>
      <c r="CB545" s="151"/>
      <c r="CC545" s="151"/>
      <c r="CD545" s="151"/>
      <c r="CE545" s="151"/>
      <c r="CF545" s="151"/>
      <c r="CG545" s="151"/>
      <c r="CH545" s="151"/>
      <c r="CI545" s="151"/>
      <c r="CJ545" s="151"/>
      <c r="CK545" s="151"/>
      <c r="CL545" s="151"/>
      <c r="CM545" s="151"/>
      <c r="CN545" s="151"/>
      <c r="CO545" s="151"/>
      <c r="CP545" s="151"/>
      <c r="CQ545" s="151"/>
      <c r="CR545" s="151"/>
      <c r="CS545" s="151"/>
      <c r="CT545" s="151"/>
      <c r="CU545" s="151"/>
      <c r="CV545" s="151"/>
      <c r="CW545" s="151"/>
      <c r="CX545" s="151"/>
      <c r="CY545" s="151"/>
      <c r="CZ545" s="151"/>
      <c r="DA545" s="151"/>
      <c r="DB545" s="151"/>
      <c r="DC545" s="151"/>
      <c r="DD545" s="151"/>
      <c r="DE545" s="151"/>
    </row>
    <row r="546" spans="1:109" ht="15" customHeight="1" x14ac:dyDescent="0.2">
      <c r="A546" s="9">
        <f>Input!A546</f>
        <v>9587</v>
      </c>
      <c r="B546" s="9" t="str">
        <f>Input!B546</f>
        <v>M5_54/2-5.55</v>
      </c>
      <c r="C546" s="9">
        <f>Input!O546</f>
        <v>0.24362808403412567</v>
      </c>
      <c r="D546" s="9">
        <f>C546*Input!P546/100</f>
        <v>1.5346901855140867E-3</v>
      </c>
      <c r="E546" s="11">
        <f>Input!M546</f>
        <v>0.18994984049811081</v>
      </c>
      <c r="F546" s="12">
        <f>E546*Input!N546/100</f>
        <v>2.8839831510324224E-5</v>
      </c>
      <c r="G546" s="13">
        <f t="shared" si="1717"/>
        <v>26.190284007879519</v>
      </c>
      <c r="H546" s="12">
        <f>G546*Input!L546/100</f>
        <v>4.8110014691689568E-3</v>
      </c>
      <c r="I546" s="9">
        <v>0.3</v>
      </c>
      <c r="J546" s="21">
        <f>(((C546*$G$4*0.000000001*Input!G546*(234/233))-(I546*0.000000000000001))/Input!F546)*1000000000000</f>
        <v>18.221978689438551</v>
      </c>
      <c r="K546" s="9">
        <f>J546*Input!P546/100</f>
        <v>0.11478599425922929</v>
      </c>
      <c r="L546" s="14">
        <f t="shared" si="1718"/>
        <v>0.25199671988072037</v>
      </c>
      <c r="M546" s="22">
        <f>L546*Input!P546/100</f>
        <v>1.5874068636869991E-3</v>
      </c>
      <c r="N546" s="9">
        <v>5.0000000000000001E-3</v>
      </c>
      <c r="O546" s="21">
        <f>(((G546*$D$4*0.000000001*Input!G546*(238/236))-(N546*0.000000001))/Input!F546)*1000000</f>
        <v>0.19729288250415836</v>
      </c>
      <c r="P546" s="9">
        <f>O546*Input!N546/100</f>
        <v>2.9954715806474768E-5</v>
      </c>
      <c r="Q546" s="23">
        <f t="shared" si="1719"/>
        <v>0.14720005782206316</v>
      </c>
      <c r="R546" s="24">
        <f>Q546*Input!N546/100</f>
        <v>2.2349188895162596E-5</v>
      </c>
      <c r="S546" s="65">
        <f>Input!S546*0.0000028263/0.000000000155125</f>
        <v>1.7071437554101496</v>
      </c>
      <c r="T546" s="9">
        <f>S546*Input!T546/100</f>
        <v>8.3380533360833224E-3</v>
      </c>
      <c r="U546" s="9">
        <f>S546*1/((U545+U547)/2)</f>
        <v>1.7081661699459929</v>
      </c>
      <c r="V546" s="9">
        <f>U546*Input!T546/100</f>
        <v>8.3430470262189256E-3</v>
      </c>
      <c r="W546" s="3">
        <v>3.0000000000000001E-3</v>
      </c>
      <c r="X546" s="21">
        <f>((($L$4*0.000000001*Input!G546/Input!W546*(232/229))-(W546*0.000000001))/Input!F546)*1000000000</f>
        <v>0.41589438703941506</v>
      </c>
      <c r="Y546" s="21">
        <f>X546*Input!X546/100</f>
        <v>1.3887935104386735E-3</v>
      </c>
      <c r="Z546" s="21">
        <f t="shared" si="1720"/>
        <v>1.015495093559051E-4</v>
      </c>
      <c r="AA546" s="21">
        <f>Z546*Input!X546/100</f>
        <v>3.3910363779049167E-7</v>
      </c>
      <c r="AB546" s="14">
        <v>0.05</v>
      </c>
      <c r="AC546" s="14">
        <v>0.85</v>
      </c>
      <c r="AD546" s="21">
        <f>(((Input!G546*$L$4*0.000000001*Input!U546*(230/229))-((AB546*0.000000000000001)+(Input!G546*AC546*0.000000000000001)))/Input!F546)*1000000000000</f>
        <v>6.0108246710363176</v>
      </c>
      <c r="AE546" s="21">
        <f>AD546*Input!V546/100</f>
        <v>2.4276443925144487E-2</v>
      </c>
      <c r="AF546" s="21">
        <f t="shared" si="1721"/>
        <v>0.27402462292661384</v>
      </c>
      <c r="AG546" s="21">
        <f>AF546*Input!V546/100</f>
        <v>1.1067272390495268E-3</v>
      </c>
      <c r="AH546" s="9">
        <f t="shared" si="1722"/>
        <v>2698.4337459103572</v>
      </c>
      <c r="AI546" s="3">
        <f t="shared" si="1723"/>
        <v>14.14110270751724</v>
      </c>
      <c r="AJ546" s="22">
        <f t="shared" si="1724"/>
        <v>708.16616994599292</v>
      </c>
      <c r="AK546" s="3">
        <f t="shared" si="1725"/>
        <v>8.343047026218926</v>
      </c>
      <c r="AL546" s="3">
        <f t="shared" si="1726"/>
        <v>1.8615795875424004</v>
      </c>
      <c r="AM546" s="3">
        <f t="shared" si="1727"/>
        <v>7.5238352231043392E-3</v>
      </c>
      <c r="AN546" s="9">
        <f>AL546*1/((AN545+AN547)/2)</f>
        <v>1.8506681969119412</v>
      </c>
      <c r="AO546" s="21">
        <f t="shared" si="1728"/>
        <v>7.4797353061800895E-3</v>
      </c>
      <c r="AP546" s="58">
        <f t="shared" si="1729"/>
        <v>331.49340000000001</v>
      </c>
      <c r="AQ546" s="58">
        <f t="shared" si="1730"/>
        <v>11.016299999999999</v>
      </c>
      <c r="AR546" s="58">
        <f t="shared" si="1731"/>
        <v>3.323233584741053</v>
      </c>
      <c r="AS546" s="67">
        <f t="shared" si="1732"/>
        <v>6.8987411321984066E-4</v>
      </c>
      <c r="AT546" s="67">
        <f t="shared" si="1733"/>
        <v>2.3060722403949511E-6</v>
      </c>
      <c r="AU546" s="58">
        <v>0.75</v>
      </c>
      <c r="AV546" s="58">
        <f t="shared" si="1734"/>
        <v>0.375</v>
      </c>
      <c r="AW546" s="58">
        <f t="shared" si="1735"/>
        <v>331.47329999999999</v>
      </c>
      <c r="AX546" s="57">
        <f t="shared" si="1736"/>
        <v>11.0348486821</v>
      </c>
      <c r="AY546" s="47">
        <f t="shared" si="1737"/>
        <v>10.49249840054876</v>
      </c>
      <c r="AZ546" s="9" t="str">
        <f>Input!B546</f>
        <v>M5_54/2-5.55</v>
      </c>
      <c r="BA546" s="48">
        <f>Input!E546</f>
        <v>5.55</v>
      </c>
      <c r="BB546" s="58">
        <f t="shared" si="1738"/>
        <v>1807.1779380267519</v>
      </c>
      <c r="BC546" s="22">
        <f t="shared" si="1739"/>
        <v>60.249130319333382</v>
      </c>
      <c r="BD546" s="9">
        <f t="shared" si="1740"/>
        <v>331415.3</v>
      </c>
      <c r="BE546" s="49">
        <f t="shared" si="1741"/>
        <v>5246.2492002743802</v>
      </c>
      <c r="BF546" s="89">
        <f t="shared" si="1742"/>
        <v>3.1654128403550934</v>
      </c>
      <c r="BG546" s="85"/>
      <c r="BH546" s="85"/>
      <c r="BI546" s="85"/>
      <c r="BJ546" s="85"/>
      <c r="BK546" s="85"/>
      <c r="BL546" s="85"/>
      <c r="BM546" s="90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s="154" customFormat="1" ht="15" customHeight="1" x14ac:dyDescent="0.2">
      <c r="A547" s="137">
        <f>Input!A547</f>
        <v>9186</v>
      </c>
      <c r="B547" s="137" t="str">
        <f>Input!B547</f>
        <v>Hu1-13</v>
      </c>
      <c r="C547" s="137">
        <f>Input!O547</f>
        <v>2.0372934070477204</v>
      </c>
      <c r="D547" s="137">
        <f>C547*Input!P547/100</f>
        <v>2.5795969725691838E-2</v>
      </c>
      <c r="E547" s="138">
        <f>Input!M547</f>
        <v>2.6994181132524719</v>
      </c>
      <c r="F547" s="139">
        <f>E547*Input!N547/100</f>
        <v>3.378557023418183E-4</v>
      </c>
      <c r="G547" s="140">
        <f t="shared" si="1717"/>
        <v>372.1957694552508</v>
      </c>
      <c r="H547" s="139">
        <f>G547*Input!L547/100</f>
        <v>2.9109071618790627E-2</v>
      </c>
      <c r="I547" s="137">
        <v>0</v>
      </c>
      <c r="J547" s="141">
        <f>(((C547*$G$4*0.000000001*Input!G547*(234/233))-(I547*0.000000000000001))/Input!F547)*1000000000000</f>
        <v>745.16424857173672</v>
      </c>
      <c r="K547" s="137">
        <f>J547*Input!P547/100</f>
        <v>9.4351821540912582</v>
      </c>
      <c r="L547" s="142">
        <f t="shared" si="1718"/>
        <v>10.305079904483479</v>
      </c>
      <c r="M547" s="143">
        <f>L547*Input!P547/100</f>
        <v>0.13048171084110544</v>
      </c>
      <c r="N547" s="137">
        <v>0</v>
      </c>
      <c r="O547" s="141">
        <f>(((G547*$D$4*0.000000001*Input!G547*(238/236))-(N547*0.000000001))/Input!F547)*1000000</f>
        <v>13.713456019468804</v>
      </c>
      <c r="P547" s="137">
        <f>O547*Input!N547/100</f>
        <v>1.716358533805962E-3</v>
      </c>
      <c r="Q547" s="144">
        <f t="shared" si="1719"/>
        <v>10.231598288719725</v>
      </c>
      <c r="R547" s="145">
        <f>Q547*Input!N547/100</f>
        <v>1.2805736943617525E-3</v>
      </c>
      <c r="S547" s="143">
        <f>Input!S547*0.0000028263/0.000000000155125</f>
        <v>0.99825573484722796</v>
      </c>
      <c r="T547" s="137">
        <f>S547*Input!T547/100</f>
        <v>1.5832388730445529E-3</v>
      </c>
      <c r="U547" s="143">
        <f>S547</f>
        <v>0.99825573484722796</v>
      </c>
      <c r="V547" s="137">
        <f>U547*Input!T547/100</f>
        <v>1.5832388730445529E-3</v>
      </c>
      <c r="W547" s="146">
        <v>0</v>
      </c>
      <c r="X547" s="141">
        <f>((($L$4*0.000000001*Input!G547/Input!W547*(232/229))-(W547*0.000000001))/Input!F547)*1000000000</f>
        <v>0.90739787713817155</v>
      </c>
      <c r="Y547" s="141">
        <f>X547*Input!X547/100</f>
        <v>3.4323607391282644E-3</v>
      </c>
      <c r="Z547" s="141">
        <f t="shared" si="1720"/>
        <v>2.2156059828053976E-4</v>
      </c>
      <c r="AA547" s="141">
        <f>Z547*Input!X547/100</f>
        <v>8.380842825799278E-7</v>
      </c>
      <c r="AB547" s="142">
        <v>0</v>
      </c>
      <c r="AC547" s="142">
        <v>0.85</v>
      </c>
      <c r="AD547" s="141">
        <f>(((Input!G547*$L$4*0.000000001*Input!U547*(230/229))-((AB547*0.000000000000001)+(Input!G547*AC547*0.000000000000001)))/Input!F547)*1000000000000</f>
        <v>225.95062733233058</v>
      </c>
      <c r="AE547" s="141">
        <f>AD547*Input!V547/100</f>
        <v>0.58464460618933545</v>
      </c>
      <c r="AF547" s="141">
        <f t="shared" si="1721"/>
        <v>10.300755527460572</v>
      </c>
      <c r="AG547" s="141">
        <f>AF547*Input!V547/100</f>
        <v>2.6653084480917025E-2</v>
      </c>
      <c r="AH547" s="137">
        <f t="shared" si="1722"/>
        <v>46491.820329974769</v>
      </c>
      <c r="AI547" s="146">
        <f t="shared" si="1723"/>
        <v>213.06989435781682</v>
      </c>
      <c r="AJ547" s="143">
        <f t="shared" si="1724"/>
        <v>-1.7442651527720399</v>
      </c>
      <c r="AK547" s="146">
        <f t="shared" si="1725"/>
        <v>1.583238873044553</v>
      </c>
      <c r="AL547" s="146">
        <f t="shared" si="1726"/>
        <v>1.0067591823671471</v>
      </c>
      <c r="AM547" s="146">
        <f t="shared" si="1727"/>
        <v>2.6080233016137783E-3</v>
      </c>
      <c r="AN547" s="137">
        <f>AF547/Q547</f>
        <v>1.0067591823671471</v>
      </c>
      <c r="AO547" s="141">
        <f t="shared" si="1728"/>
        <v>2.6080233016137783E-3</v>
      </c>
      <c r="AP547" s="137" t="str">
        <f t="shared" si="1729"/>
        <v>Out of range</v>
      </c>
      <c r="AQ547" s="137" t="e">
        <f t="shared" si="1730"/>
        <v>#VALUE!</v>
      </c>
      <c r="AR547" s="137" t="e">
        <f t="shared" si="1731"/>
        <v>#VALUE!</v>
      </c>
      <c r="AS547" s="145">
        <f t="shared" si="1732"/>
        <v>2.1654544288042364E-5</v>
      </c>
      <c r="AT547" s="145">
        <f t="shared" si="1733"/>
        <v>8.1956200552785633E-8</v>
      </c>
      <c r="AU547" s="137">
        <v>0.75</v>
      </c>
      <c r="AV547" s="137">
        <f t="shared" si="1734"/>
        <v>0.375</v>
      </c>
      <c r="AW547" s="137" t="str">
        <f t="shared" si="1735"/>
        <v>Out of range</v>
      </c>
      <c r="AX547" s="147">
        <f t="shared" si="1736"/>
        <v>0</v>
      </c>
      <c r="AY547" s="147" t="e">
        <f t="shared" si="1737"/>
        <v>#VALUE!</v>
      </c>
      <c r="AZ547" s="137" t="str">
        <f>Input!B547</f>
        <v>Hu1-13</v>
      </c>
      <c r="BA547" s="148">
        <f>Input!E547</f>
        <v>0</v>
      </c>
      <c r="BB547" s="137" t="e">
        <f t="shared" si="1738"/>
        <v>#VALUE!</v>
      </c>
      <c r="BC547" s="143" t="e">
        <f t="shared" si="1739"/>
        <v>#VALUE!</v>
      </c>
      <c r="BD547" s="137" t="e">
        <f t="shared" si="1740"/>
        <v>#VALUE!</v>
      </c>
      <c r="BE547" s="149" t="e">
        <f t="shared" si="1741"/>
        <v>#VALUE!</v>
      </c>
      <c r="BF547" s="150" t="e">
        <f t="shared" si="1742"/>
        <v>#VALUE!</v>
      </c>
      <c r="BG547" s="151"/>
      <c r="BH547" s="151"/>
      <c r="BI547" s="151"/>
      <c r="BJ547" s="151"/>
      <c r="BK547" s="151"/>
      <c r="BL547" s="151"/>
      <c r="BM547" s="155"/>
      <c r="BN547" s="151"/>
      <c r="BO547" s="151"/>
      <c r="BP547" s="151"/>
      <c r="BQ547" s="151"/>
      <c r="BR547" s="151"/>
      <c r="BS547" s="151"/>
      <c r="BT547" s="151"/>
      <c r="BU547" s="151"/>
      <c r="BV547" s="151"/>
      <c r="BW547" s="151"/>
      <c r="BX547" s="151"/>
      <c r="BY547" s="151"/>
      <c r="BZ547" s="151"/>
      <c r="CA547" s="151"/>
      <c r="CB547" s="151"/>
      <c r="CC547" s="151"/>
      <c r="CD547" s="151"/>
      <c r="CE547" s="151"/>
      <c r="CF547" s="151"/>
      <c r="CG547" s="151"/>
      <c r="CH547" s="151"/>
      <c r="CI547" s="151"/>
      <c r="CJ547" s="151"/>
      <c r="CK547" s="151"/>
      <c r="CL547" s="151"/>
      <c r="CM547" s="151"/>
      <c r="CN547" s="151"/>
      <c r="CO547" s="151"/>
      <c r="CP547" s="151"/>
      <c r="CQ547" s="151"/>
      <c r="CR547" s="151"/>
      <c r="CS547" s="151"/>
      <c r="CT547" s="151"/>
      <c r="CU547" s="151"/>
      <c r="CV547" s="151"/>
      <c r="CW547" s="151"/>
      <c r="CX547" s="151"/>
      <c r="CY547" s="151"/>
      <c r="CZ547" s="151"/>
      <c r="DA547" s="151"/>
      <c r="DB547" s="151"/>
      <c r="DC547" s="151"/>
      <c r="DD547" s="151"/>
      <c r="DE547" s="151"/>
    </row>
    <row r="548" spans="1:109" ht="15" customHeight="1" x14ac:dyDescent="0.2">
      <c r="A548" s="9">
        <f>Input!A548</f>
        <v>9567</v>
      </c>
      <c r="B548" s="9" t="str">
        <f>Input!B548</f>
        <v>M5_14_42-0.55</v>
      </c>
      <c r="C548" s="9">
        <f>Input!O548</f>
        <v>1.0584174364300232</v>
      </c>
      <c r="D548" s="9">
        <f>C548*Input!P548/100</f>
        <v>2.8022478564180102E-3</v>
      </c>
      <c r="E548" s="11">
        <f>Input!M548</f>
        <v>1.0512299413300572</v>
      </c>
      <c r="F548" s="12">
        <f>E548*Input!N548/100</f>
        <v>4.0935254679280046E-5</v>
      </c>
      <c r="G548" s="13">
        <f t="shared" si="1717"/>
        <v>144.94358431058828</v>
      </c>
      <c r="H548" s="12">
        <f>G548*Input!L548/100</f>
        <v>8.2745563957955098E-3</v>
      </c>
      <c r="I548" s="9">
        <v>0.3</v>
      </c>
      <c r="J548" s="21">
        <f>(((C548*$G$4*0.000000001*Input!G548*(234/233))-(I548*0.000000000000001))/Input!F548)*1000000000000</f>
        <v>78.819421354839591</v>
      </c>
      <c r="K548" s="9">
        <f>J548*Input!P548/100</f>
        <v>0.20868094849296259</v>
      </c>
      <c r="L548" s="14">
        <f t="shared" si="1718"/>
        <v>1.0900153042011911</v>
      </c>
      <c r="M548" s="22">
        <f>L548*Input!P548/100</f>
        <v>2.8859058293325456E-3</v>
      </c>
      <c r="N548" s="9">
        <v>5.0000000000000001E-3</v>
      </c>
      <c r="O548" s="21">
        <f>(((G548*$D$4*0.000000001*Input!G548*(238/236))-(N548*0.000000001))/Input!F548)*1000000</f>
        <v>1.0872911232997475</v>
      </c>
      <c r="P548" s="9">
        <f>O548*Input!N548/100</f>
        <v>4.2339489480752143E-5</v>
      </c>
      <c r="Q548" s="23">
        <f t="shared" si="1719"/>
        <v>0.81122701532715191</v>
      </c>
      <c r="R548" s="24">
        <f>Q548*Input!N548/100</f>
        <v>3.158945837588434E-5</v>
      </c>
      <c r="S548" s="65">
        <f>Input!S548*0.0000028263/0.000000000155125</f>
        <v>1.3316427544727394</v>
      </c>
      <c r="T548" s="9">
        <f>S548*Input!T548/100</f>
        <v>1.2443628930003581E-3</v>
      </c>
      <c r="U548" s="9">
        <f>S548*1/((U547+U549)/2)</f>
        <v>1.3335347230849532</v>
      </c>
      <c r="V548" s="9">
        <f>U548*Input!T548/100</f>
        <v>1.2461308563132306E-3</v>
      </c>
      <c r="W548" s="3">
        <v>3.0000000000000001E-3</v>
      </c>
      <c r="X548" s="21">
        <f>((($L$4*0.000000001*Input!G548/Input!W548*(232/229))-(W548*0.000000001))/Input!F548)*1000000000</f>
        <v>1.2880165947888786</v>
      </c>
      <c r="Y548" s="21">
        <f>X548*Input!X548/100</f>
        <v>2.2700017527501324E-3</v>
      </c>
      <c r="Z548" s="21">
        <f t="shared" si="1720"/>
        <v>3.1449679851216253E-4</v>
      </c>
      <c r="AA548" s="21">
        <f>Z548*Input!X548/100</f>
        <v>5.5426947660867084E-7</v>
      </c>
      <c r="AB548" s="14">
        <v>0.05</v>
      </c>
      <c r="AC548" s="14">
        <v>0.85</v>
      </c>
      <c r="AD548" s="21">
        <f>(((Input!G548*$L$4*0.000000001*Input!U548*(230/229))-((AB548*0.000000000000001)+(Input!G548*AC548*0.000000000000001)))/Input!F548)*1000000000000</f>
        <v>20.068796038936675</v>
      </c>
      <c r="AE548" s="21">
        <f>AD548*Input!V548/100</f>
        <v>5.1458781736966504E-2</v>
      </c>
      <c r="AF548" s="21">
        <f t="shared" si="1721"/>
        <v>0.91490678369971634</v>
      </c>
      <c r="AG548" s="21">
        <f>AF548*Input!V548/100</f>
        <v>2.3459298903995545E-3</v>
      </c>
      <c r="AH548" s="9">
        <f t="shared" si="1722"/>
        <v>2909.1131866143119</v>
      </c>
      <c r="AI548" s="3">
        <f t="shared" si="1723"/>
        <v>9.0513931471949576</v>
      </c>
      <c r="AJ548" s="22">
        <f t="shared" si="1724"/>
        <v>333.53472308495327</v>
      </c>
      <c r="AK548" s="3">
        <f t="shared" si="1725"/>
        <v>1.2461308563132307</v>
      </c>
      <c r="AL548" s="3">
        <f t="shared" si="1726"/>
        <v>1.1278061090344143</v>
      </c>
      <c r="AM548" s="3">
        <f t="shared" si="1727"/>
        <v>2.8921625586698601E-3</v>
      </c>
      <c r="AN548" s="9">
        <f>AL548*1/((AN547+AN549)/2)</f>
        <v>1.120933257970022</v>
      </c>
      <c r="AO548" s="21">
        <f t="shared" si="1728"/>
        <v>2.8745377184065208E-3</v>
      </c>
      <c r="AP548" s="58">
        <f t="shared" si="1729"/>
        <v>174.71610000000001</v>
      </c>
      <c r="AQ548" s="58">
        <f t="shared" si="1730"/>
        <v>1.1444000000000001</v>
      </c>
      <c r="AR548" s="58">
        <f t="shared" si="1731"/>
        <v>0.65500546314850205</v>
      </c>
      <c r="AS548" s="67">
        <f t="shared" si="1732"/>
        <v>3.8768038116350468E-4</v>
      </c>
      <c r="AT548" s="67">
        <f t="shared" si="1733"/>
        <v>6.8341505448886503E-7</v>
      </c>
      <c r="AU548" s="58">
        <v>0.75</v>
      </c>
      <c r="AV548" s="58">
        <f t="shared" si="1734"/>
        <v>0.375</v>
      </c>
      <c r="AW548" s="58">
        <f t="shared" si="1735"/>
        <v>174.69560000000001</v>
      </c>
      <c r="AX548" s="57">
        <f t="shared" si="1736"/>
        <v>1.0767213279000001</v>
      </c>
      <c r="AY548" s="47">
        <f t="shared" si="1737"/>
        <v>1.0900496962607691</v>
      </c>
      <c r="AZ548" s="9" t="str">
        <f>Input!B548</f>
        <v>M5_14_42-0.55</v>
      </c>
      <c r="BA548" s="48">
        <f>Input!E548</f>
        <v>0.55000000000000004</v>
      </c>
      <c r="BB548" s="58">
        <f t="shared" si="1738"/>
        <v>546.47532269142687</v>
      </c>
      <c r="BC548" s="22">
        <f t="shared" si="1739"/>
        <v>2.6332735980996893</v>
      </c>
      <c r="BD548" s="9">
        <f t="shared" si="1740"/>
        <v>174637.6</v>
      </c>
      <c r="BE548" s="49">
        <f t="shared" si="1741"/>
        <v>545.0248481303845</v>
      </c>
      <c r="BF548" s="89">
        <f t="shared" si="1742"/>
        <v>0.6239708935203685</v>
      </c>
      <c r="BG548" s="85"/>
      <c r="BH548" s="85"/>
      <c r="BI548" s="85"/>
      <c r="BJ548" s="85"/>
      <c r="BK548" s="85"/>
      <c r="BL548" s="85"/>
      <c r="BM548" s="90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s="154" customFormat="1" ht="15" customHeight="1" x14ac:dyDescent="0.2">
      <c r="A549" s="137">
        <f>Input!A549</f>
        <v>9186</v>
      </c>
      <c r="B549" s="137" t="str">
        <f>Input!B549</f>
        <v>Hu1-13</v>
      </c>
      <c r="C549" s="137">
        <f>Input!O549</f>
        <v>2.0898281646351689</v>
      </c>
      <c r="D549" s="137">
        <f>C549*Input!P549/100</f>
        <v>1.9072761042015933E-2</v>
      </c>
      <c r="E549" s="138">
        <f>Input!M549</f>
        <v>2.6996849587598306</v>
      </c>
      <c r="F549" s="139">
        <f>E549*Input!N549/100</f>
        <v>3.2325550533573414E-4</v>
      </c>
      <c r="G549" s="140">
        <f t="shared" si="1717"/>
        <v>372.23256211380544</v>
      </c>
      <c r="H549" s="139">
        <f>G549*Input!L549/100</f>
        <v>2.6203504580600244E-2</v>
      </c>
      <c r="I549" s="137">
        <v>0</v>
      </c>
      <c r="J549" s="141">
        <f>(((C549*$G$4*0.000000001*Input!G549*(234/233))-(I549*0.000000000000001))/Input!F549)*1000000000000</f>
        <v>764.37945980548716</v>
      </c>
      <c r="K549" s="137">
        <f>J549*Input!P549/100</f>
        <v>6.9760887660543007</v>
      </c>
      <c r="L549" s="142">
        <f t="shared" si="1718"/>
        <v>10.570812308480134</v>
      </c>
      <c r="M549" s="143">
        <f>L549*Input!P549/100</f>
        <v>9.6474236777663105E-2</v>
      </c>
      <c r="N549" s="137">
        <v>0</v>
      </c>
      <c r="O549" s="141">
        <f>(((G549*$D$4*0.000000001*Input!G549*(238/236))-(N549*0.000000001))/Input!F549)*1000000</f>
        <v>13.714811635374023</v>
      </c>
      <c r="P549" s="137">
        <f>O549*Input!N549/100</f>
        <v>1.6421873046304732E-3</v>
      </c>
      <c r="Q549" s="144">
        <f t="shared" si="1719"/>
        <v>10.232609712634767</v>
      </c>
      <c r="R549" s="145">
        <f>Q549*Input!N549/100</f>
        <v>1.2252346011071573E-3</v>
      </c>
      <c r="S549" s="143">
        <f>Input!S549*0.0000028263/0.000000000155125</f>
        <v>0.99890674082069153</v>
      </c>
      <c r="T549" s="137">
        <f>S549*Input!T549/100</f>
        <v>1.8300215189821873E-3</v>
      </c>
      <c r="U549" s="143">
        <f>S549</f>
        <v>0.99890674082069153</v>
      </c>
      <c r="V549" s="137">
        <f>U549*Input!T549/100</f>
        <v>1.8300215189821873E-3</v>
      </c>
      <c r="W549" s="146">
        <v>0</v>
      </c>
      <c r="X549" s="141">
        <f>((($L$4*0.000000001*Input!G549/Input!W549*(232/229))-(W549*0.000000001))/Input!F549)*1000000000</f>
        <v>0.91646556582398186</v>
      </c>
      <c r="Y549" s="141">
        <f>X549*Input!X549/100</f>
        <v>4.2267667608567932E-3</v>
      </c>
      <c r="Z549" s="141">
        <f t="shared" si="1720"/>
        <v>2.2377466840442641E-4</v>
      </c>
      <c r="AA549" s="141">
        <f>Z549*Input!X549/100</f>
        <v>1.0320555027980624E-6</v>
      </c>
      <c r="AB549" s="142">
        <v>0</v>
      </c>
      <c r="AC549" s="142">
        <v>0.85</v>
      </c>
      <c r="AD549" s="141">
        <f>(((Input!G549*$L$4*0.000000001*Input!U549*(230/229))-((AB549*0.000000000000001)+(Input!G549*AC549*0.000000000000001)))/Input!F549)*1000000000000</f>
        <v>225.69112874078635</v>
      </c>
      <c r="AE549" s="141">
        <f>AD549*Input!V549/100</f>
        <v>0.67935718631306519</v>
      </c>
      <c r="AF549" s="141">
        <f t="shared" si="1721"/>
        <v>10.288925369771805</v>
      </c>
      <c r="AG549" s="141">
        <f>AF549*Input!V549/100</f>
        <v>3.0970891183859359E-2</v>
      </c>
      <c r="AH549" s="137">
        <f t="shared" si="1722"/>
        <v>45978.954826006942</v>
      </c>
      <c r="AI549" s="146">
        <f t="shared" si="1723"/>
        <v>253.22526377231821</v>
      </c>
      <c r="AJ549" s="143">
        <f t="shared" si="1724"/>
        <v>-1.0932591793084701</v>
      </c>
      <c r="AK549" s="146">
        <f t="shared" si="1725"/>
        <v>1.8300215189821873</v>
      </c>
      <c r="AL549" s="146">
        <f t="shared" si="1726"/>
        <v>1.0055035478454242</v>
      </c>
      <c r="AM549" s="146">
        <f t="shared" si="1727"/>
        <v>3.029079142544109E-3</v>
      </c>
      <c r="AN549" s="137">
        <f>AF549/Q549</f>
        <v>1.0055035478454242</v>
      </c>
      <c r="AO549" s="141">
        <f t="shared" si="1728"/>
        <v>3.029079142544109E-3</v>
      </c>
      <c r="AP549" s="137" t="str">
        <f t="shared" si="1729"/>
        <v>Out of range</v>
      </c>
      <c r="AQ549" s="137" t="e">
        <f t="shared" si="1730"/>
        <v>#VALUE!</v>
      </c>
      <c r="AR549" s="137" t="e">
        <f t="shared" si="1731"/>
        <v>#VALUE!</v>
      </c>
      <c r="AS549" s="145">
        <f t="shared" si="1732"/>
        <v>2.1868777827822311E-5</v>
      </c>
      <c r="AT549" s="145">
        <f t="shared" si="1733"/>
        <v>1.0089344684737789E-7</v>
      </c>
      <c r="AU549" s="137">
        <v>0.75</v>
      </c>
      <c r="AV549" s="137">
        <f t="shared" si="1734"/>
        <v>0.375</v>
      </c>
      <c r="AW549" s="137" t="str">
        <f t="shared" si="1735"/>
        <v>Out of range</v>
      </c>
      <c r="AX549" s="147">
        <f t="shared" si="1736"/>
        <v>158.5734668636</v>
      </c>
      <c r="AY549" s="147" t="e">
        <f t="shared" si="1737"/>
        <v>#VALUE!</v>
      </c>
      <c r="AZ549" s="137" t="str">
        <f>Input!B549</f>
        <v>Hu1-13</v>
      </c>
      <c r="BA549" s="148">
        <f>Input!E549</f>
        <v>0</v>
      </c>
      <c r="BB549" s="137" t="e">
        <f t="shared" si="1738"/>
        <v>#VALUE!</v>
      </c>
      <c r="BC549" s="143" t="e">
        <f t="shared" si="1739"/>
        <v>#VALUE!</v>
      </c>
      <c r="BD549" s="137" t="e">
        <f t="shared" si="1740"/>
        <v>#VALUE!</v>
      </c>
      <c r="BE549" s="149" t="e">
        <f t="shared" si="1741"/>
        <v>#VALUE!</v>
      </c>
      <c r="BF549" s="150" t="e">
        <f t="shared" si="1742"/>
        <v>#VALUE!</v>
      </c>
      <c r="BG549" s="151"/>
      <c r="BH549" s="151"/>
      <c r="BI549" s="151"/>
      <c r="BJ549" s="151"/>
      <c r="BK549" s="151"/>
      <c r="BL549" s="151"/>
      <c r="BM549" s="155"/>
      <c r="BN549" s="151"/>
      <c r="BO549" s="151"/>
      <c r="BP549" s="151"/>
      <c r="BQ549" s="151"/>
      <c r="BR549" s="151"/>
      <c r="BS549" s="151"/>
      <c r="BT549" s="151"/>
      <c r="BU549" s="151"/>
      <c r="BV549" s="151"/>
      <c r="BW549" s="151"/>
      <c r="BX549" s="151"/>
      <c r="BY549" s="151"/>
      <c r="BZ549" s="151"/>
      <c r="CA549" s="151"/>
      <c r="CB549" s="151"/>
      <c r="CC549" s="151"/>
      <c r="CD549" s="151"/>
      <c r="CE549" s="151"/>
      <c r="CF549" s="151"/>
      <c r="CG549" s="151"/>
      <c r="CH549" s="151"/>
      <c r="CI549" s="151"/>
      <c r="CJ549" s="151"/>
      <c r="CK549" s="151"/>
      <c r="CL549" s="151"/>
      <c r="CM549" s="151"/>
      <c r="CN549" s="151"/>
      <c r="CO549" s="151"/>
      <c r="CP549" s="151"/>
      <c r="CQ549" s="151"/>
      <c r="CR549" s="151"/>
      <c r="CS549" s="151"/>
      <c r="CT549" s="151"/>
      <c r="CU549" s="151"/>
      <c r="CV549" s="151"/>
      <c r="CW549" s="151"/>
      <c r="CX549" s="151"/>
      <c r="CY549" s="151"/>
      <c r="CZ549" s="151"/>
      <c r="DA549" s="151"/>
      <c r="DB549" s="151"/>
      <c r="DC549" s="151"/>
      <c r="DD549" s="151"/>
      <c r="DE549" s="151"/>
    </row>
    <row r="550" spans="1:109" ht="15" customHeight="1" x14ac:dyDescent="0.2">
      <c r="A550" s="9">
        <f>Input!A550</f>
        <v>9568</v>
      </c>
      <c r="B550" s="9" t="str">
        <f>Input!B550</f>
        <v>M5_14_42-4.1</v>
      </c>
      <c r="C550" s="9">
        <f>Input!O550</f>
        <v>0.71649512687819816</v>
      </c>
      <c r="D550" s="9">
        <f>C550*Input!P550/100</f>
        <v>2.0788599836356119E-3</v>
      </c>
      <c r="E550" s="11">
        <f>Input!M550</f>
        <v>0.68264680863427407</v>
      </c>
      <c r="F550" s="12">
        <f>E550*Input!N550/100</f>
        <v>4.799119065598647E-5</v>
      </c>
      <c r="G550" s="13">
        <f t="shared" si="1717"/>
        <v>94.123341974493712</v>
      </c>
      <c r="H550" s="12">
        <f>G550*Input!L550/100</f>
        <v>7.3326109870763077E-3</v>
      </c>
      <c r="I550" s="9">
        <v>0.3</v>
      </c>
      <c r="J550" s="21">
        <f>(((C550*$G$4*0.000000001*Input!G550*(234/233))-(I550*0.000000000000001))/Input!F550)*1000000000000</f>
        <v>49.61587353244856</v>
      </c>
      <c r="K550" s="9">
        <f>J550*Input!P550/100</f>
        <v>0.14395695123445945</v>
      </c>
      <c r="L550" s="14">
        <f t="shared" si="1718"/>
        <v>0.68615146561665341</v>
      </c>
      <c r="M550" s="22">
        <f>L550*Input!P550/100</f>
        <v>1.9908199945452981E-3</v>
      </c>
      <c r="N550" s="9">
        <v>5.0000000000000001E-3</v>
      </c>
      <c r="O550" s="21">
        <f>(((G550*$D$4*0.000000001*Input!G550*(238/236))-(N550*0.000000001))/Input!F550)*1000000</f>
        <v>0.65655295305437034</v>
      </c>
      <c r="P550" s="9">
        <f>O550*Input!N550/100</f>
        <v>4.6156749796898184E-5</v>
      </c>
      <c r="Q550" s="23">
        <f t="shared" si="1719"/>
        <v>0.4898536197868803</v>
      </c>
      <c r="R550" s="24">
        <f>Q550*Input!N550/100</f>
        <v>3.4437513166947178E-5</v>
      </c>
      <c r="S550" s="65">
        <f>Input!S550*0.0000028263/0.000000000155125</f>
        <v>1.3985068940821082</v>
      </c>
      <c r="T550" s="9">
        <f>S550*Input!T550/100</f>
        <v>2.312014591034224E-3</v>
      </c>
      <c r="U550" s="9">
        <f>S550*1/((U549+U551)/2)</f>
        <v>1.3979848130679091</v>
      </c>
      <c r="V550" s="9">
        <f>U550*Input!T550/100</f>
        <v>2.3111514855839485E-3</v>
      </c>
      <c r="W550" s="3">
        <v>3.0000000000000001E-3</v>
      </c>
      <c r="X550" s="21">
        <f>((($L$4*0.000000001*Input!G550/Input!W550*(232/229))-(W550*0.000000001))/Input!F550)*1000000000</f>
        <v>0.68825822348937182</v>
      </c>
      <c r="Y550" s="21">
        <f>X550*Input!X550/100</f>
        <v>1.5473396164164166E-3</v>
      </c>
      <c r="Z550" s="21">
        <f t="shared" si="1720"/>
        <v>1.6805296508819859E-4</v>
      </c>
      <c r="AA550" s="21">
        <f>Z550*Input!X550/100</f>
        <v>3.7781606040080988E-7</v>
      </c>
      <c r="AB550" s="14">
        <v>0.05</v>
      </c>
      <c r="AC550" s="14">
        <v>0.85</v>
      </c>
      <c r="AD550" s="21">
        <f>(((Input!G550*$L$4*0.000000001*Input!U550*(230/229))-((AB550*0.000000000000001)+(Input!G550*AC550*0.000000000000001)))/Input!F550)*1000000000000</f>
        <v>13.388016427308365</v>
      </c>
      <c r="AE550" s="21">
        <f>AD550*Input!V550/100</f>
        <v>4.2107483617306804E-2</v>
      </c>
      <c r="AF550" s="21">
        <f t="shared" si="1721"/>
        <v>0.61033990409106054</v>
      </c>
      <c r="AG550" s="21">
        <f>AF550*Input!V550/100</f>
        <v>1.9196180145164233E-3</v>
      </c>
      <c r="AH550" s="9">
        <f t="shared" si="1722"/>
        <v>3631.8306182264514</v>
      </c>
      <c r="AI550" s="3">
        <f t="shared" si="1723"/>
        <v>14.040880858640817</v>
      </c>
      <c r="AJ550" s="22">
        <f t="shared" si="1724"/>
        <v>397.9848130679091</v>
      </c>
      <c r="AK550" s="3">
        <f t="shared" si="1725"/>
        <v>2.3111514855839483</v>
      </c>
      <c r="AL550" s="3">
        <f t="shared" si="1726"/>
        <v>1.245963854174641</v>
      </c>
      <c r="AM550" s="3">
        <f t="shared" si="1727"/>
        <v>3.9197372896183046E-3</v>
      </c>
      <c r="AN550" s="9">
        <f>AL550*1/((AN549+AN551)/2)</f>
        <v>1.2401356755447164</v>
      </c>
      <c r="AO550" s="21">
        <f t="shared" si="1728"/>
        <v>3.9014021436750827E-3</v>
      </c>
      <c r="AP550" s="58">
        <f t="shared" si="1729"/>
        <v>194.8629</v>
      </c>
      <c r="AQ550" s="58">
        <f t="shared" si="1730"/>
        <v>1.7450000000000001</v>
      </c>
      <c r="AR550" s="58">
        <f t="shared" si="1731"/>
        <v>0.89550140124159094</v>
      </c>
      <c r="AS550" s="67">
        <f t="shared" si="1732"/>
        <v>3.4306772125377596E-4</v>
      </c>
      <c r="AT550" s="67">
        <f t="shared" si="1733"/>
        <v>7.7166059318800113E-7</v>
      </c>
      <c r="AU550" s="58">
        <v>0.75</v>
      </c>
      <c r="AV550" s="58">
        <f t="shared" si="1734"/>
        <v>0.375</v>
      </c>
      <c r="AW550" s="58">
        <f t="shared" si="1735"/>
        <v>194.84620000000001</v>
      </c>
      <c r="AX550" s="57">
        <f t="shared" si="1736"/>
        <v>1.6647226416000001</v>
      </c>
      <c r="AY550" s="47">
        <f t="shared" si="1737"/>
        <v>1.7566705633837183</v>
      </c>
      <c r="AZ550" s="9" t="str">
        <f>Input!B550</f>
        <v>M5_14_42-4.1</v>
      </c>
      <c r="BA550" s="48">
        <f>Input!E550</f>
        <v>4.0999999999999996</v>
      </c>
      <c r="BB550" s="58">
        <f t="shared" si="1738"/>
        <v>690.28714382488863</v>
      </c>
      <c r="BC550" s="22">
        <f t="shared" si="1739"/>
        <v>5.1591699595387821</v>
      </c>
      <c r="BD550" s="9">
        <f t="shared" si="1740"/>
        <v>194788.2</v>
      </c>
      <c r="BE550" s="49">
        <f t="shared" si="1741"/>
        <v>878.33528169185911</v>
      </c>
      <c r="BF550" s="89">
        <f t="shared" si="1742"/>
        <v>0.90156778186267839</v>
      </c>
      <c r="BG550" s="85"/>
      <c r="BH550" s="85"/>
      <c r="BI550" s="85"/>
      <c r="BJ550" s="85"/>
      <c r="BK550" s="85"/>
      <c r="BL550" s="85"/>
      <c r="BM550" s="90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s="154" customFormat="1" ht="15" customHeight="1" x14ac:dyDescent="0.2">
      <c r="A551" s="137">
        <f>Input!A551</f>
        <v>9186</v>
      </c>
      <c r="B551" s="137" t="str">
        <f>Input!B551</f>
        <v>Hu1-13</v>
      </c>
      <c r="C551" s="137">
        <f>Input!O551</f>
        <v>2.0381091474078148</v>
      </c>
      <c r="D551" s="137">
        <f>C551*Input!P551/100</f>
        <v>1.8945226986997712E-2</v>
      </c>
      <c r="E551" s="138">
        <f>Input!M551</f>
        <v>2.6995183413732189</v>
      </c>
      <c r="F551" s="139">
        <f>E551*Input!N551/100</f>
        <v>3.2980526542245432E-4</v>
      </c>
      <c r="G551" s="140">
        <f t="shared" si="1717"/>
        <v>372.20958890853939</v>
      </c>
      <c r="H551" s="139">
        <f>G551*Input!L551/100</f>
        <v>2.3859831528741274E-2</v>
      </c>
      <c r="I551" s="137">
        <v>0</v>
      </c>
      <c r="J551" s="141">
        <f>(((C551*$G$4*0.000000001*Input!G551*(234/233))-(I551*0.000000000000001))/Input!F551)*1000000000000</f>
        <v>745.46261529218873</v>
      </c>
      <c r="K551" s="137">
        <f>J551*Input!P551/100</f>
        <v>6.9294416714599718</v>
      </c>
      <c r="L551" s="142">
        <f t="shared" si="1718"/>
        <v>10.309206099347216</v>
      </c>
      <c r="M551" s="143">
        <f>L551*Input!P551/100</f>
        <v>9.5829141366781639E-2</v>
      </c>
      <c r="N551" s="137">
        <v>0</v>
      </c>
      <c r="O551" s="141">
        <f>(((G551*$D$4*0.000000001*Input!G551*(238/236))-(N551*0.000000001))/Input!F551)*1000000</f>
        <v>13.713965193619718</v>
      </c>
      <c r="P551" s="137">
        <f>O551*Input!N551/100</f>
        <v>1.6754610855413846E-3</v>
      </c>
      <c r="Q551" s="144">
        <f t="shared" si="1719"/>
        <v>10.231978183136109</v>
      </c>
      <c r="R551" s="145">
        <f>Q551*Input!N551/100</f>
        <v>1.2500601417545323E-3</v>
      </c>
      <c r="S551" s="143">
        <f>Input!S551*0.0000028263/0.000000000155125</f>
        <v>1.001840164309205</v>
      </c>
      <c r="T551" s="137">
        <f>S551*Input!T551/100</f>
        <v>1.5895903152381649E-3</v>
      </c>
      <c r="U551" s="143">
        <f>S551</f>
        <v>1.001840164309205</v>
      </c>
      <c r="V551" s="137">
        <f>U551*Input!T551/100</f>
        <v>1.5895903152381649E-3</v>
      </c>
      <c r="W551" s="146">
        <v>0</v>
      </c>
      <c r="X551" s="141">
        <f>((($L$4*0.000000001*Input!G551/Input!W551*(232/229))-(W551*0.000000001))/Input!F551)*1000000000</f>
        <v>0.9094113405840536</v>
      </c>
      <c r="Y551" s="141">
        <f>X551*Input!X551/100</f>
        <v>4.4532933593350648E-3</v>
      </c>
      <c r="Z551" s="141">
        <f t="shared" si="1720"/>
        <v>2.2205222844292517E-4</v>
      </c>
      <c r="AA551" s="141">
        <f>Z551*Input!X551/100</f>
        <v>1.0873668165555874E-6</v>
      </c>
      <c r="AB551" s="142">
        <v>0</v>
      </c>
      <c r="AC551" s="142">
        <v>0.85</v>
      </c>
      <c r="AD551" s="141">
        <f>(((Input!G551*$L$4*0.000000001*Input!U551*(230/229))-((AB551*0.000000000000001)+(Input!G551*AC551*0.000000000000001)))/Input!F551)*1000000000000</f>
        <v>225.31633379909707</v>
      </c>
      <c r="AE551" s="141">
        <f>AD551*Input!V551/100</f>
        <v>0.73540293340008811</v>
      </c>
      <c r="AF551" s="141">
        <f t="shared" si="1721"/>
        <v>10.271839021692799</v>
      </c>
      <c r="AG551" s="141">
        <f>AF551*Input!V551/100</f>
        <v>3.3525934052796337E-2</v>
      </c>
      <c r="AH551" s="137">
        <f t="shared" si="1722"/>
        <v>46258.662179258441</v>
      </c>
      <c r="AI551" s="146">
        <f t="shared" si="1723"/>
        <v>272.22912571379339</v>
      </c>
      <c r="AJ551" s="143">
        <f t="shared" si="1724"/>
        <v>1.8401643092049724</v>
      </c>
      <c r="AK551" s="146">
        <f t="shared" si="1725"/>
        <v>1.589590315238165</v>
      </c>
      <c r="AL551" s="146">
        <f t="shared" si="1726"/>
        <v>1.0038957118401979</v>
      </c>
      <c r="AM551" s="146">
        <f t="shared" si="1727"/>
        <v>3.2788784595309877E-3</v>
      </c>
      <c r="AN551" s="137">
        <f>AF551/Q551</f>
        <v>1.0038957118401979</v>
      </c>
      <c r="AO551" s="141">
        <f t="shared" si="1728"/>
        <v>3.2788784595309877E-3</v>
      </c>
      <c r="AP551" s="137" t="str">
        <f t="shared" si="1729"/>
        <v>Out of range</v>
      </c>
      <c r="AQ551" s="137" t="e">
        <f t="shared" si="1730"/>
        <v>#VALUE!</v>
      </c>
      <c r="AR551" s="137" t="e">
        <f t="shared" si="1731"/>
        <v>#VALUE!</v>
      </c>
      <c r="AS551" s="145">
        <f t="shared" si="1732"/>
        <v>2.1701788693109392E-5</v>
      </c>
      <c r="AT551" s="145">
        <f t="shared" si="1733"/>
        <v>1.063044855317357E-7</v>
      </c>
      <c r="AU551" s="137">
        <v>0.75</v>
      </c>
      <c r="AV551" s="137">
        <f t="shared" si="1734"/>
        <v>0.375</v>
      </c>
      <c r="AW551" s="137" t="str">
        <f t="shared" si="1735"/>
        <v>Out of range</v>
      </c>
      <c r="AX551" s="147">
        <f t="shared" si="1736"/>
        <v>328.19305157150001</v>
      </c>
      <c r="AY551" s="147" t="e">
        <f t="shared" si="1737"/>
        <v>#VALUE!</v>
      </c>
      <c r="AZ551" s="137" t="str">
        <f>Input!B551</f>
        <v>Hu1-13</v>
      </c>
      <c r="BA551" s="148">
        <f>Input!E551</f>
        <v>0</v>
      </c>
      <c r="BB551" s="137" t="e">
        <f t="shared" si="1738"/>
        <v>#VALUE!</v>
      </c>
      <c r="BC551" s="143" t="e">
        <f t="shared" si="1739"/>
        <v>#VALUE!</v>
      </c>
      <c r="BD551" s="137" t="e">
        <f t="shared" si="1740"/>
        <v>#VALUE!</v>
      </c>
      <c r="BE551" s="149" t="e">
        <f t="shared" si="1741"/>
        <v>#VALUE!</v>
      </c>
      <c r="BF551" s="150" t="e">
        <f t="shared" si="1742"/>
        <v>#VALUE!</v>
      </c>
      <c r="BG551" s="151"/>
      <c r="BH551" s="151"/>
      <c r="BI551" s="151"/>
      <c r="BJ551" s="151"/>
      <c r="BK551" s="151"/>
      <c r="BL551" s="151"/>
      <c r="BM551" s="155"/>
      <c r="BN551" s="151"/>
      <c r="BO551" s="151"/>
      <c r="BP551" s="151"/>
      <c r="BQ551" s="151"/>
      <c r="BR551" s="151"/>
      <c r="BS551" s="151"/>
      <c r="BT551" s="151"/>
      <c r="BU551" s="151"/>
      <c r="BV551" s="151"/>
      <c r="BW551" s="151"/>
      <c r="BX551" s="151"/>
      <c r="BY551" s="151"/>
      <c r="BZ551" s="151"/>
      <c r="CA551" s="151"/>
      <c r="CB551" s="151"/>
      <c r="CC551" s="151"/>
      <c r="CD551" s="151"/>
      <c r="CE551" s="151"/>
      <c r="CF551" s="151"/>
      <c r="CG551" s="151"/>
      <c r="CH551" s="151"/>
      <c r="CI551" s="151"/>
      <c r="CJ551" s="151"/>
      <c r="CK551" s="151"/>
      <c r="CL551" s="151"/>
      <c r="CM551" s="151"/>
      <c r="CN551" s="151"/>
      <c r="CO551" s="151"/>
      <c r="CP551" s="151"/>
      <c r="CQ551" s="151"/>
      <c r="CR551" s="151"/>
      <c r="CS551" s="151"/>
      <c r="CT551" s="151"/>
      <c r="CU551" s="151"/>
      <c r="CV551" s="151"/>
      <c r="CW551" s="151"/>
      <c r="CX551" s="151"/>
      <c r="CY551" s="151"/>
      <c r="CZ551" s="151"/>
      <c r="DA551" s="151"/>
      <c r="DB551" s="151"/>
      <c r="DC551" s="151"/>
      <c r="DD551" s="151"/>
      <c r="DE551" s="151"/>
    </row>
    <row r="552" spans="1:109" ht="15" customHeight="1" x14ac:dyDescent="0.2">
      <c r="A552" s="9">
        <f>Input!A552</f>
        <v>9569</v>
      </c>
      <c r="B552" s="9" t="str">
        <f>Input!B552</f>
        <v>M5_14_42-4.9</v>
      </c>
      <c r="C552" s="9">
        <f>Input!O552</f>
        <v>1.4110286637705567</v>
      </c>
      <c r="D552" s="9">
        <f>C552*Input!P552/100</f>
        <v>3.03501778193187E-3</v>
      </c>
      <c r="E552" s="11">
        <f>Input!M552</f>
        <v>1.6606490084667611</v>
      </c>
      <c r="F552" s="12">
        <f>E552*Input!N552/100</f>
        <v>8.9633831554507097E-5</v>
      </c>
      <c r="G552" s="13">
        <f t="shared" si="1717"/>
        <v>228.97028528739702</v>
      </c>
      <c r="H552" s="12">
        <f>G552*Input!L552/100</f>
        <v>8.6114316876479517E-3</v>
      </c>
      <c r="I552" s="9">
        <v>0.3</v>
      </c>
      <c r="J552" s="21">
        <f>(((C552*$G$4*0.000000001*Input!G552*(234/233))-(I552*0.000000000000001))/Input!F552)*1000000000000</f>
        <v>95.047120257442614</v>
      </c>
      <c r="K552" s="9">
        <f>J552*Input!P552/100</f>
        <v>0.20443929135493627</v>
      </c>
      <c r="L552" s="14">
        <f t="shared" si="1718"/>
        <v>1.3144325842542128</v>
      </c>
      <c r="M552" s="22">
        <f>L552*Input!P552/100</f>
        <v>2.8272467943364827E-3</v>
      </c>
      <c r="N552" s="9">
        <v>5.0000000000000001E-3</v>
      </c>
      <c r="O552" s="21">
        <f>(((G552*$D$4*0.000000001*Input!G552*(238/236))-(N552*0.000000001))/Input!F552)*1000000</f>
        <v>1.5536702236455391</v>
      </c>
      <c r="P552" s="9">
        <f>O552*Input!N552/100</f>
        <v>8.3859632232626005E-5</v>
      </c>
      <c r="Q552" s="23">
        <f t="shared" si="1719"/>
        <v>1.1591920795836153</v>
      </c>
      <c r="R552" s="24">
        <f>Q552*Input!N552/100</f>
        <v>6.2567602829358655E-5</v>
      </c>
      <c r="S552" s="65">
        <f>Input!S552*0.0000028263/0.000000000155125</f>
        <v>1.1314055752254768</v>
      </c>
      <c r="T552" s="9">
        <f>S552*Input!T552/100</f>
        <v>5.8356414263350165E-4</v>
      </c>
      <c r="U552" s="9">
        <f>S552*1/((U551+U553)/2)</f>
        <v>1.1294023397804702</v>
      </c>
      <c r="V552" s="9">
        <f>U552*Input!T552/100</f>
        <v>5.8253090008939868E-4</v>
      </c>
      <c r="W552" s="3">
        <v>3.0000000000000001E-3</v>
      </c>
      <c r="X552" s="21">
        <f>((($L$4*0.000000001*Input!G552/Input!W552*(232/229))-(W552*0.000000001))/Input!F552)*1000000000</f>
        <v>0.18239406724405041</v>
      </c>
      <c r="Y552" s="21">
        <f>X552*Input!X552/100</f>
        <v>5.8704188109713401E-4</v>
      </c>
      <c r="Z552" s="21">
        <f t="shared" si="1720"/>
        <v>4.4535412391381738E-5</v>
      </c>
      <c r="AA552" s="21">
        <f>Z552*Input!X552/100</f>
        <v>1.4333883037265376E-7</v>
      </c>
      <c r="AB552" s="14">
        <v>0.05</v>
      </c>
      <c r="AC552" s="14">
        <v>0.85</v>
      </c>
      <c r="AD552" s="21">
        <f>(((Input!G552*$L$4*0.000000001*Input!U552*(230/229))-((AB552*0.000000000000001)+(Input!G552*AC552*0.000000000000001)))/Input!F552)*1000000000000</f>
        <v>25.499139572678967</v>
      </c>
      <c r="AE552" s="21">
        <f>AD552*Input!V552/100</f>
        <v>6.7642407354217046E-2</v>
      </c>
      <c r="AF552" s="21">
        <f t="shared" si="1721"/>
        <v>1.1624681285457898</v>
      </c>
      <c r="AG552" s="21">
        <f>AF552*Input!V552/100</f>
        <v>3.0837174902810837E-3</v>
      </c>
      <c r="AH552" s="9">
        <f t="shared" si="1722"/>
        <v>26102.107651544833</v>
      </c>
      <c r="AI552" s="3">
        <f t="shared" si="1723"/>
        <v>108.86790253694532</v>
      </c>
      <c r="AJ552" s="22">
        <f t="shared" si="1724"/>
        <v>129.40233978047021</v>
      </c>
      <c r="AK552" s="3">
        <f t="shared" si="1725"/>
        <v>0.58253090008939867</v>
      </c>
      <c r="AL552" s="3">
        <f t="shared" si="1726"/>
        <v>1.0028261485045269</v>
      </c>
      <c r="AM552" s="3">
        <f t="shared" si="1727"/>
        <v>2.6607805637044253E-3</v>
      </c>
      <c r="AN552" s="9">
        <f>AL552*1/((AN551+AN553)/2)</f>
        <v>0.99788407885604213</v>
      </c>
      <c r="AO552" s="21">
        <f t="shared" si="1728"/>
        <v>2.6476678592892368E-3</v>
      </c>
      <c r="AP552" s="58">
        <f t="shared" si="1729"/>
        <v>213.93369999999999</v>
      </c>
      <c r="AQ552" s="58">
        <f t="shared" si="1730"/>
        <v>1.5610999999999999</v>
      </c>
      <c r="AR552" s="58">
        <f t="shared" si="1731"/>
        <v>0.72971205565088626</v>
      </c>
      <c r="AS552" s="67">
        <f t="shared" si="1732"/>
        <v>3.841935532149165E-5</v>
      </c>
      <c r="AT552" s="67">
        <f t="shared" si="1733"/>
        <v>1.2367146698631655E-7</v>
      </c>
      <c r="AU552" s="58">
        <v>0.75</v>
      </c>
      <c r="AV552" s="58">
        <f t="shared" si="1734"/>
        <v>0.375</v>
      </c>
      <c r="AW552" s="58">
        <f t="shared" si="1735"/>
        <v>213.93119999999999</v>
      </c>
      <c r="AX552" s="57">
        <f t="shared" si="1736"/>
        <v>1.7754360159</v>
      </c>
      <c r="AY552" s="47">
        <f t="shared" si="1737"/>
        <v>1.7037789883132288</v>
      </c>
      <c r="AZ552" s="9" t="str">
        <f>Input!B552</f>
        <v>M5_14_42-4.9</v>
      </c>
      <c r="BA552" s="48">
        <f>Input!E552</f>
        <v>4.9000000000000004</v>
      </c>
      <c r="BB552" s="58">
        <f t="shared" si="1738"/>
        <v>236.88154693463682</v>
      </c>
      <c r="BC552" s="22">
        <f t="shared" si="1739"/>
        <v>1.5968838304939192</v>
      </c>
      <c r="BD552" s="9">
        <f t="shared" si="1740"/>
        <v>213873.19999999998</v>
      </c>
      <c r="BE552" s="49">
        <f t="shared" si="1741"/>
        <v>851.88949415661443</v>
      </c>
      <c r="BF552" s="89">
        <f t="shared" si="1742"/>
        <v>0.7964144492777252</v>
      </c>
      <c r="BG552" s="85"/>
      <c r="BH552" s="85"/>
      <c r="BI552" s="85"/>
      <c r="BJ552" s="85"/>
      <c r="BK552" s="85"/>
      <c r="BL552" s="85"/>
      <c r="BM552" s="90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s="154" customFormat="1" ht="15" customHeight="1" x14ac:dyDescent="0.2">
      <c r="A553" s="137">
        <f>Input!A553</f>
        <v>9186</v>
      </c>
      <c r="B553" s="137" t="str">
        <f>Input!B553</f>
        <v>Hu1-13</v>
      </c>
      <c r="C553" s="137">
        <f>Input!O553</f>
        <v>2.0613228980229983</v>
      </c>
      <c r="D553" s="137">
        <f>C553*Input!P553/100</f>
        <v>1.9900469244333054E-2</v>
      </c>
      <c r="E553" s="138">
        <f>Input!M553</f>
        <v>2.6988992146335242</v>
      </c>
      <c r="F553" s="139">
        <f>E553*Input!N553/100</f>
        <v>3.6796587316734539E-4</v>
      </c>
      <c r="G553" s="140">
        <f t="shared" si="1717"/>
        <v>372.12422371367029</v>
      </c>
      <c r="H553" s="139">
        <f>G553*Input!L553/100</f>
        <v>2.3207124818253138E-2</v>
      </c>
      <c r="I553" s="137">
        <v>0</v>
      </c>
      <c r="J553" s="141">
        <f>(((C553*$G$4*0.000000001*Input!G553*(234/233))-(I553*0.000000000000001))/Input!F553)*1000000000000</f>
        <v>753.95332015279178</v>
      </c>
      <c r="K553" s="137">
        <f>J553*Input!P553/100</f>
        <v>7.2788328668709257</v>
      </c>
      <c r="L553" s="142">
        <f t="shared" si="1718"/>
        <v>10.426626375751523</v>
      </c>
      <c r="M553" s="143">
        <f>L553*Input!P553/100</f>
        <v>0.10066096762996322</v>
      </c>
      <c r="N553" s="137">
        <v>0</v>
      </c>
      <c r="O553" s="141">
        <f>(((G553*$D$4*0.000000001*Input!G553*(238/236))-(N553*0.000000001))/Input!F553)*1000000</f>
        <v>13.710819935286597</v>
      </c>
      <c r="P553" s="137">
        <f>O553*Input!N553/100</f>
        <v>1.8693227972253277E-3</v>
      </c>
      <c r="Q553" s="144">
        <f t="shared" si="1719"/>
        <v>10.229631508473425</v>
      </c>
      <c r="R553" s="145">
        <f>Q553*Input!N553/100</f>
        <v>1.3947002058417868E-3</v>
      </c>
      <c r="S553" s="143">
        <f>Input!S553*0.0000028263/0.000000000155125</f>
        <v>1.0017072613945459</v>
      </c>
      <c r="T553" s="137">
        <f>S553*Input!T553/100</f>
        <v>1.8757808135336062E-3</v>
      </c>
      <c r="U553" s="143">
        <f>S553</f>
        <v>1.0017072613945459</v>
      </c>
      <c r="V553" s="137">
        <f>U553*Input!T553/100</f>
        <v>1.8757808135336062E-3</v>
      </c>
      <c r="W553" s="146">
        <v>0</v>
      </c>
      <c r="X553" s="141">
        <f>((($L$4*0.000000001*Input!G553/Input!W553*(232/229))-(W553*0.000000001))/Input!F553)*1000000000</f>
        <v>0.90943548365727311</v>
      </c>
      <c r="Y553" s="141">
        <f>X553*Input!X553/100</f>
        <v>4.6769358110936342E-3</v>
      </c>
      <c r="Z553" s="141">
        <f t="shared" si="1720"/>
        <v>2.220581234906012E-4</v>
      </c>
      <c r="AA553" s="141">
        <f>Z553*Input!X553/100</f>
        <v>1.1419739042080641E-6</v>
      </c>
      <c r="AB553" s="142">
        <v>0</v>
      </c>
      <c r="AC553" s="142">
        <v>0.85</v>
      </c>
      <c r="AD553" s="141">
        <f>(((Input!G553*$L$4*0.000000001*Input!U553*(230/229))-((AB553*0.000000000000001)+(Input!G553*AC553*0.000000000000001)))/Input!F553)*1000000000000</f>
        <v>225.73894651354979</v>
      </c>
      <c r="AE553" s="141">
        <f>AD553*Input!V553/100</f>
        <v>0.7041022158898772</v>
      </c>
      <c r="AF553" s="141">
        <f t="shared" si="1721"/>
        <v>10.291105311438351</v>
      </c>
      <c r="AG553" s="141">
        <f>AF553*Input!V553/100</f>
        <v>3.2098980550991869E-2</v>
      </c>
      <c r="AH553" s="137">
        <f t="shared" si="1722"/>
        <v>46344.196508865527</v>
      </c>
      <c r="AI553" s="146">
        <f t="shared" si="1723"/>
        <v>278.74383519772221</v>
      </c>
      <c r="AJ553" s="143">
        <f t="shared" si="1724"/>
        <v>1.7072613945459114</v>
      </c>
      <c r="AK553" s="146">
        <f t="shared" si="1725"/>
        <v>1.8757808135336063</v>
      </c>
      <c r="AL553" s="146">
        <f t="shared" si="1726"/>
        <v>1.0060093858624337</v>
      </c>
      <c r="AM553" s="146">
        <f t="shared" si="1727"/>
        <v>3.1408395310271149E-3</v>
      </c>
      <c r="AN553" s="137">
        <f>AF553/Q553</f>
        <v>1.0060093858624337</v>
      </c>
      <c r="AO553" s="141">
        <f t="shared" si="1728"/>
        <v>3.1408395310271149E-3</v>
      </c>
      <c r="AP553" s="137" t="str">
        <f t="shared" si="1729"/>
        <v>Out of range</v>
      </c>
      <c r="AQ553" s="137" t="e">
        <f t="shared" si="1730"/>
        <v>#VALUE!</v>
      </c>
      <c r="AR553" s="137" t="e">
        <f t="shared" si="1731"/>
        <v>#VALUE!</v>
      </c>
      <c r="AS553" s="145">
        <f t="shared" si="1732"/>
        <v>2.1707343349236545E-5</v>
      </c>
      <c r="AT553" s="145">
        <f t="shared" si="1733"/>
        <v>1.1167314785642952E-7</v>
      </c>
      <c r="AU553" s="137">
        <v>0.75</v>
      </c>
      <c r="AV553" s="137">
        <f t="shared" si="1734"/>
        <v>0.375</v>
      </c>
      <c r="AW553" s="137" t="str">
        <f t="shared" si="1735"/>
        <v>Out of range</v>
      </c>
      <c r="AX553" s="147">
        <f t="shared" si="1736"/>
        <v>289.39686576150001</v>
      </c>
      <c r="AY553" s="147" t="e">
        <f t="shared" si="1737"/>
        <v>#VALUE!</v>
      </c>
      <c r="AZ553" s="137" t="str">
        <f>Input!B553</f>
        <v>Hu1-13</v>
      </c>
      <c r="BA553" s="148">
        <f>Input!E553</f>
        <v>0</v>
      </c>
      <c r="BB553" s="137" t="e">
        <f t="shared" si="1738"/>
        <v>#VALUE!</v>
      </c>
      <c r="BC553" s="143" t="e">
        <f t="shared" si="1739"/>
        <v>#VALUE!</v>
      </c>
      <c r="BD553" s="137" t="e">
        <f t="shared" si="1740"/>
        <v>#VALUE!</v>
      </c>
      <c r="BE553" s="149" t="e">
        <f t="shared" si="1741"/>
        <v>#VALUE!</v>
      </c>
      <c r="BF553" s="150" t="e">
        <f t="shared" si="1742"/>
        <v>#VALUE!</v>
      </c>
      <c r="BG553" s="151"/>
      <c r="BH553" s="151"/>
      <c r="BI553" s="151"/>
      <c r="BJ553" s="151"/>
      <c r="BK553" s="151"/>
      <c r="BL553" s="151"/>
      <c r="BM553" s="155"/>
      <c r="BN553" s="151"/>
      <c r="BO553" s="151"/>
      <c r="BP553" s="151"/>
      <c r="BQ553" s="151"/>
      <c r="BR553" s="151"/>
      <c r="BS553" s="151"/>
      <c r="BT553" s="151"/>
      <c r="BU553" s="151"/>
      <c r="BV553" s="151"/>
      <c r="BW553" s="151"/>
      <c r="BX553" s="151"/>
      <c r="BY553" s="151"/>
      <c r="BZ553" s="151"/>
      <c r="CA553" s="151"/>
      <c r="CB553" s="151"/>
      <c r="CC553" s="151"/>
      <c r="CD553" s="151"/>
      <c r="CE553" s="151"/>
      <c r="CF553" s="151"/>
      <c r="CG553" s="151"/>
      <c r="CH553" s="151"/>
      <c r="CI553" s="151"/>
      <c r="CJ553" s="151"/>
      <c r="CK553" s="151"/>
      <c r="CL553" s="151"/>
      <c r="CM553" s="151"/>
      <c r="CN553" s="151"/>
      <c r="CO553" s="151"/>
      <c r="CP553" s="151"/>
      <c r="CQ553" s="151"/>
      <c r="CR553" s="151"/>
      <c r="CS553" s="151"/>
      <c r="CT553" s="151"/>
      <c r="CU553" s="151"/>
      <c r="CV553" s="151"/>
      <c r="CW553" s="151"/>
      <c r="CX553" s="151"/>
      <c r="CY553" s="151"/>
      <c r="CZ553" s="151"/>
      <c r="DA553" s="151"/>
      <c r="DB553" s="151"/>
      <c r="DC553" s="151"/>
      <c r="DD553" s="151"/>
      <c r="DE553" s="151"/>
    </row>
    <row r="554" spans="1:109" ht="15" customHeight="1" x14ac:dyDescent="0.2">
      <c r="A554" s="9">
        <f>Input!A554</f>
        <v>9570</v>
      </c>
      <c r="B554" s="9" t="str">
        <f>Input!B554</f>
        <v>M5_14_42-18.1</v>
      </c>
      <c r="C554" s="9">
        <f>Input!O554</f>
        <v>0.54770194603338562</v>
      </c>
      <c r="D554" s="9">
        <f>C554*Input!P554/100</f>
        <v>2.2940010458715231E-3</v>
      </c>
      <c r="E554" s="11">
        <f>Input!M554</f>
        <v>0.55080525708205696</v>
      </c>
      <c r="F554" s="12">
        <f>E554*Input!N554/100</f>
        <v>4.2795197194311294E-5</v>
      </c>
      <c r="G554" s="13">
        <f t="shared" si="1717"/>
        <v>75.945028846474017</v>
      </c>
      <c r="H554" s="12">
        <f>G554*Input!L554/100</f>
        <v>5.9524884572345416E-3</v>
      </c>
      <c r="I554" s="9">
        <v>0.3</v>
      </c>
      <c r="J554" s="21">
        <f>(((C554*$G$4*0.000000001*Input!G554*(234/233))-(I554*0.000000000000001))/Input!F554)*1000000000000</f>
        <v>37.345205736968126</v>
      </c>
      <c r="K554" s="9">
        <f>J554*Input!P554/100</f>
        <v>0.15641708348735719</v>
      </c>
      <c r="L554" s="14">
        <f t="shared" si="1718"/>
        <v>0.51645704944442528</v>
      </c>
      <c r="M554" s="22">
        <f>L554*Input!P554/100</f>
        <v>2.1631345664435797E-3</v>
      </c>
      <c r="N554" s="9">
        <v>5.0000000000000001E-3</v>
      </c>
      <c r="O554" s="21">
        <f>(((G554*$D$4*0.000000001*Input!G554*(238/236))-(N554*0.000000001))/Input!F554)*1000000</f>
        <v>0.52162077927449368</v>
      </c>
      <c r="P554" s="9">
        <f>O554*Input!N554/100</f>
        <v>4.0527688911249262E-5</v>
      </c>
      <c r="Q554" s="23">
        <f t="shared" si="1719"/>
        <v>0.38918083559743605</v>
      </c>
      <c r="R554" s="24">
        <f>Q554*Input!N554/100</f>
        <v>3.0237675456968104E-5</v>
      </c>
      <c r="S554" s="65">
        <f>Input!S554*0.0000028263/0.000000000155125</f>
        <v>1.3090682740231356</v>
      </c>
      <c r="T554" s="9">
        <f>S554*Input!T554/100</f>
        <v>2.9045173910741658E-3</v>
      </c>
      <c r="U554" s="9">
        <f>S554*1/((U553+U555)/2)</f>
        <v>1.306837161388539</v>
      </c>
      <c r="V554" s="9">
        <f>U554*Input!T554/100</f>
        <v>2.8995670721509857E-3</v>
      </c>
      <c r="W554" s="3">
        <v>3.0000000000000001E-3</v>
      </c>
      <c r="X554" s="21">
        <f>((($L$4*0.000000001*Input!G554/Input!W554*(232/229))-(W554*0.000000001))/Input!F554)*1000000000</f>
        <v>1.2149577982644697</v>
      </c>
      <c r="Y554" s="21">
        <f>X554*Input!X554/100</f>
        <v>2.7657285647011655E-3</v>
      </c>
      <c r="Z554" s="21">
        <f t="shared" si="1720"/>
        <v>2.9665793082750798E-4</v>
      </c>
      <c r="AA554" s="21">
        <f>Z554*Input!X554/100</f>
        <v>6.7531177988799723E-7</v>
      </c>
      <c r="AB554" s="14">
        <v>0.05</v>
      </c>
      <c r="AC554" s="14">
        <v>0.85</v>
      </c>
      <c r="AD554" s="21">
        <f>(((Input!G554*$L$4*0.000000001*Input!U554*(230/229))-((AB554*0.000000000000001)+(Input!G554*AC554*0.000000000000001)))/Input!F554)*1000000000000</f>
        <v>10.60421213672573</v>
      </c>
      <c r="AE554" s="21">
        <f>AD554*Input!V554/100</f>
        <v>3.2803404441497902E-2</v>
      </c>
      <c r="AF554" s="21">
        <f t="shared" si="1721"/>
        <v>0.48343037623473095</v>
      </c>
      <c r="AG554" s="21">
        <f>AF554*Input!V554/100</f>
        <v>1.4954587805737646E-3</v>
      </c>
      <c r="AH554" s="9">
        <f t="shared" si="1722"/>
        <v>1629.5885799723385</v>
      </c>
      <c r="AI554" s="3">
        <f t="shared" si="1723"/>
        <v>6.2588317441238361</v>
      </c>
      <c r="AJ554" s="22">
        <f t="shared" si="1724"/>
        <v>306.83716138853902</v>
      </c>
      <c r="AK554" s="3">
        <f t="shared" si="1725"/>
        <v>2.8995670721509859</v>
      </c>
      <c r="AL554" s="3">
        <f t="shared" si="1726"/>
        <v>1.2421741566298128</v>
      </c>
      <c r="AM554" s="3">
        <f t="shared" si="1727"/>
        <v>3.8437925511909236E-3</v>
      </c>
      <c r="AN554" s="9">
        <f>AL554*1/((AN553+AN555)/2)</f>
        <v>1.2347540431393882</v>
      </c>
      <c r="AO554" s="21">
        <f t="shared" si="1728"/>
        <v>3.8208316991950428E-3</v>
      </c>
      <c r="AP554" s="58">
        <f t="shared" si="1729"/>
        <v>239.44929999999999</v>
      </c>
      <c r="AQ554" s="58">
        <f t="shared" si="1730"/>
        <v>2.7776999999999998</v>
      </c>
      <c r="AR554" s="58">
        <f t="shared" si="1731"/>
        <v>1.1600368011098801</v>
      </c>
      <c r="AS554" s="67">
        <f t="shared" si="1732"/>
        <v>7.622624335345417E-4</v>
      </c>
      <c r="AT554" s="67">
        <f t="shared" si="1733"/>
        <v>1.7362237465914195E-6</v>
      </c>
      <c r="AU554" s="58">
        <v>0.75</v>
      </c>
      <c r="AV554" s="58">
        <f t="shared" si="1734"/>
        <v>0.375</v>
      </c>
      <c r="AW554" s="58">
        <f t="shared" si="1735"/>
        <v>239.41040000000001</v>
      </c>
      <c r="AX554" s="57">
        <f t="shared" si="1736"/>
        <v>3.0492450673999998</v>
      </c>
      <c r="AY554" s="47">
        <f t="shared" si="1737"/>
        <v>3.0718553810364773</v>
      </c>
      <c r="AZ554" s="9" t="str">
        <f>Input!B554</f>
        <v>M5_14_42-18.1</v>
      </c>
      <c r="BA554" s="48">
        <f>Input!E554</f>
        <v>18.100000000000001</v>
      </c>
      <c r="BB554" s="58">
        <f t="shared" si="1738"/>
        <v>603.63082939278206</v>
      </c>
      <c r="BC554" s="22">
        <f t="shared" si="1739"/>
        <v>7.7201317509517358</v>
      </c>
      <c r="BD554" s="9">
        <f t="shared" si="1740"/>
        <v>239352.40000000002</v>
      </c>
      <c r="BE554" s="49">
        <f t="shared" si="1741"/>
        <v>1535.9276905182387</v>
      </c>
      <c r="BF554" s="89">
        <f t="shared" si="1742"/>
        <v>1.2830918711286048</v>
      </c>
      <c r="BG554" s="85"/>
      <c r="BH554" s="85"/>
      <c r="BI554" s="85"/>
      <c r="BJ554" s="85"/>
      <c r="BK554" s="85"/>
      <c r="BL554" s="85"/>
      <c r="BM554" s="90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s="154" customFormat="1" ht="15" customHeight="1" x14ac:dyDescent="0.2">
      <c r="A555" s="137">
        <f>Input!A555</f>
        <v>9186</v>
      </c>
      <c r="B555" s="137" t="str">
        <f>Input!B555</f>
        <v>Hu1-13</v>
      </c>
      <c r="C555" s="137">
        <f>Input!O555</f>
        <v>2.0613228980229983</v>
      </c>
      <c r="D555" s="137">
        <f>C555*Input!P555/100</f>
        <v>1.9900469244333054E-2</v>
      </c>
      <c r="E555" s="138">
        <f>Input!M555</f>
        <v>2.6988992146335242</v>
      </c>
      <c r="F555" s="139">
        <f>E555*Input!N555/100</f>
        <v>3.6796587316734539E-4</v>
      </c>
      <c r="G555" s="140">
        <f t="shared" si="1717"/>
        <v>372.12422371367029</v>
      </c>
      <c r="H555" s="139">
        <f>G555*Input!L555/100</f>
        <v>2.3207124818253138E-2</v>
      </c>
      <c r="I555" s="137">
        <v>0</v>
      </c>
      <c r="J555" s="141">
        <f>(((C555*$G$4*0.000000001*Input!G555*(234/233))-(I555*0.000000000000001))/Input!F555)*1000000000000</f>
        <v>753.95332015279178</v>
      </c>
      <c r="K555" s="137">
        <f>J555*Input!P555/100</f>
        <v>7.2788328668709257</v>
      </c>
      <c r="L555" s="142">
        <f t="shared" si="1718"/>
        <v>10.426626375751523</v>
      </c>
      <c r="M555" s="143">
        <f>L555*Input!P555/100</f>
        <v>0.10066096762996322</v>
      </c>
      <c r="N555" s="137">
        <v>0</v>
      </c>
      <c r="O555" s="141">
        <f>(((G555*$D$4*0.000000001*Input!G555*(238/236))-(N555*0.000000001))/Input!F555)*1000000</f>
        <v>13.710819935286597</v>
      </c>
      <c r="P555" s="137">
        <f>O555*Input!N555/100</f>
        <v>1.8693227972253277E-3</v>
      </c>
      <c r="Q555" s="144">
        <f t="shared" si="1719"/>
        <v>10.229631508473425</v>
      </c>
      <c r="R555" s="145">
        <f>Q555*Input!N555/100</f>
        <v>1.3947002058417868E-3</v>
      </c>
      <c r="S555" s="143">
        <f>Input!S555*0.0000028263/0.000000000155125</f>
        <v>1.0017072613945459</v>
      </c>
      <c r="T555" s="137">
        <f>S555*Input!T555/100</f>
        <v>1.8757808135336062E-3</v>
      </c>
      <c r="U555" s="143">
        <f>S555</f>
        <v>1.0017072613945459</v>
      </c>
      <c r="V555" s="137">
        <f>U555*Input!T555/100</f>
        <v>1.8757808135336062E-3</v>
      </c>
      <c r="W555" s="146">
        <v>0</v>
      </c>
      <c r="X555" s="141">
        <f>((($L$4*0.000000001*Input!G555/Input!W555*(232/229))-(W555*0.000000001))/Input!F555)*1000000000</f>
        <v>0.90943548365727311</v>
      </c>
      <c r="Y555" s="141">
        <f>X555*Input!X555/100</f>
        <v>4.6769358110936342E-3</v>
      </c>
      <c r="Z555" s="141">
        <f t="shared" si="1720"/>
        <v>2.220581234906012E-4</v>
      </c>
      <c r="AA555" s="141">
        <f>Z555*Input!X555/100</f>
        <v>1.1419739042080641E-6</v>
      </c>
      <c r="AB555" s="142">
        <v>0</v>
      </c>
      <c r="AC555" s="142">
        <v>0.85</v>
      </c>
      <c r="AD555" s="141">
        <f>(((Input!G555*$L$4*0.000000001*Input!U555*(230/229))-((AB555*0.000000000000001)+(Input!G555*AC555*0.000000000000001)))/Input!F555)*1000000000000</f>
        <v>225.73894651354979</v>
      </c>
      <c r="AE555" s="141">
        <f>AD555*Input!V555/100</f>
        <v>0.7041022158898772</v>
      </c>
      <c r="AF555" s="141">
        <f t="shared" si="1721"/>
        <v>10.291105311438351</v>
      </c>
      <c r="AG555" s="141">
        <f>AF555*Input!V555/100</f>
        <v>3.2098980550991869E-2</v>
      </c>
      <c r="AH555" s="137">
        <f t="shared" si="1722"/>
        <v>46344.196508865527</v>
      </c>
      <c r="AI555" s="146">
        <f t="shared" si="1723"/>
        <v>278.74383519772221</v>
      </c>
      <c r="AJ555" s="143">
        <f t="shared" si="1724"/>
        <v>1.7072613945459114</v>
      </c>
      <c r="AK555" s="146">
        <f t="shared" si="1725"/>
        <v>1.8757808135336063</v>
      </c>
      <c r="AL555" s="146">
        <f t="shared" si="1726"/>
        <v>1.0060093858624337</v>
      </c>
      <c r="AM555" s="146">
        <f t="shared" si="1727"/>
        <v>3.1408395310271149E-3</v>
      </c>
      <c r="AN555" s="137">
        <f>AF555/Q555</f>
        <v>1.0060093858624337</v>
      </c>
      <c r="AO555" s="141">
        <f t="shared" si="1728"/>
        <v>3.1408395310271149E-3</v>
      </c>
      <c r="AP555" s="137" t="str">
        <f t="shared" si="1729"/>
        <v>Out of range</v>
      </c>
      <c r="AQ555" s="137" t="e">
        <f t="shared" si="1730"/>
        <v>#VALUE!</v>
      </c>
      <c r="AR555" s="137" t="e">
        <f t="shared" si="1731"/>
        <v>#VALUE!</v>
      </c>
      <c r="AS555" s="145">
        <f t="shared" si="1732"/>
        <v>2.1707343349236545E-5</v>
      </c>
      <c r="AT555" s="145">
        <f t="shared" si="1733"/>
        <v>1.1167314785642952E-7</v>
      </c>
      <c r="AU555" s="137">
        <v>0.75</v>
      </c>
      <c r="AV555" s="137">
        <f t="shared" si="1734"/>
        <v>0.375</v>
      </c>
      <c r="AW555" s="137" t="str">
        <f t="shared" si="1735"/>
        <v>Out of range</v>
      </c>
      <c r="AX555" s="147">
        <f t="shared" si="1736"/>
        <v>288.54988550420001</v>
      </c>
      <c r="AY555" s="147" t="e">
        <f t="shared" si="1737"/>
        <v>#VALUE!</v>
      </c>
      <c r="AZ555" s="137" t="str">
        <f>Input!B555</f>
        <v>Hu1-13</v>
      </c>
      <c r="BA555" s="148">
        <f>Input!E555</f>
        <v>0</v>
      </c>
      <c r="BB555" s="137" t="e">
        <f t="shared" si="1738"/>
        <v>#VALUE!</v>
      </c>
      <c r="BC555" s="143" t="e">
        <f t="shared" si="1739"/>
        <v>#VALUE!</v>
      </c>
      <c r="BD555" s="137" t="e">
        <f t="shared" si="1740"/>
        <v>#VALUE!</v>
      </c>
      <c r="BE555" s="149" t="e">
        <f t="shared" si="1741"/>
        <v>#VALUE!</v>
      </c>
      <c r="BF555" s="150" t="e">
        <f t="shared" si="1742"/>
        <v>#VALUE!</v>
      </c>
      <c r="BG555" s="151"/>
      <c r="BH555" s="151"/>
      <c r="BI555" s="151"/>
      <c r="BJ555" s="151"/>
      <c r="BK555" s="151"/>
      <c r="BL555" s="151"/>
      <c r="BM555" s="155"/>
      <c r="BN555" s="151"/>
      <c r="BO555" s="151"/>
      <c r="BP555" s="151"/>
      <c r="BQ555" s="151"/>
      <c r="BR555" s="151"/>
      <c r="BS555" s="151"/>
      <c r="BT555" s="151"/>
      <c r="BU555" s="151"/>
      <c r="BV555" s="151"/>
      <c r="BW555" s="151"/>
      <c r="BX555" s="151"/>
      <c r="BY555" s="151"/>
      <c r="BZ555" s="151"/>
      <c r="CA555" s="151"/>
      <c r="CB555" s="151"/>
      <c r="CC555" s="151"/>
      <c r="CD555" s="151"/>
      <c r="CE555" s="151"/>
      <c r="CF555" s="151"/>
      <c r="CG555" s="151"/>
      <c r="CH555" s="151"/>
      <c r="CI555" s="151"/>
      <c r="CJ555" s="151"/>
      <c r="CK555" s="151"/>
      <c r="CL555" s="151"/>
      <c r="CM555" s="151"/>
      <c r="CN555" s="151"/>
      <c r="CO555" s="151"/>
      <c r="CP555" s="151"/>
      <c r="CQ555" s="151"/>
      <c r="CR555" s="151"/>
      <c r="CS555" s="151"/>
      <c r="CT555" s="151"/>
      <c r="CU555" s="151"/>
      <c r="CV555" s="151"/>
      <c r="CW555" s="151"/>
      <c r="CX555" s="151"/>
      <c r="CY555" s="151"/>
      <c r="CZ555" s="151"/>
      <c r="DA555" s="151"/>
      <c r="DB555" s="151"/>
      <c r="DC555" s="151"/>
      <c r="DD555" s="151"/>
      <c r="DE555" s="151"/>
    </row>
    <row r="556" spans="1:109" ht="15" customHeight="1" x14ac:dyDescent="0.2">
      <c r="A556" s="9"/>
      <c r="B556" s="9"/>
      <c r="C556" s="9"/>
      <c r="D556" s="9"/>
      <c r="E556" s="11"/>
      <c r="F556" s="12"/>
      <c r="G556" s="13"/>
      <c r="H556" s="12"/>
      <c r="I556" s="9"/>
      <c r="J556" s="21"/>
      <c r="K556" s="9"/>
      <c r="L556" s="14"/>
      <c r="M556" s="22"/>
      <c r="N556" s="9"/>
      <c r="O556" s="21"/>
      <c r="P556" s="9"/>
      <c r="Q556" s="23"/>
      <c r="R556" s="24"/>
      <c r="S556" s="65"/>
      <c r="T556" s="9"/>
      <c r="U556" s="9"/>
      <c r="V556" s="9"/>
      <c r="W556" s="3"/>
      <c r="X556" s="21"/>
      <c r="Y556" s="21"/>
      <c r="Z556" s="21"/>
      <c r="AA556" s="21"/>
      <c r="AB556" s="14"/>
      <c r="AC556" s="14"/>
      <c r="AD556" s="21"/>
      <c r="AE556" s="21"/>
      <c r="AF556" s="21"/>
      <c r="AG556" s="21"/>
      <c r="AH556" s="9"/>
      <c r="AI556" s="3"/>
      <c r="AJ556" s="22"/>
      <c r="AK556" s="3"/>
      <c r="AL556" s="3"/>
      <c r="AM556" s="3"/>
      <c r="AN556" s="9"/>
      <c r="AO556" s="21"/>
      <c r="AP556" s="58"/>
      <c r="AQ556" s="58"/>
      <c r="AR556" s="58"/>
      <c r="AS556" s="67"/>
      <c r="AT556" s="67"/>
      <c r="AU556" s="58"/>
      <c r="AV556" s="58"/>
      <c r="AW556" s="58"/>
      <c r="AX556" s="57"/>
      <c r="AY556" s="47"/>
      <c r="AZ556" s="9"/>
      <c r="BA556" s="48"/>
      <c r="BB556" s="58"/>
      <c r="BC556" s="22"/>
      <c r="BD556" s="9"/>
      <c r="BE556" s="49"/>
      <c r="BF556" s="89"/>
      <c r="BG556" s="85"/>
      <c r="BH556" s="85"/>
      <c r="BI556" s="85"/>
      <c r="BJ556" s="85"/>
      <c r="BK556" s="85"/>
      <c r="BL556" s="85"/>
      <c r="BM556" s="90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s="154" customFormat="1" ht="15" customHeight="1" x14ac:dyDescent="0.2">
      <c r="A557" s="137">
        <f>Input!A557</f>
        <v>9186</v>
      </c>
      <c r="B557" s="137" t="str">
        <f>Input!B557</f>
        <v>Hu1-13</v>
      </c>
      <c r="C557" s="137">
        <f>Input!O557</f>
        <v>2.0513639366211005</v>
      </c>
      <c r="D557" s="137">
        <f>C557*Input!P557/100</f>
        <v>1.595044611797267E-2</v>
      </c>
      <c r="E557" s="138">
        <f>Input!M557</f>
        <v>2.6995102471915566</v>
      </c>
      <c r="F557" s="139">
        <f>E557*Input!N557/100</f>
        <v>3.7721942626993459E-4</v>
      </c>
      <c r="G557" s="140">
        <f t="shared" ref="G557:G569" si="1743">E557*137.88</f>
        <v>372.20847288277184</v>
      </c>
      <c r="H557" s="139">
        <f>G557*Input!L557/100</f>
        <v>2.4182396255047277E-2</v>
      </c>
      <c r="I557" s="137">
        <v>0</v>
      </c>
      <c r="J557" s="141">
        <f>(((C557*$G$4*0.000000001*Input!G557*(234/233))-(I557*0.000000000000001))/Input!F557)*1000000000000</f>
        <v>750.31071179607295</v>
      </c>
      <c r="K557" s="137">
        <f>J557*Input!P557/100</f>
        <v>5.8340650172263926</v>
      </c>
      <c r="L557" s="142">
        <f t="shared" ref="L557:L569" si="1744">(J557/234)*602200000000*0.0000028263/(365.2425*24*60)</f>
        <v>10.376251749957714</v>
      </c>
      <c r="M557" s="143">
        <f>L557*Input!P557/100</f>
        <v>8.0680878458277233E-2</v>
      </c>
      <c r="N557" s="137">
        <v>0</v>
      </c>
      <c r="O557" s="141">
        <f>(((G557*$D$4*0.000000001*Input!G557*(238/236))-(N557*0.000000001))/Input!F557)*1000000</f>
        <v>13.713924073941483</v>
      </c>
      <c r="P557" s="137">
        <f>O557*Input!N557/100</f>
        <v>1.9163322593287286E-3</v>
      </c>
      <c r="Q557" s="144">
        <f t="shared" ref="Q557:Q569" si="1745">(O557/238.05)*602200000000000000*0.00000000015512/(365.2425*24*60)</f>
        <v>10.231947503777905</v>
      </c>
      <c r="R557" s="145">
        <f>Q557*Input!N557/100</f>
        <v>1.4297739269612442E-3</v>
      </c>
      <c r="S557" s="143">
        <f>Input!S557*0.0000028263/0.000000000155125</f>
        <v>0.99881071950044864</v>
      </c>
      <c r="T557" s="137">
        <f>S557*Input!T557/100</f>
        <v>1.4015813788646955E-3</v>
      </c>
      <c r="U557" s="143">
        <f>S557</f>
        <v>0.99881071950044864</v>
      </c>
      <c r="V557" s="137">
        <f>U557*Input!T557/100</f>
        <v>1.4015813788646955E-3</v>
      </c>
      <c r="W557" s="146">
        <v>0</v>
      </c>
      <c r="X557" s="141">
        <f>((($L$4*0.000000001*Input!G557/Input!W557*(232/229))-(W557*0.000000001))/Input!F557)*1000000000</f>
        <v>0.91908664468470036</v>
      </c>
      <c r="Y557" s="141">
        <f>X557*Input!X557/100</f>
        <v>4.5473978416172593E-3</v>
      </c>
      <c r="Z557" s="141">
        <f t="shared" ref="Z557:Z569" si="1746">(X557/232)*6.022E+23*0.000000001*0.000000000049475/(365.2425*24*60)</f>
        <v>2.2441466086545444E-4</v>
      </c>
      <c r="AA557" s="141">
        <f>Z557*Input!X557/100</f>
        <v>1.1103444385234516E-6</v>
      </c>
      <c r="AB557" s="142">
        <v>0</v>
      </c>
      <c r="AC557" s="142">
        <v>0.85</v>
      </c>
      <c r="AD557" s="141">
        <f>(((Input!G557*$L$4*0.000000001*Input!U557*(230/229))-((AB557*0.000000000000001)+(Input!G557*AC557*0.000000000000001)))/Input!F557)*1000000000000</f>
        <v>224.92270402509041</v>
      </c>
      <c r="AE557" s="141">
        <f>AD557*Input!V557/100</f>
        <v>0.62933500424148237</v>
      </c>
      <c r="AF557" s="141">
        <f t="shared" ref="AF557:AF569" si="1747">(AD557/230)*602200000000*0.0000091577/(365.2425*24*60)</f>
        <v>10.253894021414448</v>
      </c>
      <c r="AG557" s="141">
        <f>AF557*Input!V557/100</f>
        <v>2.8690453751341695E-2</v>
      </c>
      <c r="AH557" s="137">
        <f t="shared" ref="AH557:AH569" si="1748">AF557/Z557</f>
        <v>45691.729684105027</v>
      </c>
      <c r="AI557" s="146">
        <f t="shared" ref="AI557:AI569" si="1749">AH557*SQRT((AG557/AF557)^2+(AA557/Z557)^2)</f>
        <v>259.71608724816929</v>
      </c>
      <c r="AJ557" s="143">
        <f t="shared" ref="AJ557:AJ569" si="1750">(U557-1)*1000</f>
        <v>-1.1892804995513595</v>
      </c>
      <c r="AK557" s="146">
        <f t="shared" ref="AK557:AK569" si="1751">V557*1000</f>
        <v>1.4015813788646956</v>
      </c>
      <c r="AL557" s="146">
        <f t="shared" ref="AL557:AL569" si="1752">AF557/Q557</f>
        <v>1.0021449013131116</v>
      </c>
      <c r="AM557" s="146">
        <f t="shared" ref="AM557:AM569" si="1753">AL557*SQRT((R557/Q557)^2+(AG557/AF557)^2)</f>
        <v>2.807501746241654E-3</v>
      </c>
      <c r="AN557" s="137">
        <f>AF557/Q557</f>
        <v>1.0021449013131116</v>
      </c>
      <c r="AO557" s="141">
        <f t="shared" ref="AO557:AO569" si="1754">AN557*SQRT((R557/Q557)^2+(AG557/AF557)^2)</f>
        <v>2.807501746241654E-3</v>
      </c>
      <c r="AP557" s="137" t="str">
        <f t="shared" ref="AP557:AP569" si="1755">ThU_Alter_Kombi(AN557,U557)</f>
        <v>Out of range</v>
      </c>
      <c r="AQ557" s="137" t="e">
        <f t="shared" ref="AQ557:AQ569" si="1756">Montealter(AN557,AO557,U557,V557)</f>
        <v>#VALUE!</v>
      </c>
      <c r="AR557" s="137" t="e">
        <f t="shared" ref="AR557:AR569" si="1757">(AQ557/AP557)*100</f>
        <v>#VALUE!</v>
      </c>
      <c r="AS557" s="145">
        <f t="shared" ref="AS557:AS569" si="1758">Z557/Q557</f>
        <v>2.1932741619578739E-5</v>
      </c>
      <c r="AT557" s="145">
        <f t="shared" ref="AT557:AT569" si="1759">AS557*SQRT((Y557/X557)^2+(P557/O557)^2)</f>
        <v>1.0856067973394405E-7</v>
      </c>
      <c r="AU557" s="137">
        <v>0.75</v>
      </c>
      <c r="AV557" s="137">
        <f t="shared" ref="AV557:AV569" si="1760">AU557/2</f>
        <v>0.375</v>
      </c>
      <c r="AW557" s="137" t="str">
        <f t="shared" ref="AW557:AW569" si="1761">marincorr_age(AN557,U557,AS557,AU557)</f>
        <v>Out of range</v>
      </c>
      <c r="AX557" s="147">
        <f t="shared" ref="AX557:AX569" si="1762">marincorr_age_error(AN557, AO557, U557, V557, AS557, AT557, AU557, AV557)</f>
        <v>224.19261249900001</v>
      </c>
      <c r="AY557" s="147" t="e">
        <f t="shared" ref="AY557:AY569" si="1763">SQRT(((AU557*EXP(-0.0000091577*AW557*1000))/(0.0000091577*(EXP(-0.0000091577*AW557*1000)+(AJ557/1000)*EXP(-(0.0000091577-0.0000028263)*AW557*1000)-AS557*AU557*EXP(-0.0000091577*AW557*1000))))^2*AT557^2+((AS557*EXP(-0.0000091577*AW557*1000))/(0.0000091577*(EXP(-0.0000091577*AW557*1000)+(AJ557/1000)*EXP(-(0.0000091577-0.0000028263)*AW557*1000)-AS557*AU557*EXP(-0.0000091577*AW557*1000))))^2*AV557^2+((0.0000091577/(0.0000091577-0.0000028263))*(EXP(-(0.0000091577-0.0000028263)*AW557*1000)-1)/(0.0000091577*(EXP(-0.0000091577*AW557*1000)+(AJ557/1000)*EXP(-(0.0000091577-0.0000028263)*AW557*1000)-AS557*AU557*EXP(-0.0000091577*AW557*1000))))^2*T557^2+(1/(0.0000091577*(EXP(-0.0000091577*AW557*1000)+(AJ557/1000)*EXP(-(0.0000091577-0.0000028263)*AW557*1000)-AS557*AU557*EXP(-0.0000091577*AW557*1000))))^2*AO557^2)/1000</f>
        <v>#VALUE!</v>
      </c>
      <c r="AZ557" s="137" t="str">
        <f>Input!B557</f>
        <v>Hu1-13</v>
      </c>
      <c r="BA557" s="148">
        <f>Input!E557</f>
        <v>0</v>
      </c>
      <c r="BB557" s="137" t="e">
        <f t="shared" ref="BB557:BB569" si="1764">((U557-1)*EXP(0.0000028263*AW557*1000))*1000</f>
        <v>#VALUE!</v>
      </c>
      <c r="BC557" s="143" t="e">
        <f t="shared" ref="BC557:BC569" si="1765">SQRT((EXP(0.0000028263*AW557*1000)*V557)^2+((U557-1)*0.0000028263*EXP(0.0000028263*AW557*1000)*AX557*1000)^2)*1000</f>
        <v>#VALUE!</v>
      </c>
      <c r="BD557" s="137" t="e">
        <f t="shared" ref="BD557:BD569" si="1766">AW557*1000-58</f>
        <v>#VALUE!</v>
      </c>
      <c r="BE557" s="149" t="e">
        <f t="shared" ref="BE557:BE569" si="1767">AY557/2*1000</f>
        <v>#VALUE!</v>
      </c>
      <c r="BF557" s="150" t="e">
        <f t="shared" ref="BF557:BF569" si="1768">AY557/AW557*100</f>
        <v>#VALUE!</v>
      </c>
      <c r="BG557" s="151"/>
      <c r="BH557" s="151"/>
      <c r="BI557" s="151"/>
      <c r="BJ557" s="151"/>
      <c r="BK557" s="151"/>
      <c r="BL557" s="151"/>
      <c r="BM557" s="155"/>
      <c r="BN557" s="151"/>
      <c r="BO557" s="151"/>
      <c r="BP557" s="151"/>
      <c r="BQ557" s="151"/>
      <c r="BR557" s="151"/>
      <c r="BS557" s="151"/>
      <c r="BT557" s="151"/>
      <c r="BU557" s="151"/>
      <c r="BV557" s="151"/>
      <c r="BW557" s="151"/>
      <c r="BX557" s="151"/>
      <c r="BY557" s="151"/>
      <c r="BZ557" s="151"/>
      <c r="CA557" s="151"/>
      <c r="CB557" s="151"/>
      <c r="CC557" s="151"/>
      <c r="CD557" s="151"/>
      <c r="CE557" s="151"/>
      <c r="CF557" s="151"/>
      <c r="CG557" s="151"/>
      <c r="CH557" s="151"/>
      <c r="CI557" s="151"/>
      <c r="CJ557" s="151"/>
      <c r="CK557" s="151"/>
      <c r="CL557" s="151"/>
      <c r="CM557" s="151"/>
      <c r="CN557" s="151"/>
      <c r="CO557" s="151"/>
      <c r="CP557" s="151"/>
      <c r="CQ557" s="151"/>
      <c r="CR557" s="151"/>
      <c r="CS557" s="151"/>
      <c r="CT557" s="151"/>
      <c r="CU557" s="151"/>
      <c r="CV557" s="151"/>
      <c r="CW557" s="151"/>
      <c r="CX557" s="151"/>
      <c r="CY557" s="151"/>
      <c r="CZ557" s="151"/>
      <c r="DA557" s="151"/>
      <c r="DB557" s="151"/>
      <c r="DC557" s="151"/>
      <c r="DD557" s="151"/>
      <c r="DE557" s="151"/>
    </row>
    <row r="558" spans="1:109" ht="15" customHeight="1" x14ac:dyDescent="0.2">
      <c r="A558" s="9">
        <f>Input!A558</f>
        <v>9571</v>
      </c>
      <c r="B558" s="9" t="str">
        <f>Input!B558</f>
        <v>M5_14_42-18.7</v>
      </c>
      <c r="C558" s="9">
        <f>Input!O558</f>
        <v>0.56556595870648385</v>
      </c>
      <c r="D558" s="9">
        <f>C558*Input!P558/100</f>
        <v>1.5680631831060685E-3</v>
      </c>
      <c r="E558" s="11">
        <f>Input!M558</f>
        <v>0.59687581203353723</v>
      </c>
      <c r="F558" s="12">
        <f>E558*Input!N558/100</f>
        <v>3.7605333144503402E-5</v>
      </c>
      <c r="G558" s="13">
        <f t="shared" si="1743"/>
        <v>82.297236963184105</v>
      </c>
      <c r="H558" s="12">
        <f>G558*Input!L558/100</f>
        <v>5.729087536713218E-3</v>
      </c>
      <c r="I558" s="9">
        <v>0.3</v>
      </c>
      <c r="J558" s="21">
        <f>(((C558*$G$4*0.000000001*Input!G558*(234/233))-(I558*0.000000000000001))/Input!F558)*1000000000000</f>
        <v>43.642863196140482</v>
      </c>
      <c r="K558" s="9">
        <f>J558*Input!P558/100</f>
        <v>0.12100227379264679</v>
      </c>
      <c r="L558" s="14">
        <f t="shared" si="1744"/>
        <v>0.60354907439359295</v>
      </c>
      <c r="M558" s="22">
        <f>L558*Input!P558/100</f>
        <v>1.6733734910758672E-3</v>
      </c>
      <c r="N558" s="9">
        <v>5.0000000000000001E-3</v>
      </c>
      <c r="O558" s="21">
        <f>(((G558*$D$4*0.000000001*Input!G558*(238/236))-(N558*0.000000001))/Input!F558)*1000000</f>
        <v>0.63971164863726948</v>
      </c>
      <c r="P558" s="9">
        <f>O558*Input!N558/100</f>
        <v>4.0304145650439476E-5</v>
      </c>
      <c r="Q558" s="23">
        <f t="shared" si="1745"/>
        <v>0.47728833637406404</v>
      </c>
      <c r="R558" s="24">
        <f>Q558*Input!N558/100</f>
        <v>3.007089001342206E-5</v>
      </c>
      <c r="S558" s="65">
        <f>Input!S558*0.0000028263/0.000000000155125</f>
        <v>1.2589045392794933</v>
      </c>
      <c r="T558" s="9">
        <f>S558*Input!T558/100</f>
        <v>1.6956606234886506E-3</v>
      </c>
      <c r="U558" s="9">
        <f>S558*1/((U557+U559)/2)</f>
        <v>1.2604711439160197</v>
      </c>
      <c r="V558" s="9">
        <f>U558*Input!T558/100</f>
        <v>1.6977707356630436E-3</v>
      </c>
      <c r="W558" s="3">
        <v>3.0000000000000001E-3</v>
      </c>
      <c r="X558" s="21">
        <f>((($L$4*0.000000001*Input!G558/Input!W558*(232/229))-(W558*0.000000001))/Input!F558)*1000000000</f>
        <v>0.16963977100182834</v>
      </c>
      <c r="Y558" s="21">
        <f>X558*Input!X558/100</f>
        <v>4.3252531404941956E-4</v>
      </c>
      <c r="Z558" s="21">
        <f t="shared" si="1746"/>
        <v>4.1421178186882196E-5</v>
      </c>
      <c r="AA558" s="21">
        <f>Z558*Input!X558/100</f>
        <v>1.0561030587211237E-7</v>
      </c>
      <c r="AB558" s="14">
        <v>0.05</v>
      </c>
      <c r="AC558" s="14">
        <v>0.85</v>
      </c>
      <c r="AD558" s="21">
        <f>(((Input!G558*$L$4*0.000000001*Input!U558*(230/229))-((AB558*0.000000000000001)+(Input!G558*AC558*0.000000000000001)))/Input!F558)*1000000000000</f>
        <v>12.416069300044725</v>
      </c>
      <c r="AE558" s="21">
        <f>AD558*Input!V558/100</f>
        <v>3.0313507067142944E-2</v>
      </c>
      <c r="AF558" s="21">
        <f t="shared" si="1747"/>
        <v>0.56603026945200763</v>
      </c>
      <c r="AG558" s="21">
        <f>AF558*Input!V558/100</f>
        <v>1.3819480351312512E-3</v>
      </c>
      <c r="AH558" s="9">
        <f t="shared" si="1748"/>
        <v>13665.238272514072</v>
      </c>
      <c r="AI558" s="3">
        <f t="shared" si="1749"/>
        <v>48.239660443429116</v>
      </c>
      <c r="AJ558" s="22">
        <f t="shared" si="1750"/>
        <v>260.47114391601968</v>
      </c>
      <c r="AK558" s="3">
        <f t="shared" si="1751"/>
        <v>1.6977707356630436</v>
      </c>
      <c r="AL558" s="3">
        <f t="shared" si="1752"/>
        <v>1.1859293980492205</v>
      </c>
      <c r="AM558" s="3">
        <f t="shared" si="1753"/>
        <v>2.8963793825443379E-3</v>
      </c>
      <c r="AN558" s="9">
        <f>AL558*1/((AN557+AN559)/2)</f>
        <v>1.182588952448024</v>
      </c>
      <c r="AO558" s="21">
        <f t="shared" si="1754"/>
        <v>2.8882210572816944E-3</v>
      </c>
      <c r="AP558" s="58">
        <f t="shared" si="1755"/>
        <v>239.56120000000001</v>
      </c>
      <c r="AQ558" s="58">
        <f t="shared" si="1756"/>
        <v>2.2391999999999999</v>
      </c>
      <c r="AR558" s="58">
        <f t="shared" si="1757"/>
        <v>0.93470895954770628</v>
      </c>
      <c r="AS558" s="67">
        <f t="shared" si="1758"/>
        <v>8.6784392222020014E-5</v>
      </c>
      <c r="AT558" s="67">
        <f t="shared" si="1759"/>
        <v>2.2133904435397543E-7</v>
      </c>
      <c r="AU558" s="58">
        <v>0.75</v>
      </c>
      <c r="AV558" s="58">
        <f t="shared" si="1760"/>
        <v>0.375</v>
      </c>
      <c r="AW558" s="58">
        <f t="shared" si="1761"/>
        <v>239.5565</v>
      </c>
      <c r="AX558" s="57">
        <f t="shared" si="1762"/>
        <v>2.4271737965</v>
      </c>
      <c r="AY558" s="47">
        <f t="shared" si="1763"/>
        <v>2.2436966026185221</v>
      </c>
      <c r="AZ558" s="9" t="str">
        <f>Input!B558</f>
        <v>M5_14_42-18.7</v>
      </c>
      <c r="BA558" s="48">
        <f>Input!E558</f>
        <v>18.7</v>
      </c>
      <c r="BB558" s="58">
        <f t="shared" si="1764"/>
        <v>512.62809389604229</v>
      </c>
      <c r="BC558" s="22">
        <f t="shared" si="1765"/>
        <v>4.8508768756641922</v>
      </c>
      <c r="BD558" s="9">
        <f t="shared" si="1766"/>
        <v>239498.5</v>
      </c>
      <c r="BE558" s="49">
        <f t="shared" si="1767"/>
        <v>1121.8483013092612</v>
      </c>
      <c r="BF558" s="89">
        <f t="shared" si="1768"/>
        <v>0.93660435121506702</v>
      </c>
      <c r="BG558" s="85"/>
      <c r="BH558" s="85"/>
      <c r="BI558" s="85"/>
      <c r="BJ558" s="85"/>
      <c r="BK558" s="85"/>
      <c r="BL558" s="85"/>
      <c r="BM558" s="90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s="154" customFormat="1" ht="15" customHeight="1" x14ac:dyDescent="0.2">
      <c r="A559" s="137">
        <f>Input!A559</f>
        <v>9186</v>
      </c>
      <c r="B559" s="137" t="str">
        <f>Input!B559</f>
        <v>Hu1-13</v>
      </c>
      <c r="C559" s="137">
        <f>Input!O559</f>
        <v>2.0291809282188344</v>
      </c>
      <c r="D559" s="137">
        <f>C559*Input!P559/100</f>
        <v>1.8339636488880894E-2</v>
      </c>
      <c r="E559" s="138">
        <f>Input!M559</f>
        <v>2.6997170137857758</v>
      </c>
      <c r="F559" s="139">
        <f>E559*Input!N559/100</f>
        <v>3.30211477167633E-4</v>
      </c>
      <c r="G559" s="140">
        <f t="shared" si="1743"/>
        <v>372.23698186078275</v>
      </c>
      <c r="H559" s="139">
        <f>G559*Input!L559/100</f>
        <v>3.1169355037769901E-2</v>
      </c>
      <c r="I559" s="137">
        <v>0</v>
      </c>
      <c r="J559" s="141">
        <f>(((C559*$G$4*0.000000001*Input!G559*(234/233))-(I559*0.000000000000001))/Input!F559)*1000000000000</f>
        <v>742.1970131359036</v>
      </c>
      <c r="K559" s="137">
        <f>J559*Input!P559/100</f>
        <v>6.7079397577393864</v>
      </c>
      <c r="L559" s="142">
        <f t="shared" si="1744"/>
        <v>10.26404519526295</v>
      </c>
      <c r="M559" s="143">
        <f>L559*Input!P559/100</f>
        <v>9.2765930907796626E-2</v>
      </c>
      <c r="N559" s="137">
        <v>0</v>
      </c>
      <c r="O559" s="141">
        <f>(((G559*$D$4*0.000000001*Input!G559*(238/236))-(N559*0.000000001))/Input!F559)*1000000</f>
        <v>13.714974479798283</v>
      </c>
      <c r="P559" s="137">
        <f>O559*Input!N559/100</f>
        <v>1.6775247032057808E-3</v>
      </c>
      <c r="Q559" s="144">
        <f t="shared" si="1745"/>
        <v>10.232731210726151</v>
      </c>
      <c r="R559" s="145">
        <f>Q559*Input!N559/100</f>
        <v>1.2515998052014155E-3</v>
      </c>
      <c r="S559" s="143">
        <f>Input!S559*0.0000028263/0.000000000155125</f>
        <v>0.99870353595222405</v>
      </c>
      <c r="T559" s="137">
        <f>S559*Input!T559/100</f>
        <v>1.8863543094900621E-3</v>
      </c>
      <c r="U559" s="143">
        <f>S559</f>
        <v>0.99870353595222405</v>
      </c>
      <c r="V559" s="137">
        <f>U559*Input!T559/100</f>
        <v>1.8863543094900621E-3</v>
      </c>
      <c r="W559" s="146">
        <v>0</v>
      </c>
      <c r="X559" s="141">
        <f>((($L$4*0.000000001*Input!G559/Input!W559*(232/229))-(W559*0.000000001))/Input!F559)*1000000000</f>
        <v>0.91150037697548025</v>
      </c>
      <c r="Y559" s="141">
        <f>X559*Input!X559/100</f>
        <v>5.4174582546161199E-3</v>
      </c>
      <c r="Z559" s="141">
        <f t="shared" si="1746"/>
        <v>2.225623113562488E-4</v>
      </c>
      <c r="AA559" s="141">
        <f>Z559*Input!X559/100</f>
        <v>1.3227882963956116E-6</v>
      </c>
      <c r="AB559" s="142">
        <v>0</v>
      </c>
      <c r="AC559" s="142">
        <v>0.85</v>
      </c>
      <c r="AD559" s="141">
        <f>(((Input!G559*$L$4*0.000000001*Input!U559*(230/229))-((AB559*0.000000000000001)+(Input!G559*AC559*0.000000000000001)))/Input!F559)*1000000000000</f>
        <v>225.24509986280799</v>
      </c>
      <c r="AE559" s="141">
        <f>AD559*Input!V559/100</f>
        <v>0.66758458797047171</v>
      </c>
      <c r="AF559" s="141">
        <f t="shared" si="1747"/>
        <v>10.268591571700577</v>
      </c>
      <c r="AG559" s="141">
        <f>AF559*Input!V559/100</f>
        <v>3.0434195805396507E-2</v>
      </c>
      <c r="AH559" s="137">
        <f t="shared" si="1748"/>
        <v>46138.052346445809</v>
      </c>
      <c r="AI559" s="146">
        <f t="shared" si="1749"/>
        <v>306.42339716849909</v>
      </c>
      <c r="AJ559" s="143">
        <f t="shared" si="1750"/>
        <v>-1.296464047775947</v>
      </c>
      <c r="AK559" s="146">
        <f t="shared" si="1751"/>
        <v>1.8863543094900621</v>
      </c>
      <c r="AL559" s="146">
        <f t="shared" si="1752"/>
        <v>1.0035044760031258</v>
      </c>
      <c r="AM559" s="146">
        <f t="shared" si="1753"/>
        <v>2.9767322856227136E-3</v>
      </c>
      <c r="AN559" s="137">
        <f>AF559/Q559</f>
        <v>1.0035044760031258</v>
      </c>
      <c r="AO559" s="141">
        <f t="shared" si="1754"/>
        <v>2.9767322856227136E-3</v>
      </c>
      <c r="AP559" s="137" t="str">
        <f t="shared" si="1755"/>
        <v>Out of range</v>
      </c>
      <c r="AQ559" s="137" t="e">
        <f t="shared" si="1756"/>
        <v>#VALUE!</v>
      </c>
      <c r="AR559" s="137" t="e">
        <f t="shared" si="1757"/>
        <v>#VALUE!</v>
      </c>
      <c r="AS559" s="145">
        <f t="shared" si="1758"/>
        <v>2.175003982543337E-5</v>
      </c>
      <c r="AT559" s="145">
        <f t="shared" si="1759"/>
        <v>1.2929767731349596E-7</v>
      </c>
      <c r="AU559" s="137">
        <v>0.75</v>
      </c>
      <c r="AV559" s="137">
        <f t="shared" si="1760"/>
        <v>0.375</v>
      </c>
      <c r="AW559" s="137" t="str">
        <f t="shared" si="1761"/>
        <v>Out of range</v>
      </c>
      <c r="AX559" s="147">
        <f t="shared" si="1762"/>
        <v>233.09347134839999</v>
      </c>
      <c r="AY559" s="147" t="e">
        <f t="shared" si="1763"/>
        <v>#VALUE!</v>
      </c>
      <c r="AZ559" s="137" t="str">
        <f>Input!B559</f>
        <v>Hu1-13</v>
      </c>
      <c r="BA559" s="148">
        <f>Input!E559</f>
        <v>0</v>
      </c>
      <c r="BB559" s="137" t="e">
        <f t="shared" si="1764"/>
        <v>#VALUE!</v>
      </c>
      <c r="BC559" s="143" t="e">
        <f t="shared" si="1765"/>
        <v>#VALUE!</v>
      </c>
      <c r="BD559" s="137" t="e">
        <f t="shared" si="1766"/>
        <v>#VALUE!</v>
      </c>
      <c r="BE559" s="149" t="e">
        <f t="shared" si="1767"/>
        <v>#VALUE!</v>
      </c>
      <c r="BF559" s="150" t="e">
        <f t="shared" si="1768"/>
        <v>#VALUE!</v>
      </c>
      <c r="BG559" s="151"/>
      <c r="BH559" s="151"/>
      <c r="BI559" s="151"/>
      <c r="BJ559" s="151"/>
      <c r="BK559" s="151"/>
      <c r="BL559" s="151"/>
      <c r="BM559" s="155"/>
      <c r="BN559" s="151"/>
      <c r="BO559" s="151"/>
      <c r="BP559" s="151"/>
      <c r="BQ559" s="151"/>
      <c r="BR559" s="151"/>
      <c r="BS559" s="151"/>
      <c r="BT559" s="151"/>
      <c r="BU559" s="151"/>
      <c r="BV559" s="151"/>
      <c r="BW559" s="151"/>
      <c r="BX559" s="151"/>
      <c r="BY559" s="151"/>
      <c r="BZ559" s="151"/>
      <c r="CA559" s="151"/>
      <c r="CB559" s="151"/>
      <c r="CC559" s="151"/>
      <c r="CD559" s="151"/>
      <c r="CE559" s="151"/>
      <c r="CF559" s="151"/>
      <c r="CG559" s="151"/>
      <c r="CH559" s="151"/>
      <c r="CI559" s="151"/>
      <c r="CJ559" s="151"/>
      <c r="CK559" s="151"/>
      <c r="CL559" s="151"/>
      <c r="CM559" s="151"/>
      <c r="CN559" s="151"/>
      <c r="CO559" s="151"/>
      <c r="CP559" s="151"/>
      <c r="CQ559" s="151"/>
      <c r="CR559" s="151"/>
      <c r="CS559" s="151"/>
      <c r="CT559" s="151"/>
      <c r="CU559" s="151"/>
      <c r="CV559" s="151"/>
      <c r="CW559" s="151"/>
      <c r="CX559" s="151"/>
      <c r="CY559" s="151"/>
      <c r="CZ559" s="151"/>
      <c r="DA559" s="151"/>
      <c r="DB559" s="151"/>
      <c r="DC559" s="151"/>
      <c r="DD559" s="151"/>
      <c r="DE559" s="151"/>
    </row>
    <row r="560" spans="1:109" ht="15" customHeight="1" x14ac:dyDescent="0.2">
      <c r="A560" s="9">
        <f>Input!A560</f>
        <v>9572</v>
      </c>
      <c r="B560" s="9" t="str">
        <f>Input!B560</f>
        <v>M5_14_42-25.75</v>
      </c>
      <c r="C560" s="9">
        <f>Input!O560</f>
        <v>0.37337008478927503</v>
      </c>
      <c r="D560" s="9">
        <f>C560*Input!P560/100</f>
        <v>9.8783849875608916E-4</v>
      </c>
      <c r="E560" s="11">
        <f>Input!M560</f>
        <v>0.40241948873721678</v>
      </c>
      <c r="F560" s="12">
        <f>E560*Input!N560/100</f>
        <v>3.0155275291740479E-5</v>
      </c>
      <c r="G560" s="13">
        <f t="shared" si="1743"/>
        <v>55.485599107087445</v>
      </c>
      <c r="H560" s="12">
        <f>G560*Input!L560/100</f>
        <v>4.9199148439682009E-3</v>
      </c>
      <c r="I560" s="9">
        <v>0.3</v>
      </c>
      <c r="J560" s="21">
        <f>(((C560*$G$4*0.000000001*Input!G560*(234/233))-(I560*0.000000000000001))/Input!F560)*1000000000000</f>
        <v>26.054485490078608</v>
      </c>
      <c r="K560" s="9">
        <f>J560*Input!P560/100</f>
        <v>6.8933277948359267E-2</v>
      </c>
      <c r="L560" s="14">
        <f t="shared" si="1744"/>
        <v>0.36031459555405349</v>
      </c>
      <c r="M560" s="22">
        <f>L560*Input!P560/100</f>
        <v>9.5329712703926765E-4</v>
      </c>
      <c r="N560" s="9">
        <v>5.0000000000000001E-3</v>
      </c>
      <c r="O560" s="21">
        <f>(((G560*$D$4*0.000000001*Input!G560*(238/236))-(N560*0.000000001))/Input!F560)*1000000</f>
        <v>0.39002288973922478</v>
      </c>
      <c r="P560" s="9">
        <f>O560*Input!N560/100</f>
        <v>2.9226337042157165E-5</v>
      </c>
      <c r="Q560" s="23">
        <f t="shared" si="1745"/>
        <v>0.29099575814820383</v>
      </c>
      <c r="R560" s="24">
        <f>Q560*Input!N560/100</f>
        <v>2.1805746096501813E-5</v>
      </c>
      <c r="S560" s="65">
        <f>Input!S560*0.0000028263/0.000000000155125</f>
        <v>1.2364687085456583</v>
      </c>
      <c r="T560" s="9">
        <f>S560*Input!T560/100</f>
        <v>1.9305854951121284E-3</v>
      </c>
      <c r="U560" s="9">
        <f>S560*1/((U559+U561)/2)</f>
        <v>1.2371354259709713</v>
      </c>
      <c r="V560" s="9">
        <f>U560*Input!T560/100</f>
        <v>1.9316264878859464E-3</v>
      </c>
      <c r="W560" s="3">
        <v>3.0000000000000001E-3</v>
      </c>
      <c r="X560" s="21">
        <f>((($L$4*0.000000001*Input!G560/Input!W560*(232/229))-(W560*0.000000001))/Input!F560)*1000000000</f>
        <v>0.38861928057458928</v>
      </c>
      <c r="Y560" s="21">
        <f>X560*Input!X560/100</f>
        <v>9.6202764677521526E-4</v>
      </c>
      <c r="Z560" s="21">
        <f t="shared" si="1746"/>
        <v>9.4889708778046758E-5</v>
      </c>
      <c r="AA560" s="21">
        <f>Z560*Input!X560/100</f>
        <v>2.3489962490785069E-7</v>
      </c>
      <c r="AB560" s="14">
        <v>0.05</v>
      </c>
      <c r="AC560" s="14">
        <v>0.85</v>
      </c>
      <c r="AD560" s="21">
        <f>(((Input!G560*$L$4*0.000000001*Input!U560*(230/229))-((AB560*0.000000000000001)+(Input!G560*AC560*0.000000000000001)))/Input!F560)*1000000000000</f>
        <v>7.7631298748321633</v>
      </c>
      <c r="AE560" s="21">
        <f>AD560*Input!V560/100</f>
        <v>2.0695505376254749E-2</v>
      </c>
      <c r="AF560" s="21">
        <f t="shared" si="1747"/>
        <v>0.35390963022623834</v>
      </c>
      <c r="AG560" s="21">
        <f>AF560*Input!V560/100</f>
        <v>9.434775371723117E-4</v>
      </c>
      <c r="AH560" s="9">
        <f t="shared" si="1748"/>
        <v>3729.6945557505728</v>
      </c>
      <c r="AI560" s="3">
        <f t="shared" si="1749"/>
        <v>13.568595000940983</v>
      </c>
      <c r="AJ560" s="22">
        <f t="shared" si="1750"/>
        <v>237.13542597097126</v>
      </c>
      <c r="AK560" s="3">
        <f t="shared" si="1751"/>
        <v>1.9316264878859464</v>
      </c>
      <c r="AL560" s="3">
        <f t="shared" si="1752"/>
        <v>1.2162020246562926</v>
      </c>
      <c r="AM560" s="3">
        <f t="shared" si="1753"/>
        <v>3.2435187281868662E-3</v>
      </c>
      <c r="AN560" s="9">
        <f>AL560*1/((AN559+AN561)/2)</f>
        <v>1.2113444590833542</v>
      </c>
      <c r="AO560" s="21">
        <f t="shared" si="1754"/>
        <v>3.2305639685418358E-3</v>
      </c>
      <c r="AP560" s="58">
        <f t="shared" si="1755"/>
        <v>283.3965</v>
      </c>
      <c r="AQ560" s="58">
        <f t="shared" si="1756"/>
        <v>3.9251999999999998</v>
      </c>
      <c r="AR560" s="58">
        <f t="shared" si="1757"/>
        <v>1.3850559198860959</v>
      </c>
      <c r="AS560" s="67">
        <f t="shared" si="1758"/>
        <v>3.2608622676114589E-4</v>
      </c>
      <c r="AT560" s="67">
        <f t="shared" si="1759"/>
        <v>8.0759672283355334E-7</v>
      </c>
      <c r="AU560" s="58">
        <v>0.75</v>
      </c>
      <c r="AV560" s="58">
        <f t="shared" si="1760"/>
        <v>0.375</v>
      </c>
      <c r="AW560" s="58">
        <f t="shared" si="1761"/>
        <v>283.37900000000002</v>
      </c>
      <c r="AX560" s="57">
        <f t="shared" si="1762"/>
        <v>3.8846321705000002</v>
      </c>
      <c r="AY560" s="47">
        <f t="shared" si="1763"/>
        <v>3.8127389600790647</v>
      </c>
      <c r="AZ560" s="9" t="str">
        <f>Input!B560</f>
        <v>M5_14_42-25.75</v>
      </c>
      <c r="BA560" s="48">
        <f>Input!E560</f>
        <v>25.75</v>
      </c>
      <c r="BB560" s="58">
        <f t="shared" si="1764"/>
        <v>528.2372200655966</v>
      </c>
      <c r="BC560" s="22">
        <f t="shared" si="1765"/>
        <v>7.2214748902934636</v>
      </c>
      <c r="BD560" s="9">
        <f t="shared" si="1766"/>
        <v>283321</v>
      </c>
      <c r="BE560" s="49">
        <f t="shared" si="1767"/>
        <v>1906.3694800395324</v>
      </c>
      <c r="BF560" s="89">
        <f t="shared" si="1768"/>
        <v>1.345455718341537</v>
      </c>
      <c r="BG560" s="85"/>
      <c r="BH560" s="85"/>
      <c r="BI560" s="85"/>
      <c r="BJ560" s="85"/>
      <c r="BK560" s="85"/>
      <c r="BL560" s="85"/>
      <c r="BM560" s="90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s="154" customFormat="1" ht="15" customHeight="1" x14ac:dyDescent="0.2">
      <c r="A561" s="137">
        <f>Input!A561</f>
        <v>9186</v>
      </c>
      <c r="B561" s="137" t="str">
        <f>Input!B561</f>
        <v>Hu1-13</v>
      </c>
      <c r="C561" s="137">
        <f>Input!O561</f>
        <v>2.0480747651153899</v>
      </c>
      <c r="D561" s="137">
        <f>C561*Input!P561/100</f>
        <v>1.6895213788296046E-2</v>
      </c>
      <c r="E561" s="138">
        <f>Input!M561</f>
        <v>2.6997261319354164</v>
      </c>
      <c r="F561" s="139">
        <f>E561*Input!N561/100</f>
        <v>4.1308399024375891E-4</v>
      </c>
      <c r="G561" s="140">
        <f t="shared" si="1743"/>
        <v>372.23823907125518</v>
      </c>
      <c r="H561" s="139">
        <f>G561*Input!L561/100</f>
        <v>3.4900020596358577E-2</v>
      </c>
      <c r="I561" s="137">
        <v>0</v>
      </c>
      <c r="J561" s="141">
        <f>(((C561*$G$4*0.000000001*Input!G561*(234/233))-(I561*0.000000000000001))/Input!F561)*1000000000000</f>
        <v>749.10765827172679</v>
      </c>
      <c r="K561" s="137">
        <f>J561*Input!P561/100</f>
        <v>6.1796250080926969</v>
      </c>
      <c r="L561" s="142">
        <f t="shared" si="1744"/>
        <v>10.359614394204909</v>
      </c>
      <c r="M561" s="143">
        <f>L561*Input!P561/100</f>
        <v>8.5459721947474795E-2</v>
      </c>
      <c r="N561" s="137">
        <v>0</v>
      </c>
      <c r="O561" s="141">
        <f>(((G561*$D$4*0.000000001*Input!G561*(238/236))-(N561*0.000000001))/Input!F561)*1000000</f>
        <v>13.715020801390136</v>
      </c>
      <c r="P561" s="137">
        <f>O561*Input!N561/100</f>
        <v>2.0985297182173302E-3</v>
      </c>
      <c r="Q561" s="144">
        <f t="shared" si="1745"/>
        <v>10.232765771227839</v>
      </c>
      <c r="R561" s="145">
        <f>Q561*Input!N561/100</f>
        <v>1.5657113016045992E-3</v>
      </c>
      <c r="S561" s="143">
        <f>Input!S561*0.0000028263/0.000000000155125</f>
        <v>1.000218623398617</v>
      </c>
      <c r="T561" s="137">
        <f>S561*Input!T561/100</f>
        <v>1.4958608924329673E-3</v>
      </c>
      <c r="U561" s="143">
        <f>S561</f>
        <v>1.000218623398617</v>
      </c>
      <c r="V561" s="137">
        <f>U561*Input!T561/100</f>
        <v>1.4958608924329673E-3</v>
      </c>
      <c r="W561" s="146">
        <v>0</v>
      </c>
      <c r="X561" s="141">
        <f>((($L$4*0.000000001*Input!G561/Input!W561*(232/229))-(W561*0.000000001))/Input!F561)*1000000000</f>
        <v>0.92265250006911659</v>
      </c>
      <c r="Y561" s="141">
        <f>X561*Input!X561/100</f>
        <v>3.276271868913749E-3</v>
      </c>
      <c r="Z561" s="141">
        <f t="shared" si="1746"/>
        <v>2.2528534072074015E-4</v>
      </c>
      <c r="AA561" s="141">
        <f>Z561*Input!X561/100</f>
        <v>7.999718466342623E-7</v>
      </c>
      <c r="AB561" s="142">
        <v>0</v>
      </c>
      <c r="AC561" s="142">
        <v>0.85</v>
      </c>
      <c r="AD561" s="141">
        <f>(((Input!G561*$L$4*0.000000001*Input!U561*(230/229))-((AB561*0.000000000000001)+(Input!G561*AC561*0.000000000000001)))/Input!F561)*1000000000000</f>
        <v>225.47282722127855</v>
      </c>
      <c r="AE561" s="141">
        <f>AD561*Input!V561/100</f>
        <v>0.52577146636886918</v>
      </c>
      <c r="AF561" s="141">
        <f t="shared" si="1747"/>
        <v>10.278973325777629</v>
      </c>
      <c r="AG561" s="141">
        <f>AF561*Input!V561/100</f>
        <v>2.3969144951363642E-2</v>
      </c>
      <c r="AH561" s="137">
        <f t="shared" si="1748"/>
        <v>45626.46327938074</v>
      </c>
      <c r="AI561" s="146">
        <f t="shared" si="1749"/>
        <v>193.8274421903958</v>
      </c>
      <c r="AJ561" s="143">
        <f t="shared" si="1750"/>
        <v>0.21862339861700164</v>
      </c>
      <c r="AK561" s="146">
        <f t="shared" si="1751"/>
        <v>1.4958608924329673</v>
      </c>
      <c r="AL561" s="146">
        <f t="shared" si="1752"/>
        <v>1.0045156466573011</v>
      </c>
      <c r="AM561" s="146">
        <f t="shared" si="1753"/>
        <v>2.3474288970484823E-3</v>
      </c>
      <c r="AN561" s="137">
        <f>AF561/Q561</f>
        <v>1.0045156466573011</v>
      </c>
      <c r="AO561" s="141">
        <f t="shared" si="1754"/>
        <v>2.3474288970484823E-3</v>
      </c>
      <c r="AP561" s="137" t="str">
        <f t="shared" si="1755"/>
        <v>Out of range</v>
      </c>
      <c r="AQ561" s="137" t="e">
        <f t="shared" si="1756"/>
        <v>#VALUE!</v>
      </c>
      <c r="AR561" s="137" t="e">
        <f t="shared" si="1757"/>
        <v>#VALUE!</v>
      </c>
      <c r="AS561" s="145">
        <f t="shared" si="1758"/>
        <v>2.2016075199746113E-5</v>
      </c>
      <c r="AT561" s="145">
        <f t="shared" si="1759"/>
        <v>7.8250024924729715E-8</v>
      </c>
      <c r="AU561" s="137">
        <v>0.75</v>
      </c>
      <c r="AV561" s="137">
        <f t="shared" si="1760"/>
        <v>0.375</v>
      </c>
      <c r="AW561" s="137" t="str">
        <f t="shared" si="1761"/>
        <v>Out of range</v>
      </c>
      <c r="AX561" s="147">
        <f t="shared" si="1762"/>
        <v>105.4705447922</v>
      </c>
      <c r="AY561" s="147" t="e">
        <f t="shared" si="1763"/>
        <v>#VALUE!</v>
      </c>
      <c r="AZ561" s="137" t="str">
        <f>Input!B561</f>
        <v>Hu1-13</v>
      </c>
      <c r="BA561" s="148">
        <f>Input!E561</f>
        <v>0</v>
      </c>
      <c r="BB561" s="137" t="e">
        <f t="shared" si="1764"/>
        <v>#VALUE!</v>
      </c>
      <c r="BC561" s="143" t="e">
        <f t="shared" si="1765"/>
        <v>#VALUE!</v>
      </c>
      <c r="BD561" s="137" t="e">
        <f t="shared" si="1766"/>
        <v>#VALUE!</v>
      </c>
      <c r="BE561" s="149" t="e">
        <f t="shared" si="1767"/>
        <v>#VALUE!</v>
      </c>
      <c r="BF561" s="150" t="e">
        <f t="shared" si="1768"/>
        <v>#VALUE!</v>
      </c>
      <c r="BG561" s="151"/>
      <c r="BH561" s="151"/>
      <c r="BI561" s="151"/>
      <c r="BJ561" s="151"/>
      <c r="BK561" s="151"/>
      <c r="BL561" s="151"/>
      <c r="BM561" s="155"/>
      <c r="BN561" s="151"/>
      <c r="BO561" s="151"/>
      <c r="BP561" s="151"/>
      <c r="BQ561" s="151"/>
      <c r="BR561" s="151"/>
      <c r="BS561" s="151"/>
      <c r="BT561" s="151"/>
      <c r="BU561" s="151"/>
      <c r="BV561" s="151"/>
      <c r="BW561" s="151"/>
      <c r="BX561" s="151"/>
      <c r="BY561" s="151"/>
      <c r="BZ561" s="151"/>
      <c r="CA561" s="151"/>
      <c r="CB561" s="151"/>
      <c r="CC561" s="151"/>
      <c r="CD561" s="151"/>
      <c r="CE561" s="151"/>
      <c r="CF561" s="151"/>
      <c r="CG561" s="151"/>
      <c r="CH561" s="151"/>
      <c r="CI561" s="151"/>
      <c r="CJ561" s="151"/>
      <c r="CK561" s="151"/>
      <c r="CL561" s="151"/>
      <c r="CM561" s="151"/>
      <c r="CN561" s="151"/>
      <c r="CO561" s="151"/>
      <c r="CP561" s="151"/>
      <c r="CQ561" s="151"/>
      <c r="CR561" s="151"/>
      <c r="CS561" s="151"/>
      <c r="CT561" s="151"/>
      <c r="CU561" s="151"/>
      <c r="CV561" s="151"/>
      <c r="CW561" s="151"/>
      <c r="CX561" s="151"/>
      <c r="CY561" s="151"/>
      <c r="CZ561" s="151"/>
      <c r="DA561" s="151"/>
      <c r="DB561" s="151"/>
      <c r="DC561" s="151"/>
      <c r="DD561" s="151"/>
      <c r="DE561" s="151"/>
    </row>
    <row r="562" spans="1:109" ht="15" customHeight="1" x14ac:dyDescent="0.2">
      <c r="A562" s="9">
        <f>Input!A562</f>
        <v>9573</v>
      </c>
      <c r="B562" s="9" t="str">
        <f>Input!B562</f>
        <v>M5_14_42-30.4</v>
      </c>
      <c r="C562" s="9">
        <f>Input!O562</f>
        <v>0.50504728921255992</v>
      </c>
      <c r="D562" s="9">
        <f>C562*Input!P562/100</f>
        <v>1.251137033586266E-3</v>
      </c>
      <c r="E562" s="11">
        <f>Input!M562</f>
        <v>0.44661516778498261</v>
      </c>
      <c r="F562" s="12">
        <f>E562*Input!N562/100</f>
        <v>2.6364454392562711E-5</v>
      </c>
      <c r="G562" s="13">
        <f t="shared" si="1743"/>
        <v>61.579299334193401</v>
      </c>
      <c r="H562" s="12">
        <f>G562*Input!L562/100</f>
        <v>4.9550747634072925E-3</v>
      </c>
      <c r="I562" s="9">
        <v>0.3</v>
      </c>
      <c r="J562" s="21">
        <f>(((C562*$G$4*0.000000001*Input!G562*(234/233))-(I562*0.000000000000001))/Input!F562)*1000000000000</f>
        <v>36.106494037784884</v>
      </c>
      <c r="K562" s="9">
        <f>J562*Input!P562/100</f>
        <v>8.9445429781570135E-2</v>
      </c>
      <c r="L562" s="14">
        <f t="shared" si="1744"/>
        <v>0.49932656705323608</v>
      </c>
      <c r="M562" s="22">
        <f>L562*Input!P562/100</f>
        <v>1.2369652767918733E-3</v>
      </c>
      <c r="N562" s="9">
        <v>5.0000000000000001E-3</v>
      </c>
      <c r="O562" s="21">
        <f>(((G562*$D$4*0.000000001*Input!G562*(238/236))-(N562*0.000000001))/Input!F562)*1000000</f>
        <v>0.44344664939645345</v>
      </c>
      <c r="P562" s="9">
        <f>O562*Input!N562/100</f>
        <v>2.6177411352890149E-5</v>
      </c>
      <c r="Q562" s="23">
        <f t="shared" si="1745"/>
        <v>0.33085518141173859</v>
      </c>
      <c r="R562" s="24">
        <f>Q562*Input!N562/100</f>
        <v>1.9530945140386132E-5</v>
      </c>
      <c r="S562" s="65">
        <f>Input!S562*0.0000028263/0.000000000155125</f>
        <v>1.5047193732401836</v>
      </c>
      <c r="T562" s="9">
        <f>S562*Input!T562/100</f>
        <v>2.1794379919712961E-3</v>
      </c>
      <c r="U562" s="9">
        <f>S562*1/((U561+U563)/2)</f>
        <v>1.5050952325703966</v>
      </c>
      <c r="V562" s="9">
        <f>U562*Input!T562/100</f>
        <v>2.179982387237597E-3</v>
      </c>
      <c r="W562" s="3">
        <v>3.0000000000000001E-3</v>
      </c>
      <c r="X562" s="21">
        <f>((($L$4*0.000000001*Input!G562/Input!W562*(232/229))-(W562*0.000000001))/Input!F562)*1000000000</f>
        <v>0.37964512315441618</v>
      </c>
      <c r="Y562" s="21">
        <f>X562*Input!X562/100</f>
        <v>8.7907447067934823E-4</v>
      </c>
      <c r="Z562" s="21">
        <f t="shared" si="1746"/>
        <v>9.2698476313024652E-5</v>
      </c>
      <c r="AA562" s="21">
        <f>Z562*Input!X562/100</f>
        <v>2.1464483283908698E-7</v>
      </c>
      <c r="AB562" s="14">
        <v>0.05</v>
      </c>
      <c r="AC562" s="14">
        <v>0.85</v>
      </c>
      <c r="AD562" s="21">
        <f>(((Input!G562*$L$4*0.000000001*Input!U562*(230/229))-((AB562*0.000000000000001)+(Input!G562*AC562*0.000000000000001)))/Input!F562)*1000000000000</f>
        <v>11.348066260235663</v>
      </c>
      <c r="AE562" s="21">
        <f>AD562*Input!V562/100</f>
        <v>3.4958346657053968E-2</v>
      </c>
      <c r="AF562" s="21">
        <f t="shared" si="1747"/>
        <v>0.51734158756807924</v>
      </c>
      <c r="AG562" s="21">
        <f>AF562*Input!V562/100</f>
        <v>1.5936994148234712E-3</v>
      </c>
      <c r="AH562" s="9">
        <f t="shared" si="1748"/>
        <v>5580.9071318617762</v>
      </c>
      <c r="AI562" s="3">
        <f t="shared" si="1749"/>
        <v>21.507455736398345</v>
      </c>
      <c r="AJ562" s="22">
        <f t="shared" si="1750"/>
        <v>505.09523257039655</v>
      </c>
      <c r="AK562" s="3">
        <f t="shared" si="1751"/>
        <v>2.179982387237597</v>
      </c>
      <c r="AL562" s="3">
        <f t="shared" si="1752"/>
        <v>1.563649646835255</v>
      </c>
      <c r="AM562" s="3">
        <f t="shared" si="1753"/>
        <v>4.8177936674993118E-3</v>
      </c>
      <c r="AN562" s="9">
        <f>AL562*1/((AN561+AN563)/2)</f>
        <v>1.5562408469226092</v>
      </c>
      <c r="AO562" s="21">
        <f t="shared" si="1754"/>
        <v>4.7949662589585581E-3</v>
      </c>
      <c r="AP562" s="58">
        <f t="shared" si="1755"/>
        <v>299.30399999999997</v>
      </c>
      <c r="AQ562" s="58">
        <f t="shared" si="1756"/>
        <v>4.4420000000000002</v>
      </c>
      <c r="AR562" s="58">
        <f t="shared" si="1757"/>
        <v>1.4841098014059286</v>
      </c>
      <c r="AS562" s="67">
        <f t="shared" si="1758"/>
        <v>2.8017840288154471E-4</v>
      </c>
      <c r="AT562" s="67">
        <f t="shared" si="1759"/>
        <v>6.4896845198315258E-7</v>
      </c>
      <c r="AU562" s="58">
        <v>0.75</v>
      </c>
      <c r="AV562" s="58">
        <f t="shared" si="1760"/>
        <v>0.375</v>
      </c>
      <c r="AW562" s="58">
        <f t="shared" si="1761"/>
        <v>299.29349999999999</v>
      </c>
      <c r="AX562" s="57">
        <f t="shared" si="1762"/>
        <v>4.4135088693000002</v>
      </c>
      <c r="AY562" s="47">
        <f t="shared" si="1763"/>
        <v>4.2707699936904069</v>
      </c>
      <c r="AZ562" s="9" t="str">
        <f>Input!B562</f>
        <v>M5_14_42-30.4</v>
      </c>
      <c r="BA562" s="48">
        <f>Input!E562</f>
        <v>30.4</v>
      </c>
      <c r="BB562" s="58">
        <f t="shared" si="1764"/>
        <v>1176.901256941891</v>
      </c>
      <c r="BC562" s="22">
        <f t="shared" si="1765"/>
        <v>15.534467674061156</v>
      </c>
      <c r="BD562" s="9">
        <f t="shared" si="1766"/>
        <v>299235.5</v>
      </c>
      <c r="BE562" s="49">
        <f t="shared" si="1767"/>
        <v>2135.3849968452037</v>
      </c>
      <c r="BF562" s="89">
        <f t="shared" si="1768"/>
        <v>1.4269504662448089</v>
      </c>
      <c r="BG562" s="85"/>
      <c r="BH562" s="85"/>
      <c r="BI562" s="85"/>
      <c r="BJ562" s="85"/>
      <c r="BK562" s="85"/>
      <c r="BL562" s="85"/>
      <c r="BM562" s="90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s="154" customFormat="1" ht="15" customHeight="1" x14ac:dyDescent="0.2">
      <c r="A563" s="137">
        <f>Input!A563</f>
        <v>9186</v>
      </c>
      <c r="B563" s="137" t="str">
        <f>Input!B563</f>
        <v>Hu1-13</v>
      </c>
      <c r="C563" s="137">
        <f>Input!O563</f>
        <v>2.0465514408013732</v>
      </c>
      <c r="D563" s="137">
        <f>C563*Input!P563/100</f>
        <v>1.7748697300618149E-2</v>
      </c>
      <c r="E563" s="138">
        <f>Input!M563</f>
        <v>2.6992043932423218</v>
      </c>
      <c r="F563" s="139">
        <f>E563*Input!N563/100</f>
        <v>3.6329192933942748E-4</v>
      </c>
      <c r="G563" s="140">
        <f t="shared" si="1743"/>
        <v>372.1663017402513</v>
      </c>
      <c r="H563" s="139">
        <f>G563*Input!L563/100</f>
        <v>2.0108400168306999E-2</v>
      </c>
      <c r="I563" s="137">
        <v>0</v>
      </c>
      <c r="J563" s="141">
        <f>(((C563*$G$4*0.000000001*Input!G563*(234/233))-(I563*0.000000000000001))/Input!F563)*1000000000000</f>
        <v>748.55048432031731</v>
      </c>
      <c r="K563" s="137">
        <f>J563*Input!P563/100</f>
        <v>6.4917967345253098</v>
      </c>
      <c r="L563" s="142">
        <f t="shared" si="1744"/>
        <v>10.351909083461706</v>
      </c>
      <c r="M563" s="143">
        <f>L563*Input!P563/100</f>
        <v>8.9776830009186834E-2</v>
      </c>
      <c r="N563" s="137">
        <v>0</v>
      </c>
      <c r="O563" s="141">
        <f>(((G563*$D$4*0.000000001*Input!G563*(238/236))-(N563*0.000000001))/Input!F563)*1000000</f>
        <v>13.712370289197793</v>
      </c>
      <c r="P563" s="137">
        <f>O563*Input!N563/100</f>
        <v>1.8455784492093798E-3</v>
      </c>
      <c r="Q563" s="144">
        <f t="shared" si="1745"/>
        <v>10.23078822625501</v>
      </c>
      <c r="R563" s="145">
        <f>Q563*Input!N563/100</f>
        <v>1.3769845672615606E-3</v>
      </c>
      <c r="S563" s="143">
        <f>Input!S563*0.0000028263/0.000000000155125</f>
        <v>0.99928192736776744</v>
      </c>
      <c r="T563" s="137">
        <f>S563*Input!T563/100</f>
        <v>1.2684734834471087E-3</v>
      </c>
      <c r="U563" s="143">
        <f>S563</f>
        <v>0.99928192736776744</v>
      </c>
      <c r="V563" s="137">
        <f>U563*Input!T563/100</f>
        <v>1.2684734834471087E-3</v>
      </c>
      <c r="W563" s="146">
        <v>0</v>
      </c>
      <c r="X563" s="141">
        <f>((($L$4*0.000000001*Input!G563/Input!W563*(232/229))-(W563*0.000000001))/Input!F563)*1000000000</f>
        <v>0.91713633182456189</v>
      </c>
      <c r="Y563" s="141">
        <f>X563*Input!X563/100</f>
        <v>4.3429325365461719E-3</v>
      </c>
      <c r="Z563" s="141">
        <f t="shared" si="1746"/>
        <v>2.2393845026918399E-4</v>
      </c>
      <c r="AA563" s="141">
        <f>Z563*Input!X563/100</f>
        <v>1.0604198613776039E-6</v>
      </c>
      <c r="AB563" s="142">
        <v>0</v>
      </c>
      <c r="AC563" s="142">
        <v>0.85</v>
      </c>
      <c r="AD563" s="141">
        <f>(((Input!G563*$L$4*0.000000001*Input!U563*(230/229))-((AB563*0.000000000000001)+(Input!G563*AC563*0.000000000000001)))/Input!F563)*1000000000000</f>
        <v>225.53924211406931</v>
      </c>
      <c r="AE563" s="141">
        <f>AD563*Input!V563/100</f>
        <v>0.56252927253417817</v>
      </c>
      <c r="AF563" s="141">
        <f t="shared" si="1747"/>
        <v>10.282001082691151</v>
      </c>
      <c r="AG563" s="141">
        <f>AF563*Input!V563/100</f>
        <v>2.5644879068612778E-2</v>
      </c>
      <c r="AH563" s="137">
        <f t="shared" si="1748"/>
        <v>45914.406705644913</v>
      </c>
      <c r="AI563" s="146">
        <f t="shared" si="1749"/>
        <v>245.73447564455975</v>
      </c>
      <c r="AJ563" s="143">
        <f t="shared" si="1750"/>
        <v>-0.71807263223255813</v>
      </c>
      <c r="AK563" s="146">
        <f t="shared" si="1751"/>
        <v>1.2684734834471088</v>
      </c>
      <c r="AL563" s="146">
        <f t="shared" si="1752"/>
        <v>1.0050057586281294</v>
      </c>
      <c r="AM563" s="146">
        <f t="shared" si="1753"/>
        <v>2.510284693760789E-3</v>
      </c>
      <c r="AN563" s="137">
        <f>AF563/Q563</f>
        <v>1.0050057586281294</v>
      </c>
      <c r="AO563" s="141">
        <f t="shared" si="1754"/>
        <v>2.510284693760789E-3</v>
      </c>
      <c r="AP563" s="137" t="str">
        <f t="shared" si="1755"/>
        <v>Out of range</v>
      </c>
      <c r="AQ563" s="137" t="e">
        <f t="shared" si="1756"/>
        <v>#VALUE!</v>
      </c>
      <c r="AR563" s="137" t="e">
        <f t="shared" si="1757"/>
        <v>#VALUE!</v>
      </c>
      <c r="AS563" s="145">
        <f t="shared" si="1758"/>
        <v>2.188868006225527E-5</v>
      </c>
      <c r="AT563" s="145">
        <f t="shared" si="1759"/>
        <v>1.0369172855901993E-7</v>
      </c>
      <c r="AU563" s="137">
        <v>0.75</v>
      </c>
      <c r="AV563" s="137">
        <f t="shared" si="1760"/>
        <v>0.375</v>
      </c>
      <c r="AW563" s="137" t="str">
        <f t="shared" si="1761"/>
        <v>Out of range</v>
      </c>
      <c r="AX563" s="147">
        <f t="shared" si="1762"/>
        <v>98.267232124200007</v>
      </c>
      <c r="AY563" s="147" t="e">
        <f t="shared" si="1763"/>
        <v>#VALUE!</v>
      </c>
      <c r="AZ563" s="137" t="str">
        <f>Input!B563</f>
        <v>Hu1-13</v>
      </c>
      <c r="BA563" s="148">
        <f>Input!E563</f>
        <v>0</v>
      </c>
      <c r="BB563" s="137" t="e">
        <f t="shared" si="1764"/>
        <v>#VALUE!</v>
      </c>
      <c r="BC563" s="143" t="e">
        <f t="shared" si="1765"/>
        <v>#VALUE!</v>
      </c>
      <c r="BD563" s="137" t="e">
        <f t="shared" si="1766"/>
        <v>#VALUE!</v>
      </c>
      <c r="BE563" s="149" t="e">
        <f t="shared" si="1767"/>
        <v>#VALUE!</v>
      </c>
      <c r="BF563" s="150" t="e">
        <f t="shared" si="1768"/>
        <v>#VALUE!</v>
      </c>
      <c r="BG563" s="151"/>
      <c r="BH563" s="151"/>
      <c r="BI563" s="151"/>
      <c r="BJ563" s="151"/>
      <c r="BK563" s="151"/>
      <c r="BL563" s="151"/>
      <c r="BM563" s="155"/>
      <c r="BN563" s="151"/>
      <c r="BO563" s="151"/>
      <c r="BP563" s="151"/>
      <c r="BQ563" s="151"/>
      <c r="BR563" s="151"/>
      <c r="BS563" s="151"/>
      <c r="BT563" s="151"/>
      <c r="BU563" s="151"/>
      <c r="BV563" s="151"/>
      <c r="BW563" s="151"/>
      <c r="BX563" s="151"/>
      <c r="BY563" s="151"/>
      <c r="BZ563" s="151"/>
      <c r="CA563" s="151"/>
      <c r="CB563" s="151"/>
      <c r="CC563" s="151"/>
      <c r="CD563" s="151"/>
      <c r="CE563" s="151"/>
      <c r="CF563" s="151"/>
      <c r="CG563" s="151"/>
      <c r="CH563" s="151"/>
      <c r="CI563" s="151"/>
      <c r="CJ563" s="151"/>
      <c r="CK563" s="151"/>
      <c r="CL563" s="151"/>
      <c r="CM563" s="151"/>
      <c r="CN563" s="151"/>
      <c r="CO563" s="151"/>
      <c r="CP563" s="151"/>
      <c r="CQ563" s="151"/>
      <c r="CR563" s="151"/>
      <c r="CS563" s="151"/>
      <c r="CT563" s="151"/>
      <c r="CU563" s="151"/>
      <c r="CV563" s="151"/>
      <c r="CW563" s="151"/>
      <c r="CX563" s="151"/>
      <c r="CY563" s="151"/>
      <c r="CZ563" s="151"/>
      <c r="DA563" s="151"/>
      <c r="DB563" s="151"/>
      <c r="DC563" s="151"/>
      <c r="DD563" s="151"/>
      <c r="DE563" s="151"/>
    </row>
    <row r="564" spans="1:109" ht="15" customHeight="1" x14ac:dyDescent="0.2">
      <c r="A564" s="9">
        <f>Input!A564</f>
        <v>9574</v>
      </c>
      <c r="B564" s="9" t="str">
        <f>Input!B564</f>
        <v>M5_14_42-33.25</v>
      </c>
      <c r="C564" s="9">
        <f>Input!O564</f>
        <v>0.6843979434050883</v>
      </c>
      <c r="D564" s="9">
        <f>C564*Input!P564/100</f>
        <v>1.6906569617157322E-3</v>
      </c>
      <c r="E564" s="11">
        <f>Input!M564</f>
        <v>0.66747752911215508</v>
      </c>
      <c r="F564" s="12">
        <f>E564*Input!N564/100</f>
        <v>4.0384672278044748E-5</v>
      </c>
      <c r="G564" s="13">
        <f t="shared" si="1743"/>
        <v>92.031801713983938</v>
      </c>
      <c r="H564" s="12">
        <f>G564*Input!L564/100</f>
        <v>6.4218822004936827E-3</v>
      </c>
      <c r="I564" s="9">
        <v>0.3</v>
      </c>
      <c r="J564" s="21">
        <f>(((C564*$G$4*0.000000001*Input!G564*(234/233))-(I564*0.000000000000001))/Input!F564)*1000000000000</f>
        <v>45.427568302767597</v>
      </c>
      <c r="K564" s="9">
        <f>J564*Input!P564/100</f>
        <v>0.11221897339839369</v>
      </c>
      <c r="L564" s="14">
        <f t="shared" si="1744"/>
        <v>0.62823024873197986</v>
      </c>
      <c r="M564" s="22">
        <f>L564*Input!P564/100</f>
        <v>1.5519068311262714E-3</v>
      </c>
      <c r="N564" s="9">
        <v>5.0000000000000001E-3</v>
      </c>
      <c r="O564" s="21">
        <f>(((G564*$D$4*0.000000001*Input!G564*(238/236))-(N564*0.000000001))/Input!F564)*1000000</f>
        <v>0.61533902501325843</v>
      </c>
      <c r="P564" s="9">
        <f>O564*Input!N564/100</f>
        <v>3.7230114544989387E-5</v>
      </c>
      <c r="Q564" s="23">
        <f t="shared" si="1745"/>
        <v>0.4591039418779565</v>
      </c>
      <c r="R564" s="24">
        <f>Q564*Input!N564/100</f>
        <v>2.7777357926882965E-5</v>
      </c>
      <c r="S564" s="65">
        <f>Input!S564*0.0000028263/0.000000000155125</f>
        <v>1.3666252245094479</v>
      </c>
      <c r="T564" s="9">
        <f>S564*Input!T564/100</f>
        <v>1.5985405018414892E-3</v>
      </c>
      <c r="U564" s="9">
        <f>S564*1/((U563+U565)/2)</f>
        <v>1.3661952295050874</v>
      </c>
      <c r="V564" s="9">
        <f>U564*Input!T564/100</f>
        <v>1.5980375370068494E-3</v>
      </c>
      <c r="W564" s="3">
        <v>3.0000000000000001E-3</v>
      </c>
      <c r="X564" s="21">
        <f>((($L$4*0.000000001*Input!G564/Input!W564*(232/229))-(W564*0.000000001))/Input!F564)*1000000000</f>
        <v>1.1530573706759055</v>
      </c>
      <c r="Y564" s="21">
        <f>X564*Input!X564/100</f>
        <v>2.2450211210797298E-3</v>
      </c>
      <c r="Z564" s="21">
        <f t="shared" si="1746"/>
        <v>2.8154361756330007E-4</v>
      </c>
      <c r="AA564" s="21">
        <f>Z564*Input!X564/100</f>
        <v>5.4816992112395199E-7</v>
      </c>
      <c r="AB564" s="14">
        <v>0.05</v>
      </c>
      <c r="AC564" s="14">
        <v>0.85</v>
      </c>
      <c r="AD564" s="21">
        <f>(((Input!G564*$L$4*0.000000001*Input!U564*(230/229))-((AB564*0.000000000000001)+(Input!G564*AC564*0.000000000000001)))/Input!F564)*1000000000000</f>
        <v>14.032342040265807</v>
      </c>
      <c r="AE564" s="21">
        <f>AD564*Input!V564/100</f>
        <v>3.3412719739802893E-2</v>
      </c>
      <c r="AF564" s="21">
        <f t="shared" si="1747"/>
        <v>0.63971375756301363</v>
      </c>
      <c r="AG564" s="21">
        <f>AF564*Input!V564/100</f>
        <v>1.5232365654867051E-3</v>
      </c>
      <c r="AH564" s="9">
        <f t="shared" si="1748"/>
        <v>2272.1657237326126</v>
      </c>
      <c r="AI564" s="3">
        <f t="shared" si="1749"/>
        <v>6.9887524572118513</v>
      </c>
      <c r="AJ564" s="22">
        <f t="shared" si="1750"/>
        <v>366.19522950508741</v>
      </c>
      <c r="AK564" s="3">
        <f t="shared" si="1751"/>
        <v>1.5980375370068494</v>
      </c>
      <c r="AL564" s="3">
        <f t="shared" si="1752"/>
        <v>1.3933963514803986</v>
      </c>
      <c r="AM564" s="3">
        <f t="shared" si="1753"/>
        <v>3.3189177553205871E-3</v>
      </c>
      <c r="AN564" s="9">
        <f>AL564*1/((AN563+AN565)/2)</f>
        <v>1.3878858759408794</v>
      </c>
      <c r="AO564" s="21">
        <f t="shared" si="1754"/>
        <v>3.305792405100645E-3</v>
      </c>
      <c r="AP564" s="58">
        <f t="shared" si="1755"/>
        <v>301.46890000000002</v>
      </c>
      <c r="AQ564" s="58">
        <f t="shared" si="1756"/>
        <v>3.5981999999999998</v>
      </c>
      <c r="AR564" s="58">
        <f t="shared" si="1757"/>
        <v>1.1935559522060153</v>
      </c>
      <c r="AS564" s="67">
        <f t="shared" si="1758"/>
        <v>6.1324591640762416E-4</v>
      </c>
      <c r="AT564" s="67">
        <f t="shared" si="1759"/>
        <v>1.1945759511445742E-6</v>
      </c>
      <c r="AU564" s="58">
        <v>0.75</v>
      </c>
      <c r="AV564" s="58">
        <f t="shared" si="1760"/>
        <v>0.375</v>
      </c>
      <c r="AW564" s="58">
        <f t="shared" si="1761"/>
        <v>301.44189999999998</v>
      </c>
      <c r="AX564" s="57">
        <f t="shared" si="1762"/>
        <v>3.8357728175000001</v>
      </c>
      <c r="AY564" s="47">
        <f t="shared" si="1763"/>
        <v>3.5749532167523488</v>
      </c>
      <c r="AZ564" s="9" t="str">
        <f>Input!B564</f>
        <v>M5_14_42-33.25</v>
      </c>
      <c r="BA564" s="48">
        <f>Input!E564</f>
        <v>33.25</v>
      </c>
      <c r="BB564" s="58">
        <f t="shared" si="1764"/>
        <v>858.4529269605049</v>
      </c>
      <c r="BC564" s="22">
        <f t="shared" si="1765"/>
        <v>10.032220070857996</v>
      </c>
      <c r="BD564" s="9">
        <f t="shared" si="1766"/>
        <v>301383.89999999997</v>
      </c>
      <c r="BE564" s="49">
        <f t="shared" si="1767"/>
        <v>1787.4766083761745</v>
      </c>
      <c r="BF564" s="89">
        <f t="shared" si="1768"/>
        <v>1.1859509964448702</v>
      </c>
      <c r="BG564" s="85"/>
      <c r="BH564" s="85"/>
      <c r="BI564" s="85"/>
      <c r="BJ564" s="85"/>
      <c r="BK564" s="85"/>
      <c r="BL564" s="85"/>
      <c r="BM564" s="90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s="154" customFormat="1" ht="15" customHeight="1" x14ac:dyDescent="0.2">
      <c r="A565" s="137">
        <f>Input!A565</f>
        <v>9186</v>
      </c>
      <c r="B565" s="137" t="str">
        <f>Input!B565</f>
        <v>Hu1-13</v>
      </c>
      <c r="C565" s="137">
        <f>Input!O565</f>
        <v>2.0682327058979948</v>
      </c>
      <c r="D565" s="137">
        <f>C565*Input!P565/100</f>
        <v>2.0324253376625155E-2</v>
      </c>
      <c r="E565" s="138">
        <f>Input!M565</f>
        <v>2.6996085656910407</v>
      </c>
      <c r="F565" s="139">
        <f>E565*Input!N565/100</f>
        <v>3.2069475903996191E-4</v>
      </c>
      <c r="G565" s="140">
        <f t="shared" si="1743"/>
        <v>372.2220290374807</v>
      </c>
      <c r="H565" s="139">
        <f>G565*Input!L565/100</f>
        <v>2.9716908623474283E-2</v>
      </c>
      <c r="I565" s="137">
        <v>0</v>
      </c>
      <c r="J565" s="141">
        <f>(((C565*$G$4*0.000000001*Input!G565*(234/233))-(I565*0.000000000000001))/Input!F565)*1000000000000</f>
        <v>756.48066441019478</v>
      </c>
      <c r="K565" s="137">
        <f>J565*Input!P565/100</f>
        <v>7.433836944046873</v>
      </c>
      <c r="L565" s="142">
        <f t="shared" si="1744"/>
        <v>10.461577709727347</v>
      </c>
      <c r="M565" s="143">
        <f>L565*Input!P565/100</f>
        <v>0.10280456134622171</v>
      </c>
      <c r="N565" s="137">
        <v>0</v>
      </c>
      <c r="O565" s="141">
        <f>(((G565*$D$4*0.000000001*Input!G565*(238/236))-(N565*0.000000001))/Input!F565)*1000000</f>
        <v>13.714423546924923</v>
      </c>
      <c r="P565" s="137">
        <f>O565*Input!N565/100</f>
        <v>1.6291783226088704E-3</v>
      </c>
      <c r="Q565" s="144">
        <f t="shared" si="1745"/>
        <v>10.232320160161196</v>
      </c>
      <c r="R565" s="145">
        <f>Q565*Input!N565/100</f>
        <v>1.2155286102904549E-3</v>
      </c>
      <c r="S565" s="143">
        <f>Input!S565*0.0000028263/0.000000000155125</f>
        <v>1.001347550755233</v>
      </c>
      <c r="T565" s="137">
        <f>S565*Input!T565/100</f>
        <v>1.7041235507786121E-3</v>
      </c>
      <c r="U565" s="143">
        <f>S565</f>
        <v>1.001347550755233</v>
      </c>
      <c r="V565" s="137">
        <f>U565*Input!T565/100</f>
        <v>1.7041235507786121E-3</v>
      </c>
      <c r="W565" s="146">
        <v>0</v>
      </c>
      <c r="X565" s="141">
        <f>((($L$4*0.000000001*Input!G565/Input!W565*(232/229))-(W565*0.000000001))/Input!F565)*1000000000</f>
        <v>0.92390488931246884</v>
      </c>
      <c r="Y565" s="141">
        <f>X565*Input!X565/100</f>
        <v>5.2067874465259022E-3</v>
      </c>
      <c r="Z565" s="141">
        <f t="shared" si="1746"/>
        <v>2.2559113833943453E-4</v>
      </c>
      <c r="AA565" s="141">
        <f>Z565*Input!X565/100</f>
        <v>1.2713485129701475E-6</v>
      </c>
      <c r="AB565" s="142">
        <v>0</v>
      </c>
      <c r="AC565" s="142">
        <v>0.85</v>
      </c>
      <c r="AD565" s="141">
        <f>(((Input!G565*$L$4*0.000000001*Input!U565*(230/229))-((AB565*0.000000000000001)+(Input!G565*AC565*0.000000000000001)))/Input!F565)*1000000000000</f>
        <v>225.10824677791592</v>
      </c>
      <c r="AE565" s="141">
        <f>AD565*Input!V565/100</f>
        <v>0.75871364587996526</v>
      </c>
      <c r="AF565" s="141">
        <f t="shared" si="1747"/>
        <v>10.262352641597593</v>
      </c>
      <c r="AG565" s="141">
        <f>AF565*Input!V565/100</f>
        <v>3.4588635020972765E-2</v>
      </c>
      <c r="AH565" s="137">
        <f t="shared" si="1748"/>
        <v>45490.938682867927</v>
      </c>
      <c r="AI565" s="146">
        <f t="shared" si="1749"/>
        <v>298.72068097484299</v>
      </c>
      <c r="AJ565" s="143">
        <f t="shared" si="1750"/>
        <v>1.3475507552329624</v>
      </c>
      <c r="AK565" s="146">
        <f t="shared" si="1751"/>
        <v>1.7041235507786121</v>
      </c>
      <c r="AL565" s="146">
        <f t="shared" si="1752"/>
        <v>1.0029350607649403</v>
      </c>
      <c r="AM565" s="146">
        <f t="shared" si="1753"/>
        <v>3.3824305420878482E-3</v>
      </c>
      <c r="AN565" s="137">
        <f>AF565/Q565</f>
        <v>1.0029350607649403</v>
      </c>
      <c r="AO565" s="141">
        <f t="shared" si="1754"/>
        <v>3.3824305420878482E-3</v>
      </c>
      <c r="AP565" s="137" t="str">
        <f t="shared" si="1755"/>
        <v>Out of range</v>
      </c>
      <c r="AQ565" s="137" t="e">
        <f t="shared" si="1756"/>
        <v>#VALUE!</v>
      </c>
      <c r="AR565" s="137" t="e">
        <f t="shared" si="1757"/>
        <v>#VALUE!</v>
      </c>
      <c r="AS565" s="145">
        <f t="shared" si="1758"/>
        <v>2.2046919448216391E-5</v>
      </c>
      <c r="AT565" s="145">
        <f t="shared" si="1759"/>
        <v>1.2427591252035388E-7</v>
      </c>
      <c r="AU565" s="137">
        <v>0.75</v>
      </c>
      <c r="AV565" s="137">
        <f t="shared" si="1760"/>
        <v>0.375</v>
      </c>
      <c r="AW565" s="137" t="str">
        <f t="shared" si="1761"/>
        <v>Out of range</v>
      </c>
      <c r="AX565" s="147">
        <f t="shared" si="1762"/>
        <v>341.71399117710001</v>
      </c>
      <c r="AY565" s="147" t="e">
        <f t="shared" si="1763"/>
        <v>#VALUE!</v>
      </c>
      <c r="AZ565" s="137" t="str">
        <f>Input!B565</f>
        <v>Hu1-13</v>
      </c>
      <c r="BA565" s="148">
        <f>Input!E565</f>
        <v>0</v>
      </c>
      <c r="BB565" s="137" t="e">
        <f t="shared" si="1764"/>
        <v>#VALUE!</v>
      </c>
      <c r="BC565" s="143" t="e">
        <f t="shared" si="1765"/>
        <v>#VALUE!</v>
      </c>
      <c r="BD565" s="137" t="e">
        <f t="shared" si="1766"/>
        <v>#VALUE!</v>
      </c>
      <c r="BE565" s="149" t="e">
        <f t="shared" si="1767"/>
        <v>#VALUE!</v>
      </c>
      <c r="BF565" s="150" t="e">
        <f t="shared" si="1768"/>
        <v>#VALUE!</v>
      </c>
      <c r="BG565" s="151"/>
      <c r="BH565" s="151"/>
      <c r="BI565" s="151"/>
      <c r="BJ565" s="151"/>
      <c r="BK565" s="151"/>
      <c r="BL565" s="151"/>
      <c r="BM565" s="155"/>
      <c r="BN565" s="151"/>
      <c r="BO565" s="151"/>
      <c r="BP565" s="151"/>
      <c r="BQ565" s="151"/>
      <c r="BR565" s="151"/>
      <c r="BS565" s="151"/>
      <c r="BT565" s="151"/>
      <c r="BU565" s="151"/>
      <c r="BV565" s="151"/>
      <c r="BW565" s="151"/>
      <c r="BX565" s="151"/>
      <c r="BY565" s="151"/>
      <c r="BZ565" s="151"/>
      <c r="CA565" s="151"/>
      <c r="CB565" s="151"/>
      <c r="CC565" s="151"/>
      <c r="CD565" s="151"/>
      <c r="CE565" s="151"/>
      <c r="CF565" s="151"/>
      <c r="CG565" s="151"/>
      <c r="CH565" s="151"/>
      <c r="CI565" s="151"/>
      <c r="CJ565" s="151"/>
      <c r="CK565" s="151"/>
      <c r="CL565" s="151"/>
      <c r="CM565" s="151"/>
      <c r="CN565" s="151"/>
      <c r="CO565" s="151"/>
      <c r="CP565" s="151"/>
      <c r="CQ565" s="151"/>
      <c r="CR565" s="151"/>
      <c r="CS565" s="151"/>
      <c r="CT565" s="151"/>
      <c r="CU565" s="151"/>
      <c r="CV565" s="151"/>
      <c r="CW565" s="151"/>
      <c r="CX565" s="151"/>
      <c r="CY565" s="151"/>
      <c r="CZ565" s="151"/>
      <c r="DA565" s="151"/>
      <c r="DB565" s="151"/>
      <c r="DC565" s="151"/>
      <c r="DD565" s="151"/>
      <c r="DE565" s="151"/>
    </row>
    <row r="566" spans="1:109" ht="15" customHeight="1" x14ac:dyDescent="0.2">
      <c r="A566" s="9">
        <f>Input!A566</f>
        <v>9575</v>
      </c>
      <c r="B566" s="9" t="str">
        <f>Input!B566</f>
        <v>M5_14_42-33.6</v>
      </c>
      <c r="C566" s="9">
        <f>Input!O566</f>
        <v>0.61434641231121834</v>
      </c>
      <c r="D566" s="9">
        <f>C566*Input!P566/100</f>
        <v>1.829423756284258E-3</v>
      </c>
      <c r="E566" s="11">
        <f>Input!M566</f>
        <v>0.72200339245646472</v>
      </c>
      <c r="F566" s="12">
        <f>E566*Input!N566/100</f>
        <v>4.7959963571879377E-5</v>
      </c>
      <c r="G566" s="13">
        <f t="shared" si="1743"/>
        <v>99.549827751897354</v>
      </c>
      <c r="H566" s="12">
        <f>G566*Input!L566/100</f>
        <v>9.3209822551012494E-3</v>
      </c>
      <c r="I566" s="9">
        <v>0.3</v>
      </c>
      <c r="J566" s="21">
        <f>(((C566*$G$4*0.000000001*Input!G566*(234/233))-(I566*0.000000000000001))/Input!F566)*1000000000000</f>
        <v>41.027791860772723</v>
      </c>
      <c r="K566" s="9">
        <f>J566*Input!P566/100</f>
        <v>0.12217409525614797</v>
      </c>
      <c r="L566" s="14">
        <f t="shared" si="1744"/>
        <v>0.56738453869754801</v>
      </c>
      <c r="M566" s="22">
        <f>L566*Input!P566/100</f>
        <v>1.6895789301294907E-3</v>
      </c>
      <c r="N566" s="9">
        <v>5.0000000000000001E-3</v>
      </c>
      <c r="O566" s="21">
        <f>(((G566*$D$4*0.000000001*Input!G566*(238/236))-(N566*0.000000001))/Input!F566)*1000000</f>
        <v>0.66970144661587705</v>
      </c>
      <c r="P566" s="9">
        <f>O566*Input!N566/100</f>
        <v>4.4485742476160284E-5</v>
      </c>
      <c r="Q566" s="23">
        <f t="shared" si="1745"/>
        <v>0.49966370004908145</v>
      </c>
      <c r="R566" s="24">
        <f>Q566*Input!N566/100</f>
        <v>3.3190775975459668E-5</v>
      </c>
      <c r="S566" s="65">
        <f>Input!S566*0.0000028263/0.000000000155125</f>
        <v>1.1288095229975879</v>
      </c>
      <c r="T566" s="9">
        <f>S566*Input!T566/100</f>
        <v>1.7852212400312759E-3</v>
      </c>
      <c r="U566" s="9">
        <f>S566*1/((U565+U567)/2)</f>
        <v>1.1270243923262129</v>
      </c>
      <c r="V566" s="9">
        <f>U566*Input!T566/100</f>
        <v>1.7823980416742074E-3</v>
      </c>
      <c r="W566" s="3">
        <v>3.0000000000000001E-3</v>
      </c>
      <c r="X566" s="21">
        <f>((($L$4*0.000000001*Input!G566/Input!W566*(232/229))-(W566*0.000000001))/Input!F566)*1000000000</f>
        <v>6.8809678844744644</v>
      </c>
      <c r="Y566" s="21">
        <f>X566*Input!X566/100</f>
        <v>1.1843460809495943E-2</v>
      </c>
      <c r="Z566" s="21">
        <f t="shared" si="1746"/>
        <v>1.6801354727009083E-3</v>
      </c>
      <c r="AA566" s="21">
        <f>Z566*Input!X566/100</f>
        <v>2.8918342535029733E-6</v>
      </c>
      <c r="AB566" s="14">
        <v>0.05</v>
      </c>
      <c r="AC566" s="14">
        <v>0.85</v>
      </c>
      <c r="AD566" s="21">
        <f>(((Input!G566*$L$4*0.000000001*Input!U566*(230/229))-((AB566*0.000000000000001)+(Input!G566*AC566*0.000000000000001)))/Input!F566)*1000000000000</f>
        <v>12.25486164171898</v>
      </c>
      <c r="AE566" s="21">
        <f>AD566*Input!V566/100</f>
        <v>2.9096320681490442E-2</v>
      </c>
      <c r="AF566" s="21">
        <f t="shared" si="1747"/>
        <v>0.55868105030102233</v>
      </c>
      <c r="AG566" s="21">
        <f>AF566*Input!V566/100</f>
        <v>1.3264583047508224E-3</v>
      </c>
      <c r="AH566" s="9">
        <f t="shared" si="1748"/>
        <v>332.52143019331197</v>
      </c>
      <c r="AI566" s="3">
        <f t="shared" si="1749"/>
        <v>0.97512414865424313</v>
      </c>
      <c r="AJ566" s="22">
        <f t="shared" si="1750"/>
        <v>127.02439232621288</v>
      </c>
      <c r="AK566" s="3">
        <f t="shared" si="1751"/>
        <v>1.7823980416742073</v>
      </c>
      <c r="AL566" s="3">
        <f t="shared" si="1752"/>
        <v>1.118114144065586</v>
      </c>
      <c r="AM566" s="3">
        <f t="shared" si="1753"/>
        <v>2.6557409351134868E-3</v>
      </c>
      <c r="AN566" s="9">
        <f>AL566*1/((AN565+AN567)/2)</f>
        <v>1.1147648143440974</v>
      </c>
      <c r="AO566" s="21">
        <f t="shared" si="1754"/>
        <v>2.6477856184816749E-3</v>
      </c>
      <c r="AP566" s="58">
        <f t="shared" si="1755"/>
        <v>334.2774</v>
      </c>
      <c r="AQ566" s="58">
        <f t="shared" si="1756"/>
        <v>6.1939000000000002</v>
      </c>
      <c r="AR566" s="58">
        <f t="shared" si="1757"/>
        <v>1.852922153875793</v>
      </c>
      <c r="AS566" s="67">
        <f t="shared" si="1758"/>
        <v>3.3625325844880674E-3</v>
      </c>
      <c r="AT566" s="67">
        <f t="shared" si="1759"/>
        <v>5.7918697092218461E-6</v>
      </c>
      <c r="AU566" s="58">
        <v>0.75</v>
      </c>
      <c r="AV566" s="58">
        <f t="shared" si="1760"/>
        <v>0.375</v>
      </c>
      <c r="AW566" s="58">
        <f t="shared" si="1761"/>
        <v>334.06959999999998</v>
      </c>
      <c r="AX566" s="57">
        <f t="shared" si="1762"/>
        <v>6.2714447784000003</v>
      </c>
      <c r="AY566" s="47">
        <f t="shared" si="1763"/>
        <v>6.132110885045611</v>
      </c>
      <c r="AZ566" s="9" t="str">
        <f>Input!B566</f>
        <v>M5_14_42-33.6</v>
      </c>
      <c r="BA566" s="48">
        <f>Input!E566</f>
        <v>33.6</v>
      </c>
      <c r="BB566" s="58">
        <f t="shared" si="1764"/>
        <v>326.54247889180164</v>
      </c>
      <c r="BC566" s="22">
        <f t="shared" si="1765"/>
        <v>7.38210124192981</v>
      </c>
      <c r="BD566" s="9">
        <f t="shared" si="1766"/>
        <v>334011.59999999998</v>
      </c>
      <c r="BE566" s="49">
        <f t="shared" si="1767"/>
        <v>3066.0554425228056</v>
      </c>
      <c r="BF566" s="89">
        <f t="shared" si="1768"/>
        <v>1.8355788389741574</v>
      </c>
      <c r="BG566" s="85"/>
      <c r="BH566" s="85"/>
      <c r="BI566" s="85"/>
      <c r="BJ566" s="85"/>
      <c r="BK566" s="85"/>
      <c r="BL566" s="85"/>
      <c r="BM566" s="90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s="154" customFormat="1" ht="15" customHeight="1" x14ac:dyDescent="0.2">
      <c r="A567" s="137">
        <f>Input!A567</f>
        <v>9186</v>
      </c>
      <c r="B567" s="137" t="str">
        <f>Input!B567</f>
        <v>Hu1-13</v>
      </c>
      <c r="C567" s="137">
        <f>Input!O567</f>
        <v>2.0539985308931161</v>
      </c>
      <c r="D567" s="137">
        <f>C567*Input!P567/100</f>
        <v>1.3749281584411735E-2</v>
      </c>
      <c r="E567" s="138">
        <f>Input!M567</f>
        <v>2.6998856346016669</v>
      </c>
      <c r="F567" s="139">
        <f>E567*Input!N567/100</f>
        <v>2.9398121480651835E-4</v>
      </c>
      <c r="G567" s="140">
        <f t="shared" si="1743"/>
        <v>372.26023129887784</v>
      </c>
      <c r="H567" s="139">
        <f>G567*Input!L567/100</f>
        <v>3.0924019529805936E-2</v>
      </c>
      <c r="I567" s="137">
        <v>0</v>
      </c>
      <c r="J567" s="141">
        <f>(((C567*$G$4*0.000000001*Input!G567*(234/233))-(I567*0.000000000000001))/Input!F567)*1000000000000</f>
        <v>751.27434592663394</v>
      </c>
      <c r="K567" s="137">
        <f>J567*Input!P567/100</f>
        <v>5.0289629587994842</v>
      </c>
      <c r="L567" s="142">
        <f t="shared" si="1744"/>
        <v>10.389578109526294</v>
      </c>
      <c r="M567" s="143">
        <f>L567*Input!P567/100</f>
        <v>6.9546902211757522E-2</v>
      </c>
      <c r="N567" s="137">
        <v>0</v>
      </c>
      <c r="O567" s="141">
        <f>(((G567*$D$4*0.000000001*Input!G567*(238/236))-(N567*0.000000001))/Input!F567)*1000000</f>
        <v>13.715831099279105</v>
      </c>
      <c r="P567" s="137">
        <f>O567*Input!N567/100</f>
        <v>1.4934694406942887E-3</v>
      </c>
      <c r="Q567" s="144">
        <f t="shared" si="1745"/>
        <v>10.233370333818215</v>
      </c>
      <c r="R567" s="145">
        <f>Q567*Input!N567/100</f>
        <v>1.1142763247987421E-3</v>
      </c>
      <c r="S567" s="143">
        <f>Input!S567*0.0000028263/0.000000000155125</f>
        <v>1.0018203144365583</v>
      </c>
      <c r="T567" s="137">
        <f>S567*Input!T567/100</f>
        <v>2.3536804992948181E-3</v>
      </c>
      <c r="U567" s="143">
        <f>S567</f>
        <v>1.0018203144365583</v>
      </c>
      <c r="V567" s="137">
        <f>U567*Input!T567/100</f>
        <v>2.3536804992948181E-3</v>
      </c>
      <c r="W567" s="146">
        <v>0</v>
      </c>
      <c r="X567" s="141">
        <f>((($L$4*0.000000001*Input!G567/Input!W567*(232/229))-(W567*0.000000001))/Input!F567)*1000000000</f>
        <v>0.92026619201058724</v>
      </c>
      <c r="Y567" s="141">
        <f>X567*Input!X567/100</f>
        <v>5.1135559313730764E-3</v>
      </c>
      <c r="Z567" s="141">
        <f t="shared" si="1746"/>
        <v>2.2470267257212494E-4</v>
      </c>
      <c r="AA567" s="141">
        <f>Z567*Input!X567/100</f>
        <v>1.248584044597123E-6</v>
      </c>
      <c r="AB567" s="142">
        <v>0</v>
      </c>
      <c r="AC567" s="142">
        <v>0.85</v>
      </c>
      <c r="AD567" s="141">
        <f>(((Input!G567*$L$4*0.000000001*Input!U567*(230/229))-((AB567*0.000000000000001)+(Input!G567*AC567*0.000000000000001)))/Input!F567)*1000000000000</f>
        <v>225.16253229615441</v>
      </c>
      <c r="AE567" s="141">
        <f>AD567*Input!V567/100</f>
        <v>0.68698051532797422</v>
      </c>
      <c r="AF567" s="141">
        <f t="shared" si="1747"/>
        <v>10.264827438231965</v>
      </c>
      <c r="AG567" s="141">
        <f>AF567*Input!V567/100</f>
        <v>3.1318427499270766E-2</v>
      </c>
      <c r="AH567" s="137">
        <f t="shared" si="1748"/>
        <v>45681.821763544744</v>
      </c>
      <c r="AI567" s="146">
        <f t="shared" si="1749"/>
        <v>289.58356324911028</v>
      </c>
      <c r="AJ567" s="143">
        <f t="shared" si="1750"/>
        <v>1.8203144365582791</v>
      </c>
      <c r="AK567" s="146">
        <f t="shared" si="1751"/>
        <v>2.3536804992948182</v>
      </c>
      <c r="AL567" s="146">
        <f t="shared" si="1752"/>
        <v>1.0030739730301554</v>
      </c>
      <c r="AM567" s="146">
        <f t="shared" si="1753"/>
        <v>3.0623699297177391E-3</v>
      </c>
      <c r="AN567" s="137">
        <f>AF567/Q567</f>
        <v>1.0030739730301554</v>
      </c>
      <c r="AO567" s="141">
        <f t="shared" si="1754"/>
        <v>3.0623699297177391E-3</v>
      </c>
      <c r="AP567" s="137" t="str">
        <f t="shared" si="1755"/>
        <v>Out of range</v>
      </c>
      <c r="AQ567" s="137" t="e">
        <f t="shared" si="1756"/>
        <v>#VALUE!</v>
      </c>
      <c r="AR567" s="137" t="e">
        <f t="shared" si="1757"/>
        <v>#VALUE!</v>
      </c>
      <c r="AS567" s="145">
        <f t="shared" si="1758"/>
        <v>2.1957836493960362E-5</v>
      </c>
      <c r="AT567" s="145">
        <f t="shared" si="1759"/>
        <v>1.2203445277028892E-7</v>
      </c>
      <c r="AU567" s="137">
        <v>0.75</v>
      </c>
      <c r="AV567" s="137">
        <f t="shared" si="1760"/>
        <v>0.375</v>
      </c>
      <c r="AW567" s="137" t="str">
        <f t="shared" si="1761"/>
        <v>Out of range</v>
      </c>
      <c r="AX567" s="147">
        <f t="shared" si="1762"/>
        <v>309.9993673184</v>
      </c>
      <c r="AY567" s="147" t="e">
        <f t="shared" si="1763"/>
        <v>#VALUE!</v>
      </c>
      <c r="AZ567" s="137" t="str">
        <f>Input!B567</f>
        <v>Hu1-13</v>
      </c>
      <c r="BA567" s="148">
        <f>Input!E567</f>
        <v>0</v>
      </c>
      <c r="BB567" s="137" t="e">
        <f t="shared" si="1764"/>
        <v>#VALUE!</v>
      </c>
      <c r="BC567" s="143" t="e">
        <f t="shared" si="1765"/>
        <v>#VALUE!</v>
      </c>
      <c r="BD567" s="137" t="e">
        <f t="shared" si="1766"/>
        <v>#VALUE!</v>
      </c>
      <c r="BE567" s="149" t="e">
        <f t="shared" si="1767"/>
        <v>#VALUE!</v>
      </c>
      <c r="BF567" s="150" t="e">
        <f t="shared" si="1768"/>
        <v>#VALUE!</v>
      </c>
      <c r="BG567" s="151"/>
      <c r="BH567" s="151"/>
      <c r="BI567" s="151"/>
      <c r="BJ567" s="151"/>
      <c r="BK567" s="151"/>
      <c r="BL567" s="151"/>
      <c r="BM567" s="155"/>
      <c r="BN567" s="151"/>
      <c r="BO567" s="151"/>
      <c r="BP567" s="151"/>
      <c r="BQ567" s="151"/>
      <c r="BR567" s="151"/>
      <c r="BS567" s="151"/>
      <c r="BT567" s="151"/>
      <c r="BU567" s="151"/>
      <c r="BV567" s="151"/>
      <c r="BW567" s="151"/>
      <c r="BX567" s="151"/>
      <c r="BY567" s="151"/>
      <c r="BZ567" s="151"/>
      <c r="CA567" s="151"/>
      <c r="CB567" s="151"/>
      <c r="CC567" s="151"/>
      <c r="CD567" s="151"/>
      <c r="CE567" s="151"/>
      <c r="CF567" s="151"/>
      <c r="CG567" s="151"/>
      <c r="CH567" s="151"/>
      <c r="CI567" s="151"/>
      <c r="CJ567" s="151"/>
      <c r="CK567" s="151"/>
      <c r="CL567" s="151"/>
      <c r="CM567" s="151"/>
      <c r="CN567" s="151"/>
      <c r="CO567" s="151"/>
      <c r="CP567" s="151"/>
      <c r="CQ567" s="151"/>
      <c r="CR567" s="151"/>
      <c r="CS567" s="151"/>
      <c r="CT567" s="151"/>
      <c r="CU567" s="151"/>
      <c r="CV567" s="151"/>
      <c r="CW567" s="151"/>
      <c r="CX567" s="151"/>
      <c r="CY567" s="151"/>
      <c r="CZ567" s="151"/>
      <c r="DA567" s="151"/>
      <c r="DB567" s="151"/>
      <c r="DC567" s="151"/>
      <c r="DD567" s="151"/>
      <c r="DE567" s="151"/>
    </row>
    <row r="568" spans="1:109" ht="15" customHeight="1" x14ac:dyDescent="0.2">
      <c r="A568" s="9">
        <f>Input!A568</f>
        <v>9576</v>
      </c>
      <c r="B568" s="9" t="str">
        <f>Input!B568</f>
        <v>M5_14_42-37.2</v>
      </c>
      <c r="C568" s="9">
        <f>Input!O568</f>
        <v>0.24769210648071913</v>
      </c>
      <c r="D568" s="9">
        <f>C568*Input!P568/100</f>
        <v>7.6961309773794539E-4</v>
      </c>
      <c r="E568" s="11">
        <f>Input!M568</f>
        <v>0.19104322259356418</v>
      </c>
      <c r="F568" s="12">
        <f>E568*Input!N568/100</f>
        <v>2.3480278769252195E-5</v>
      </c>
      <c r="G568" s="13">
        <f t="shared" si="1743"/>
        <v>26.341039531200629</v>
      </c>
      <c r="H568" s="12">
        <f>G568*Input!L568/100</f>
        <v>3.4058022701541684E-3</v>
      </c>
      <c r="I568" s="9">
        <v>0.3</v>
      </c>
      <c r="J568" s="21">
        <f>(((C568*$G$4*0.000000001*Input!G568*(234/233))-(I568*0.000000000000001))/Input!F568)*1000000000000</f>
        <v>18.47845571017622</v>
      </c>
      <c r="K568" s="9">
        <f>J568*Input!P568/100</f>
        <v>5.7415077705066701E-2</v>
      </c>
      <c r="L568" s="14">
        <f t="shared" si="1744"/>
        <v>0.25554361064665743</v>
      </c>
      <c r="M568" s="22">
        <f>L568*Input!P568/100</f>
        <v>7.9400879015182734E-4</v>
      </c>
      <c r="N568" s="9">
        <v>5.0000000000000001E-3</v>
      </c>
      <c r="O568" s="21">
        <f>(((G568*$D$4*0.000000001*Input!G568*(238/236))-(N568*0.000000001))/Input!F568)*1000000</f>
        <v>0.19791916159339334</v>
      </c>
      <c r="P568" s="9">
        <f>O568*Input!N568/100</f>
        <v>2.4325370064952527E-5</v>
      </c>
      <c r="Q568" s="23">
        <f t="shared" si="1745"/>
        <v>0.14766732413688421</v>
      </c>
      <c r="R568" s="24">
        <f>Q568*Input!N568/100</f>
        <v>1.8149138654450069E-5</v>
      </c>
      <c r="S568" s="65">
        <f>Input!S568*0.0000028263/0.000000000155125</f>
        <v>1.7277450665064864</v>
      </c>
      <c r="T568" s="9">
        <f>S568*Input!T568/100</f>
        <v>5.4016072393634285E-3</v>
      </c>
      <c r="U568" s="9">
        <f>S568*1/((U567+U569)/2)</f>
        <v>1.724902338588135</v>
      </c>
      <c r="V568" s="9">
        <f>U568*Input!T568/100</f>
        <v>5.392719759375217E-3</v>
      </c>
      <c r="W568" s="3">
        <v>3.0000000000000001E-3</v>
      </c>
      <c r="X568" s="21">
        <f>((($L$4*0.000000001*Input!G568/Input!W568*(232/229))-(W568*0.000000001))/Input!F568)*1000000000</f>
        <v>1.7474108067456064</v>
      </c>
      <c r="Y568" s="21">
        <f>X568*Input!X568/100</f>
        <v>3.6314333249168507E-3</v>
      </c>
      <c r="Z568" s="21">
        <f t="shared" si="1746"/>
        <v>4.2666772045520649E-4</v>
      </c>
      <c r="AA568" s="21">
        <f>Z568*Input!X568/100</f>
        <v>8.8669211197851585E-7</v>
      </c>
      <c r="AB568" s="14">
        <v>0.05</v>
      </c>
      <c r="AC568" s="14">
        <v>0.85</v>
      </c>
      <c r="AD568" s="21">
        <f>(((Input!G568*$L$4*0.000000001*Input!U568*(230/229))-((AB568*0.000000000000001)+(Input!G568*AC568*0.000000000000001)))/Input!F568)*1000000000000</f>
        <v>6.1810399220578134</v>
      </c>
      <c r="AE568" s="21">
        <f>AD568*Input!V568/100</f>
        <v>1.8224392243735562E-2</v>
      </c>
      <c r="AF568" s="21">
        <f t="shared" si="1747"/>
        <v>0.28178448493062108</v>
      </c>
      <c r="AG568" s="21">
        <f>AF568*Input!V568/100</f>
        <v>8.3082313758377278E-4</v>
      </c>
      <c r="AH568" s="9">
        <f t="shared" si="1748"/>
        <v>660.43075541310861</v>
      </c>
      <c r="AI568" s="3">
        <f t="shared" si="1749"/>
        <v>2.3823245932307975</v>
      </c>
      <c r="AJ568" s="22">
        <f t="shared" si="1750"/>
        <v>724.90233858813497</v>
      </c>
      <c r="AK568" s="3">
        <f t="shared" si="1751"/>
        <v>5.3927197593752174</v>
      </c>
      <c r="AL568" s="3">
        <f t="shared" si="1752"/>
        <v>1.9082385800491199</v>
      </c>
      <c r="AM568" s="3">
        <f t="shared" si="1753"/>
        <v>5.6312028783853368E-3</v>
      </c>
      <c r="AN568" s="9">
        <f>AL568*1/((AN567+AN569)/2)</f>
        <v>1.9033987392033644</v>
      </c>
      <c r="AO568" s="21">
        <f t="shared" si="1754"/>
        <v>5.6169205313106622E-3</v>
      </c>
      <c r="AP568" s="58">
        <f t="shared" si="1755"/>
        <v>359.24169999999998</v>
      </c>
      <c r="AQ568" s="58">
        <f t="shared" si="1756"/>
        <v>8.3512000000000004</v>
      </c>
      <c r="AR568" s="58">
        <f t="shared" si="1757"/>
        <v>2.324674446201541</v>
      </c>
      <c r="AS568" s="67">
        <f t="shared" si="1758"/>
        <v>2.889384790772638E-3</v>
      </c>
      <c r="AT568" s="67">
        <f t="shared" si="1759"/>
        <v>6.015152205573281E-6</v>
      </c>
      <c r="AU568" s="58">
        <v>0.75</v>
      </c>
      <c r="AV568" s="58">
        <f t="shared" si="1760"/>
        <v>0.375</v>
      </c>
      <c r="AW568" s="58">
        <f t="shared" si="1761"/>
        <v>359.1628</v>
      </c>
      <c r="AX568" s="57">
        <f t="shared" si="1762"/>
        <v>7.9269506569999999</v>
      </c>
      <c r="AY568" s="47">
        <f t="shared" si="1763"/>
        <v>8.7730571292996657</v>
      </c>
      <c r="AZ568" s="9" t="str">
        <f>Input!B568</f>
        <v>M5_14_42-37.2</v>
      </c>
      <c r="BA568" s="48">
        <f>Input!E568</f>
        <v>37.200000000000003</v>
      </c>
      <c r="BB568" s="58">
        <f t="shared" si="1764"/>
        <v>2000.4726608099222</v>
      </c>
      <c r="BC568" s="22">
        <f t="shared" si="1765"/>
        <v>47.224664205468571</v>
      </c>
      <c r="BD568" s="9">
        <f t="shared" si="1766"/>
        <v>359104.8</v>
      </c>
      <c r="BE568" s="49">
        <f t="shared" si="1767"/>
        <v>4386.5285646498332</v>
      </c>
      <c r="BF568" s="89">
        <f t="shared" si="1768"/>
        <v>2.4426408106016728</v>
      </c>
      <c r="BG568" s="85"/>
      <c r="BH568" s="85"/>
      <c r="BI568" s="85"/>
      <c r="BJ568" s="85"/>
      <c r="BK568" s="85"/>
      <c r="BL568" s="85"/>
      <c r="BM568" s="90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s="154" customFormat="1" ht="15" customHeight="1" x14ac:dyDescent="0.2">
      <c r="A569" s="137">
        <f>Input!A569</f>
        <v>9186</v>
      </c>
      <c r="B569" s="137" t="str">
        <f>Input!B569</f>
        <v>Hu1-13</v>
      </c>
      <c r="C569" s="137">
        <f>Input!O569</f>
        <v>2.0468972316160019</v>
      </c>
      <c r="D569" s="137">
        <f>C569*Input!P569/100</f>
        <v>1.9162305084187412E-2</v>
      </c>
      <c r="E569" s="138">
        <f>Input!M569</f>
        <v>2.6993158070173631</v>
      </c>
      <c r="F569" s="139">
        <f>E569*Input!N569/100</f>
        <v>3.1677806932105354E-4</v>
      </c>
      <c r="G569" s="140">
        <f t="shared" si="1743"/>
        <v>372.18166347155403</v>
      </c>
      <c r="H569" s="139">
        <f>G569*Input!L569/100</f>
        <v>2.4601732138558399E-2</v>
      </c>
      <c r="I569" s="137">
        <v>0</v>
      </c>
      <c r="J569" s="141">
        <f>(((C569*$G$4*0.000000001*Input!G569*(234/233))-(I569*0.000000000000001))/Input!F569)*1000000000000</f>
        <v>748.67696141569013</v>
      </c>
      <c r="K569" s="137">
        <f>J569*Input!P569/100</f>
        <v>7.008840562466129</v>
      </c>
      <c r="L569" s="142">
        <f t="shared" si="1744"/>
        <v>10.353658169755636</v>
      </c>
      <c r="M569" s="143">
        <f>L569*Input!P569/100</f>
        <v>9.6927170315049216E-2</v>
      </c>
      <c r="N569" s="137">
        <v>0</v>
      </c>
      <c r="O569" s="141">
        <f>(((G569*$D$4*0.000000001*Input!G569*(238/236))-(N569*0.000000001))/Input!F569)*1000000</f>
        <v>13.712936288179755</v>
      </c>
      <c r="P569" s="137">
        <f>O569*Input!N569/100</f>
        <v>1.60928094104413E-3</v>
      </c>
      <c r="Q569" s="144">
        <f t="shared" si="1745"/>
        <v>10.231210517631233</v>
      </c>
      <c r="R569" s="145">
        <f>Q569*Input!N569/100</f>
        <v>1.2006831902242965E-3</v>
      </c>
      <c r="S569" s="143">
        <f>Input!S569*0.0000028263/0.000000000155125</f>
        <v>1.0014757886004151</v>
      </c>
      <c r="T569" s="137">
        <f>S569*Input!T569/100</f>
        <v>2.0796767373688465E-3</v>
      </c>
      <c r="U569" s="143">
        <f>S569</f>
        <v>1.0014757886004151</v>
      </c>
      <c r="V569" s="137">
        <f>U569*Input!T569/100</f>
        <v>2.0796767373688465E-3</v>
      </c>
      <c r="W569" s="146">
        <v>0</v>
      </c>
      <c r="X569" s="141">
        <f>((($L$4*0.000000001*Input!G569/Input!W569*(232/229))-(W569*0.000000001))/Input!F569)*1000000000</f>
        <v>0.92268714633226689</v>
      </c>
      <c r="Y569" s="141">
        <f>X569*Input!X569/100</f>
        <v>4.3800163453561096E-3</v>
      </c>
      <c r="Z569" s="141">
        <f t="shared" si="1746"/>
        <v>2.252938003468701E-4</v>
      </c>
      <c r="AA569" s="141">
        <f>Z569*Input!X569/100</f>
        <v>1.0694746664123747E-6</v>
      </c>
      <c r="AB569" s="142">
        <v>0</v>
      </c>
      <c r="AC569" s="142">
        <v>0.85</v>
      </c>
      <c r="AD569" s="141">
        <f>(((Input!G569*$L$4*0.000000001*Input!U569*(230/229))-((AB569*0.000000000000001)+(Input!G569*AC569*0.000000000000001)))/Input!F569)*1000000000000</f>
        <v>224.87656454870466</v>
      </c>
      <c r="AE569" s="141">
        <f>AD569*Input!V569/100</f>
        <v>0.55257573935440052</v>
      </c>
      <c r="AF569" s="141">
        <f t="shared" si="1747"/>
        <v>10.251790590802079</v>
      </c>
      <c r="AG569" s="141">
        <f>AF569*Input!V569/100</f>
        <v>2.5191112185423043E-2</v>
      </c>
      <c r="AH569" s="137">
        <f t="shared" si="1748"/>
        <v>45504.095430136418</v>
      </c>
      <c r="AI569" s="146">
        <f t="shared" si="1749"/>
        <v>243.2331134892801</v>
      </c>
      <c r="AJ569" s="143">
        <f t="shared" si="1750"/>
        <v>1.4757886004150844</v>
      </c>
      <c r="AK569" s="146">
        <f t="shared" si="1751"/>
        <v>2.0796767373688465</v>
      </c>
      <c r="AL569" s="146">
        <f t="shared" si="1752"/>
        <v>1.002011499336797</v>
      </c>
      <c r="AM569" s="146">
        <f t="shared" si="1753"/>
        <v>2.464989364762209E-3</v>
      </c>
      <c r="AN569" s="137">
        <f>AF569/Q569</f>
        <v>1.002011499336797</v>
      </c>
      <c r="AO569" s="141">
        <f t="shared" si="1754"/>
        <v>2.464989364762209E-3</v>
      </c>
      <c r="AP569" s="137">
        <f t="shared" si="1755"/>
        <v>986.81029999999998</v>
      </c>
      <c r="AQ569" s="137" t="e">
        <f t="shared" si="1756"/>
        <v>#VALUE!</v>
      </c>
      <c r="AR569" s="137" t="e">
        <f t="shared" si="1757"/>
        <v>#VALUE!</v>
      </c>
      <c r="AS569" s="145">
        <f t="shared" si="1758"/>
        <v>2.2020248724100238E-5</v>
      </c>
      <c r="AT569" s="145">
        <f t="shared" si="1759"/>
        <v>1.0456254699906243E-7</v>
      </c>
      <c r="AU569" s="137">
        <v>0.75</v>
      </c>
      <c r="AV569" s="137">
        <f t="shared" si="1760"/>
        <v>0.375</v>
      </c>
      <c r="AW569" s="137">
        <f t="shared" si="1761"/>
        <v>986.80859999999996</v>
      </c>
      <c r="AX569" s="147">
        <f t="shared" si="1762"/>
        <v>339.50819951139999</v>
      </c>
      <c r="AY569" s="147">
        <f t="shared" si="1763"/>
        <v>3482.8148943825227</v>
      </c>
      <c r="AZ569" s="137" t="str">
        <f>Input!B569</f>
        <v>Hu1-13</v>
      </c>
      <c r="BA569" s="148">
        <f>Input!E569</f>
        <v>0</v>
      </c>
      <c r="BB569" s="137">
        <f t="shared" si="1764"/>
        <v>24.00373966176565</v>
      </c>
      <c r="BC569" s="143">
        <f t="shared" si="1765"/>
        <v>40.923215546326091</v>
      </c>
      <c r="BD569" s="137">
        <f t="shared" si="1766"/>
        <v>986750.6</v>
      </c>
      <c r="BE569" s="149">
        <f t="shared" si="1767"/>
        <v>1741407.4471912612</v>
      </c>
      <c r="BF569" s="150">
        <f t="shared" si="1768"/>
        <v>352.9372255554444</v>
      </c>
      <c r="BG569" s="151"/>
      <c r="BH569" s="151"/>
      <c r="BI569" s="151"/>
      <c r="BJ569" s="151"/>
      <c r="BK569" s="151"/>
      <c r="BL569" s="151"/>
      <c r="BM569" s="155"/>
      <c r="BN569" s="151"/>
      <c r="BO569" s="151"/>
      <c r="BP569" s="151"/>
      <c r="BQ569" s="151"/>
      <c r="BR569" s="151"/>
      <c r="BS569" s="151"/>
      <c r="BT569" s="151"/>
      <c r="BU569" s="151"/>
      <c r="BV569" s="151"/>
      <c r="BW569" s="151"/>
      <c r="BX569" s="151"/>
      <c r="BY569" s="151"/>
      <c r="BZ569" s="151"/>
      <c r="CA569" s="151"/>
      <c r="CB569" s="151"/>
      <c r="CC569" s="151"/>
      <c r="CD569" s="151"/>
      <c r="CE569" s="151"/>
      <c r="CF569" s="151"/>
      <c r="CG569" s="151"/>
      <c r="CH569" s="151"/>
      <c r="CI569" s="151"/>
      <c r="CJ569" s="151"/>
      <c r="CK569" s="151"/>
      <c r="CL569" s="151"/>
      <c r="CM569" s="151"/>
      <c r="CN569" s="151"/>
      <c r="CO569" s="151"/>
      <c r="CP569" s="151"/>
      <c r="CQ569" s="151"/>
      <c r="CR569" s="151"/>
      <c r="CS569" s="151"/>
      <c r="CT569" s="151"/>
      <c r="CU569" s="151"/>
      <c r="CV569" s="151"/>
      <c r="CW569" s="151"/>
      <c r="CX569" s="151"/>
      <c r="CY569" s="151"/>
      <c r="CZ569" s="151"/>
      <c r="DA569" s="151"/>
      <c r="DB569" s="151"/>
      <c r="DC569" s="151"/>
      <c r="DD569" s="151"/>
      <c r="DE569" s="151"/>
    </row>
    <row r="570" spans="1:109" ht="15" customHeight="1" x14ac:dyDescent="0.2">
      <c r="A570" s="9">
        <f>Input!A570</f>
        <v>9577</v>
      </c>
      <c r="B570" s="9" t="str">
        <f>Input!B570</f>
        <v>M5_14_42-39.9</v>
      </c>
      <c r="C570" s="9">
        <f>Input!O570</f>
        <v>0.1603258241969121</v>
      </c>
      <c r="D570" s="9">
        <f>C570*Input!P570/100</f>
        <v>1.6132554038253374E-3</v>
      </c>
      <c r="E570" s="11">
        <f>Input!M570</f>
        <v>9.8329087280321484E-2</v>
      </c>
      <c r="F570" s="12">
        <f>E570*Input!N570/100</f>
        <v>3.3350597659298873E-5</v>
      </c>
      <c r="G570" s="13">
        <f t="shared" ref="G570:G571" si="1769">E570*137.88</f>
        <v>13.557614554210726</v>
      </c>
      <c r="H570" s="12">
        <f>G570*Input!L570/100</f>
        <v>5.019292855681476E-3</v>
      </c>
      <c r="I570" s="9">
        <v>0.3</v>
      </c>
      <c r="J570" s="21">
        <f>(((C570*$G$4*0.000000001*Input!G570*(234/233))-(I570*0.000000000000001))/Input!F570)*1000000000000</f>
        <v>11.725860535272533</v>
      </c>
      <c r="K570" s="9">
        <f>J570*Input!P570/100</f>
        <v>0.11798977468406502</v>
      </c>
      <c r="L570" s="14">
        <f t="shared" ref="L570:L571" si="1770">(J570/234)*602200000000*0.0000028263/(365.2425*24*60)</f>
        <v>0.16216012777910405</v>
      </c>
      <c r="M570" s="22">
        <f>L570*Input!P570/100</f>
        <v>1.6317128181629855E-3</v>
      </c>
      <c r="N570" s="9">
        <v>5.0000000000000001E-3</v>
      </c>
      <c r="O570" s="21">
        <f>(((G570*$D$4*0.000000001*Input!G570*(238/236))-(N570*0.000000001))/Input!F570)*1000000</f>
        <v>9.9838507246812772E-2</v>
      </c>
      <c r="P570" s="9">
        <f>O570*Input!N570/100</f>
        <v>3.3862552558848092E-5</v>
      </c>
      <c r="Q570" s="23">
        <f t="shared" ref="Q570:Q571" si="1771">(O570/238.05)*602200000000000000*0.00000000015512/(365.2425*24*60)</f>
        <v>7.4489428372002023E-2</v>
      </c>
      <c r="R570" s="24">
        <f>Q570*Input!N570/100</f>
        <v>2.5264822691006262E-5</v>
      </c>
      <c r="S570" s="65">
        <f>Input!S570*0.0000028263/0.000000000155125</f>
        <v>2.1871738618031373</v>
      </c>
      <c r="T570" s="9">
        <f>S570*Input!T570/100</f>
        <v>2.2752133142142857E-2</v>
      </c>
      <c r="U570" s="9">
        <f>S570*1/((U569+U571)/2)</f>
        <v>2.1846965666731659</v>
      </c>
      <c r="V570" s="9">
        <f>U570*Input!T570/100</f>
        <v>2.2726363014941801E-2</v>
      </c>
      <c r="W570" s="3">
        <v>3.0000000000000001E-3</v>
      </c>
      <c r="X570" s="21">
        <f>((($L$4*0.000000001*Input!G570/Input!W570*(232/229))-(W570*0.000000001))/Input!F570)*1000000000</f>
        <v>6.4724535564235559</v>
      </c>
      <c r="Y570" s="21">
        <f>X570*Input!X570/100</f>
        <v>1.2130291672580378E-2</v>
      </c>
      <c r="Z570" s="21">
        <f t="shared" ref="Z570:Z571" si="1772">(X570/232)*6.022E+23*0.000000001*0.000000000049475/(365.2425*24*60)</f>
        <v>1.5803879625848473E-3</v>
      </c>
      <c r="AA570" s="21">
        <f>Z570*Input!X570/100</f>
        <v>2.961870143195312E-6</v>
      </c>
      <c r="AB570" s="14">
        <v>0.05</v>
      </c>
      <c r="AC570" s="14">
        <v>0.85</v>
      </c>
      <c r="AD570" s="21">
        <f>(((Input!G570*$L$4*0.000000001*Input!U570*(230/229))-((AB570*0.000000000000001)+(Input!G570*AC570*0.000000000000001)))/Input!F570)*1000000000000</f>
        <v>4.0848745860191293</v>
      </c>
      <c r="AE570" s="21">
        <f>AD570*Input!V570/100</f>
        <v>1.4933974471735847E-2</v>
      </c>
      <c r="AF570" s="21">
        <f t="shared" ref="AF570:AF571" si="1773">(AD570/230)*602200000000*0.0000091577/(365.2425*24*60)</f>
        <v>0.1862234018453599</v>
      </c>
      <c r="AG570" s="21">
        <f>AF570*Input!V570/100</f>
        <v>6.8081784902695357E-4</v>
      </c>
      <c r="AH570" s="9">
        <f t="shared" ref="AH570:AH571" si="1774">AF570/Z570</f>
        <v>117.83397890526645</v>
      </c>
      <c r="AI570" s="3">
        <f t="shared" ref="AI570:AI571" si="1775">AH570*SQRT((AG570/AF570)^2+(AA570/Z570)^2)</f>
        <v>0.48409772093908182</v>
      </c>
      <c r="AJ570" s="22">
        <f t="shared" ref="AJ570:AJ571" si="1776">(U570-1)*1000</f>
        <v>1184.696566673166</v>
      </c>
      <c r="AK570" s="3">
        <f t="shared" ref="AK570:AK571" si="1777">V570*1000</f>
        <v>22.7263630149418</v>
      </c>
      <c r="AL570" s="3">
        <f t="shared" ref="AL570:AL571" si="1778">AF570/Q570</f>
        <v>2.4999977300853442</v>
      </c>
      <c r="AM570" s="3">
        <f t="shared" ref="AM570:AM571" si="1779">AL570*SQRT((R570/Q570)^2+(AG570/AF570)^2)</f>
        <v>9.1790402099420874E-3</v>
      </c>
      <c r="AN570" s="9">
        <f>AL570*1/((AN569+AN571)/2)</f>
        <v>2.4921957528047738</v>
      </c>
      <c r="AO570" s="21">
        <f t="shared" ref="AO570:AO571" si="1780">AN570*SQRT((R570/Q570)^2+(AG570/AF570)^2)</f>
        <v>9.1503943186624324E-3</v>
      </c>
      <c r="AP570" s="58">
        <f t="shared" ref="AP570:AP571" si="1781">ThU_Alter_Kombi(AN570,U570)</f>
        <v>353.95420000000001</v>
      </c>
      <c r="AQ570" s="58">
        <f t="shared" ref="AQ570:AQ571" si="1782">Montealter(AN570,AO570,U570,V570)</f>
        <v>20.602599999999999</v>
      </c>
      <c r="AR570" s="58">
        <f t="shared" ref="AR570:AR571" si="1783">(AQ570/AP570)*100</f>
        <v>5.820696575997685</v>
      </c>
      <c r="AS570" s="67">
        <f t="shared" ref="AS570:AS571" si="1784">Z570/Q570</f>
        <v>2.1216271853938134E-2</v>
      </c>
      <c r="AT570" s="67">
        <f t="shared" ref="AT570:AT571" si="1785">AS570*SQRT((Y570/X570)^2+(P570/O570)^2)</f>
        <v>4.0408190913496915E-5</v>
      </c>
      <c r="AU570" s="58">
        <v>0.75</v>
      </c>
      <c r="AV570" s="58">
        <f t="shared" ref="AV570:AV571" si="1786">AU570/2</f>
        <v>0.375</v>
      </c>
      <c r="AW570" s="58">
        <f t="shared" ref="AW570:AW571" si="1787">marincorr_age(AN570,U570,AS570,AU570)</f>
        <v>353.54169999999999</v>
      </c>
      <c r="AX570" s="57">
        <f t="shared" ref="AX570:AX571" si="1788">marincorr_age_error(AN570, AO570, U570, V570, AS570, AT570, AU570, AV570)</f>
        <v>20.1139609773</v>
      </c>
      <c r="AY570" s="47">
        <f t="shared" ref="AY570:AY571" si="1789">SQRT(((AU570*EXP(-0.0000091577*AW570*1000))/(0.0000091577*(EXP(-0.0000091577*AW570*1000)+(AJ570/1000)*EXP(-(0.0000091577-0.0000028263)*AW570*1000)-AS570*AU570*EXP(-0.0000091577*AW570*1000))))^2*AT570^2+((AS570*EXP(-0.0000091577*AW570*1000))/(0.0000091577*(EXP(-0.0000091577*AW570*1000)+(AJ570/1000)*EXP(-(0.0000091577-0.0000028263)*AW570*1000)-AS570*AU570*EXP(-0.0000091577*AW570*1000))))^2*AV570^2+((0.0000091577/(0.0000091577-0.0000028263))*(EXP(-(0.0000091577-0.0000028263)*AW570*1000)-1)/(0.0000091577*(EXP(-0.0000091577*AW570*1000)+(AJ570/1000)*EXP(-(0.0000091577-0.0000028263)*AW570*1000)-AS570*AU570*EXP(-0.0000091577*AW570*1000))))^2*T570^2+(1/(0.0000091577*(EXP(-0.0000091577*AW570*1000)+(AJ570/1000)*EXP(-(0.0000091577-0.0000028263)*AW570*1000)-AS570*AU570*EXP(-0.0000091577*AW570*1000))))^2*AO570^2)/1000</f>
        <v>20.384209074148185</v>
      </c>
      <c r="AZ570" s="9" t="str">
        <f>Input!B570</f>
        <v>M5_14_42-39.9</v>
      </c>
      <c r="BA570" s="48">
        <f>Input!E570</f>
        <v>39.9</v>
      </c>
      <c r="BB570" s="58">
        <f t="shared" ref="BB570:BB571" si="1790">((U570-1)*EXP(0.0000028263*AW570*1000))*1000</f>
        <v>3217.8118749706687</v>
      </c>
      <c r="BC570" s="22">
        <f t="shared" ref="BC570:BC571" si="1791">SQRT((EXP(0.0000028263*AW570*1000)*V570)^2+((U570-1)*0.0000028263*EXP(0.0000028263*AW570*1000)*AX570*1000)^2)*1000</f>
        <v>193.06075456295406</v>
      </c>
      <c r="BD570" s="9">
        <f t="shared" ref="BD570:BD571" si="1792">AW570*1000-58</f>
        <v>353483.7</v>
      </c>
      <c r="BE570" s="49">
        <f t="shared" ref="BE570:BE571" si="1793">AY570/2*1000</f>
        <v>10192.104537074092</v>
      </c>
      <c r="BF570" s="89">
        <f t="shared" ref="BF570:BF571" si="1794">AY570/AW570*100</f>
        <v>5.7657156352838106</v>
      </c>
      <c r="BG570" s="85"/>
      <c r="BH570" s="85"/>
      <c r="BI570" s="85"/>
      <c r="BJ570" s="85"/>
      <c r="BK570" s="85"/>
      <c r="BL570" s="85"/>
      <c r="BM570" s="90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s="154" customFormat="1" ht="15" customHeight="1" x14ac:dyDescent="0.2">
      <c r="A571" s="137">
        <f>Input!A571</f>
        <v>9186</v>
      </c>
      <c r="B571" s="137" t="str">
        <f>Input!B571</f>
        <v>Hu1-13</v>
      </c>
      <c r="C571" s="137">
        <f>Input!O571</f>
        <v>2.0728205142326233</v>
      </c>
      <c r="D571" s="137">
        <f>C571*Input!P571/100</f>
        <v>1.548394853950613E-2</v>
      </c>
      <c r="E571" s="138">
        <f>Input!M571</f>
        <v>2.6996861953865556</v>
      </c>
      <c r="F571" s="139">
        <f>E571*Input!N571/100</f>
        <v>4.1778949910053516E-4</v>
      </c>
      <c r="G571" s="140">
        <f t="shared" si="1769"/>
        <v>372.23273261989829</v>
      </c>
      <c r="H571" s="139">
        <f>G571*Input!L571/100</f>
        <v>2.1598629265433482E-2</v>
      </c>
      <c r="I571" s="137">
        <v>0</v>
      </c>
      <c r="J571" s="141">
        <f>(((C571*$G$4*0.000000001*Input!G571*(234/233))-(I571*0.000000000000001))/Input!F571)*1000000000000</f>
        <v>758.15870977098484</v>
      </c>
      <c r="K571" s="137">
        <f>J571*Input!P571/100</f>
        <v>5.6634379900559226</v>
      </c>
      <c r="L571" s="142">
        <f t="shared" si="1770"/>
        <v>10.484783857310829</v>
      </c>
      <c r="M571" s="143">
        <f>L571*Input!P571/100</f>
        <v>7.8321230699777852E-2</v>
      </c>
      <c r="N571" s="137">
        <v>0</v>
      </c>
      <c r="O571" s="141">
        <f>(((G571*$D$4*0.000000001*Input!G571*(238/236))-(N571*0.000000001))/Input!F571)*1000000</f>
        <v>13.714817917626528</v>
      </c>
      <c r="P571" s="137">
        <f>O571*Input!N571/100</f>
        <v>2.1224344213975556E-3</v>
      </c>
      <c r="Q571" s="144">
        <f t="shared" si="1771"/>
        <v>10.23261439981821</v>
      </c>
      <c r="R571" s="145">
        <f>Q571*Input!N571/100</f>
        <v>1.5835465810413736E-3</v>
      </c>
      <c r="S571" s="143">
        <f>Input!S571*0.0000028263/0.000000000155125</f>
        <v>1.0007920733697657</v>
      </c>
      <c r="T571" s="137">
        <f>S571*Input!T571/100</f>
        <v>1.7216351546865455E-3</v>
      </c>
      <c r="U571" s="143">
        <f>S571</f>
        <v>1.0007920733697657</v>
      </c>
      <c r="V571" s="137">
        <f>U571*Input!T571/100</f>
        <v>1.7216351546865455E-3</v>
      </c>
      <c r="W571" s="146">
        <v>0</v>
      </c>
      <c r="X571" s="141">
        <f>((($L$4*0.000000001*Input!G571/Input!W571*(232/229))-(W571*0.000000001))/Input!F571)*1000000000</f>
        <v>0.91135412671690585</v>
      </c>
      <c r="Y571" s="141">
        <f>X571*Input!X571/100</f>
        <v>4.6565430308820486E-3</v>
      </c>
      <c r="Z571" s="141">
        <f t="shared" si="1772"/>
        <v>2.225266012277541E-4</v>
      </c>
      <c r="AA571" s="141">
        <f>Z571*Input!X571/100</f>
        <v>1.1369945707776924E-6</v>
      </c>
      <c r="AB571" s="142">
        <v>0</v>
      </c>
      <c r="AC571" s="142">
        <v>0.85</v>
      </c>
      <c r="AD571" s="141">
        <f>(((Input!G571*$L$4*0.000000001*Input!U571*(230/229))-((AB571*0.000000000000001)+(Input!G571*AC571*0.000000000000001)))/Input!F571)*1000000000000</f>
        <v>225.40978234323913</v>
      </c>
      <c r="AE571" s="141">
        <f>AD571*Input!V571/100</f>
        <v>0.90286665926042275</v>
      </c>
      <c r="AF571" s="141">
        <f t="shared" si="1773"/>
        <v>10.276099202861442</v>
      </c>
      <c r="AG571" s="141">
        <f>AF571*Input!V571/100</f>
        <v>4.116035808680369E-2</v>
      </c>
      <c r="AH571" s="137">
        <f t="shared" si="1774"/>
        <v>46179.194515014147</v>
      </c>
      <c r="AI571" s="146">
        <f t="shared" si="1775"/>
        <v>299.81058101348566</v>
      </c>
      <c r="AJ571" s="143">
        <f t="shared" si="1776"/>
        <v>0.79207336976572229</v>
      </c>
      <c r="AK571" s="146">
        <f t="shared" si="1777"/>
        <v>1.7216351546865454</v>
      </c>
      <c r="AL571" s="146">
        <f t="shared" si="1778"/>
        <v>1.0042496278413466</v>
      </c>
      <c r="AM571" s="146">
        <f t="shared" si="1779"/>
        <v>4.0254685714285632E-3</v>
      </c>
      <c r="AN571" s="137">
        <f>AF571/Q571</f>
        <v>1.0042496278413466</v>
      </c>
      <c r="AO571" s="141">
        <f t="shared" si="1780"/>
        <v>4.0254685714285632E-3</v>
      </c>
      <c r="AP571" s="137" t="str">
        <f t="shared" si="1781"/>
        <v>Out of range</v>
      </c>
      <c r="AQ571" s="137" t="e">
        <f t="shared" si="1782"/>
        <v>#VALUE!</v>
      </c>
      <c r="AR571" s="137" t="e">
        <f t="shared" si="1783"/>
        <v>#VALUE!</v>
      </c>
      <c r="AS571" s="145">
        <f t="shared" si="1784"/>
        <v>2.1746798279793229E-5</v>
      </c>
      <c r="AT571" s="145">
        <f t="shared" si="1785"/>
        <v>1.1116572152123836E-7</v>
      </c>
      <c r="AU571" s="137">
        <v>0.75</v>
      </c>
      <c r="AV571" s="137">
        <f t="shared" si="1786"/>
        <v>0.375</v>
      </c>
      <c r="AW571" s="137" t="str">
        <f t="shared" si="1787"/>
        <v>Out of range</v>
      </c>
      <c r="AX571" s="147">
        <f t="shared" si="1788"/>
        <v>277.75170038689998</v>
      </c>
      <c r="AY571" s="147" t="e">
        <f t="shared" si="1789"/>
        <v>#VALUE!</v>
      </c>
      <c r="AZ571" s="137" t="str">
        <f>Input!B571</f>
        <v>Hu1-13</v>
      </c>
      <c r="BA571" s="148">
        <f>Input!E571</f>
        <v>0</v>
      </c>
      <c r="BB571" s="137" t="e">
        <f t="shared" si="1790"/>
        <v>#VALUE!</v>
      </c>
      <c r="BC571" s="143" t="e">
        <f t="shared" si="1791"/>
        <v>#VALUE!</v>
      </c>
      <c r="BD571" s="137" t="e">
        <f t="shared" si="1792"/>
        <v>#VALUE!</v>
      </c>
      <c r="BE571" s="149" t="e">
        <f t="shared" si="1793"/>
        <v>#VALUE!</v>
      </c>
      <c r="BF571" s="150" t="e">
        <f t="shared" si="1794"/>
        <v>#VALUE!</v>
      </c>
      <c r="BG571" s="151"/>
      <c r="BH571" s="151"/>
      <c r="BI571" s="151"/>
      <c r="BJ571" s="151"/>
      <c r="BK571" s="151"/>
      <c r="BL571" s="151"/>
      <c r="BM571" s="155"/>
      <c r="BN571" s="151"/>
      <c r="BO571" s="151"/>
      <c r="BP571" s="151"/>
      <c r="BQ571" s="151"/>
      <c r="BR571" s="151"/>
      <c r="BS571" s="151"/>
      <c r="BT571" s="151"/>
      <c r="BU571" s="151"/>
      <c r="BV571" s="151"/>
      <c r="BW571" s="151"/>
      <c r="BX571" s="151"/>
      <c r="BY571" s="151"/>
      <c r="BZ571" s="151"/>
      <c r="CA571" s="151"/>
      <c r="CB571" s="151"/>
      <c r="CC571" s="151"/>
      <c r="CD571" s="151"/>
      <c r="CE571" s="151"/>
      <c r="CF571" s="151"/>
      <c r="CG571" s="151"/>
      <c r="CH571" s="151"/>
      <c r="CI571" s="151"/>
      <c r="CJ571" s="151"/>
      <c r="CK571" s="151"/>
      <c r="CL571" s="151"/>
      <c r="CM571" s="151"/>
      <c r="CN571" s="151"/>
      <c r="CO571" s="151"/>
      <c r="CP571" s="151"/>
      <c r="CQ571" s="151"/>
      <c r="CR571" s="151"/>
      <c r="CS571" s="151"/>
      <c r="CT571" s="151"/>
      <c r="CU571" s="151"/>
      <c r="CV571" s="151"/>
      <c r="CW571" s="151"/>
      <c r="CX571" s="151"/>
      <c r="CY571" s="151"/>
      <c r="CZ571" s="151"/>
      <c r="DA571" s="151"/>
      <c r="DB571" s="151"/>
      <c r="DC571" s="151"/>
      <c r="DD571" s="151"/>
      <c r="DE571" s="151"/>
    </row>
    <row r="572" spans="1:109" s="76" customFormat="1" ht="15" customHeight="1" x14ac:dyDescent="0.2">
      <c r="A572" s="58"/>
      <c r="B572" s="58"/>
      <c r="C572" s="58"/>
      <c r="D572" s="58"/>
      <c r="E572" s="60"/>
      <c r="F572" s="61"/>
      <c r="G572" s="59"/>
      <c r="H572" s="61"/>
      <c r="I572" s="58"/>
      <c r="J572" s="63"/>
      <c r="K572" s="58"/>
      <c r="L572" s="64"/>
      <c r="M572" s="65"/>
      <c r="N572" s="58"/>
      <c r="O572" s="63"/>
      <c r="P572" s="58"/>
      <c r="Q572" s="66"/>
      <c r="R572" s="67"/>
      <c r="S572" s="65"/>
      <c r="T572" s="58"/>
      <c r="U572" s="58"/>
      <c r="V572" s="58"/>
      <c r="W572" s="68"/>
      <c r="X572" s="63"/>
      <c r="Y572" s="63"/>
      <c r="Z572" s="63"/>
      <c r="AA572" s="63"/>
      <c r="AB572" s="64"/>
      <c r="AC572" s="64"/>
      <c r="AD572" s="63"/>
      <c r="AE572" s="63"/>
      <c r="AF572" s="63"/>
      <c r="AG572" s="63"/>
      <c r="AH572" s="58"/>
      <c r="AI572" s="68"/>
      <c r="AJ572" s="65"/>
      <c r="AK572" s="68"/>
      <c r="AL572" s="68"/>
      <c r="AM572" s="68"/>
      <c r="AN572" s="58"/>
      <c r="AO572" s="63"/>
      <c r="AP572" s="58"/>
      <c r="AQ572" s="58"/>
      <c r="AR572" s="58"/>
      <c r="AS572" s="67"/>
      <c r="AT572" s="67"/>
      <c r="AU572" s="58"/>
      <c r="AV572" s="58"/>
      <c r="AW572" s="58"/>
      <c r="AX572" s="57"/>
      <c r="AY572" s="57"/>
      <c r="AZ572" s="58"/>
      <c r="BA572" s="69"/>
      <c r="BB572" s="58"/>
      <c r="BC572" s="65"/>
      <c r="BD572" s="58"/>
      <c r="BE572" s="62"/>
      <c r="BF572" s="74"/>
      <c r="BG572" s="75"/>
      <c r="BH572" s="75"/>
      <c r="BI572" s="75"/>
      <c r="BJ572" s="75"/>
      <c r="BK572" s="75"/>
      <c r="BL572" s="75"/>
      <c r="BM572" s="103"/>
      <c r="BN572" s="75"/>
      <c r="BO572" s="75"/>
      <c r="BP572" s="75"/>
      <c r="BQ572" s="75"/>
      <c r="BR572" s="75"/>
      <c r="BS572" s="75"/>
      <c r="BT572" s="75"/>
      <c r="BU572" s="75"/>
      <c r="BV572" s="75"/>
      <c r="BW572" s="75"/>
      <c r="BX572" s="75"/>
      <c r="BY572" s="75"/>
      <c r="BZ572" s="75"/>
      <c r="CA572" s="75"/>
      <c r="CB572" s="75"/>
      <c r="CC572" s="75"/>
      <c r="CD572" s="75"/>
      <c r="CE572" s="75"/>
      <c r="CF572" s="75"/>
      <c r="CG572" s="75"/>
      <c r="CH572" s="75"/>
      <c r="CI572" s="75"/>
      <c r="CJ572" s="75"/>
      <c r="CK572" s="75"/>
      <c r="CL572" s="75"/>
      <c r="CM572" s="75"/>
      <c r="CN572" s="75"/>
      <c r="CO572" s="75"/>
      <c r="CP572" s="75"/>
      <c r="CQ572" s="75"/>
      <c r="CR572" s="75"/>
      <c r="CS572" s="75"/>
      <c r="CT572" s="75"/>
      <c r="CU572" s="75"/>
      <c r="CV572" s="75"/>
      <c r="CW572" s="75"/>
      <c r="CX572" s="75"/>
      <c r="CY572" s="75"/>
      <c r="CZ572" s="75"/>
      <c r="DA572" s="75"/>
      <c r="DB572" s="75"/>
      <c r="DC572" s="75"/>
      <c r="DD572" s="75"/>
      <c r="DE572" s="75"/>
    </row>
    <row r="573" spans="1:109" s="154" customFormat="1" ht="15" customHeight="1" x14ac:dyDescent="0.2">
      <c r="A573" s="137">
        <f>Input!A573</f>
        <v>9186</v>
      </c>
      <c r="B573" s="137" t="str">
        <f>Input!B573</f>
        <v>Hu1-13</v>
      </c>
      <c r="C573" s="137">
        <f>Input!O573</f>
        <v>2.0750594281941006</v>
      </c>
      <c r="D573" s="137">
        <f>C573*Input!P573/100</f>
        <v>1.4738167974898284E-2</v>
      </c>
      <c r="E573" s="138">
        <f>Input!M573</f>
        <v>2.6993204253483132</v>
      </c>
      <c r="F573" s="139">
        <f>E573*Input!N573/100</f>
        <v>2.9367016379704906E-4</v>
      </c>
      <c r="G573" s="140">
        <f t="shared" ref="G573:G583" si="1795">E573*137.88</f>
        <v>372.18230024702541</v>
      </c>
      <c r="H573" s="139">
        <f>G573*Input!L573/100</f>
        <v>9.7000638133625736E-2</v>
      </c>
      <c r="I573" s="137">
        <v>0</v>
      </c>
      <c r="J573" s="141">
        <f>(((C573*$G$4*0.000000001*Input!G573*(234/233))-(I573*0.000000000000001))/Input!F573)*1000000000000</f>
        <v>758.97761913080012</v>
      </c>
      <c r="K573" s="137">
        <f>J573*Input!P573/100</f>
        <v>5.3906598953038634</v>
      </c>
      <c r="L573" s="142">
        <f t="shared" ref="L573:L583" si="1796">(J573/234)*602200000000*0.0000028263/(365.2425*24*60)</f>
        <v>10.496108778499144</v>
      </c>
      <c r="M573" s="143">
        <f>L573*Input!P573/100</f>
        <v>7.4548907929327432E-2</v>
      </c>
      <c r="N573" s="137">
        <v>0</v>
      </c>
      <c r="O573" s="141">
        <f>(((G573*$D$4*0.000000001*Input!G573*(238/236))-(N573*0.000000001))/Input!F573)*1000000</f>
        <v>13.712959750005863</v>
      </c>
      <c r="P573" s="137">
        <f>O573*Input!N573/100</f>
        <v>1.4918892540913952E-3</v>
      </c>
      <c r="Q573" s="144">
        <f t="shared" ref="Q573:Q583" si="1797">(O573/238.05)*602200000000000000*0.00000000015512/(365.2425*24*60)</f>
        <v>10.231228022480451</v>
      </c>
      <c r="R573" s="145">
        <f>Q573*Input!N573/100</f>
        <v>1.1130973488703497E-3</v>
      </c>
      <c r="S573" s="143">
        <f>Input!S573*0.0000028263/0.000000000155125</f>
        <v>0.99857744431190532</v>
      </c>
      <c r="T573" s="137">
        <f>S573*Input!T573/100</f>
        <v>1.3563847399919965E-3</v>
      </c>
      <c r="U573" s="143">
        <f>S573</f>
        <v>0.99857744431190532</v>
      </c>
      <c r="V573" s="137">
        <f>U573*Input!T573/100</f>
        <v>1.3563847399919965E-3</v>
      </c>
      <c r="W573" s="146">
        <v>0</v>
      </c>
      <c r="X573" s="141">
        <f>((($L$4*0.000000001*Input!G573/Input!W573*(232/229))-(W573*0.000000001))/Input!F573)*1000000000</f>
        <v>0.92050730180449203</v>
      </c>
      <c r="Y573" s="141">
        <f>X573*Input!X573/100</f>
        <v>6.4776334826511751E-3</v>
      </c>
      <c r="Z573" s="141">
        <f t="shared" ref="Z573:Z583" si="1798">(X573/232)*6.022E+23*0.000000001*0.000000000049475/(365.2425*24*60)</f>
        <v>2.2476154468493753E-4</v>
      </c>
      <c r="AA573" s="141">
        <f>Z573*Input!X573/100</f>
        <v>1.581652752356738E-6</v>
      </c>
      <c r="AB573" s="142">
        <v>0</v>
      </c>
      <c r="AC573" s="142">
        <v>0.85</v>
      </c>
      <c r="AD573" s="141">
        <f>(((Input!G573*$L$4*0.000000001*Input!U573*(230/229))-((AB573*0.000000000000001)+(Input!G573*AC573*0.000000000000001)))/Input!F573)*1000000000000</f>
        <v>224.81432523914947</v>
      </c>
      <c r="AE573" s="141">
        <f>AD573*Input!V573/100</f>
        <v>0.80170603825081133</v>
      </c>
      <c r="AF573" s="141">
        <f t="shared" ref="AF573:AF583" si="1799">(AD573/230)*602200000000*0.0000091577/(365.2425*24*60)</f>
        <v>10.248953192563821</v>
      </c>
      <c r="AG573" s="141">
        <f>AF573*Input!V573/100</f>
        <v>3.654859471916555E-2</v>
      </c>
      <c r="AH573" s="137">
        <f t="shared" ref="AH573:AH583" si="1800">AF573/Z573</f>
        <v>45599.229205024494</v>
      </c>
      <c r="AI573" s="146">
        <f t="shared" ref="AI573:AI583" si="1801">AH573*SQRT((AG573/AF573)^2+(AA573/Z573)^2)</f>
        <v>359.73330402711593</v>
      </c>
      <c r="AJ573" s="143">
        <f t="shared" ref="AJ573:AJ583" si="1802">(U573-1)*1000</f>
        <v>-1.4225556880946844</v>
      </c>
      <c r="AK573" s="146">
        <f t="shared" ref="AK573:AK583" si="1803">V573*1000</f>
        <v>1.3563847399919964</v>
      </c>
      <c r="AL573" s="146">
        <f t="shared" ref="AL573:AL583" si="1804">AF573/Q573</f>
        <v>1.001732457730824</v>
      </c>
      <c r="AM573" s="146">
        <f t="shared" ref="AM573:AM583" si="1805">AL573*SQRT((R573/Q573)^2+(AG573/AF573)^2)</f>
        <v>3.5739208728642184E-3</v>
      </c>
      <c r="AN573" s="137">
        <f>AF573/Q573</f>
        <v>1.001732457730824</v>
      </c>
      <c r="AO573" s="141">
        <f t="shared" ref="AO573:AO583" si="1806">AN573*SQRT((R573/Q573)^2+(AG573/AF573)^2)</f>
        <v>3.5739208728642184E-3</v>
      </c>
      <c r="AP573" s="137" t="str">
        <f t="shared" ref="AP573:AP583" si="1807">ThU_Alter_Kombi(AN573,U573)</f>
        <v>Out of range</v>
      </c>
      <c r="AQ573" s="137" t="e">
        <f t="shared" ref="AQ573:AQ583" si="1808">Montealter(AN573,AO573,U573,V573)</f>
        <v>#VALUE!</v>
      </c>
      <c r="AR573" s="137" t="e">
        <f t="shared" ref="AR573:AR583" si="1809">(AQ573/AP573)*100</f>
        <v>#VALUE!</v>
      </c>
      <c r="AS573" s="145">
        <f t="shared" ref="AS573:AS583" si="1810">Z573/Q573</f>
        <v>2.1968188392545132E-5</v>
      </c>
      <c r="AT573" s="145">
        <f t="shared" ref="AT573:AT583" si="1811">AS573*SQRT((Y573/X573)^2+(P573/O573)^2)</f>
        <v>1.5460917889335344E-7</v>
      </c>
      <c r="AU573" s="137">
        <v>0.75</v>
      </c>
      <c r="AV573" s="137">
        <f t="shared" ref="AV573:AV583" si="1812">AU573/2</f>
        <v>0.375</v>
      </c>
      <c r="AW573" s="137" t="str">
        <f t="shared" ref="AW573:AW583" si="1813">marincorr_age(AN573,U573,AS573,AU573)</f>
        <v>Out of range</v>
      </c>
      <c r="AX573" s="147">
        <f t="shared" ref="AX573:AX583" si="1814">marincorr_age_error(AN573, AO573, U573, V573, AS573, AT573, AU573, AV573)</f>
        <v>132.48918666759999</v>
      </c>
      <c r="AY573" s="147" t="e">
        <f t="shared" ref="AY573:AY583" si="1815">SQRT(((AU573*EXP(-0.0000091577*AW573*1000))/(0.0000091577*(EXP(-0.0000091577*AW573*1000)+(AJ573/1000)*EXP(-(0.0000091577-0.0000028263)*AW573*1000)-AS573*AU573*EXP(-0.0000091577*AW573*1000))))^2*AT573^2+((AS573*EXP(-0.0000091577*AW573*1000))/(0.0000091577*(EXP(-0.0000091577*AW573*1000)+(AJ573/1000)*EXP(-(0.0000091577-0.0000028263)*AW573*1000)-AS573*AU573*EXP(-0.0000091577*AW573*1000))))^2*AV573^2+((0.0000091577/(0.0000091577-0.0000028263))*(EXP(-(0.0000091577-0.0000028263)*AW573*1000)-1)/(0.0000091577*(EXP(-0.0000091577*AW573*1000)+(AJ573/1000)*EXP(-(0.0000091577-0.0000028263)*AW573*1000)-AS573*AU573*EXP(-0.0000091577*AW573*1000))))^2*T573^2+(1/(0.0000091577*(EXP(-0.0000091577*AW573*1000)+(AJ573/1000)*EXP(-(0.0000091577-0.0000028263)*AW573*1000)-AS573*AU573*EXP(-0.0000091577*AW573*1000))))^2*AO573^2)/1000</f>
        <v>#VALUE!</v>
      </c>
      <c r="AZ573" s="137" t="str">
        <f>Input!B573</f>
        <v>Hu1-13</v>
      </c>
      <c r="BA573" s="148">
        <f>Input!E573</f>
        <v>0</v>
      </c>
      <c r="BB573" s="137" t="e">
        <f t="shared" ref="BB573:BB583" si="1816">((U573-1)*EXP(0.0000028263*AW573*1000))*1000</f>
        <v>#VALUE!</v>
      </c>
      <c r="BC573" s="143" t="e">
        <f t="shared" ref="BC573:BC583" si="1817">SQRT((EXP(0.0000028263*AW573*1000)*V573)^2+((U573-1)*0.0000028263*EXP(0.0000028263*AW573*1000)*AX573*1000)^2)*1000</f>
        <v>#VALUE!</v>
      </c>
      <c r="BD573" s="137" t="e">
        <f t="shared" ref="BD573:BD583" si="1818">AW573*1000-58</f>
        <v>#VALUE!</v>
      </c>
      <c r="BE573" s="149" t="e">
        <f t="shared" ref="BE573:BE583" si="1819">AY573/2*1000</f>
        <v>#VALUE!</v>
      </c>
      <c r="BF573" s="150" t="e">
        <f t="shared" ref="BF573:BF583" si="1820">AY573/AW573*100</f>
        <v>#VALUE!</v>
      </c>
      <c r="BG573" s="151"/>
      <c r="BH573" s="151"/>
      <c r="BI573" s="151"/>
      <c r="BJ573" s="151"/>
      <c r="BK573" s="151"/>
      <c r="BL573" s="151"/>
      <c r="BM573" s="155"/>
      <c r="BN573" s="151"/>
      <c r="BO573" s="151"/>
      <c r="BP573" s="151"/>
      <c r="BQ573" s="151"/>
      <c r="BR573" s="151"/>
      <c r="BS573" s="151"/>
      <c r="BT573" s="151"/>
      <c r="BU573" s="151"/>
      <c r="BV573" s="151"/>
      <c r="BW573" s="151"/>
      <c r="BX573" s="151"/>
      <c r="BY573" s="151"/>
      <c r="BZ573" s="151"/>
      <c r="CA573" s="151"/>
      <c r="CB573" s="151"/>
      <c r="CC573" s="151"/>
      <c r="CD573" s="151"/>
      <c r="CE573" s="151"/>
      <c r="CF573" s="151"/>
      <c r="CG573" s="151"/>
      <c r="CH573" s="151"/>
      <c r="CI573" s="151"/>
      <c r="CJ573" s="151"/>
      <c r="CK573" s="151"/>
      <c r="CL573" s="151"/>
      <c r="CM573" s="151"/>
      <c r="CN573" s="151"/>
      <c r="CO573" s="151"/>
      <c r="CP573" s="151"/>
      <c r="CQ573" s="151"/>
      <c r="CR573" s="151"/>
      <c r="CS573" s="151"/>
      <c r="CT573" s="151"/>
      <c r="CU573" s="151"/>
      <c r="CV573" s="151"/>
      <c r="CW573" s="151"/>
      <c r="CX573" s="151"/>
      <c r="CY573" s="151"/>
      <c r="CZ573" s="151"/>
      <c r="DA573" s="151"/>
      <c r="DB573" s="151"/>
      <c r="DC573" s="151"/>
      <c r="DD573" s="151"/>
      <c r="DE573" s="151"/>
    </row>
    <row r="574" spans="1:109" ht="15" customHeight="1" x14ac:dyDescent="0.2">
      <c r="A574" s="9">
        <f>Input!A574</f>
        <v>9578</v>
      </c>
      <c r="B574" s="9" t="str">
        <f>Input!B574</f>
        <v>M5_14_44B-0.20</v>
      </c>
      <c r="C574" s="9">
        <f>Input!O574</f>
        <v>0.14553385643302236</v>
      </c>
      <c r="D574" s="9">
        <f>C574*Input!P574/100</f>
        <v>1.172817654700621E-3</v>
      </c>
      <c r="E574" s="11">
        <f>Input!M574</f>
        <v>0.1020892946976437</v>
      </c>
      <c r="F574" s="12">
        <f>E574*Input!N574/100</f>
        <v>2.3976984083379074E-5</v>
      </c>
      <c r="G574" s="13">
        <f t="shared" si="1795"/>
        <v>14.076071952911114</v>
      </c>
      <c r="H574" s="12">
        <f>G574*Input!L574/100</f>
        <v>4.394300936802248E-3</v>
      </c>
      <c r="I574" s="9">
        <v>0.3</v>
      </c>
      <c r="J574" s="21">
        <f>(((C574*$G$4*0.000000001*Input!G574*(234/233))-(I574*0.000000000000001))/Input!F574)*1000000000000</f>
        <v>11.018660458780174</v>
      </c>
      <c r="K574" s="9">
        <f>J574*Input!P574/100</f>
        <v>8.8796379302684136E-2</v>
      </c>
      <c r="L574" s="14">
        <f t="shared" si="1796"/>
        <v>0.1523800647786594</v>
      </c>
      <c r="M574" s="22">
        <f>L574*Input!P574/100</f>
        <v>1.2279893804578994E-3</v>
      </c>
      <c r="N574" s="9">
        <v>5.0000000000000001E-3</v>
      </c>
      <c r="O574" s="21">
        <f>(((G574*$D$4*0.000000001*Input!G574*(238/236))-(N574*0.000000001))/Input!F574)*1000000</f>
        <v>0.10731476305414993</v>
      </c>
      <c r="P574" s="9">
        <f>O574*Input!N574/100</f>
        <v>2.5204252544614149E-5</v>
      </c>
      <c r="Q574" s="23">
        <f t="shared" si="1797"/>
        <v>8.0067456698033335E-2</v>
      </c>
      <c r="R574" s="24">
        <f>Q574*Input!N574/100</f>
        <v>1.880487215168995E-5</v>
      </c>
      <c r="S574" s="65">
        <f>Input!S574*0.0000028263/0.000000000155125</f>
        <v>1.8925048656379262</v>
      </c>
      <c r="T574" s="9">
        <f>S574*Input!T574/100</f>
        <v>1.6236043134769066E-2</v>
      </c>
      <c r="U574" s="9">
        <f>S574*1/((U573+U575)/2)</f>
        <v>1.8943617920489291</v>
      </c>
      <c r="V574" s="9">
        <f>U574*Input!T574/100</f>
        <v>1.6251973945756427E-2</v>
      </c>
      <c r="W574" s="3">
        <v>3.0000000000000001E-3</v>
      </c>
      <c r="X574" s="21">
        <f>((($L$4*0.000000001*Input!G574/Input!W574*(232/229))-(W574*0.000000001))/Input!F574)*1000000000</f>
        <v>3.8061281140894896</v>
      </c>
      <c r="Y574" s="21">
        <f>X574*Input!X574/100</f>
        <v>9.9082939269084392E-3</v>
      </c>
      <c r="Z574" s="21">
        <f t="shared" si="1798"/>
        <v>9.2934758096380307E-4</v>
      </c>
      <c r="AA574" s="21">
        <f>Z574*Input!X574/100</f>
        <v>2.4193218715795951E-6</v>
      </c>
      <c r="AB574" s="14">
        <v>0.05</v>
      </c>
      <c r="AC574" s="14">
        <v>0.85</v>
      </c>
      <c r="AD574" s="21">
        <f>(((Input!G574*$L$4*0.000000001*Input!U574*(230/229))-((AB574*0.000000000000001)+(Input!G574*AC574*0.000000000000001)))/Input!F574)*1000000000000</f>
        <v>3.1458056773122696</v>
      </c>
      <c r="AE574" s="21">
        <f>AD574*Input!V574/100</f>
        <v>1.5078866174218566E-2</v>
      </c>
      <c r="AF574" s="21">
        <f t="shared" si="1799"/>
        <v>0.14341263665194792</v>
      </c>
      <c r="AG574" s="21">
        <f>AF574*Input!V574/100</f>
        <v>6.8742324783842442E-4</v>
      </c>
      <c r="AH574" s="9">
        <f t="shared" si="1800"/>
        <v>154.31539242101246</v>
      </c>
      <c r="AI574" s="3">
        <f t="shared" si="1801"/>
        <v>0.84173146847678193</v>
      </c>
      <c r="AJ574" s="22">
        <f t="shared" si="1802"/>
        <v>894.36179204892903</v>
      </c>
      <c r="AK574" s="3">
        <f t="shared" si="1803"/>
        <v>16.251973945756429</v>
      </c>
      <c r="AL574" s="3">
        <f t="shared" si="1804"/>
        <v>1.7911476468250367</v>
      </c>
      <c r="AM574" s="3">
        <f t="shared" si="1805"/>
        <v>8.5958510830446335E-3</v>
      </c>
      <c r="AN574" s="9">
        <f>AL574*1/((AN573+AN575)/2)</f>
        <v>1.7875906579856846</v>
      </c>
      <c r="AO574" s="21">
        <f t="shared" si="1806"/>
        <v>8.5787808284392593E-3</v>
      </c>
      <c r="AP574" s="58">
        <f t="shared" si="1807"/>
        <v>205.0727</v>
      </c>
      <c r="AQ574" s="58">
        <f t="shared" si="1808"/>
        <v>5.6054000000000004</v>
      </c>
      <c r="AR574" s="58">
        <f t="shared" si="1809"/>
        <v>2.7333721163275269</v>
      </c>
      <c r="AS574" s="67">
        <f t="shared" si="1810"/>
        <v>1.1607057589811395E-2</v>
      </c>
      <c r="AT574" s="67">
        <f t="shared" si="1811"/>
        <v>3.0338767497136845E-5</v>
      </c>
      <c r="AU574" s="58">
        <v>0.75</v>
      </c>
      <c r="AV574" s="58">
        <f t="shared" si="1812"/>
        <v>0.375</v>
      </c>
      <c r="AW574" s="58">
        <f t="shared" si="1813"/>
        <v>204.70590000000001</v>
      </c>
      <c r="AX574" s="57">
        <f t="shared" si="1814"/>
        <v>5.1147391615000002</v>
      </c>
      <c r="AY574" s="47">
        <f t="shared" si="1815"/>
        <v>5.2581679179812282</v>
      </c>
      <c r="AZ574" s="9" t="str">
        <f>Input!B574</f>
        <v>M5_14_44B-0.20</v>
      </c>
      <c r="BA574" s="48">
        <f>Input!E574</f>
        <v>0.2</v>
      </c>
      <c r="BB574" s="58">
        <f t="shared" si="1816"/>
        <v>1595.0664368863102</v>
      </c>
      <c r="BC574" s="22">
        <f t="shared" si="1817"/>
        <v>37.037717236996272</v>
      </c>
      <c r="BD574" s="9">
        <f t="shared" si="1818"/>
        <v>204647.90000000002</v>
      </c>
      <c r="BE574" s="49">
        <f t="shared" si="1819"/>
        <v>2629.0839589906141</v>
      </c>
      <c r="BF574" s="89">
        <f t="shared" si="1820"/>
        <v>2.5686450258547642</v>
      </c>
      <c r="BG574" s="85"/>
      <c r="BH574" s="85"/>
      <c r="BI574" s="85"/>
      <c r="BJ574" s="85"/>
      <c r="BK574" s="85"/>
      <c r="BL574" s="85"/>
      <c r="BM574" s="90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s="154" customFormat="1" ht="15" customHeight="1" x14ac:dyDescent="0.2">
      <c r="A575" s="137">
        <f>Input!A575</f>
        <v>9186</v>
      </c>
      <c r="B575" s="137" t="str">
        <f>Input!B575</f>
        <v>Hu1-13</v>
      </c>
      <c r="C575" s="137">
        <f>Input!O575</f>
        <v>2.1026223612496029</v>
      </c>
      <c r="D575" s="137">
        <f>C575*Input!P575/100</f>
        <v>2.3071928773632972E-2</v>
      </c>
      <c r="E575" s="138">
        <f>Input!M575</f>
        <v>2.6993302606013629</v>
      </c>
      <c r="F575" s="139">
        <f>E575*Input!N575/100</f>
        <v>4.608678717589651E-4</v>
      </c>
      <c r="G575" s="140">
        <f t="shared" si="1795"/>
        <v>372.18365633171589</v>
      </c>
      <c r="H575" s="139">
        <f>G575*Input!L575/100</f>
        <v>3.6715502731763078E-2</v>
      </c>
      <c r="I575" s="137">
        <v>0</v>
      </c>
      <c r="J575" s="141">
        <f>(((C575*$G$4*0.000000001*Input!G575*(234/233))-(I575*0.000000000000001))/Input!F575)*1000000000000</f>
        <v>769.05908909859386</v>
      </c>
      <c r="K575" s="137">
        <f>J575*Input!P575/100</f>
        <v>8.4388318384727086</v>
      </c>
      <c r="L575" s="142">
        <f t="shared" si="1796"/>
        <v>10.635528180022893</v>
      </c>
      <c r="M575" s="143">
        <f>L575*Input!P575/100</f>
        <v>0.11670291021428225</v>
      </c>
      <c r="N575" s="137">
        <v>0</v>
      </c>
      <c r="O575" s="141">
        <f>(((G575*$D$4*0.000000001*Input!G575*(238/236))-(N575*0.000000001))/Input!F575)*1000000</f>
        <v>13.713009714592483</v>
      </c>
      <c r="P575" s="137">
        <f>O575*Input!N575/100</f>
        <v>2.3412791294260865E-3</v>
      </c>
      <c r="Q575" s="144">
        <f t="shared" si="1797"/>
        <v>10.231265301017549</v>
      </c>
      <c r="R575" s="145">
        <f>Q575*Input!N575/100</f>
        <v>1.7468264382109466E-3</v>
      </c>
      <c r="S575" s="143">
        <f>Input!S575*0.0000028263/0.000000000155125</f>
        <v>0.99946207863582648</v>
      </c>
      <c r="T575" s="137">
        <f>S575*Input!T575/100</f>
        <v>2.536266780657583E-3</v>
      </c>
      <c r="U575" s="143">
        <f>S575</f>
        <v>0.99946207863582648</v>
      </c>
      <c r="V575" s="137">
        <f>U575*Input!T575/100</f>
        <v>2.536266780657583E-3</v>
      </c>
      <c r="W575" s="146">
        <v>0</v>
      </c>
      <c r="X575" s="141">
        <f>((($L$4*0.000000001*Input!G575/Input!W575*(232/229))-(W575*0.000000001))/Input!F575)*1000000000</f>
        <v>0.93226419221329637</v>
      </c>
      <c r="Y575" s="141">
        <f>X575*Input!X575/100</f>
        <v>6.1856466576873407E-3</v>
      </c>
      <c r="Z575" s="141">
        <f t="shared" si="1798"/>
        <v>2.2763224092362495E-4</v>
      </c>
      <c r="AA575" s="141">
        <f>Z575*Input!X575/100</f>
        <v>1.5103579243006537E-6</v>
      </c>
      <c r="AB575" s="142">
        <v>0</v>
      </c>
      <c r="AC575" s="142">
        <v>0.85</v>
      </c>
      <c r="AD575" s="141">
        <f>(((Input!G575*$L$4*0.000000001*Input!U575*(230/229))-((AB575*0.000000000000001)+(Input!G575*AC575*0.000000000000001)))/Input!F575)*1000000000000</f>
        <v>224.93066341993676</v>
      </c>
      <c r="AE575" s="141">
        <f>AD575*Input!V575/100</f>
        <v>0.82210340448197106</v>
      </c>
      <c r="AF575" s="141">
        <f t="shared" si="1799"/>
        <v>10.254256878474978</v>
      </c>
      <c r="AG575" s="141">
        <f>AF575*Input!V575/100</f>
        <v>3.7478480532858065E-2</v>
      </c>
      <c r="AH575" s="137">
        <f t="shared" si="1800"/>
        <v>45047.471469190874</v>
      </c>
      <c r="AI575" s="146">
        <f t="shared" si="1801"/>
        <v>341.24079342170467</v>
      </c>
      <c r="AJ575" s="143">
        <f t="shared" si="1802"/>
        <v>-0.53792136417352143</v>
      </c>
      <c r="AK575" s="146">
        <f t="shared" si="1803"/>
        <v>2.5362667806575829</v>
      </c>
      <c r="AL575" s="146">
        <f t="shared" si="1804"/>
        <v>1.0022471880828994</v>
      </c>
      <c r="AM575" s="146">
        <f t="shared" si="1805"/>
        <v>3.6671270893664926E-3</v>
      </c>
      <c r="AN575" s="137">
        <f>AF575/Q575</f>
        <v>1.0022471880828994</v>
      </c>
      <c r="AO575" s="141">
        <f t="shared" si="1806"/>
        <v>3.6671270893664926E-3</v>
      </c>
      <c r="AP575" s="137" t="str">
        <f t="shared" si="1807"/>
        <v>Out of range</v>
      </c>
      <c r="AQ575" s="137" t="e">
        <f t="shared" si="1808"/>
        <v>#VALUE!</v>
      </c>
      <c r="AR575" s="137" t="e">
        <f t="shared" si="1809"/>
        <v>#VALUE!</v>
      </c>
      <c r="AS575" s="145">
        <f t="shared" si="1810"/>
        <v>2.2248689113846536E-5</v>
      </c>
      <c r="AT575" s="145">
        <f t="shared" si="1811"/>
        <v>1.4767067707702835E-7</v>
      </c>
      <c r="AU575" s="137">
        <v>0.75</v>
      </c>
      <c r="AV575" s="137">
        <f t="shared" si="1812"/>
        <v>0.375</v>
      </c>
      <c r="AW575" s="137" t="str">
        <f t="shared" si="1813"/>
        <v>Out of range</v>
      </c>
      <c r="AX575" s="147">
        <f t="shared" si="1814"/>
        <v>276.94142288310002</v>
      </c>
      <c r="AY575" s="147" t="e">
        <f t="shared" si="1815"/>
        <v>#VALUE!</v>
      </c>
      <c r="AZ575" s="137" t="str">
        <f>Input!B575</f>
        <v>Hu1-13</v>
      </c>
      <c r="BA575" s="148">
        <f>Input!E575</f>
        <v>0</v>
      </c>
      <c r="BB575" s="137" t="e">
        <f t="shared" si="1816"/>
        <v>#VALUE!</v>
      </c>
      <c r="BC575" s="143" t="e">
        <f t="shared" si="1817"/>
        <v>#VALUE!</v>
      </c>
      <c r="BD575" s="137" t="e">
        <f t="shared" si="1818"/>
        <v>#VALUE!</v>
      </c>
      <c r="BE575" s="149" t="e">
        <f t="shared" si="1819"/>
        <v>#VALUE!</v>
      </c>
      <c r="BF575" s="150" t="e">
        <f t="shared" si="1820"/>
        <v>#VALUE!</v>
      </c>
      <c r="BG575" s="151"/>
      <c r="BH575" s="151"/>
      <c r="BI575" s="151"/>
      <c r="BJ575" s="151"/>
      <c r="BK575" s="151"/>
      <c r="BL575" s="151"/>
      <c r="BM575" s="155"/>
      <c r="BN575" s="151"/>
      <c r="BO575" s="151"/>
      <c r="BP575" s="151"/>
      <c r="BQ575" s="151"/>
      <c r="BR575" s="151"/>
      <c r="BS575" s="151"/>
      <c r="BT575" s="151"/>
      <c r="BU575" s="151"/>
      <c r="BV575" s="151"/>
      <c r="BW575" s="151"/>
      <c r="BX575" s="151"/>
      <c r="BY575" s="151"/>
      <c r="BZ575" s="151"/>
      <c r="CA575" s="151"/>
      <c r="CB575" s="151"/>
      <c r="CC575" s="151"/>
      <c r="CD575" s="151"/>
      <c r="CE575" s="151"/>
      <c r="CF575" s="151"/>
      <c r="CG575" s="151"/>
      <c r="CH575" s="151"/>
      <c r="CI575" s="151"/>
      <c r="CJ575" s="151"/>
      <c r="CK575" s="151"/>
      <c r="CL575" s="151"/>
      <c r="CM575" s="151"/>
      <c r="CN575" s="151"/>
      <c r="CO575" s="151"/>
      <c r="CP575" s="151"/>
      <c r="CQ575" s="151"/>
      <c r="CR575" s="151"/>
      <c r="CS575" s="151"/>
      <c r="CT575" s="151"/>
      <c r="CU575" s="151"/>
      <c r="CV575" s="151"/>
      <c r="CW575" s="151"/>
      <c r="CX575" s="151"/>
      <c r="CY575" s="151"/>
      <c r="CZ575" s="151"/>
      <c r="DA575" s="151"/>
      <c r="DB575" s="151"/>
      <c r="DC575" s="151"/>
      <c r="DD575" s="151"/>
      <c r="DE575" s="151"/>
    </row>
    <row r="576" spans="1:109" ht="15" customHeight="1" x14ac:dyDescent="0.2">
      <c r="A576" s="9">
        <f>Input!A576</f>
        <v>9579</v>
      </c>
      <c r="B576" s="9" t="str">
        <f>Input!B576</f>
        <v>M5_14_44B-11.5</v>
      </c>
      <c r="C576" s="9">
        <f>Input!O576</f>
        <v>0.31136350024964754</v>
      </c>
      <c r="D576" s="9">
        <f>C576*Input!P576/100</f>
        <v>7.9946664943470044E-4</v>
      </c>
      <c r="E576" s="11">
        <f>Input!M576</f>
        <v>0.185680930893657</v>
      </c>
      <c r="F576" s="12">
        <f>E576*Input!N576/100</f>
        <v>1.8992368844966075E-5</v>
      </c>
      <c r="G576" s="13">
        <f t="shared" si="1795"/>
        <v>25.601686751617425</v>
      </c>
      <c r="H576" s="12">
        <f>G576*Input!L576/100</f>
        <v>3.3713768774454667E-3</v>
      </c>
      <c r="I576" s="9">
        <v>0.3</v>
      </c>
      <c r="J576" s="21">
        <f>(((C576*$G$4*0.000000001*Input!G576*(234/233))-(I576*0.000000000000001))/Input!F576)*1000000000000</f>
        <v>21.921348664388081</v>
      </c>
      <c r="K576" s="9">
        <f>J576*Input!P576/100</f>
        <v>5.6285939597147824E-2</v>
      </c>
      <c r="L576" s="14">
        <f t="shared" si="1796"/>
        <v>0.30315631759514555</v>
      </c>
      <c r="M576" s="22">
        <f>L576*Input!P576/100</f>
        <v>7.7839363087975593E-4</v>
      </c>
      <c r="N576" s="9">
        <v>5.0000000000000001E-3</v>
      </c>
      <c r="O576" s="21">
        <f>(((G576*$D$4*0.000000001*Input!G576*(238/236))-(N576*0.000000001))/Input!F576)*1000000</f>
        <v>0.1815248583211469</v>
      </c>
      <c r="P576" s="9">
        <f>O576*Input!N576/100</f>
        <v>1.8567265077639716E-5</v>
      </c>
      <c r="Q576" s="23">
        <f t="shared" si="1797"/>
        <v>0.13543554791162557</v>
      </c>
      <c r="R576" s="24">
        <f>Q576*Input!N576/100</f>
        <v>1.3853021246058053E-5</v>
      </c>
      <c r="S576" s="65">
        <f>Input!S576*0.0000028263/0.000000000155125</f>
        <v>2.2219729986989134</v>
      </c>
      <c r="T576" s="9">
        <f>S576*Input!T576/100</f>
        <v>4.105364057252649E-3</v>
      </c>
      <c r="U576" s="9">
        <f>S576*1/((U575+U577)/2)</f>
        <v>2.2185964303596797</v>
      </c>
      <c r="V576" s="9">
        <f>U576*Input!T576/100</f>
        <v>4.0991254385543728E-3</v>
      </c>
      <c r="W576" s="3">
        <v>3.0000000000000001E-3</v>
      </c>
      <c r="X576" s="21">
        <f>((($L$4*0.000000001*Input!G576/Input!W576*(232/229))-(W576*0.000000001))/Input!F576)*1000000000</f>
        <v>0.3882018629320988</v>
      </c>
      <c r="Y576" s="21">
        <f>X576*Input!X576/100</f>
        <v>5.8634014421855623E-4</v>
      </c>
      <c r="Z576" s="21">
        <f t="shared" si="1798"/>
        <v>9.4787787333294507E-5</v>
      </c>
      <c r="AA576" s="21">
        <f>Z576*Input!X576/100</f>
        <v>1.4316748630565686E-7</v>
      </c>
      <c r="AB576" s="14">
        <v>0.05</v>
      </c>
      <c r="AC576" s="14">
        <v>0.85</v>
      </c>
      <c r="AD576" s="21">
        <f>(((Input!G576*$L$4*0.000000001*Input!U576*(230/229))-((AB576*0.000000000000001)+(Input!G576*AC576*0.000000000000001)))/Input!F576)*1000000000000</f>
        <v>6.855043012711671</v>
      </c>
      <c r="AE576" s="21">
        <f>AD576*Input!V576/100</f>
        <v>1.6736063193956506E-2</v>
      </c>
      <c r="AF576" s="21">
        <f t="shared" si="1799"/>
        <v>0.31251129079766909</v>
      </c>
      <c r="AG576" s="21">
        <f>AF576*Input!V576/100</f>
        <v>7.6297241343578073E-4</v>
      </c>
      <c r="AH576" s="9">
        <f t="shared" si="1800"/>
        <v>3296.9573358518364</v>
      </c>
      <c r="AI576" s="3">
        <f t="shared" si="1801"/>
        <v>9.4651145264021057</v>
      </c>
      <c r="AJ576" s="22">
        <f t="shared" si="1802"/>
        <v>1218.5964303596797</v>
      </c>
      <c r="AK576" s="3">
        <f t="shared" si="1803"/>
        <v>4.0991254385543732</v>
      </c>
      <c r="AL576" s="3">
        <f t="shared" si="1804"/>
        <v>2.3074539558963427</v>
      </c>
      <c r="AM576" s="3">
        <f t="shared" si="1805"/>
        <v>5.6384142338666557E-3</v>
      </c>
      <c r="AN576" s="9">
        <f>AL576*1/((AN575+AN577)/2)</f>
        <v>2.3028500535320502</v>
      </c>
      <c r="AO576" s="21">
        <f t="shared" si="1806"/>
        <v>5.6271642981720231E-3</v>
      </c>
      <c r="AP576" s="58">
        <f t="shared" si="1807"/>
        <v>251.1276</v>
      </c>
      <c r="AQ576" s="58">
        <f t="shared" si="1808"/>
        <v>2.2723</v>
      </c>
      <c r="AR576" s="58">
        <f t="shared" si="1809"/>
        <v>0.90483881500878438</v>
      </c>
      <c r="AS576" s="67">
        <f t="shared" si="1810"/>
        <v>6.9987376870321702E-4</v>
      </c>
      <c r="AT576" s="67">
        <f t="shared" si="1811"/>
        <v>1.059510595699436E-6</v>
      </c>
      <c r="AU576" s="58">
        <v>0.75</v>
      </c>
      <c r="AV576" s="58">
        <f t="shared" si="1812"/>
        <v>0.375</v>
      </c>
      <c r="AW576" s="58">
        <f t="shared" si="1813"/>
        <v>251.1112</v>
      </c>
      <c r="AX576" s="57">
        <f t="shared" si="1814"/>
        <v>2.1541458919999998</v>
      </c>
      <c r="AY576" s="47">
        <f t="shared" si="1815"/>
        <v>2.3009127366787929</v>
      </c>
      <c r="AZ576" s="9" t="str">
        <f>Input!B576</f>
        <v>M5_14_44B-11.5</v>
      </c>
      <c r="BA576" s="48">
        <f>Input!E576</f>
        <v>11.5</v>
      </c>
      <c r="BB576" s="58">
        <f t="shared" si="1816"/>
        <v>2477.9096311804778</v>
      </c>
      <c r="BC576" s="22">
        <f t="shared" si="1817"/>
        <v>17.23566514606561</v>
      </c>
      <c r="BD576" s="9">
        <f t="shared" si="1818"/>
        <v>251053.19999999998</v>
      </c>
      <c r="BE576" s="49">
        <f t="shared" si="1819"/>
        <v>1150.4563683393965</v>
      </c>
      <c r="BF576" s="89">
        <f t="shared" si="1820"/>
        <v>0.91629235839691459</v>
      </c>
      <c r="BG576" s="85"/>
      <c r="BH576" s="85"/>
      <c r="BI576" s="85"/>
      <c r="BJ576" s="85"/>
      <c r="BK576" s="85"/>
      <c r="BL576" s="85"/>
      <c r="BM576" s="90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s="154" customFormat="1" ht="15" customHeight="1" x14ac:dyDescent="0.2">
      <c r="A577" s="137">
        <f>Input!A577</f>
        <v>9186</v>
      </c>
      <c r="B577" s="137" t="str">
        <f>Input!B577</f>
        <v>Hu1-13</v>
      </c>
      <c r="C577" s="137">
        <f>Input!O577</f>
        <v>2.0893657064955948</v>
      </c>
      <c r="D577" s="137">
        <f>C577*Input!P577/100</f>
        <v>3.1173098325645455E-2</v>
      </c>
      <c r="E577" s="138">
        <f>Input!M577</f>
        <v>2.6991973614216969</v>
      </c>
      <c r="F577" s="139">
        <f>E577*Input!N577/100</f>
        <v>4.8745458942391876E-4</v>
      </c>
      <c r="G577" s="140">
        <f t="shared" si="1795"/>
        <v>372.16533219282354</v>
      </c>
      <c r="H577" s="139">
        <f>G577*Input!L577/100</f>
        <v>3.4117335881058454E-2</v>
      </c>
      <c r="I577" s="137">
        <v>0</v>
      </c>
      <c r="J577" s="141">
        <f>(((C577*$G$4*0.000000001*Input!G577*(234/233))-(I577*0.000000000000001))/Input!F577)*1000000000000</f>
        <v>764.21031025104423</v>
      </c>
      <c r="K577" s="137">
        <f>J577*Input!P577/100</f>
        <v>11.401930772035501</v>
      </c>
      <c r="L577" s="142">
        <f t="shared" si="1796"/>
        <v>10.568473093095495</v>
      </c>
      <c r="M577" s="143">
        <f>L577*Input!P577/100</f>
        <v>0.1576804146151993</v>
      </c>
      <c r="N577" s="137">
        <v>0</v>
      </c>
      <c r="O577" s="141">
        <f>(((G577*$D$4*0.000000001*Input!G577*(238/236))-(N577*0.000000001))/Input!F577)*1000000</f>
        <v>13.712334566475771</v>
      </c>
      <c r="P577" s="137">
        <f>O577*Input!N577/100</f>
        <v>2.4763437130155782E-3</v>
      </c>
      <c r="Q577" s="144">
        <f t="shared" si="1797"/>
        <v>10.230761573561409</v>
      </c>
      <c r="R577" s="145">
        <f>Q577*Input!N577/100</f>
        <v>1.8475980132507455E-3</v>
      </c>
      <c r="S577" s="143">
        <f>Input!S577*0.0000028263/0.000000000155125</f>
        <v>1.0035817992799838</v>
      </c>
      <c r="T577" s="137">
        <f>S577*Input!T577/100</f>
        <v>2.6553504006841949E-3</v>
      </c>
      <c r="U577" s="143">
        <f>S577</f>
        <v>1.0035817992799838</v>
      </c>
      <c r="V577" s="137">
        <f>U577*Input!T577/100</f>
        <v>2.6553504006841949E-3</v>
      </c>
      <c r="W577" s="146">
        <v>0</v>
      </c>
      <c r="X577" s="141">
        <f>((($L$4*0.000000001*Input!G577/Input!W577*(232/229))-(W577*0.000000001))/Input!F577)*1000000000</f>
        <v>0.92954315645051444</v>
      </c>
      <c r="Y577" s="141">
        <f>X577*Input!X577/100</f>
        <v>7.305388979743194E-3</v>
      </c>
      <c r="Z577" s="141">
        <f t="shared" si="1798"/>
        <v>2.2696784184717334E-4</v>
      </c>
      <c r="AA577" s="141">
        <f>Z577*Input!X577/100</f>
        <v>1.7837669602322623E-6</v>
      </c>
      <c r="AB577" s="142">
        <v>0</v>
      </c>
      <c r="AC577" s="142">
        <v>0.85</v>
      </c>
      <c r="AD577" s="141">
        <f>(((Input!G577*$L$4*0.000000001*Input!U577*(230/229))-((AB577*0.000000000000001)+(Input!G577*AC577*0.000000000000001)))/Input!F577)*1000000000000</f>
        <v>224.8082932016035</v>
      </c>
      <c r="AE577" s="141">
        <f>AD577*Input!V577/100</f>
        <v>0.82498371021297157</v>
      </c>
      <c r="AF577" s="141">
        <f t="shared" si="1799"/>
        <v>10.248678200877245</v>
      </c>
      <c r="AG577" s="141">
        <f>AF577*Input!V577/100</f>
        <v>3.7609789418917239E-2</v>
      </c>
      <c r="AH577" s="137">
        <f t="shared" si="1800"/>
        <v>45154.759006688255</v>
      </c>
      <c r="AI577" s="146">
        <f t="shared" si="1801"/>
        <v>391.65755726820464</v>
      </c>
      <c r="AJ577" s="143">
        <f t="shared" si="1802"/>
        <v>3.5817992799838105</v>
      </c>
      <c r="AK577" s="146">
        <f t="shared" si="1803"/>
        <v>2.655350400684195</v>
      </c>
      <c r="AL577" s="146">
        <f t="shared" si="1804"/>
        <v>1.0017512505972319</v>
      </c>
      <c r="AM577" s="146">
        <f t="shared" si="1805"/>
        <v>3.6805962826163647E-3</v>
      </c>
      <c r="AN577" s="137">
        <f>AF577/Q577</f>
        <v>1.0017512505972319</v>
      </c>
      <c r="AO577" s="141">
        <f t="shared" si="1806"/>
        <v>3.6805962826163647E-3</v>
      </c>
      <c r="AP577" s="137">
        <f t="shared" si="1807"/>
        <v>622.98149999999998</v>
      </c>
      <c r="AQ577" s="137" t="e">
        <f t="shared" si="1808"/>
        <v>#VALUE!</v>
      </c>
      <c r="AR577" s="137" t="e">
        <f t="shared" si="1809"/>
        <v>#VALUE!</v>
      </c>
      <c r="AS577" s="145">
        <f t="shared" si="1810"/>
        <v>2.2184843250937382E-5</v>
      </c>
      <c r="AT577" s="145">
        <f t="shared" si="1811"/>
        <v>1.7439931707529364E-7</v>
      </c>
      <c r="AU577" s="137">
        <v>0.75</v>
      </c>
      <c r="AV577" s="137">
        <f t="shared" si="1812"/>
        <v>0.375</v>
      </c>
      <c r="AW577" s="137">
        <f t="shared" si="1813"/>
        <v>622.97969999999998</v>
      </c>
      <c r="AX577" s="147">
        <f t="shared" si="1814"/>
        <v>278.7986037499</v>
      </c>
      <c r="AY577" s="147">
        <f t="shared" si="1815"/>
        <v>169.21226830895435</v>
      </c>
      <c r="AZ577" s="137" t="str">
        <f>Input!B577</f>
        <v>Hu1-13</v>
      </c>
      <c r="BA577" s="148">
        <f>Input!E577</f>
        <v>0</v>
      </c>
      <c r="BB577" s="137">
        <f t="shared" si="1816"/>
        <v>20.83413593974041</v>
      </c>
      <c r="BC577" s="143">
        <f t="shared" si="1817"/>
        <v>22.540256515469405</v>
      </c>
      <c r="BD577" s="137">
        <f t="shared" si="1818"/>
        <v>622921.69999999995</v>
      </c>
      <c r="BE577" s="149">
        <f t="shared" si="1819"/>
        <v>84606.134154477171</v>
      </c>
      <c r="BF577" s="150">
        <f t="shared" si="1820"/>
        <v>27.161762784398007</v>
      </c>
      <c r="BG577" s="151"/>
      <c r="BH577" s="151"/>
      <c r="BI577" s="151"/>
      <c r="BJ577" s="151"/>
      <c r="BK577" s="151"/>
      <c r="BL577" s="151"/>
      <c r="BM577" s="155"/>
      <c r="BN577" s="151"/>
      <c r="BO577" s="151"/>
      <c r="BP577" s="151"/>
      <c r="BQ577" s="151"/>
      <c r="BR577" s="151"/>
      <c r="BS577" s="151"/>
      <c r="BT577" s="151"/>
      <c r="BU577" s="151"/>
      <c r="BV577" s="151"/>
      <c r="BW577" s="151"/>
      <c r="BX577" s="151"/>
      <c r="BY577" s="151"/>
      <c r="BZ577" s="151"/>
      <c r="CA577" s="151"/>
      <c r="CB577" s="151"/>
      <c r="CC577" s="151"/>
      <c r="CD577" s="151"/>
      <c r="CE577" s="151"/>
      <c r="CF577" s="151"/>
      <c r="CG577" s="151"/>
      <c r="CH577" s="151"/>
      <c r="CI577" s="151"/>
      <c r="CJ577" s="151"/>
      <c r="CK577" s="151"/>
      <c r="CL577" s="151"/>
      <c r="CM577" s="151"/>
      <c r="CN577" s="151"/>
      <c r="CO577" s="151"/>
      <c r="CP577" s="151"/>
      <c r="CQ577" s="151"/>
      <c r="CR577" s="151"/>
      <c r="CS577" s="151"/>
      <c r="CT577" s="151"/>
      <c r="CU577" s="151"/>
      <c r="CV577" s="151"/>
      <c r="CW577" s="151"/>
      <c r="CX577" s="151"/>
      <c r="CY577" s="151"/>
      <c r="CZ577" s="151"/>
      <c r="DA577" s="151"/>
      <c r="DB577" s="151"/>
      <c r="DC577" s="151"/>
      <c r="DD577" s="151"/>
      <c r="DE577" s="151"/>
    </row>
    <row r="578" spans="1:109" ht="15" customHeight="1" x14ac:dyDescent="0.2">
      <c r="A578" s="9">
        <f>Input!A578</f>
        <v>9580</v>
      </c>
      <c r="B578" s="9" t="str">
        <f>Input!B578</f>
        <v>M5_14_44B-31.5</v>
      </c>
      <c r="C578" s="9">
        <f>Input!O578</f>
        <v>0.41172604630457987</v>
      </c>
      <c r="D578" s="9">
        <f>C578*Input!P578/100</f>
        <v>1.4237602825006785E-3</v>
      </c>
      <c r="E578" s="11">
        <f>Input!M578</f>
        <v>0.23865696371189093</v>
      </c>
      <c r="F578" s="12">
        <f>E578*Input!N578/100</f>
        <v>2.5228881664811501E-5</v>
      </c>
      <c r="G578" s="13">
        <f t="shared" si="1795"/>
        <v>32.906022156595519</v>
      </c>
      <c r="H578" s="12">
        <f>G578*Input!L578/100</f>
        <v>3.9773956857434836E-3</v>
      </c>
      <c r="I578" s="9">
        <v>0.3</v>
      </c>
      <c r="J578" s="21">
        <f>(((C578*$G$4*0.000000001*Input!G578*(234/233))-(I578*0.000000000000001))/Input!F578)*1000000000000</f>
        <v>31.879307050603781</v>
      </c>
      <c r="K578" s="9">
        <f>J578*Input!P578/100</f>
        <v>0.1102395430643141</v>
      </c>
      <c r="L578" s="14">
        <f t="shared" si="1796"/>
        <v>0.4408676437251392</v>
      </c>
      <c r="M578" s="22">
        <f>L578*Input!P578/100</f>
        <v>1.5245327484362519E-3</v>
      </c>
      <c r="N578" s="9">
        <v>5.0000000000000001E-3</v>
      </c>
      <c r="O578" s="21">
        <f>(((G578*$D$4*0.000000001*Input!G578*(238/236))-(N578*0.000000001))/Input!F578)*1000000</f>
        <v>0.25660544802461976</v>
      </c>
      <c r="P578" s="9">
        <f>O578*Input!N578/100</f>
        <v>2.7126250087445128E-5</v>
      </c>
      <c r="Q578" s="23">
        <f t="shared" si="1797"/>
        <v>0.19145311431031645</v>
      </c>
      <c r="R578" s="24">
        <f>Q578*Input!N578/100</f>
        <v>2.0238872942025717E-5</v>
      </c>
      <c r="S578" s="65">
        <f>Input!S578*0.0000028263/0.000000000155125</f>
        <v>2.2871201005555539</v>
      </c>
      <c r="T578" s="9">
        <f>S578*Input!T578/100</f>
        <v>4.5334444220259057E-3</v>
      </c>
      <c r="U578" s="9">
        <f>S578*1/((U577+U579)/2)</f>
        <v>2.2808791391230079</v>
      </c>
      <c r="V578" s="9">
        <f>U578*Input!T578/100</f>
        <v>4.5210738203300951E-3</v>
      </c>
      <c r="W578" s="3">
        <v>3.0000000000000001E-3</v>
      </c>
      <c r="X578" s="21">
        <f>((($L$4*0.000000001*Input!G578/Input!W578*(232/229))-(W578*0.000000001))/Input!F578)*1000000000</f>
        <v>0.2310133219928949</v>
      </c>
      <c r="Y578" s="21">
        <f>X578*Input!X578/100</f>
        <v>3.7012032886104938E-4</v>
      </c>
      <c r="Z578" s="21">
        <f t="shared" si="1798"/>
        <v>5.6406843261467044E-5</v>
      </c>
      <c r="AA578" s="21">
        <f>Z578*Input!X578/100</f>
        <v>9.0372794078905796E-8</v>
      </c>
      <c r="AB578" s="14">
        <v>0.05</v>
      </c>
      <c r="AC578" s="14">
        <v>0.85</v>
      </c>
      <c r="AD578" s="21">
        <f>(((Input!G578*$L$4*0.000000001*Input!U578*(230/229))-((AB578*0.000000000000001)+(Input!G578*AC578*0.000000000000001)))/Input!F578)*1000000000000</f>
        <v>10.118647490148412</v>
      </c>
      <c r="AE578" s="21">
        <f>AD578*Input!V578/100</f>
        <v>3.1097729986471982E-2</v>
      </c>
      <c r="AF578" s="21">
        <f t="shared" si="1799"/>
        <v>0.46129420084003186</v>
      </c>
      <c r="AG578" s="21">
        <f>AF578*Input!V578/100</f>
        <v>1.4176996002692338E-3</v>
      </c>
      <c r="AH578" s="9">
        <f t="shared" si="1800"/>
        <v>8177.9829213586527</v>
      </c>
      <c r="AI578" s="3">
        <f t="shared" si="1801"/>
        <v>28.343696023699248</v>
      </c>
      <c r="AJ578" s="22">
        <f t="shared" si="1802"/>
        <v>1280.8791391230079</v>
      </c>
      <c r="AK578" s="3">
        <f t="shared" si="1803"/>
        <v>4.5210738203300949</v>
      </c>
      <c r="AL578" s="3">
        <f t="shared" si="1804"/>
        <v>2.409436913584722</v>
      </c>
      <c r="AM578" s="3">
        <f t="shared" si="1805"/>
        <v>7.4093232928653576E-3</v>
      </c>
      <c r="AN578" s="9">
        <f>AL578*1/((AN577+AN579)/2)</f>
        <v>2.3982954500723426</v>
      </c>
      <c r="AO578" s="21">
        <f t="shared" si="1806"/>
        <v>7.3750618832167172E-3</v>
      </c>
      <c r="AP578" s="58">
        <f t="shared" si="1807"/>
        <v>258.48540000000003</v>
      </c>
      <c r="AQ578" s="58">
        <f t="shared" si="1808"/>
        <v>3.1459999999999999</v>
      </c>
      <c r="AR578" s="58">
        <f t="shared" si="1809"/>
        <v>1.2170900174632686</v>
      </c>
      <c r="AS578" s="67">
        <f t="shared" si="1810"/>
        <v>2.946248404715951E-4</v>
      </c>
      <c r="AT578" s="67">
        <f t="shared" si="1811"/>
        <v>4.7306254886750574E-7</v>
      </c>
      <c r="AU578" s="58">
        <v>0.75</v>
      </c>
      <c r="AV578" s="58">
        <f t="shared" si="1812"/>
        <v>0.375</v>
      </c>
      <c r="AW578" s="58">
        <f t="shared" si="1813"/>
        <v>258.47879999999998</v>
      </c>
      <c r="AX578" s="57">
        <f t="shared" si="1814"/>
        <v>3.0110448019999998</v>
      </c>
      <c r="AY578" s="47">
        <f t="shared" si="1815"/>
        <v>2.8872419610775237</v>
      </c>
      <c r="AZ578" s="9" t="str">
        <f>Input!B578</f>
        <v>M5_14_44B-31.5</v>
      </c>
      <c r="BA578" s="48">
        <f>Input!E578</f>
        <v>31.5</v>
      </c>
      <c r="BB578" s="58">
        <f t="shared" si="1816"/>
        <v>2659.3594939575883</v>
      </c>
      <c r="BC578" s="22">
        <f t="shared" si="1817"/>
        <v>24.500857489966521</v>
      </c>
      <c r="BD578" s="9">
        <f t="shared" si="1818"/>
        <v>258420.8</v>
      </c>
      <c r="BE578" s="49">
        <f t="shared" si="1819"/>
        <v>1443.6209805387618</v>
      </c>
      <c r="BF578" s="89">
        <f t="shared" si="1820"/>
        <v>1.1170130629968584</v>
      </c>
      <c r="BG578" s="85"/>
      <c r="BH578" s="85"/>
      <c r="BI578" s="85"/>
      <c r="BJ578" s="85"/>
      <c r="BK578" s="85"/>
      <c r="BL578" s="85"/>
      <c r="BM578" s="90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s="154" customFormat="1" ht="15" customHeight="1" x14ac:dyDescent="0.2">
      <c r="A579" s="137">
        <f>Input!A579</f>
        <v>9186</v>
      </c>
      <c r="B579" s="137" t="str">
        <f>Input!B579</f>
        <v>Hu1-13</v>
      </c>
      <c r="C579" s="137">
        <f>Input!O579</f>
        <v>2.0791288064532094</v>
      </c>
      <c r="D579" s="137">
        <f>C579*Input!P579/100</f>
        <v>2.5495010857485973E-2</v>
      </c>
      <c r="E579" s="138">
        <f>Input!M579</f>
        <v>2.6983372038835687</v>
      </c>
      <c r="F579" s="139">
        <f>E579*Input!N579/100</f>
        <v>4.1040848335656215E-4</v>
      </c>
      <c r="G579" s="140">
        <f t="shared" si="1795"/>
        <v>372.04673367146643</v>
      </c>
      <c r="H579" s="139">
        <f>G579*Input!L579/100</f>
        <v>3.6705986392691202E-2</v>
      </c>
      <c r="I579" s="137">
        <v>0</v>
      </c>
      <c r="J579" s="141">
        <f>(((C579*$G$4*0.000000001*Input!G579*(234/233))-(I579*0.000000000000001))/Input!F579)*1000000000000</f>
        <v>760.46604253712565</v>
      </c>
      <c r="K579" s="137">
        <f>J579*Input!P579/100</f>
        <v>9.3251028753276692</v>
      </c>
      <c r="L579" s="142">
        <f t="shared" si="1796"/>
        <v>10.516692592286892</v>
      </c>
      <c r="M579" s="143">
        <f>L579*Input!P579/100</f>
        <v>0.12895939443145354</v>
      </c>
      <c r="N579" s="137">
        <v>0</v>
      </c>
      <c r="O579" s="141">
        <f>(((G579*$D$4*0.000000001*Input!G579*(238/236))-(N579*0.000000001))/Input!F579)*1000000</f>
        <v>13.707964834898798</v>
      </c>
      <c r="P579" s="137">
        <f>O579*Input!N579/100</f>
        <v>2.0849377348757243E-3</v>
      </c>
      <c r="Q579" s="144">
        <f t="shared" si="1797"/>
        <v>10.227501320415763</v>
      </c>
      <c r="R579" s="145">
        <f>Q579*Input!N579/100</f>
        <v>1.5555703339812038E-3</v>
      </c>
      <c r="S579" s="143">
        <f>Input!S579*0.0000028263/0.000000000155125</f>
        <v>1.0018906181975555</v>
      </c>
      <c r="T579" s="137">
        <f>S579*Input!T579/100</f>
        <v>2.8330637990426981E-3</v>
      </c>
      <c r="U579" s="143">
        <f>S579</f>
        <v>1.0018906181975555</v>
      </c>
      <c r="V579" s="137">
        <f>U579*Input!T579/100</f>
        <v>2.8330637990426981E-3</v>
      </c>
      <c r="W579" s="146">
        <v>0</v>
      </c>
      <c r="X579" s="141">
        <f>((($L$4*0.000000001*Input!G579/Input!W579*(232/229))-(W579*0.000000001))/Input!F579)*1000000000</f>
        <v>0.93456723677492071</v>
      </c>
      <c r="Y579" s="141">
        <f>X579*Input!X579/100</f>
        <v>5.2423326758606727E-3</v>
      </c>
      <c r="Z579" s="141">
        <f t="shared" si="1798"/>
        <v>2.2819457850870893E-4</v>
      </c>
      <c r="AA579" s="141">
        <f>Z579*Input!X579/100</f>
        <v>1.2800276409203571E-6</v>
      </c>
      <c r="AB579" s="142">
        <v>0</v>
      </c>
      <c r="AC579" s="142">
        <v>0.85</v>
      </c>
      <c r="AD579" s="141">
        <f>(((Input!G579*$L$4*0.000000001*Input!U579*(230/229))-((AB579*0.000000000000001)+(Input!G579*AC579*0.000000000000001)))/Input!F579)*1000000000000</f>
        <v>226.03530088349015</v>
      </c>
      <c r="AE579" s="141">
        <f>AD579*Input!V579/100</f>
        <v>0.71723623284397764</v>
      </c>
      <c r="AF579" s="141">
        <f t="shared" si="1799"/>
        <v>10.304615669653733</v>
      </c>
      <c r="AG579" s="141">
        <f>AF579*Input!V579/100</f>
        <v>3.2697740994080716E-2</v>
      </c>
      <c r="AH579" s="137">
        <f t="shared" si="1800"/>
        <v>45157.144998782096</v>
      </c>
      <c r="AI579" s="146">
        <f t="shared" si="1801"/>
        <v>291.02260574752938</v>
      </c>
      <c r="AJ579" s="143">
        <f t="shared" si="1802"/>
        <v>1.8906181975555381</v>
      </c>
      <c r="AK579" s="146">
        <f t="shared" si="1803"/>
        <v>2.8330637990426983</v>
      </c>
      <c r="AL579" s="146">
        <f t="shared" si="1804"/>
        <v>1.0075399011764523</v>
      </c>
      <c r="AM579" s="146">
        <f t="shared" si="1805"/>
        <v>3.200711596521941E-3</v>
      </c>
      <c r="AN579" s="137">
        <f>AF579/Q579</f>
        <v>1.0075399011764523</v>
      </c>
      <c r="AO579" s="141">
        <f t="shared" si="1806"/>
        <v>3.200711596521941E-3</v>
      </c>
      <c r="AP579" s="137" t="str">
        <f t="shared" si="1807"/>
        <v>Out of range</v>
      </c>
      <c r="AQ579" s="137" t="e">
        <f t="shared" si="1808"/>
        <v>#VALUE!</v>
      </c>
      <c r="AR579" s="137" t="e">
        <f t="shared" si="1809"/>
        <v>#VALUE!</v>
      </c>
      <c r="AS579" s="145">
        <f t="shared" si="1810"/>
        <v>2.2311860087780704E-5</v>
      </c>
      <c r="AT579" s="145">
        <f t="shared" si="1811"/>
        <v>1.2520146023268459E-7</v>
      </c>
      <c r="AU579" s="137">
        <v>0.75</v>
      </c>
      <c r="AV579" s="137">
        <f t="shared" si="1812"/>
        <v>0.375</v>
      </c>
      <c r="AW579" s="137" t="str">
        <f t="shared" si="1813"/>
        <v>Out of range</v>
      </c>
      <c r="AX579" s="147">
        <f t="shared" si="1814"/>
        <v>232.84549692440001</v>
      </c>
      <c r="AY579" s="147" t="e">
        <f t="shared" si="1815"/>
        <v>#VALUE!</v>
      </c>
      <c r="AZ579" s="137" t="str">
        <f>Input!B579</f>
        <v>Hu1-13</v>
      </c>
      <c r="BA579" s="148">
        <f>Input!E579</f>
        <v>0</v>
      </c>
      <c r="BB579" s="137" t="e">
        <f t="shared" si="1816"/>
        <v>#VALUE!</v>
      </c>
      <c r="BC579" s="143" t="e">
        <f t="shared" si="1817"/>
        <v>#VALUE!</v>
      </c>
      <c r="BD579" s="137" t="e">
        <f t="shared" si="1818"/>
        <v>#VALUE!</v>
      </c>
      <c r="BE579" s="149" t="e">
        <f t="shared" si="1819"/>
        <v>#VALUE!</v>
      </c>
      <c r="BF579" s="150" t="e">
        <f t="shared" si="1820"/>
        <v>#VALUE!</v>
      </c>
      <c r="BG579" s="151"/>
      <c r="BH579" s="151"/>
      <c r="BI579" s="151"/>
      <c r="BJ579" s="151"/>
      <c r="BK579" s="151"/>
      <c r="BL579" s="151"/>
      <c r="BM579" s="155"/>
      <c r="BN579" s="151"/>
      <c r="BO579" s="151"/>
      <c r="BP579" s="151"/>
      <c r="BQ579" s="151"/>
      <c r="BR579" s="151"/>
      <c r="BS579" s="151"/>
      <c r="BT579" s="151"/>
      <c r="BU579" s="151"/>
      <c r="BV579" s="151"/>
      <c r="BW579" s="151"/>
      <c r="BX579" s="151"/>
      <c r="BY579" s="151"/>
      <c r="BZ579" s="151"/>
      <c r="CA579" s="151"/>
      <c r="CB579" s="151"/>
      <c r="CC579" s="151"/>
      <c r="CD579" s="151"/>
      <c r="CE579" s="151"/>
      <c r="CF579" s="151"/>
      <c r="CG579" s="151"/>
      <c r="CH579" s="151"/>
      <c r="CI579" s="151"/>
      <c r="CJ579" s="151"/>
      <c r="CK579" s="151"/>
      <c r="CL579" s="151"/>
      <c r="CM579" s="151"/>
      <c r="CN579" s="151"/>
      <c r="CO579" s="151"/>
      <c r="CP579" s="151"/>
      <c r="CQ579" s="151"/>
      <c r="CR579" s="151"/>
      <c r="CS579" s="151"/>
      <c r="CT579" s="151"/>
      <c r="CU579" s="151"/>
      <c r="CV579" s="151"/>
      <c r="CW579" s="151"/>
      <c r="CX579" s="151"/>
      <c r="CY579" s="151"/>
      <c r="CZ579" s="151"/>
      <c r="DA579" s="151"/>
      <c r="DB579" s="151"/>
      <c r="DC579" s="151"/>
      <c r="DD579" s="151"/>
      <c r="DE579" s="151"/>
    </row>
    <row r="580" spans="1:109" ht="15" customHeight="1" x14ac:dyDescent="0.2">
      <c r="A580" s="9">
        <f>Input!A580</f>
        <v>9581</v>
      </c>
      <c r="B580" s="9" t="str">
        <f>Input!B580</f>
        <v>M5_14_44B-31.0</v>
      </c>
      <c r="C580" s="9">
        <f>Input!O580</f>
        <v>0.19018507043249777</v>
      </c>
      <c r="D580" s="9">
        <f>C580*Input!P580/100</f>
        <v>7.8955344937781319E-4</v>
      </c>
      <c r="E580" s="11">
        <f>Input!M580</f>
        <v>0.1126844962491258</v>
      </c>
      <c r="F580" s="12">
        <f>E580*Input!N580/100</f>
        <v>1.4704898041820869E-5</v>
      </c>
      <c r="G580" s="13">
        <f t="shared" si="1795"/>
        <v>15.536938342829465</v>
      </c>
      <c r="H580" s="12">
        <f>G580*Input!L580/100</f>
        <v>2.7138663999173671E-3</v>
      </c>
      <c r="I580" s="9">
        <v>0.3</v>
      </c>
      <c r="J580" s="21">
        <f>(((C580*$G$4*0.000000001*Input!G580*(234/233))-(I580*0.000000000000001))/Input!F580)*1000000000000</f>
        <v>14.668596969726551</v>
      </c>
      <c r="K580" s="9">
        <f>J580*Input!P580/100</f>
        <v>6.0896690306146813E-2</v>
      </c>
      <c r="L580" s="14">
        <f t="shared" si="1796"/>
        <v>0.20285603361866617</v>
      </c>
      <c r="M580" s="22">
        <f>L580*Input!P580/100</f>
        <v>8.4215696167153661E-4</v>
      </c>
      <c r="N580" s="9">
        <v>5.0000000000000001E-3</v>
      </c>
      <c r="O580" s="21">
        <f>(((G580*$D$4*0.000000001*Input!G580*(238/236))-(N580*0.000000001))/Input!F580)*1000000</f>
        <v>0.12066304655186959</v>
      </c>
      <c r="P580" s="9">
        <f>O580*Input!N580/100</f>
        <v>1.5746068501189158E-5</v>
      </c>
      <c r="Q580" s="23">
        <f t="shared" si="1797"/>
        <v>9.0026600067780668E-2</v>
      </c>
      <c r="R580" s="24">
        <f>Q580*Input!N580/100</f>
        <v>1.1748128794237467E-5</v>
      </c>
      <c r="S580" s="65">
        <f>Input!S580*0.0000028263/0.000000000155125</f>
        <v>2.2404343024351898</v>
      </c>
      <c r="T580" s="9">
        <f>S580*Input!T580/100</f>
        <v>9.9553156578845708E-3</v>
      </c>
      <c r="U580" s="9">
        <f>S580*1/((U579+U581)/2)</f>
        <v>2.234788762876839</v>
      </c>
      <c r="V580" s="9">
        <f>U580*Input!T580/100</f>
        <v>9.9302298393442248E-3</v>
      </c>
      <c r="W580" s="3">
        <v>3.0000000000000001E-3</v>
      </c>
      <c r="X580" s="21">
        <f>((($L$4*0.000000001*Input!G580/Input!W580*(232/229))-(W580*0.000000001))/Input!F580)*1000000000</f>
        <v>2.1573449866703092</v>
      </c>
      <c r="Y580" s="21">
        <f>X580*Input!X580/100</f>
        <v>3.3305246550717283E-3</v>
      </c>
      <c r="Z580" s="21">
        <f t="shared" si="1798"/>
        <v>5.2676191777271833E-4</v>
      </c>
      <c r="AA580" s="21">
        <f>Z580*Input!X580/100</f>
        <v>8.1321882468258912E-7</v>
      </c>
      <c r="AB580" s="14">
        <v>0.05</v>
      </c>
      <c r="AC580" s="14">
        <v>0.85</v>
      </c>
      <c r="AD580" s="21">
        <f>(((Input!G580*$L$4*0.000000001*Input!U580*(230/229))-((AB580*0.000000000000001)+(Input!G580*AC580*0.000000000000001)))/Input!F580)*1000000000000</f>
        <v>4.6515693704277377</v>
      </c>
      <c r="AE580" s="21">
        <f>AD580*Input!V580/100</f>
        <v>1.5623370737740115E-2</v>
      </c>
      <c r="AF580" s="21">
        <f t="shared" si="1799"/>
        <v>0.21205818045075128</v>
      </c>
      <c r="AG580" s="21">
        <f>AF580*Input!V580/100</f>
        <v>7.1224640703316567E-4</v>
      </c>
      <c r="AH580" s="9">
        <f t="shared" si="1800"/>
        <v>402.56930749167771</v>
      </c>
      <c r="AI580" s="3">
        <f t="shared" si="1801"/>
        <v>1.4881139424861034</v>
      </c>
      <c r="AJ580" s="22">
        <f t="shared" si="1802"/>
        <v>1234.788762876839</v>
      </c>
      <c r="AK580" s="3">
        <f t="shared" si="1803"/>
        <v>9.930229839344225</v>
      </c>
      <c r="AL580" s="3">
        <f t="shared" si="1804"/>
        <v>2.355505820403009</v>
      </c>
      <c r="AM580" s="3">
        <f t="shared" si="1805"/>
        <v>7.917479797515406E-3</v>
      </c>
      <c r="AN580" s="9">
        <f>AL580*1/((AN579+AN581)/2)</f>
        <v>2.3414218912258855</v>
      </c>
      <c r="AO580" s="21">
        <f t="shared" si="1806"/>
        <v>7.8701399761642379E-3</v>
      </c>
      <c r="AP580" s="58">
        <f t="shared" si="1807"/>
        <v>257.44839999999999</v>
      </c>
      <c r="AQ580" s="58">
        <f t="shared" si="1808"/>
        <v>4.5490000000000004</v>
      </c>
      <c r="AR580" s="58">
        <f t="shared" si="1809"/>
        <v>1.766956019147915</v>
      </c>
      <c r="AS580" s="67">
        <f t="shared" si="1810"/>
        <v>5.8511808440629923E-3</v>
      </c>
      <c r="AT580" s="67">
        <f t="shared" si="1811"/>
        <v>9.0653087685702064E-6</v>
      </c>
      <c r="AU580" s="58">
        <v>0.75</v>
      </c>
      <c r="AV580" s="58">
        <f t="shared" si="1812"/>
        <v>0.375</v>
      </c>
      <c r="AW580" s="58">
        <f t="shared" si="1813"/>
        <v>257.31349999999998</v>
      </c>
      <c r="AX580" s="57">
        <f t="shared" si="1814"/>
        <v>4.8660595778999998</v>
      </c>
      <c r="AY580" s="47">
        <f t="shared" si="1815"/>
        <v>4.5431506198080882</v>
      </c>
      <c r="AZ580" s="9" t="str">
        <f>Input!B580</f>
        <v>M5_14_44B-31.0</v>
      </c>
      <c r="BA580" s="48">
        <f>Input!E580</f>
        <v>31</v>
      </c>
      <c r="BB580" s="58">
        <f t="shared" si="1816"/>
        <v>2555.2372035151202</v>
      </c>
      <c r="BC580" s="22">
        <f t="shared" si="1817"/>
        <v>40.709187251979444</v>
      </c>
      <c r="BD580" s="9">
        <f t="shared" si="1818"/>
        <v>257255.49999999997</v>
      </c>
      <c r="BE580" s="49">
        <f t="shared" si="1819"/>
        <v>2271.5753099040439</v>
      </c>
      <c r="BF580" s="89">
        <f t="shared" si="1820"/>
        <v>1.7656091187629441</v>
      </c>
      <c r="BG580" s="85"/>
      <c r="BH580" s="85"/>
      <c r="BI580" s="85"/>
      <c r="BJ580" s="85"/>
      <c r="BK580" s="85"/>
      <c r="BL580" s="85"/>
      <c r="BM580" s="90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s="154" customFormat="1" ht="15" customHeight="1" x14ac:dyDescent="0.2">
      <c r="A581" s="137">
        <f>Input!A581</f>
        <v>9186</v>
      </c>
      <c r="B581" s="137" t="str">
        <f>Input!B581</f>
        <v>Hu1-13</v>
      </c>
      <c r="C581" s="137">
        <f>Input!O581</f>
        <v>2.0861704853129406</v>
      </c>
      <c r="D581" s="137">
        <f>C581*Input!P581/100</f>
        <v>3.1544787147515352E-2</v>
      </c>
      <c r="E581" s="138">
        <f>Input!M581</f>
        <v>2.6996646181056505</v>
      </c>
      <c r="F581" s="139">
        <f>E581*Input!N581/100</f>
        <v>5.0454774503950594E-4</v>
      </c>
      <c r="G581" s="140">
        <f t="shared" si="1795"/>
        <v>372.22975754440711</v>
      </c>
      <c r="H581" s="139">
        <f>G581*Input!L581/100</f>
        <v>2.8585326357701068E-2</v>
      </c>
      <c r="I581" s="137">
        <v>0</v>
      </c>
      <c r="J581" s="141">
        <f>(((C581*$G$4*0.000000001*Input!G581*(234/233))-(I581*0.000000000000001))/Input!F581)*1000000000000</f>
        <v>763.04162017265094</v>
      </c>
      <c r="K581" s="137">
        <f>J581*Input!P581/100</f>
        <v>11.537880370995115</v>
      </c>
      <c r="L581" s="142">
        <f t="shared" si="1796"/>
        <v>10.552310958821737</v>
      </c>
      <c r="M581" s="143">
        <f>L581*Input!P581/100</f>
        <v>0.15956049874825662</v>
      </c>
      <c r="N581" s="137">
        <v>0</v>
      </c>
      <c r="O581" s="141">
        <f>(((G581*$D$4*0.000000001*Input!G581*(238/236))-(N581*0.000000001))/Input!F581)*1000000</f>
        <v>13.714708301746251</v>
      </c>
      <c r="P581" s="137">
        <f>O581*Input!N581/100</f>
        <v>2.5631795524201895E-3</v>
      </c>
      <c r="Q581" s="144">
        <f t="shared" si="1797"/>
        <v>10.232532615499839</v>
      </c>
      <c r="R581" s="145">
        <f>Q581*Input!N581/100</f>
        <v>1.9123861618101177E-3</v>
      </c>
      <c r="S581" s="143">
        <f>Input!S581*0.0000028263/0.000000000155125</f>
        <v>1.0031617962875463</v>
      </c>
      <c r="T581" s="137">
        <f>S581*Input!T581/100</f>
        <v>2.6781797343327046E-3</v>
      </c>
      <c r="U581" s="143">
        <f>S581</f>
        <v>1.0031617962875463</v>
      </c>
      <c r="V581" s="137">
        <f>U581*Input!T581/100</f>
        <v>2.6781797343327046E-3</v>
      </c>
      <c r="W581" s="146">
        <v>0</v>
      </c>
      <c r="X581" s="141">
        <f>((($L$4*0.000000001*Input!G581/Input!W581*(232/229))-(W581*0.000000001))/Input!F581)*1000000000</f>
        <v>0.92125924150211336</v>
      </c>
      <c r="Y581" s="141">
        <f>X581*Input!X581/100</f>
        <v>6.3617731106550687E-3</v>
      </c>
      <c r="Z581" s="141">
        <f t="shared" si="1798"/>
        <v>2.2494514684389487E-4</v>
      </c>
      <c r="AA581" s="141">
        <f>Z581*Input!X581/100</f>
        <v>1.5533629646205983E-6</v>
      </c>
      <c r="AB581" s="142">
        <v>0</v>
      </c>
      <c r="AC581" s="142">
        <v>0.85</v>
      </c>
      <c r="AD581" s="141">
        <f>(((Input!G581*$L$4*0.000000001*Input!U581*(230/229))-((AB581*0.000000000000001)+(Input!G581*AC581*0.000000000000001)))/Input!F581)*1000000000000</f>
        <v>225.46200847054331</v>
      </c>
      <c r="AE581" s="141">
        <f>AD581*Input!V581/100</f>
        <v>0.82832249241005396</v>
      </c>
      <c r="AF581" s="141">
        <f t="shared" si="1799"/>
        <v>10.278480114903413</v>
      </c>
      <c r="AG581" s="141">
        <f>AF581*Input!V581/100</f>
        <v>3.7761999570212812E-2</v>
      </c>
      <c r="AH581" s="137">
        <f t="shared" si="1800"/>
        <v>45693.273489631531</v>
      </c>
      <c r="AI581" s="146">
        <f t="shared" si="1801"/>
        <v>357.4127005540953</v>
      </c>
      <c r="AJ581" s="143">
        <f t="shared" si="1802"/>
        <v>3.1617962875463146</v>
      </c>
      <c r="AK581" s="146">
        <f t="shared" si="1803"/>
        <v>2.6781797343327045</v>
      </c>
      <c r="AL581" s="146">
        <f t="shared" si="1804"/>
        <v>1.0044903350060155</v>
      </c>
      <c r="AM581" s="146">
        <f t="shared" si="1805"/>
        <v>3.6951583641726569E-3</v>
      </c>
      <c r="AN581" s="137">
        <f>AF581/Q581</f>
        <v>1.0044903350060155</v>
      </c>
      <c r="AO581" s="141">
        <f t="shared" si="1806"/>
        <v>3.6951583641726569E-3</v>
      </c>
      <c r="AP581" s="137" t="str">
        <f t="shared" si="1807"/>
        <v>Out of range</v>
      </c>
      <c r="AQ581" s="137" t="e">
        <f t="shared" si="1808"/>
        <v>#VALUE!</v>
      </c>
      <c r="AR581" s="137" t="e">
        <f t="shared" si="1809"/>
        <v>#VALUE!</v>
      </c>
      <c r="AS581" s="145">
        <f t="shared" si="1810"/>
        <v>2.1983330549384891E-5</v>
      </c>
      <c r="AT581" s="145">
        <f t="shared" si="1811"/>
        <v>1.5186189166873404E-7</v>
      </c>
      <c r="AU581" s="137">
        <v>0.75</v>
      </c>
      <c r="AV581" s="137">
        <f t="shared" si="1812"/>
        <v>0.375</v>
      </c>
      <c r="AW581" s="137" t="str">
        <f t="shared" si="1813"/>
        <v>Out of range</v>
      </c>
      <c r="AX581" s="147">
        <f t="shared" si="1814"/>
        <v>324.97288241929999</v>
      </c>
      <c r="AY581" s="147" t="e">
        <f t="shared" si="1815"/>
        <v>#VALUE!</v>
      </c>
      <c r="AZ581" s="137" t="str">
        <f>Input!B581</f>
        <v>Hu1-13</v>
      </c>
      <c r="BA581" s="148">
        <f>Input!E581</f>
        <v>0</v>
      </c>
      <c r="BB581" s="137" t="e">
        <f t="shared" si="1816"/>
        <v>#VALUE!</v>
      </c>
      <c r="BC581" s="143" t="e">
        <f t="shared" si="1817"/>
        <v>#VALUE!</v>
      </c>
      <c r="BD581" s="137" t="e">
        <f t="shared" si="1818"/>
        <v>#VALUE!</v>
      </c>
      <c r="BE581" s="149" t="e">
        <f t="shared" si="1819"/>
        <v>#VALUE!</v>
      </c>
      <c r="BF581" s="150" t="e">
        <f t="shared" si="1820"/>
        <v>#VALUE!</v>
      </c>
      <c r="BG581" s="151"/>
      <c r="BH581" s="151"/>
      <c r="BI581" s="151"/>
      <c r="BJ581" s="151"/>
      <c r="BK581" s="151"/>
      <c r="BL581" s="151"/>
      <c r="BM581" s="155"/>
      <c r="BN581" s="151"/>
      <c r="BO581" s="151"/>
      <c r="BP581" s="151"/>
      <c r="BQ581" s="151"/>
      <c r="BR581" s="151"/>
      <c r="BS581" s="151"/>
      <c r="BT581" s="151"/>
      <c r="BU581" s="151"/>
      <c r="BV581" s="151"/>
      <c r="BW581" s="151"/>
      <c r="BX581" s="151"/>
      <c r="BY581" s="151"/>
      <c r="BZ581" s="151"/>
      <c r="CA581" s="151"/>
      <c r="CB581" s="151"/>
      <c r="CC581" s="151"/>
      <c r="CD581" s="151"/>
      <c r="CE581" s="151"/>
      <c r="CF581" s="151"/>
      <c r="CG581" s="151"/>
      <c r="CH581" s="151"/>
      <c r="CI581" s="151"/>
      <c r="CJ581" s="151"/>
      <c r="CK581" s="151"/>
      <c r="CL581" s="151"/>
      <c r="CM581" s="151"/>
      <c r="CN581" s="151"/>
      <c r="CO581" s="151"/>
      <c r="CP581" s="151"/>
      <c r="CQ581" s="151"/>
      <c r="CR581" s="151"/>
      <c r="CS581" s="151"/>
      <c r="CT581" s="151"/>
      <c r="CU581" s="151"/>
      <c r="CV581" s="151"/>
      <c r="CW581" s="151"/>
      <c r="CX581" s="151"/>
      <c r="CY581" s="151"/>
      <c r="CZ581" s="151"/>
      <c r="DA581" s="151"/>
      <c r="DB581" s="151"/>
      <c r="DC581" s="151"/>
      <c r="DD581" s="151"/>
      <c r="DE581" s="151"/>
    </row>
    <row r="582" spans="1:109" ht="15" customHeight="1" x14ac:dyDescent="0.2">
      <c r="A582" s="9">
        <f>Input!A582</f>
        <v>9582</v>
      </c>
      <c r="B582" s="9" t="str">
        <f>Input!B582</f>
        <v>M5_14_44B-66.3</v>
      </c>
      <c r="C582" s="9">
        <f>Input!O582</f>
        <v>0.45979734227996277</v>
      </c>
      <c r="D582" s="9">
        <f>C582*Input!P582/100</f>
        <v>8.6632950208916332E-4</v>
      </c>
      <c r="E582" s="11">
        <f>Input!M582</f>
        <v>0.30368447600234089</v>
      </c>
      <c r="F582" s="12">
        <f>E582*Input!N582/100</f>
        <v>2.3060879965054277E-5</v>
      </c>
      <c r="G582" s="13">
        <f t="shared" si="1795"/>
        <v>41.872015551202757</v>
      </c>
      <c r="H582" s="12">
        <f>G582*Input!L582/100</f>
        <v>4.8365054413007404E-3</v>
      </c>
      <c r="I582" s="9">
        <v>0.3</v>
      </c>
      <c r="J582" s="21">
        <f>(((C582*$G$4*0.000000001*Input!G582*(234/233))-(I582*0.000000000000001))/Input!F582)*1000000000000</f>
        <v>35.09478072820044</v>
      </c>
      <c r="K582" s="9">
        <f>J582*Input!P582/100</f>
        <v>6.6124009685288684E-2</v>
      </c>
      <c r="L582" s="14">
        <f t="shared" si="1796"/>
        <v>0.48533530738708824</v>
      </c>
      <c r="M582" s="22">
        <f>L582*Input!P582/100</f>
        <v>9.1444698899311187E-4</v>
      </c>
      <c r="N582" s="9">
        <v>5.0000000000000001E-3</v>
      </c>
      <c r="O582" s="21">
        <f>(((G582*$D$4*0.000000001*Input!G582*(238/236))-(N582*0.000000001))/Input!F582)*1000000</f>
        <v>0.32189734462496261</v>
      </c>
      <c r="P582" s="9">
        <f>O582*Input!N582/100</f>
        <v>2.4443910084520592E-5</v>
      </c>
      <c r="Q582" s="23">
        <f t="shared" si="1797"/>
        <v>0.2401673448131835</v>
      </c>
      <c r="R582" s="24">
        <f>Q582*Input!N582/100</f>
        <v>1.8237581265826485E-5</v>
      </c>
      <c r="S582" s="65">
        <f>Input!S582*0.0000028263/0.000000000155125</f>
        <v>2.0116643059726038</v>
      </c>
      <c r="T582" s="9">
        <f>S582*Input!T582/100</f>
        <v>2.4079268346911668E-3</v>
      </c>
      <c r="U582" s="9">
        <f>S582*1/((U581+U583)/2)</f>
        <v>2.0089240724081936</v>
      </c>
      <c r="V582" s="9">
        <f>U582*Input!T582/100</f>
        <v>2.4046468232531378E-3</v>
      </c>
      <c r="W582" s="3">
        <v>3.0000000000000001E-3</v>
      </c>
      <c r="X582" s="21">
        <f>((($L$4*0.000000001*Input!G582/Input!W582*(232/229))-(W582*0.000000001))/Input!F582)*1000000000</f>
        <v>2.7925140017082819E-2</v>
      </c>
      <c r="Y582" s="21">
        <f>X582*Input!X582/100</f>
        <v>1.0439318394587923E-4</v>
      </c>
      <c r="Z582" s="21">
        <f t="shared" si="1798"/>
        <v>6.8185201719516327E-6</v>
      </c>
      <c r="AA582" s="21">
        <f>Z582*Input!X582/100</f>
        <v>2.5489828524182753E-8</v>
      </c>
      <c r="AB582" s="14">
        <v>0.05</v>
      </c>
      <c r="AC582" s="14">
        <v>0.85</v>
      </c>
      <c r="AD582" s="21">
        <f>(((Input!G582*$L$4*0.000000001*Input!U582*(230/229))-((AB582*0.000000000000001)+(Input!G582*AC582*0.000000000000001)))/Input!F582)*1000000000000</f>
        <v>11.27848850231811</v>
      </c>
      <c r="AE582" s="21">
        <f>AD582*Input!V582/100</f>
        <v>2.5882973612823511E-2</v>
      </c>
      <c r="AF582" s="21">
        <f t="shared" si="1799"/>
        <v>0.51416964030278844</v>
      </c>
      <c r="AG582" s="21">
        <f>AF582*Input!V582/100</f>
        <v>1.1799665557788825E-3</v>
      </c>
      <c r="AH582" s="9">
        <f t="shared" si="1800"/>
        <v>75407.805115522613</v>
      </c>
      <c r="AI582" s="3">
        <f t="shared" si="1801"/>
        <v>330.77829746965705</v>
      </c>
      <c r="AJ582" s="22">
        <f t="shared" si="1802"/>
        <v>1008.9240724081936</v>
      </c>
      <c r="AK582" s="3">
        <f t="shared" si="1803"/>
        <v>2.4046468232531377</v>
      </c>
      <c r="AL582" s="3">
        <f t="shared" si="1804"/>
        <v>2.1408807292379417</v>
      </c>
      <c r="AM582" s="3">
        <f t="shared" si="1805"/>
        <v>4.9157905332740323E-3</v>
      </c>
      <c r="AN582" s="9">
        <f>AL582*1/((AN581+AN583)/2)</f>
        <v>2.1308930303482114</v>
      </c>
      <c r="AO582" s="21">
        <f t="shared" si="1806"/>
        <v>4.8928572446602361E-3</v>
      </c>
      <c r="AP582" s="58">
        <f t="shared" si="1807"/>
        <v>278.44760000000002</v>
      </c>
      <c r="AQ582" s="58">
        <f t="shared" si="1808"/>
        <v>2.5364</v>
      </c>
      <c r="AR582" s="58">
        <f t="shared" si="1809"/>
        <v>0.91090747415312601</v>
      </c>
      <c r="AS582" s="67">
        <f t="shared" si="1810"/>
        <v>2.8390704728219754E-5</v>
      </c>
      <c r="AT582" s="67">
        <f t="shared" si="1811"/>
        <v>1.061555093643127E-7</v>
      </c>
      <c r="AU582" s="58">
        <v>0.75</v>
      </c>
      <c r="AV582" s="58">
        <f t="shared" si="1812"/>
        <v>0.375</v>
      </c>
      <c r="AW582" s="58">
        <f t="shared" si="1813"/>
        <v>278.44690000000003</v>
      </c>
      <c r="AX582" s="57">
        <f t="shared" si="1814"/>
        <v>2.5953159763000002</v>
      </c>
      <c r="AY582" s="47">
        <f t="shared" si="1815"/>
        <v>2.4697042917412966</v>
      </c>
      <c r="AZ582" s="9" t="str">
        <f>Input!B582</f>
        <v>M5_14_44B-66.3</v>
      </c>
      <c r="BA582" s="48">
        <f>Input!E582</f>
        <v>66.3</v>
      </c>
      <c r="BB582" s="58">
        <f t="shared" si="1816"/>
        <v>2216.3439339016218</v>
      </c>
      <c r="BC582" s="22">
        <f t="shared" si="1817"/>
        <v>17.093859068680402</v>
      </c>
      <c r="BD582" s="9">
        <f t="shared" si="1818"/>
        <v>278388.90000000002</v>
      </c>
      <c r="BE582" s="49">
        <f t="shared" si="1819"/>
        <v>1234.8521458706482</v>
      </c>
      <c r="BF582" s="89">
        <f t="shared" si="1820"/>
        <v>0.88695700750889894</v>
      </c>
      <c r="BG582" s="85"/>
      <c r="BH582" s="85"/>
      <c r="BI582" s="85"/>
      <c r="BJ582" s="85"/>
      <c r="BK582" s="85"/>
      <c r="BL582" s="85"/>
      <c r="BM582" s="90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s="154" customFormat="1" ht="15" customHeight="1" x14ac:dyDescent="0.2">
      <c r="A583" s="137">
        <f>Input!A583</f>
        <v>9186</v>
      </c>
      <c r="B583" s="137" t="str">
        <f>Input!B583</f>
        <v>Hu1-13</v>
      </c>
      <c r="C583" s="137">
        <f>Input!O583</f>
        <v>2.0976335611831907</v>
      </c>
      <c r="D583" s="137">
        <f>C583*Input!P583/100</f>
        <v>2.6214963920824418E-2</v>
      </c>
      <c r="E583" s="138">
        <f>Input!M583</f>
        <v>2.6986817660684395</v>
      </c>
      <c r="F583" s="139">
        <f>E583*Input!N583/100</f>
        <v>4.7814514010677441E-4</v>
      </c>
      <c r="G583" s="140">
        <f t="shared" si="1795"/>
        <v>372.09424190551641</v>
      </c>
      <c r="H583" s="139">
        <f>G583*Input!L583/100</f>
        <v>3.5177007752566568E-2</v>
      </c>
      <c r="I583" s="137">
        <v>0</v>
      </c>
      <c r="J583" s="141">
        <f>(((C583*$G$4*0.000000001*Input!G583*(234/233))-(I583*0.000000000000001))/Input!F583)*1000000000000</f>
        <v>767.23437625168526</v>
      </c>
      <c r="K583" s="137">
        <f>J583*Input!P583/100</f>
        <v>9.5884342548892132</v>
      </c>
      <c r="L583" s="142">
        <f t="shared" si="1796"/>
        <v>10.610293727717684</v>
      </c>
      <c r="M583" s="143">
        <f>L583*Input!P583/100</f>
        <v>0.13260107599755236</v>
      </c>
      <c r="N583" s="137">
        <v>0</v>
      </c>
      <c r="O583" s="141">
        <f>(((G583*$D$4*0.000000001*Input!G583*(238/236))-(N583*0.000000001))/Input!F583)*1000000</f>
        <v>13.709715263387441</v>
      </c>
      <c r="P583" s="137">
        <f>O583*Input!N583/100</f>
        <v>2.429050289610964E-3</v>
      </c>
      <c r="Q583" s="144">
        <f t="shared" si="1797"/>
        <v>10.228807313675487</v>
      </c>
      <c r="R583" s="145">
        <f>Q583*Input!N583/100</f>
        <v>1.8123124288373508E-3</v>
      </c>
      <c r="S583" s="143">
        <f>Input!S583*0.0000028263/0.000000000155125</f>
        <v>0.99956626457054798</v>
      </c>
      <c r="T583" s="137">
        <f>S583*Input!T583/100</f>
        <v>2.3245064789654967E-3</v>
      </c>
      <c r="U583" s="143">
        <f>S583</f>
        <v>0.99956626457054798</v>
      </c>
      <c r="V583" s="137">
        <f>U583*Input!T583/100</f>
        <v>2.3245064789654967E-3</v>
      </c>
      <c r="W583" s="146">
        <v>0</v>
      </c>
      <c r="X583" s="141">
        <f>((($L$4*0.000000001*Input!G583/Input!W583*(232/229))-(W583*0.000000001))/Input!F583)*1000000000</f>
        <v>0.93310613586753599</v>
      </c>
      <c r="Y583" s="141">
        <f>X583*Input!X583/100</f>
        <v>6.6380432455306103E-3</v>
      </c>
      <c r="Z583" s="141">
        <f t="shared" si="1798"/>
        <v>2.278378194735111E-4</v>
      </c>
      <c r="AA583" s="141">
        <f>Z583*Input!X583/100</f>
        <v>1.6208202266577563E-6</v>
      </c>
      <c r="AB583" s="142">
        <v>0</v>
      </c>
      <c r="AC583" s="142">
        <v>0.85</v>
      </c>
      <c r="AD583" s="141">
        <f>(((Input!G583*$L$4*0.000000001*Input!U583*(230/229))-((AB583*0.000000000000001)+(Input!G583*AC583*0.000000000000001)))/Input!F583)*1000000000000</f>
        <v>225.46822096260894</v>
      </c>
      <c r="AE583" s="141">
        <f>AD583*Input!V583/100</f>
        <v>0.69513972587567907</v>
      </c>
      <c r="AF583" s="141">
        <f t="shared" si="1799"/>
        <v>10.278763333245136</v>
      </c>
      <c r="AG583" s="141">
        <f>AF583*Input!V583/100</f>
        <v>3.1690393862636376E-2</v>
      </c>
      <c r="AH583" s="137">
        <f t="shared" si="1800"/>
        <v>45114.386000521597</v>
      </c>
      <c r="AI583" s="146">
        <f t="shared" si="1801"/>
        <v>349.78443370720743</v>
      </c>
      <c r="AJ583" s="143">
        <f t="shared" si="1802"/>
        <v>-0.43373542945202015</v>
      </c>
      <c r="AK583" s="146">
        <f t="shared" si="1803"/>
        <v>2.3245064789654966</v>
      </c>
      <c r="AL583" s="146">
        <f t="shared" si="1804"/>
        <v>1.0048838557651643</v>
      </c>
      <c r="AM583" s="146">
        <f t="shared" si="1805"/>
        <v>3.1032630190762777E-3</v>
      </c>
      <c r="AN583" s="137">
        <f>AF583/Q583</f>
        <v>1.0048838557651643</v>
      </c>
      <c r="AO583" s="141">
        <f t="shared" si="1806"/>
        <v>3.1032630190762777E-3</v>
      </c>
      <c r="AP583" s="137" t="str">
        <f t="shared" si="1807"/>
        <v>Out of range</v>
      </c>
      <c r="AQ583" s="137" t="e">
        <f t="shared" si="1808"/>
        <v>#VALUE!</v>
      </c>
      <c r="AR583" s="137" t="e">
        <f t="shared" si="1809"/>
        <v>#VALUE!</v>
      </c>
      <c r="AS583" s="145">
        <f t="shared" si="1810"/>
        <v>2.2274133482688787E-5</v>
      </c>
      <c r="AT583" s="145">
        <f t="shared" si="1811"/>
        <v>1.5850556102145391E-7</v>
      </c>
      <c r="AU583" s="137">
        <v>0.75</v>
      </c>
      <c r="AV583" s="137">
        <f t="shared" si="1812"/>
        <v>0.375</v>
      </c>
      <c r="AW583" s="137" t="str">
        <f t="shared" si="1813"/>
        <v>Out of range</v>
      </c>
      <c r="AX583" s="147">
        <f t="shared" si="1814"/>
        <v>203.96801301580001</v>
      </c>
      <c r="AY583" s="147" t="e">
        <f t="shared" si="1815"/>
        <v>#VALUE!</v>
      </c>
      <c r="AZ583" s="137" t="str">
        <f>Input!B583</f>
        <v>Hu1-13</v>
      </c>
      <c r="BA583" s="148">
        <f>Input!E583</f>
        <v>0</v>
      </c>
      <c r="BB583" s="137" t="e">
        <f t="shared" si="1816"/>
        <v>#VALUE!</v>
      </c>
      <c r="BC583" s="143" t="e">
        <f t="shared" si="1817"/>
        <v>#VALUE!</v>
      </c>
      <c r="BD583" s="137" t="e">
        <f t="shared" si="1818"/>
        <v>#VALUE!</v>
      </c>
      <c r="BE583" s="149" t="e">
        <f t="shared" si="1819"/>
        <v>#VALUE!</v>
      </c>
      <c r="BF583" s="150" t="e">
        <f t="shared" si="1820"/>
        <v>#VALUE!</v>
      </c>
      <c r="BG583" s="151"/>
      <c r="BH583" s="151"/>
      <c r="BI583" s="151"/>
      <c r="BJ583" s="151"/>
      <c r="BK583" s="151"/>
      <c r="BL583" s="151"/>
      <c r="BM583" s="155"/>
      <c r="BN583" s="151"/>
      <c r="BO583" s="151"/>
      <c r="BP583" s="151"/>
      <c r="BQ583" s="151"/>
      <c r="BR583" s="151"/>
      <c r="BS583" s="151"/>
      <c r="BT583" s="151"/>
      <c r="BU583" s="151"/>
      <c r="BV583" s="151"/>
      <c r="BW583" s="151"/>
      <c r="BX583" s="151"/>
      <c r="BY583" s="151"/>
      <c r="BZ583" s="151"/>
      <c r="CA583" s="151"/>
      <c r="CB583" s="151"/>
      <c r="CC583" s="151"/>
      <c r="CD583" s="151"/>
      <c r="CE583" s="151"/>
      <c r="CF583" s="151"/>
      <c r="CG583" s="151"/>
      <c r="CH583" s="151"/>
      <c r="CI583" s="151"/>
      <c r="CJ583" s="151"/>
      <c r="CK583" s="151"/>
      <c r="CL583" s="151"/>
      <c r="CM583" s="151"/>
      <c r="CN583" s="151"/>
      <c r="CO583" s="151"/>
      <c r="CP583" s="151"/>
      <c r="CQ583" s="151"/>
      <c r="CR583" s="151"/>
      <c r="CS583" s="151"/>
      <c r="CT583" s="151"/>
      <c r="CU583" s="151"/>
      <c r="CV583" s="151"/>
      <c r="CW583" s="151"/>
      <c r="CX583" s="151"/>
      <c r="CY583" s="151"/>
      <c r="CZ583" s="151"/>
      <c r="DA583" s="151"/>
      <c r="DB583" s="151"/>
      <c r="DC583" s="151"/>
      <c r="DD583" s="151"/>
      <c r="DE583" s="151"/>
    </row>
    <row r="584" spans="1:109" s="76" customFormat="1" ht="15" customHeight="1" x14ac:dyDescent="0.2">
      <c r="A584" s="58"/>
      <c r="B584" s="58"/>
      <c r="C584" s="58"/>
      <c r="D584" s="58"/>
      <c r="E584" s="60"/>
      <c r="F584" s="61"/>
      <c r="G584" s="59"/>
      <c r="H584" s="61"/>
      <c r="I584" s="58"/>
      <c r="J584" s="63"/>
      <c r="K584" s="58"/>
      <c r="L584" s="64"/>
      <c r="M584" s="65"/>
      <c r="N584" s="58"/>
      <c r="O584" s="63"/>
      <c r="P584" s="58"/>
      <c r="Q584" s="66"/>
      <c r="R584" s="67"/>
      <c r="S584" s="65"/>
      <c r="T584" s="58"/>
      <c r="U584" s="58"/>
      <c r="V584" s="58"/>
      <c r="W584" s="68"/>
      <c r="X584" s="63"/>
      <c r="Y584" s="63"/>
      <c r="Z584" s="63"/>
      <c r="AA584" s="63"/>
      <c r="AB584" s="64"/>
      <c r="AC584" s="64"/>
      <c r="AD584" s="63"/>
      <c r="AE584" s="63"/>
      <c r="AF584" s="63"/>
      <c r="AG584" s="63"/>
      <c r="AH584" s="58"/>
      <c r="AI584" s="68"/>
      <c r="AJ584" s="65"/>
      <c r="AK584" s="68"/>
      <c r="AL584" s="68"/>
      <c r="AM584" s="68"/>
      <c r="AN584" s="58"/>
      <c r="AO584" s="63"/>
      <c r="AP584" s="58"/>
      <c r="AQ584" s="58"/>
      <c r="AR584" s="58"/>
      <c r="AS584" s="67"/>
      <c r="AT584" s="67"/>
      <c r="AU584" s="58"/>
      <c r="AV584" s="58"/>
      <c r="AW584" s="58"/>
      <c r="AX584" s="57"/>
      <c r="AY584" s="57"/>
      <c r="AZ584" s="58"/>
      <c r="BA584" s="69"/>
      <c r="BB584" s="58"/>
      <c r="BC584" s="65"/>
      <c r="BD584" s="58"/>
      <c r="BE584" s="62"/>
      <c r="BF584" s="74"/>
      <c r="BG584" s="75"/>
      <c r="BH584" s="75"/>
      <c r="BI584" s="75"/>
      <c r="BJ584" s="75"/>
      <c r="BK584" s="75"/>
      <c r="BL584" s="75"/>
      <c r="BM584" s="103"/>
      <c r="BN584" s="75"/>
      <c r="BO584" s="75"/>
      <c r="BP584" s="75"/>
      <c r="BQ584" s="75"/>
      <c r="BR584" s="75"/>
      <c r="BS584" s="75"/>
      <c r="BT584" s="75"/>
      <c r="BU584" s="75"/>
      <c r="BV584" s="75"/>
      <c r="BW584" s="75"/>
      <c r="BX584" s="75"/>
      <c r="BY584" s="75"/>
      <c r="BZ584" s="75"/>
      <c r="CA584" s="75"/>
      <c r="CB584" s="75"/>
      <c r="CC584" s="75"/>
      <c r="CD584" s="75"/>
      <c r="CE584" s="75"/>
      <c r="CF584" s="75"/>
      <c r="CG584" s="75"/>
      <c r="CH584" s="75"/>
      <c r="CI584" s="75"/>
      <c r="CJ584" s="75"/>
      <c r="CK584" s="75"/>
      <c r="CL584" s="75"/>
      <c r="CM584" s="75"/>
      <c r="CN584" s="75"/>
      <c r="CO584" s="75"/>
      <c r="CP584" s="75"/>
      <c r="CQ584" s="75"/>
      <c r="CR584" s="75"/>
      <c r="CS584" s="75"/>
      <c r="CT584" s="75"/>
      <c r="CU584" s="75"/>
      <c r="CV584" s="75"/>
      <c r="CW584" s="75"/>
      <c r="CX584" s="75"/>
      <c r="CY584" s="75"/>
      <c r="CZ584" s="75"/>
      <c r="DA584" s="75"/>
      <c r="DB584" s="75"/>
      <c r="DC584" s="75"/>
      <c r="DD584" s="75"/>
      <c r="DE584" s="75"/>
    </row>
    <row r="585" spans="1:109" s="154" customFormat="1" ht="15" customHeight="1" x14ac:dyDescent="0.2">
      <c r="A585" s="137">
        <f>Input!A585</f>
        <v>9186</v>
      </c>
      <c r="B585" s="137" t="str">
        <f>Input!B585</f>
        <v>Hu1-13</v>
      </c>
      <c r="C585" s="137">
        <f>Input!O585</f>
        <v>2.0708180484786123</v>
      </c>
      <c r="D585" s="137">
        <f>C585*Input!P585/100</f>
        <v>1.3177344778748714E-2</v>
      </c>
      <c r="E585" s="138">
        <f>Input!M585</f>
        <v>2.699693957078225</v>
      </c>
      <c r="F585" s="139">
        <f>E585*Input!N585/100</f>
        <v>4.0738988865039586E-4</v>
      </c>
      <c r="G585" s="140">
        <f t="shared" ref="G585:G595" si="1821">E585*137.88</f>
        <v>372.23380280194567</v>
      </c>
      <c r="H585" s="139">
        <f>G585*Input!L585/100</f>
        <v>3.6729320129928023E-2</v>
      </c>
      <c r="I585" s="137">
        <v>0</v>
      </c>
      <c r="J585" s="141">
        <f>(((C585*$G$4*0.000000001*Input!G585*(234/233))-(I585*0.000000000000001))/Input!F585)*1000000000000</f>
        <v>757.42628414995431</v>
      </c>
      <c r="K585" s="137">
        <f>J585*Input!P585/100</f>
        <v>4.8197702826007243</v>
      </c>
      <c r="L585" s="142">
        <f t="shared" ref="L585:L595" si="1822">(J585/234)*602200000000*0.0000028263/(365.2425*24*60)</f>
        <v>10.474654943365644</v>
      </c>
      <c r="M585" s="143">
        <f>L585*Input!P585/100</f>
        <v>6.6653919560224109E-2</v>
      </c>
      <c r="N585" s="137">
        <v>0</v>
      </c>
      <c r="O585" s="141">
        <f>(((G585*$D$4*0.000000001*Input!G585*(238/236))-(N585*0.000000001))/Input!F585)*1000000</f>
        <v>13.714857348204854</v>
      </c>
      <c r="P585" s="137">
        <f>O585*Input!N585/100</f>
        <v>2.0696028130492805E-3</v>
      </c>
      <c r="Q585" s="144">
        <f t="shared" ref="Q585:Q595" si="1823">(O585/238.05)*602200000000000000*0.00000000015512/(365.2425*24*60)</f>
        <v>10.23264381894036</v>
      </c>
      <c r="R585" s="145">
        <f>Q585*Input!N585/100</f>
        <v>1.5441289613837828E-3</v>
      </c>
      <c r="S585" s="143">
        <f>Input!S585*0.0000028263/0.000000000155125</f>
        <v>0.99838952258909075</v>
      </c>
      <c r="T585" s="137">
        <f>S585*Input!T585/100</f>
        <v>1.3913430638838799E-3</v>
      </c>
      <c r="U585" s="143">
        <f>S585</f>
        <v>0.99838952258909075</v>
      </c>
      <c r="V585" s="137">
        <f>U585*Input!T585/100</f>
        <v>1.3913430638838799E-3</v>
      </c>
      <c r="W585" s="146">
        <v>0</v>
      </c>
      <c r="X585" s="141">
        <f>((($L$4*0.000000001*Input!G585/Input!W585*(232/229))-(W585*0.000000001))/Input!F585)*1000000000</f>
        <v>0.91854567473840087</v>
      </c>
      <c r="Y585" s="141">
        <f>X585*Input!X585/100</f>
        <v>5.7093250611062974E-3</v>
      </c>
      <c r="Z585" s="141">
        <f t="shared" ref="Z585:Z595" si="1824">(X585/232)*6.022E+23*0.000000001*0.000000000049475/(365.2425*24*60)</f>
        <v>2.2428257148330614E-4</v>
      </c>
      <c r="AA585" s="141">
        <f>Z585*Input!X585/100</f>
        <v>1.3940538193745101E-6</v>
      </c>
      <c r="AB585" s="142">
        <v>0</v>
      </c>
      <c r="AC585" s="142">
        <v>0.85</v>
      </c>
      <c r="AD585" s="141">
        <f>(((Input!G585*$L$4*0.000000001*Input!U585*(230/229))-((AB585*0.000000000000001)+(Input!G585*AC585*0.000000000000001)))/Input!F585)*1000000000000</f>
        <v>225.41140384348049</v>
      </c>
      <c r="AE585" s="141">
        <f>AD585*Input!V585/100</f>
        <v>0.59359157694329445</v>
      </c>
      <c r="AF585" s="141">
        <f t="shared" ref="AF585:AF595" si="1825">(AD585/230)*602200000000*0.0000091577/(365.2425*24*60)</f>
        <v>10.276173124663611</v>
      </c>
      <c r="AG585" s="141">
        <f>AF585*Input!V585/100</f>
        <v>2.7060963669109404E-2</v>
      </c>
      <c r="AH585" s="137">
        <f t="shared" ref="AH585:AH595" si="1826">AF585/Z585</f>
        <v>45817.974427087793</v>
      </c>
      <c r="AI585" s="146">
        <f t="shared" ref="AI585:AI595" si="1827">AH585*SQRT((AG585/AF585)^2+(AA585/Z585)^2)</f>
        <v>309.29165551725958</v>
      </c>
      <c r="AJ585" s="143">
        <f t="shared" ref="AJ585:AJ595" si="1828">(U585-1)*1000</f>
        <v>-1.6104774109092501</v>
      </c>
      <c r="AK585" s="146">
        <f t="shared" ref="AK585:AK595" si="1829">V585*1000</f>
        <v>1.39134306388388</v>
      </c>
      <c r="AL585" s="146">
        <f t="shared" ref="AL585:AL595" si="1830">AF585/Q585</f>
        <v>1.0042539647126854</v>
      </c>
      <c r="AM585" s="146">
        <f t="shared" ref="AM585:AM595" si="1831">AL585*SQRT((R585/Q585)^2+(AG585/AF585)^2)</f>
        <v>2.648910507667324E-3</v>
      </c>
      <c r="AN585" s="137">
        <f>AF585/Q585</f>
        <v>1.0042539647126854</v>
      </c>
      <c r="AO585" s="141">
        <f t="shared" ref="AO585:AO595" si="1832">AN585*SQRT((R585/Q585)^2+(AG585/AF585)^2)</f>
        <v>2.648910507667324E-3</v>
      </c>
      <c r="AP585" s="137" t="str">
        <f t="shared" ref="AP585:AP595" si="1833">ThU_Alter_Kombi(AN585,U585)</f>
        <v>Out of range</v>
      </c>
      <c r="AQ585" s="137" t="e">
        <f t="shared" ref="AQ585:AQ595" si="1834">Montealter(AN585,AO585,U585,V585)</f>
        <v>#VALUE!</v>
      </c>
      <c r="AR585" s="137" t="e">
        <f t="shared" ref="AR585:AR595" si="1835">(AQ585/AP585)*100</f>
        <v>#VALUE!</v>
      </c>
      <c r="AS585" s="145">
        <f t="shared" ref="AS585:AS595" si="1836">Z585/Q585</f>
        <v>2.1918340504353808E-5</v>
      </c>
      <c r="AT585" s="145">
        <f t="shared" ref="AT585:AT595" si="1837">AS585*SQRT((Y585/X585)^2+(P585/O585)^2)</f>
        <v>1.3627608111205002E-7</v>
      </c>
      <c r="AU585" s="137">
        <v>0.75</v>
      </c>
      <c r="AV585" s="137">
        <f t="shared" ref="AV585:AV595" si="1838">AU585/2</f>
        <v>0.375</v>
      </c>
      <c r="AW585" s="137" t="str">
        <f t="shared" ref="AW585:AW595" si="1839">marincorr_age(AN585,U585,AS585,AU585)</f>
        <v>Out of range</v>
      </c>
      <c r="AX585" s="147">
        <f t="shared" ref="AX585:AX595" si="1840">marincorr_age_error(AN585, AO585, U585, V585, AS585, AT585, AU585, AV585)</f>
        <v>102.8080869671</v>
      </c>
      <c r="AY585" s="147" t="e">
        <f t="shared" ref="AY585:AY595" si="1841">SQRT(((AU585*EXP(-0.0000091577*AW585*1000))/(0.0000091577*(EXP(-0.0000091577*AW585*1000)+(AJ585/1000)*EXP(-(0.0000091577-0.0000028263)*AW585*1000)-AS585*AU585*EXP(-0.0000091577*AW585*1000))))^2*AT585^2+((AS585*EXP(-0.0000091577*AW585*1000))/(0.0000091577*(EXP(-0.0000091577*AW585*1000)+(AJ585/1000)*EXP(-(0.0000091577-0.0000028263)*AW585*1000)-AS585*AU585*EXP(-0.0000091577*AW585*1000))))^2*AV585^2+((0.0000091577/(0.0000091577-0.0000028263))*(EXP(-(0.0000091577-0.0000028263)*AW585*1000)-1)/(0.0000091577*(EXP(-0.0000091577*AW585*1000)+(AJ585/1000)*EXP(-(0.0000091577-0.0000028263)*AW585*1000)-AS585*AU585*EXP(-0.0000091577*AW585*1000))))^2*T585^2+(1/(0.0000091577*(EXP(-0.0000091577*AW585*1000)+(AJ585/1000)*EXP(-(0.0000091577-0.0000028263)*AW585*1000)-AS585*AU585*EXP(-0.0000091577*AW585*1000))))^2*AO585^2)/1000</f>
        <v>#VALUE!</v>
      </c>
      <c r="AZ585" s="137" t="str">
        <f>Input!B585</f>
        <v>Hu1-13</v>
      </c>
      <c r="BA585" s="148">
        <f>Input!E585</f>
        <v>0</v>
      </c>
      <c r="BB585" s="137" t="e">
        <f t="shared" ref="BB585:BB595" si="1842">((U585-1)*EXP(0.0000028263*AW585*1000))*1000</f>
        <v>#VALUE!</v>
      </c>
      <c r="BC585" s="143" t="e">
        <f t="shared" ref="BC585:BC595" si="1843">SQRT((EXP(0.0000028263*AW585*1000)*V585)^2+((U585-1)*0.0000028263*EXP(0.0000028263*AW585*1000)*AX585*1000)^2)*1000</f>
        <v>#VALUE!</v>
      </c>
      <c r="BD585" s="137" t="e">
        <f t="shared" ref="BD585:BD595" si="1844">AW585*1000-58</f>
        <v>#VALUE!</v>
      </c>
      <c r="BE585" s="149" t="e">
        <f t="shared" ref="BE585:BE595" si="1845">AY585/2*1000</f>
        <v>#VALUE!</v>
      </c>
      <c r="BF585" s="150" t="e">
        <f t="shared" ref="BF585:BF595" si="1846">AY585/AW585*100</f>
        <v>#VALUE!</v>
      </c>
      <c r="BG585" s="151"/>
      <c r="BH585" s="151"/>
      <c r="BI585" s="151"/>
      <c r="BJ585" s="151"/>
      <c r="BK585" s="151"/>
      <c r="BL585" s="151"/>
      <c r="BM585" s="155"/>
      <c r="BN585" s="151"/>
      <c r="BO585" s="151"/>
      <c r="BP585" s="151"/>
      <c r="BQ585" s="151"/>
      <c r="BR585" s="151"/>
      <c r="BS585" s="151"/>
      <c r="BT585" s="151"/>
      <c r="BU585" s="151"/>
      <c r="BV585" s="151"/>
      <c r="BW585" s="151"/>
      <c r="BX585" s="151"/>
      <c r="BY585" s="151"/>
      <c r="BZ585" s="151"/>
      <c r="CA585" s="151"/>
      <c r="CB585" s="151"/>
      <c r="CC585" s="151"/>
      <c r="CD585" s="151"/>
      <c r="CE585" s="151"/>
      <c r="CF585" s="151"/>
      <c r="CG585" s="151"/>
      <c r="CH585" s="151"/>
      <c r="CI585" s="151"/>
      <c r="CJ585" s="151"/>
      <c r="CK585" s="151"/>
      <c r="CL585" s="151"/>
      <c r="CM585" s="151"/>
      <c r="CN585" s="151"/>
      <c r="CO585" s="151"/>
      <c r="CP585" s="151"/>
      <c r="CQ585" s="151"/>
      <c r="CR585" s="151"/>
      <c r="CS585" s="151"/>
      <c r="CT585" s="151"/>
      <c r="CU585" s="151"/>
      <c r="CV585" s="151"/>
      <c r="CW585" s="151"/>
      <c r="CX585" s="151"/>
      <c r="CY585" s="151"/>
      <c r="CZ585" s="151"/>
      <c r="DA585" s="151"/>
      <c r="DB585" s="151"/>
      <c r="DC585" s="151"/>
      <c r="DD585" s="151"/>
      <c r="DE585" s="151"/>
    </row>
    <row r="586" spans="1:109" ht="15" customHeight="1" x14ac:dyDescent="0.2">
      <c r="A586" s="9">
        <f>Input!A586</f>
        <v>9597</v>
      </c>
      <c r="B586" s="9" t="str">
        <f>Input!B586</f>
        <v>M39_151_10_1a-40</v>
      </c>
      <c r="C586" s="9">
        <f>Input!O586</f>
        <v>0.73121624883785707</v>
      </c>
      <c r="D586" s="9">
        <f>C586*Input!P586/100</f>
        <v>1.9097327908025039E-3</v>
      </c>
      <c r="E586" s="11">
        <f>Input!M586</f>
        <v>0.3467403584215949</v>
      </c>
      <c r="F586" s="12">
        <f>E586*Input!N586/100</f>
        <v>3.0701582962812012E-5</v>
      </c>
      <c r="G586" s="13">
        <f t="shared" si="1821"/>
        <v>47.808560619169505</v>
      </c>
      <c r="H586" s="12">
        <f>G586*Input!L586/100</f>
        <v>5.8853130044897554E-3</v>
      </c>
      <c r="I586" s="9">
        <v>0.3</v>
      </c>
      <c r="J586" s="21">
        <f>(((C586*$G$4*0.000000001*Input!G586*(234/233))-(I586*0.000000000000001))/Input!F586)*1000000000000</f>
        <v>11.041913129179763</v>
      </c>
      <c r="K586" s="9">
        <f>J586*Input!P586/100</f>
        <v>2.8838395768012014E-2</v>
      </c>
      <c r="L586" s="14">
        <f t="shared" si="1822"/>
        <v>0.15270163230812644</v>
      </c>
      <c r="M586" s="22">
        <f>L586*Input!P586/100</f>
        <v>3.9881405109825588E-4</v>
      </c>
      <c r="N586" s="9">
        <v>5.0000000000000001E-3</v>
      </c>
      <c r="O586" s="21">
        <f>(((G586*$D$4*0.000000001*Input!G586*(238/236))-(N586*0.000000001))/Input!F586)*1000000</f>
        <v>7.2712913687528288E-2</v>
      </c>
      <c r="P586" s="9">
        <f>O586*Input!N586/100</f>
        <v>6.4382512673390768E-6</v>
      </c>
      <c r="Q586" s="23">
        <f t="shared" si="1823"/>
        <v>5.425104526509849E-2</v>
      </c>
      <c r="R586" s="24">
        <f>Q586*Input!N586/100</f>
        <v>4.8035739900820215E-6</v>
      </c>
      <c r="S586" s="65">
        <f>Input!S586*0.0000028263/0.000000000155125</f>
        <v>2.8076985179970784</v>
      </c>
      <c r="T586" s="9">
        <f>S586*Input!T586/100</f>
        <v>3.327346345719095E-3</v>
      </c>
      <c r="U586" s="9">
        <f>S586*1/((U585+U587)/2)</f>
        <v>2.8069095752061117</v>
      </c>
      <c r="V586" s="9">
        <f>U586*Input!T586/100</f>
        <v>3.3264113856812999E-3</v>
      </c>
      <c r="W586" s="3">
        <v>3.0000000000000001E-3</v>
      </c>
      <c r="X586" s="21">
        <f>((($L$4*0.000000001*Input!G586/Input!W586*(232/229))-(W586*0.000000001))/Input!F586)*1000000000</f>
        <v>0.25209943042998989</v>
      </c>
      <c r="Y586" s="21">
        <f>X586*Input!X586/100</f>
        <v>7.5750961406502199E-4</v>
      </c>
      <c r="Z586" s="21">
        <f t="shared" si="1824"/>
        <v>6.1555467606352635E-5</v>
      </c>
      <c r="AA586" s="21">
        <f>Z586*Input!X586/100</f>
        <v>1.8496217318122567E-7</v>
      </c>
      <c r="AB586" s="14">
        <v>0.05</v>
      </c>
      <c r="AC586" s="14">
        <v>0.85</v>
      </c>
      <c r="AD586" s="21">
        <f>(((Input!G586*$L$4*0.000000001*Input!U586*(230/229))-((AB586*0.000000000000001)+(Input!G586*AC586*0.000000000000001)))/Input!F586)*1000000000000</f>
        <v>3.1711141739790709</v>
      </c>
      <c r="AE586" s="21">
        <f>AD586*Input!V586/100</f>
        <v>8.5507549917401178E-3</v>
      </c>
      <c r="AF586" s="21">
        <f t="shared" si="1825"/>
        <v>0.14456641365186229</v>
      </c>
      <c r="AG586" s="21">
        <f>AF586*Input!V586/100</f>
        <v>3.8981629652915379E-4</v>
      </c>
      <c r="AH586" s="9">
        <f t="shared" si="1826"/>
        <v>2348.5552018931098</v>
      </c>
      <c r="AI586" s="3">
        <f t="shared" si="1827"/>
        <v>9.4817960731275015</v>
      </c>
      <c r="AJ586" s="22">
        <f t="shared" si="1828"/>
        <v>1806.9095752061116</v>
      </c>
      <c r="AK586" s="3">
        <f t="shared" si="1829"/>
        <v>3.3264113856813</v>
      </c>
      <c r="AL586" s="3">
        <f t="shared" si="1830"/>
        <v>2.6647673412638686</v>
      </c>
      <c r="AM586" s="3">
        <f t="shared" si="1831"/>
        <v>7.1892882733966884E-3</v>
      </c>
      <c r="AN586" s="9">
        <f>AL586*1/((AN585+AN587)/2)</f>
        <v>2.6577096924607795</v>
      </c>
      <c r="AO586" s="21">
        <f t="shared" si="1832"/>
        <v>7.1702474096814583E-3</v>
      </c>
      <c r="AP586" s="58">
        <f t="shared" si="1833"/>
        <v>190.69720000000001</v>
      </c>
      <c r="AQ586" s="58">
        <f t="shared" si="1834"/>
        <v>1.3049999999999999</v>
      </c>
      <c r="AR586" s="58">
        <f t="shared" si="1835"/>
        <v>0.68433097077461014</v>
      </c>
      <c r="AS586" s="67">
        <f t="shared" si="1836"/>
        <v>1.1346411355866229E-3</v>
      </c>
      <c r="AT586" s="67">
        <f t="shared" si="1837"/>
        <v>3.4108551844265449E-6</v>
      </c>
      <c r="AU586" s="58">
        <v>0.75</v>
      </c>
      <c r="AV586" s="58">
        <f t="shared" si="1838"/>
        <v>0.375</v>
      </c>
      <c r="AW586" s="58">
        <f t="shared" si="1839"/>
        <v>190.67449999999999</v>
      </c>
      <c r="AX586" s="57">
        <f t="shared" si="1840"/>
        <v>1.1436004307000001</v>
      </c>
      <c r="AY586" s="47">
        <f t="shared" si="1841"/>
        <v>1.2109438395687229</v>
      </c>
      <c r="AZ586" s="9" t="str">
        <f>Input!B586</f>
        <v>M39_151_10_1a-40</v>
      </c>
      <c r="BA586" s="48">
        <f>Input!E586</f>
        <v>40</v>
      </c>
      <c r="BB586" s="58">
        <f t="shared" si="1842"/>
        <v>3097.2707123187001</v>
      </c>
      <c r="BC586" s="22">
        <f t="shared" si="1843"/>
        <v>11.520807616250673</v>
      </c>
      <c r="BD586" s="9">
        <f t="shared" si="1844"/>
        <v>190616.5</v>
      </c>
      <c r="BE586" s="49">
        <f t="shared" si="1845"/>
        <v>605.47191978436149</v>
      </c>
      <c r="BF586" s="89">
        <f t="shared" si="1846"/>
        <v>0.63508431361756446</v>
      </c>
      <c r="BG586" s="85"/>
      <c r="BH586" s="85"/>
      <c r="BI586" s="85"/>
      <c r="BJ586" s="85"/>
      <c r="BK586" s="85"/>
      <c r="BL586" s="85"/>
      <c r="BM586" s="90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s="154" customFormat="1" ht="15" customHeight="1" x14ac:dyDescent="0.2">
      <c r="A587" s="137">
        <f>Input!A587</f>
        <v>9186</v>
      </c>
      <c r="B587" s="137" t="str">
        <f>Input!B587</f>
        <v>Hu1-13</v>
      </c>
      <c r="C587" s="137">
        <f>Input!O587</f>
        <v>2.0528975452207283</v>
      </c>
      <c r="D587" s="137">
        <f>C587*Input!P587/100</f>
        <v>2.6562922513424226E-2</v>
      </c>
      <c r="E587" s="138">
        <f>Input!M587</f>
        <v>2.6990072932104479</v>
      </c>
      <c r="F587" s="139">
        <f>E587*Input!N587/100</f>
        <v>4.3515203320161302E-4</v>
      </c>
      <c r="G587" s="140">
        <f t="shared" si="1821"/>
        <v>372.13912558785654</v>
      </c>
      <c r="H587" s="139">
        <f>G587*Input!L587/100</f>
        <v>3.778260416803407E-2</v>
      </c>
      <c r="I587" s="137">
        <v>0</v>
      </c>
      <c r="J587" s="141">
        <f>(((C587*$G$4*0.000000001*Input!G587*(234/233))-(I587*0.000000000000001))/Input!F587)*1000000000000</f>
        <v>750.87164734703072</v>
      </c>
      <c r="K587" s="137">
        <f>J587*Input!P587/100</f>
        <v>9.7157042407890088</v>
      </c>
      <c r="L587" s="142">
        <f t="shared" si="1822"/>
        <v>10.384009080888397</v>
      </c>
      <c r="M587" s="143">
        <f>L587*Input!P587/100</f>
        <v>0.13436112739112593</v>
      </c>
      <c r="N587" s="137">
        <v>0</v>
      </c>
      <c r="O587" s="141">
        <f>(((G587*$D$4*0.000000001*Input!G587*(238/236))-(N587*0.000000001))/Input!F587)*1000000</f>
        <v>13.711368990953082</v>
      </c>
      <c r="P587" s="137">
        <f>O587*Input!N587/100</f>
        <v>2.210638744622895E-3</v>
      </c>
      <c r="Q587" s="144">
        <f t="shared" si="1823"/>
        <v>10.230041158455869</v>
      </c>
      <c r="R587" s="145">
        <f>Q587*Input!N587/100</f>
        <v>1.6493557542569975E-3</v>
      </c>
      <c r="S587" s="143">
        <f>Input!S587*0.0000028263/0.000000000155125</f>
        <v>1.0021726207716612</v>
      </c>
      <c r="T587" s="137">
        <f>S587*Input!T587/100</f>
        <v>3.0227965632873143E-3</v>
      </c>
      <c r="U587" s="143">
        <f>S587</f>
        <v>1.0021726207716612</v>
      </c>
      <c r="V587" s="137">
        <f>U587*Input!T587/100</f>
        <v>3.0227965632873143E-3</v>
      </c>
      <c r="W587" s="146">
        <v>0</v>
      </c>
      <c r="X587" s="141">
        <f>((($L$4*0.000000001*Input!G587/Input!W587*(232/229))-(W587*0.000000001))/Input!F587)*1000000000</f>
        <v>0.91102560615389161</v>
      </c>
      <c r="Y587" s="141">
        <f>X587*Input!X587/100</f>
        <v>6.0393420986840874E-3</v>
      </c>
      <c r="Z587" s="141">
        <f t="shared" si="1824"/>
        <v>2.2244638590620364E-4</v>
      </c>
      <c r="AA587" s="141">
        <f>Z587*Input!X587/100</f>
        <v>1.4746345371949165E-6</v>
      </c>
      <c r="AB587" s="142">
        <v>0</v>
      </c>
      <c r="AC587" s="142">
        <v>0.85</v>
      </c>
      <c r="AD587" s="141">
        <f>(((Input!G587*$L$4*0.000000001*Input!U587*(230/229))-((AB587*0.000000000000001)+(Input!G587*AC587*0.000000000000001)))/Input!F587)*1000000000000</f>
        <v>224.63669842398767</v>
      </c>
      <c r="AE587" s="141">
        <f>AD587*Input!V587/100</f>
        <v>0.78915903447045599</v>
      </c>
      <c r="AF587" s="141">
        <f t="shared" si="1825"/>
        <v>10.240855448292406</v>
      </c>
      <c r="AG587" s="141">
        <f>AF587*Input!V587/100</f>
        <v>3.5976595340055748E-2</v>
      </c>
      <c r="AH587" s="137">
        <f t="shared" si="1826"/>
        <v>46037.409897999183</v>
      </c>
      <c r="AI587" s="146">
        <f t="shared" si="1827"/>
        <v>345.39523237603612</v>
      </c>
      <c r="AJ587" s="143">
        <f t="shared" si="1828"/>
        <v>2.1726207716612489</v>
      </c>
      <c r="AK587" s="146">
        <f t="shared" si="1829"/>
        <v>3.0227965632873142</v>
      </c>
      <c r="AL587" s="146">
        <f t="shared" si="1830"/>
        <v>1.0010571110779547</v>
      </c>
      <c r="AM587" s="146">
        <f t="shared" si="1831"/>
        <v>3.5204611972405476E-3</v>
      </c>
      <c r="AN587" s="137">
        <f>AF587/Q587</f>
        <v>1.0010571110779547</v>
      </c>
      <c r="AO587" s="141">
        <f t="shared" si="1832"/>
        <v>3.5204611972405476E-3</v>
      </c>
      <c r="AP587" s="137">
        <f t="shared" si="1833"/>
        <v>676.35839999999996</v>
      </c>
      <c r="AQ587" s="137" t="e">
        <f t="shared" si="1834"/>
        <v>#VALUE!</v>
      </c>
      <c r="AR587" s="137" t="e">
        <f t="shared" si="1835"/>
        <v>#VALUE!</v>
      </c>
      <c r="AS587" s="145">
        <f t="shared" si="1836"/>
        <v>2.1744427266779432E-5</v>
      </c>
      <c r="AT587" s="145">
        <f t="shared" si="1837"/>
        <v>1.4419009406881761E-7</v>
      </c>
      <c r="AU587" s="137">
        <v>0.75</v>
      </c>
      <c r="AV587" s="137">
        <f t="shared" si="1838"/>
        <v>0.375</v>
      </c>
      <c r="AW587" s="137">
        <f t="shared" si="1839"/>
        <v>676.35670000000005</v>
      </c>
      <c r="AX587" s="147">
        <f t="shared" si="1840"/>
        <v>304.50878355139997</v>
      </c>
      <c r="AY587" s="147">
        <f t="shared" si="1841"/>
        <v>293.37638802741662</v>
      </c>
      <c r="AZ587" s="137" t="str">
        <f>Input!B587</f>
        <v>Hu1-13</v>
      </c>
      <c r="BA587" s="148">
        <f>Input!E587</f>
        <v>0</v>
      </c>
      <c r="BB587" s="137">
        <f t="shared" si="1842"/>
        <v>14.695202925387767</v>
      </c>
      <c r="BC587" s="143">
        <f t="shared" si="1843"/>
        <v>24.041112412019004</v>
      </c>
      <c r="BD587" s="137">
        <f t="shared" si="1844"/>
        <v>676298.70000000007</v>
      </c>
      <c r="BE587" s="149">
        <f t="shared" si="1845"/>
        <v>146688.1940137083</v>
      </c>
      <c r="BF587" s="150">
        <f t="shared" si="1846"/>
        <v>43.375986077674192</v>
      </c>
      <c r="BG587" s="151"/>
      <c r="BH587" s="151"/>
      <c r="BI587" s="151"/>
      <c r="BJ587" s="151"/>
      <c r="BK587" s="151"/>
      <c r="BL587" s="151"/>
      <c r="BM587" s="155"/>
      <c r="BN587" s="151"/>
      <c r="BO587" s="151"/>
      <c r="BP587" s="151"/>
      <c r="BQ587" s="151"/>
      <c r="BR587" s="151"/>
      <c r="BS587" s="151"/>
      <c r="BT587" s="151"/>
      <c r="BU587" s="151"/>
      <c r="BV587" s="151"/>
      <c r="BW587" s="151"/>
      <c r="BX587" s="151"/>
      <c r="BY587" s="151"/>
      <c r="BZ587" s="151"/>
      <c r="CA587" s="151"/>
      <c r="CB587" s="151"/>
      <c r="CC587" s="151"/>
      <c r="CD587" s="151"/>
      <c r="CE587" s="151"/>
      <c r="CF587" s="151"/>
      <c r="CG587" s="151"/>
      <c r="CH587" s="151"/>
      <c r="CI587" s="151"/>
      <c r="CJ587" s="151"/>
      <c r="CK587" s="151"/>
      <c r="CL587" s="151"/>
      <c r="CM587" s="151"/>
      <c r="CN587" s="151"/>
      <c r="CO587" s="151"/>
      <c r="CP587" s="151"/>
      <c r="CQ587" s="151"/>
      <c r="CR587" s="151"/>
      <c r="CS587" s="151"/>
      <c r="CT587" s="151"/>
      <c r="CU587" s="151"/>
      <c r="CV587" s="151"/>
      <c r="CW587" s="151"/>
      <c r="CX587" s="151"/>
      <c r="CY587" s="151"/>
      <c r="CZ587" s="151"/>
      <c r="DA587" s="151"/>
      <c r="DB587" s="151"/>
      <c r="DC587" s="151"/>
      <c r="DD587" s="151"/>
      <c r="DE587" s="151"/>
    </row>
    <row r="588" spans="1:109" ht="15" customHeight="1" x14ac:dyDescent="0.2">
      <c r="A588" s="9">
        <f>Input!A588</f>
        <v>9598</v>
      </c>
      <c r="B588" s="9" t="str">
        <f>Input!B588</f>
        <v>M39_151_10_1a-45</v>
      </c>
      <c r="C588" s="9">
        <f>Input!O588</f>
        <v>0.68040035492291429</v>
      </c>
      <c r="D588" s="9">
        <f>C588*Input!P588/100</f>
        <v>2.2057627735384724E-3</v>
      </c>
      <c r="E588" s="11">
        <f>Input!M588</f>
        <v>0.3337259286710203</v>
      </c>
      <c r="F588" s="12">
        <f>E588*Input!N588/100</f>
        <v>2.7501130352322452E-5</v>
      </c>
      <c r="G588" s="13">
        <f t="shared" si="1821"/>
        <v>46.014131045160276</v>
      </c>
      <c r="H588" s="12">
        <f>G588*Input!L588/100</f>
        <v>5.0244738619744335E-3</v>
      </c>
      <c r="I588" s="9">
        <v>0.3</v>
      </c>
      <c r="J588" s="21">
        <f>(((C588*$G$4*0.000000001*Input!G588*(234/233))-(I588*0.000000000000001))/Input!F588)*1000000000000</f>
        <v>11.100815288649223</v>
      </c>
      <c r="K588" s="9">
        <f>J588*Input!P588/100</f>
        <v>3.598729033938157E-2</v>
      </c>
      <c r="L588" s="14">
        <f t="shared" si="1822"/>
        <v>0.15351620635813332</v>
      </c>
      <c r="M588" s="22">
        <f>L588*Input!P588/100</f>
        <v>4.9767806655242632E-4</v>
      </c>
      <c r="N588" s="9">
        <v>5.0000000000000001E-3</v>
      </c>
      <c r="O588" s="21">
        <f>(((G588*$D$4*0.000000001*Input!G588*(238/236))-(N588*0.000000001))/Input!F588)*1000000</f>
        <v>7.5611484591295866E-2</v>
      </c>
      <c r="P588" s="9">
        <f>O588*Input!N588/100</f>
        <v>6.2308652556861303E-6</v>
      </c>
      <c r="Q588" s="23">
        <f t="shared" si="1823"/>
        <v>5.6413666639069972E-2</v>
      </c>
      <c r="R588" s="24">
        <f>Q588*Input!N588/100</f>
        <v>4.6488434568801608E-6</v>
      </c>
      <c r="S588" s="65">
        <f>Input!S588*0.0000028263/0.000000000155125</f>
        <v>2.7246112433624692</v>
      </c>
      <c r="T588" s="9">
        <f>S588*Input!T588/100</f>
        <v>4.1070533440412801E-3</v>
      </c>
      <c r="U588" s="9">
        <f>S588*1/((U587+U589)/2)</f>
        <v>2.7169555677247081</v>
      </c>
      <c r="V588" s="9">
        <f>U588*Input!T588/100</f>
        <v>4.0955132506405936E-3</v>
      </c>
      <c r="W588" s="3">
        <v>3.0000000000000001E-3</v>
      </c>
      <c r="X588" s="21">
        <f>((($L$4*0.000000001*Input!G588/Input!W588*(232/229))-(W588*0.000000001))/Input!F588)*1000000000</f>
        <v>0.43609516151268019</v>
      </c>
      <c r="Y588" s="21">
        <f>X588*Input!X588/100</f>
        <v>9.488788161255209E-4</v>
      </c>
      <c r="Z588" s="21">
        <f t="shared" si="1824"/>
        <v>1.0648196047882671E-4</v>
      </c>
      <c r="AA588" s="21">
        <f>Z588*Input!X588/100</f>
        <v>2.3168905668983382E-7</v>
      </c>
      <c r="AB588" s="14">
        <v>0.05</v>
      </c>
      <c r="AC588" s="14">
        <v>0.85</v>
      </c>
      <c r="AD588" s="21">
        <f>(((Input!G588*$L$4*0.000000001*Input!U588*(230/229))-((AB588*0.000000000000001)+(Input!G588*AC588*0.000000000000001)))/Input!F588)*1000000000000</f>
        <v>3.4176533138443803</v>
      </c>
      <c r="AE588" s="21">
        <f>AD588*Input!V588/100</f>
        <v>9.9817881355839019E-3</v>
      </c>
      <c r="AF588" s="21">
        <f t="shared" si="1825"/>
        <v>0.15580576907072455</v>
      </c>
      <c r="AG588" s="21">
        <f>AF588*Input!V588/100</f>
        <v>4.5505498491193633E-4</v>
      </c>
      <c r="AH588" s="9">
        <f t="shared" si="1826"/>
        <v>1463.2128143593447</v>
      </c>
      <c r="AI588" s="3">
        <f t="shared" si="1827"/>
        <v>5.3291013526287951</v>
      </c>
      <c r="AJ588" s="22">
        <f t="shared" si="1828"/>
        <v>1716.9555677247081</v>
      </c>
      <c r="AK588" s="3">
        <f t="shared" si="1829"/>
        <v>4.095513250640594</v>
      </c>
      <c r="AL588" s="3">
        <f t="shared" si="1830"/>
        <v>2.7618443961027586</v>
      </c>
      <c r="AM588" s="3">
        <f t="shared" si="1831"/>
        <v>8.0696063146777162E-3</v>
      </c>
      <c r="AN588" s="9">
        <f>AL588*1/((AN587+AN589)/2)</f>
        <v>2.7547576096865032</v>
      </c>
      <c r="AO588" s="21">
        <f t="shared" si="1832"/>
        <v>8.0489000154756029E-3</v>
      </c>
      <c r="AP588" s="58">
        <f t="shared" si="1833"/>
        <v>224.25299999999999</v>
      </c>
      <c r="AQ588" s="58">
        <f t="shared" si="1834"/>
        <v>1.8519000000000001</v>
      </c>
      <c r="AR588" s="58">
        <f t="shared" si="1835"/>
        <v>0.82580835038996137</v>
      </c>
      <c r="AS588" s="67">
        <f t="shared" si="1836"/>
        <v>1.8875206456635692E-3</v>
      </c>
      <c r="AT588" s="67">
        <f t="shared" si="1837"/>
        <v>4.1099112195730114E-6</v>
      </c>
      <c r="AU588" s="58">
        <v>0.75</v>
      </c>
      <c r="AV588" s="58">
        <f t="shared" si="1838"/>
        <v>0.375</v>
      </c>
      <c r="AW588" s="58">
        <f t="shared" si="1839"/>
        <v>224.2165</v>
      </c>
      <c r="AX588" s="57">
        <f t="shared" si="1840"/>
        <v>1.9023997731</v>
      </c>
      <c r="AY588" s="47">
        <f t="shared" si="1841"/>
        <v>1.853876308180284</v>
      </c>
      <c r="AZ588" s="9" t="str">
        <f>Input!B588</f>
        <v>M39_151_10_1a-45</v>
      </c>
      <c r="BA588" s="48">
        <f>Input!E588</f>
        <v>45</v>
      </c>
      <c r="BB588" s="58">
        <f t="shared" si="1842"/>
        <v>3235.7340068148292</v>
      </c>
      <c r="BC588" s="22">
        <f t="shared" si="1843"/>
        <v>19.03296249236746</v>
      </c>
      <c r="BD588" s="9">
        <f t="shared" si="1844"/>
        <v>224158.5</v>
      </c>
      <c r="BE588" s="49">
        <f t="shared" si="1845"/>
        <v>926.93815409014201</v>
      </c>
      <c r="BF588" s="89">
        <f t="shared" si="1846"/>
        <v>0.82682421150106433</v>
      </c>
      <c r="BG588" s="85"/>
      <c r="BH588" s="85"/>
      <c r="BI588" s="85"/>
      <c r="BJ588" s="85"/>
      <c r="BK588" s="85"/>
      <c r="BL588" s="85"/>
      <c r="BM588" s="90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s="154" customFormat="1" ht="15" customHeight="1" x14ac:dyDescent="0.2">
      <c r="A589" s="137">
        <f>Input!A589</f>
        <v>9186</v>
      </c>
      <c r="B589" s="137" t="str">
        <f>Input!B589</f>
        <v>Hu1-13</v>
      </c>
      <c r="C589" s="137">
        <f>Input!O589</f>
        <v>2.0265654092194931</v>
      </c>
      <c r="D589" s="137">
        <f>C589*Input!P589/100</f>
        <v>3.3241257147466764E-2</v>
      </c>
      <c r="E589" s="138">
        <f>Input!M589</f>
        <v>2.6998702110462398</v>
      </c>
      <c r="F589" s="139">
        <f>E589*Input!N589/100</f>
        <v>5.1871320075287902E-4</v>
      </c>
      <c r="G589" s="140">
        <f t="shared" si="1821"/>
        <v>372.25810469905554</v>
      </c>
      <c r="H589" s="139">
        <f>G589*Input!L589/100</f>
        <v>2.7962511305079922E-2</v>
      </c>
      <c r="I589" s="137">
        <v>0</v>
      </c>
      <c r="J589" s="141">
        <f>(((C589*$G$4*0.000000001*Input!G589*(234/233))-(I589*0.000000000000001))/Input!F589)*1000000000000</f>
        <v>741.24035601276807</v>
      </c>
      <c r="K589" s="137">
        <f>J589*Input!P589/100</f>
        <v>12.158384412467564</v>
      </c>
      <c r="L589" s="142">
        <f t="shared" si="1822"/>
        <v>10.250815322635539</v>
      </c>
      <c r="M589" s="143">
        <f>L589*Input!P589/100</f>
        <v>0.16814161860295254</v>
      </c>
      <c r="N589" s="137">
        <v>0</v>
      </c>
      <c r="O589" s="141">
        <f>(((G589*$D$4*0.000000001*Input!G589*(238/236))-(N589*0.000000001))/Input!F589)*1000000</f>
        <v>13.715752745263485</v>
      </c>
      <c r="P589" s="137">
        <f>O589*Input!N589/100</f>
        <v>2.6351422294754383E-3</v>
      </c>
      <c r="Q589" s="144">
        <f t="shared" si="1823"/>
        <v>10.233311873951422</v>
      </c>
      <c r="R589" s="145">
        <f>Q589*Input!N589/100</f>
        <v>1.966077456139196E-3</v>
      </c>
      <c r="S589" s="143">
        <f>Input!S589*0.0000028263/0.000000000155125</f>
        <v>1.0034628601531681</v>
      </c>
      <c r="T589" s="137">
        <f>S589*Input!T589/100</f>
        <v>2.9946430444033954E-3</v>
      </c>
      <c r="U589" s="143">
        <f>S589</f>
        <v>1.0034628601531681</v>
      </c>
      <c r="V589" s="137">
        <f>U589*Input!T589/100</f>
        <v>2.9946430444033954E-3</v>
      </c>
      <c r="W589" s="146">
        <v>0</v>
      </c>
      <c r="X589" s="141">
        <f>((($L$4*0.000000001*Input!G589/Input!W589*(232/229))-(W589*0.000000001))/Input!F589)*1000000000</f>
        <v>0.91535624305913055</v>
      </c>
      <c r="Y589" s="141">
        <f>X589*Input!X589/100</f>
        <v>5.6012132453226969E-3</v>
      </c>
      <c r="Z589" s="141">
        <f t="shared" si="1824"/>
        <v>2.2350380352623007E-4</v>
      </c>
      <c r="AA589" s="141">
        <f>Z589*Input!X589/100</f>
        <v>1.3676560073565274E-6</v>
      </c>
      <c r="AB589" s="142">
        <v>0</v>
      </c>
      <c r="AC589" s="142">
        <v>0.85</v>
      </c>
      <c r="AD589" s="141">
        <f>(((Input!G589*$L$4*0.000000001*Input!U589*(230/229))-((AB589*0.000000000000001)+(Input!G589*AC589*0.000000000000001)))/Input!F589)*1000000000000</f>
        <v>225.38886906843453</v>
      </c>
      <c r="AE589" s="141">
        <f>AD589*Input!V589/100</f>
        <v>0.57894309580296255</v>
      </c>
      <c r="AF589" s="141">
        <f t="shared" si="1825"/>
        <v>10.275145797537526</v>
      </c>
      <c r="AG589" s="141">
        <f>AF589*Input!V589/100</f>
        <v>2.6393161039585201E-2</v>
      </c>
      <c r="AH589" s="137">
        <f t="shared" si="1826"/>
        <v>45973.02433079914</v>
      </c>
      <c r="AI589" s="146">
        <f t="shared" si="1827"/>
        <v>305.09626801575649</v>
      </c>
      <c r="AJ589" s="143">
        <f t="shared" si="1828"/>
        <v>3.4628601531681014</v>
      </c>
      <c r="AK589" s="146">
        <f t="shared" si="1829"/>
        <v>2.9946430444033956</v>
      </c>
      <c r="AL589" s="146">
        <f t="shared" si="1830"/>
        <v>1.0040880141347583</v>
      </c>
      <c r="AM589" s="146">
        <f t="shared" si="1831"/>
        <v>2.5863461201021186E-3</v>
      </c>
      <c r="AN589" s="137">
        <f>AF589/Q589</f>
        <v>1.0040880141347583</v>
      </c>
      <c r="AO589" s="141">
        <f t="shared" si="1832"/>
        <v>2.5863461201021186E-3</v>
      </c>
      <c r="AP589" s="137">
        <f t="shared" si="1833"/>
        <v>768.02570000000003</v>
      </c>
      <c r="AQ589" s="137" t="e">
        <f t="shared" si="1834"/>
        <v>#VALUE!</v>
      </c>
      <c r="AR589" s="137" t="e">
        <f t="shared" si="1835"/>
        <v>#VALUE!</v>
      </c>
      <c r="AS589" s="145">
        <f t="shared" si="1836"/>
        <v>2.184080835991641E-5</v>
      </c>
      <c r="AT589" s="145">
        <f t="shared" si="1837"/>
        <v>1.3371330511015327E-7</v>
      </c>
      <c r="AU589" s="137">
        <v>0.75</v>
      </c>
      <c r="AV589" s="137">
        <f t="shared" si="1838"/>
        <v>0.375</v>
      </c>
      <c r="AW589" s="137">
        <f t="shared" si="1839"/>
        <v>768.02390000000003</v>
      </c>
      <c r="AX589" s="147">
        <f t="shared" si="1840"/>
        <v>334.88687229240003</v>
      </c>
      <c r="AY589" s="147">
        <f t="shared" si="1841"/>
        <v>602.75754487735685</v>
      </c>
      <c r="AZ589" s="137" t="str">
        <f>Input!B589</f>
        <v>Hu1-13</v>
      </c>
      <c r="BA589" s="148">
        <f>Input!E589</f>
        <v>0</v>
      </c>
      <c r="BB589" s="137">
        <f t="shared" si="1842"/>
        <v>30.348916904434116</v>
      </c>
      <c r="BC589" s="143">
        <f t="shared" si="1843"/>
        <v>38.909449386424043</v>
      </c>
      <c r="BD589" s="137">
        <f t="shared" si="1844"/>
        <v>767965.9</v>
      </c>
      <c r="BE589" s="149">
        <f t="shared" si="1845"/>
        <v>301378.77243867842</v>
      </c>
      <c r="BF589" s="150">
        <f t="shared" si="1846"/>
        <v>78.481612991126553</v>
      </c>
      <c r="BG589" s="151"/>
      <c r="BH589" s="151"/>
      <c r="BI589" s="151"/>
      <c r="BJ589" s="151"/>
      <c r="BK589" s="151"/>
      <c r="BL589" s="151"/>
      <c r="BM589" s="155"/>
      <c r="BN589" s="151"/>
      <c r="BO589" s="151"/>
      <c r="BP589" s="151"/>
      <c r="BQ589" s="151"/>
      <c r="BR589" s="151"/>
      <c r="BS589" s="151"/>
      <c r="BT589" s="151"/>
      <c r="BU589" s="151"/>
      <c r="BV589" s="151"/>
      <c r="BW589" s="151"/>
      <c r="BX589" s="151"/>
      <c r="BY589" s="151"/>
      <c r="BZ589" s="151"/>
      <c r="CA589" s="151"/>
      <c r="CB589" s="151"/>
      <c r="CC589" s="151"/>
      <c r="CD589" s="151"/>
      <c r="CE589" s="151"/>
      <c r="CF589" s="151"/>
      <c r="CG589" s="151"/>
      <c r="CH589" s="151"/>
      <c r="CI589" s="151"/>
      <c r="CJ589" s="151"/>
      <c r="CK589" s="151"/>
      <c r="CL589" s="151"/>
      <c r="CM589" s="151"/>
      <c r="CN589" s="151"/>
      <c r="CO589" s="151"/>
      <c r="CP589" s="151"/>
      <c r="CQ589" s="151"/>
      <c r="CR589" s="151"/>
      <c r="CS589" s="151"/>
      <c r="CT589" s="151"/>
      <c r="CU589" s="151"/>
      <c r="CV589" s="151"/>
      <c r="CW589" s="151"/>
      <c r="CX589" s="151"/>
      <c r="CY589" s="151"/>
      <c r="CZ589" s="151"/>
      <c r="DA589" s="151"/>
      <c r="DB589" s="151"/>
      <c r="DC589" s="151"/>
      <c r="DD589" s="151"/>
      <c r="DE589" s="151"/>
    </row>
    <row r="590" spans="1:109" ht="15" customHeight="1" x14ac:dyDescent="0.2">
      <c r="A590" s="9">
        <f>Input!A590</f>
        <v>9599</v>
      </c>
      <c r="B590" s="9" t="str">
        <f>Input!B590</f>
        <v>M39_151_10_2-56</v>
      </c>
      <c r="C590" s="9">
        <f>Input!O590</f>
        <v>1.7729364968078547</v>
      </c>
      <c r="D590" s="9">
        <f>C590*Input!P590/100</f>
        <v>5.0987567297564231E-3</v>
      </c>
      <c r="E590" s="11">
        <f>Input!M590</f>
        <v>0.58272359378811467</v>
      </c>
      <c r="F590" s="12">
        <f>E590*Input!N590/100</f>
        <v>4.5944790579461392E-5</v>
      </c>
      <c r="G590" s="13">
        <f t="shared" si="1821"/>
        <v>80.345929111505242</v>
      </c>
      <c r="H590" s="12">
        <f>G590*Input!L590/100</f>
        <v>7.4428974299833332E-3</v>
      </c>
      <c r="I590" s="9">
        <v>0.3</v>
      </c>
      <c r="J590" s="21">
        <f>(((C590*$G$4*0.000000001*Input!G590*(234/233))-(I590*0.000000000000001))/Input!F590)*1000000000000</f>
        <v>36.552044197590106</v>
      </c>
      <c r="K590" s="9">
        <f>J590*Input!P590/100</f>
        <v>0.1051193777523183</v>
      </c>
      <c r="L590" s="14">
        <f t="shared" si="1822"/>
        <v>0.50548820189689447</v>
      </c>
      <c r="M590" s="22">
        <f>L590*Input!P590/100</f>
        <v>1.4537245839739686E-3</v>
      </c>
      <c r="N590" s="9">
        <v>5.0000000000000001E-3</v>
      </c>
      <c r="O590" s="21">
        <f>(((G590*$D$4*0.000000001*Input!G590*(238/236))-(N590*0.000000001))/Input!F590)*1000000</f>
        <v>0.16684405566394209</v>
      </c>
      <c r="P590" s="9">
        <f>O590*Input!N590/100</f>
        <v>1.3154804917157908E-5</v>
      </c>
      <c r="Q590" s="23">
        <f t="shared" si="1823"/>
        <v>0.12448221308988255</v>
      </c>
      <c r="R590" s="24">
        <f>Q590*Input!N590/100</f>
        <v>9.8147891594760984E-6</v>
      </c>
      <c r="S590" s="65">
        <f>Input!S590*0.0000028263/0.000000000155125</f>
        <v>4.0024172415189705</v>
      </c>
      <c r="T590" s="9">
        <f>S590*Input!T590/100</f>
        <v>2.9829374197677507E-3</v>
      </c>
      <c r="U590" s="9">
        <f>S590*1/((U589+U591)/2)</f>
        <v>3.9958193612713031</v>
      </c>
      <c r="V590" s="9">
        <f>U590*Input!T590/100</f>
        <v>2.9780201253693174E-3</v>
      </c>
      <c r="W590" s="3">
        <v>3.0000000000000001E-3</v>
      </c>
      <c r="X590" s="21">
        <f>((($L$4*0.000000001*Input!G590/Input!W590*(232/229))-(W590*0.000000001))/Input!F590)*1000000000</f>
        <v>6.1704972931149182E-2</v>
      </c>
      <c r="Y590" s="21">
        <f>X590*Input!X590/100</f>
        <v>2.8628888481183187E-4</v>
      </c>
      <c r="Z590" s="21">
        <f t="shared" si="1824"/>
        <v>1.5066588829398541E-5</v>
      </c>
      <c r="AA590" s="21">
        <f>Z590*Input!X590/100</f>
        <v>6.9903554105757872E-8</v>
      </c>
      <c r="AB590" s="14">
        <v>0.05</v>
      </c>
      <c r="AC590" s="14">
        <v>0.85</v>
      </c>
      <c r="AD590" s="21">
        <f>(((Input!G590*$L$4*0.000000001*Input!U590*(230/229))-((AB590*0.000000000000001)+(Input!G590*AC590*0.000000000000001)))/Input!F590)*1000000000000</f>
        <v>5.8978041982295855</v>
      </c>
      <c r="AE590" s="21">
        <f>AD590*Input!V590/100</f>
        <v>1.8491804159200338E-2</v>
      </c>
      <c r="AF590" s="21">
        <f t="shared" si="1825"/>
        <v>0.26887218642433386</v>
      </c>
      <c r="AG590" s="21">
        <f>AF590*Input!V590/100</f>
        <v>8.4301405202757821E-4</v>
      </c>
      <c r="AH590" s="9">
        <f t="shared" si="1826"/>
        <v>17845.591292681958</v>
      </c>
      <c r="AI590" s="3">
        <f t="shared" si="1827"/>
        <v>99.930234969186287</v>
      </c>
      <c r="AJ590" s="22">
        <f t="shared" si="1828"/>
        <v>2995.819361271303</v>
      </c>
      <c r="AK590" s="3">
        <f t="shared" si="1829"/>
        <v>2.9780201253693175</v>
      </c>
      <c r="AL590" s="3">
        <f t="shared" si="1830"/>
        <v>2.1599245366098554</v>
      </c>
      <c r="AM590" s="3">
        <f t="shared" si="1831"/>
        <v>6.7743056319055223E-3</v>
      </c>
      <c r="AN590" s="9">
        <f>AL590*1/((AN589+AN591)/2)</f>
        <v>2.1532926788791236</v>
      </c>
      <c r="AO590" s="21">
        <f t="shared" si="1832"/>
        <v>6.7535057241245745E-3</v>
      </c>
      <c r="AP590" s="58">
        <f t="shared" si="1833"/>
        <v>75.852900000000005</v>
      </c>
      <c r="AQ590" s="58">
        <f t="shared" si="1834"/>
        <v>0.32750000000000001</v>
      </c>
      <c r="AR590" s="58">
        <f t="shared" si="1835"/>
        <v>0.43175672914285412</v>
      </c>
      <c r="AS590" s="67">
        <f t="shared" si="1836"/>
        <v>1.2103406949006996E-4</v>
      </c>
      <c r="AT590" s="67">
        <f t="shared" si="1837"/>
        <v>5.6163563681415509E-7</v>
      </c>
      <c r="AU590" s="58">
        <v>0.75</v>
      </c>
      <c r="AV590" s="58">
        <f t="shared" si="1838"/>
        <v>0.375</v>
      </c>
      <c r="AW590" s="58">
        <f t="shared" si="1839"/>
        <v>75.850800000000007</v>
      </c>
      <c r="AX590" s="57">
        <f t="shared" si="1840"/>
        <v>0.31031195639999998</v>
      </c>
      <c r="AY590" s="47">
        <f t="shared" si="1841"/>
        <v>0.32264932729560147</v>
      </c>
      <c r="AZ590" s="9" t="str">
        <f>Input!B590</f>
        <v>M39_151_10_2-56</v>
      </c>
      <c r="BA590" s="48">
        <f>Input!E590</f>
        <v>56</v>
      </c>
      <c r="BB590" s="58">
        <f t="shared" si="1842"/>
        <v>3712.0893550501746</v>
      </c>
      <c r="BC590" s="22">
        <f t="shared" si="1843"/>
        <v>4.9209235458730438</v>
      </c>
      <c r="BD590" s="9">
        <f t="shared" si="1844"/>
        <v>75792.800000000003</v>
      </c>
      <c r="BE590" s="49">
        <f t="shared" si="1845"/>
        <v>161.32466364780075</v>
      </c>
      <c r="BF590" s="89">
        <f t="shared" si="1846"/>
        <v>0.42537366421395884</v>
      </c>
      <c r="BG590" s="85"/>
      <c r="BH590" s="85"/>
      <c r="BI590" s="85"/>
      <c r="BJ590" s="85"/>
      <c r="BK590" s="85"/>
      <c r="BL590" s="85"/>
      <c r="BM590" s="90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s="154" customFormat="1" ht="15" customHeight="1" x14ac:dyDescent="0.2">
      <c r="A591" s="137">
        <f>Input!A591</f>
        <v>9186</v>
      </c>
      <c r="B591" s="137" t="str">
        <f>Input!B591</f>
        <v>Hu1-13</v>
      </c>
      <c r="C591" s="137">
        <f>Input!O591</f>
        <v>2.0833177911849434</v>
      </c>
      <c r="D591" s="137">
        <f>C591*Input!P591/100</f>
        <v>2.9812653520779976E-2</v>
      </c>
      <c r="E591" s="138">
        <f>Input!M591</f>
        <v>2.6996019729444165</v>
      </c>
      <c r="F591" s="139">
        <f>E591*Input!N591/100</f>
        <v>4.9811916140748242E-4</v>
      </c>
      <c r="G591" s="140">
        <f t="shared" si="1821"/>
        <v>372.22112002957613</v>
      </c>
      <c r="H591" s="139">
        <f>G591*Input!L591/100</f>
        <v>3.2565167352647376E-2</v>
      </c>
      <c r="I591" s="137">
        <v>0</v>
      </c>
      <c r="J591" s="141">
        <f>(((C591*$G$4*0.000000001*Input!G591*(234/233))-(I591*0.000000000000001))/Input!F591)*1000000000000</f>
        <v>761.99821343067629</v>
      </c>
      <c r="K591" s="137">
        <f>J591*Input!P591/100</f>
        <v>10.904331934659419</v>
      </c>
      <c r="L591" s="142">
        <f t="shared" si="1822"/>
        <v>10.537881402023304</v>
      </c>
      <c r="M591" s="143">
        <f>L591*Input!P591/100</f>
        <v>0.15079898439445649</v>
      </c>
      <c r="N591" s="137">
        <v>0</v>
      </c>
      <c r="O591" s="141">
        <f>(((G591*$D$4*0.000000001*Input!G591*(238/236))-(N591*0.000000001))/Input!F591)*1000000</f>
        <v>13.714390054765838</v>
      </c>
      <c r="P591" s="137">
        <f>O591*Input!N591/100</f>
        <v>2.5305213663939386E-3</v>
      </c>
      <c r="Q591" s="144">
        <f t="shared" si="1823"/>
        <v>10.232295171688772</v>
      </c>
      <c r="R591" s="145">
        <f>Q591*Input!N591/100</f>
        <v>1.8880199160012934E-3</v>
      </c>
      <c r="S591" s="143">
        <f>Input!S591*0.0000028263/0.000000000155125</f>
        <v>0.99983953149727323</v>
      </c>
      <c r="T591" s="137">
        <f>S591*Input!T591/100</f>
        <v>2.38827976457215E-3</v>
      </c>
      <c r="U591" s="143">
        <f>S591</f>
        <v>0.99983953149727323</v>
      </c>
      <c r="V591" s="137">
        <f>U591*Input!T591/100</f>
        <v>2.38827976457215E-3</v>
      </c>
      <c r="W591" s="146">
        <v>0</v>
      </c>
      <c r="X591" s="141">
        <f>((($L$4*0.000000001*Input!G591/Input!W591*(232/229))-(W591*0.000000001))/Input!F591)*1000000000</f>
        <v>0.91402495615636847</v>
      </c>
      <c r="Y591" s="141">
        <f>X591*Input!X591/100</f>
        <v>5.8564706732122211E-3</v>
      </c>
      <c r="Z591" s="141">
        <f t="shared" si="1824"/>
        <v>2.2317874135660136E-4</v>
      </c>
      <c r="AA591" s="141">
        <f>Z591*Input!X591/100</f>
        <v>1.4299825675829218E-6</v>
      </c>
      <c r="AB591" s="142">
        <v>0</v>
      </c>
      <c r="AC591" s="142">
        <v>0.85</v>
      </c>
      <c r="AD591" s="141">
        <f>(((Input!G591*$L$4*0.000000001*Input!U591*(230/229))-((AB591*0.000000000000001)+(Input!G591*AC591*0.000000000000001)))/Input!F591)*1000000000000</f>
        <v>224.91392165695262</v>
      </c>
      <c r="AE591" s="141">
        <f>AD591*Input!V591/100</f>
        <v>0.68294898967162188</v>
      </c>
      <c r="AF591" s="141">
        <f t="shared" si="1825"/>
        <v>10.253493646216523</v>
      </c>
      <c r="AG591" s="141">
        <f>AF591*Input!V591/100</f>
        <v>3.1134636196369487E-2</v>
      </c>
      <c r="AH591" s="137">
        <f t="shared" si="1826"/>
        <v>45942.967434488746</v>
      </c>
      <c r="AI591" s="146">
        <f t="shared" si="1827"/>
        <v>325.75575460454525</v>
      </c>
      <c r="AJ591" s="143">
        <f t="shared" si="1828"/>
        <v>-0.16046850272677382</v>
      </c>
      <c r="AK591" s="146">
        <f t="shared" si="1829"/>
        <v>2.3882797645721499</v>
      </c>
      <c r="AL591" s="146">
        <f t="shared" si="1830"/>
        <v>1.0020717223430382</v>
      </c>
      <c r="AM591" s="146">
        <f t="shared" si="1831"/>
        <v>3.048393872639661E-3</v>
      </c>
      <c r="AN591" s="137">
        <f>AF591/Q591</f>
        <v>1.0020717223430382</v>
      </c>
      <c r="AO591" s="141">
        <f t="shared" si="1832"/>
        <v>3.048393872639661E-3</v>
      </c>
      <c r="AP591" s="137" t="str">
        <f t="shared" si="1833"/>
        <v>Out of range</v>
      </c>
      <c r="AQ591" s="137" t="e">
        <f t="shared" si="1834"/>
        <v>#VALUE!</v>
      </c>
      <c r="AR591" s="137" t="e">
        <f t="shared" si="1835"/>
        <v>#VALUE!</v>
      </c>
      <c r="AS591" s="145">
        <f t="shared" si="1836"/>
        <v>2.1811210252622843E-5</v>
      </c>
      <c r="AT591" s="145">
        <f t="shared" si="1837"/>
        <v>1.3980982392647122E-7</v>
      </c>
      <c r="AU591" s="137">
        <v>0.75</v>
      </c>
      <c r="AV591" s="137">
        <f t="shared" si="1838"/>
        <v>0.375</v>
      </c>
      <c r="AW591" s="137" t="str">
        <f t="shared" si="1839"/>
        <v>Out of range</v>
      </c>
      <c r="AX591" s="147">
        <f t="shared" si="1840"/>
        <v>293.07547089809998</v>
      </c>
      <c r="AY591" s="147" t="e">
        <f t="shared" si="1841"/>
        <v>#VALUE!</v>
      </c>
      <c r="AZ591" s="137" t="str">
        <f>Input!B591</f>
        <v>Hu1-13</v>
      </c>
      <c r="BA591" s="148">
        <f>Input!E591</f>
        <v>0</v>
      </c>
      <c r="BB591" s="137" t="e">
        <f t="shared" si="1842"/>
        <v>#VALUE!</v>
      </c>
      <c r="BC591" s="143" t="e">
        <f t="shared" si="1843"/>
        <v>#VALUE!</v>
      </c>
      <c r="BD591" s="137" t="e">
        <f t="shared" si="1844"/>
        <v>#VALUE!</v>
      </c>
      <c r="BE591" s="149" t="e">
        <f t="shared" si="1845"/>
        <v>#VALUE!</v>
      </c>
      <c r="BF591" s="150" t="e">
        <f t="shared" si="1846"/>
        <v>#VALUE!</v>
      </c>
      <c r="BG591" s="151"/>
      <c r="BH591" s="151"/>
      <c r="BI591" s="151"/>
      <c r="BJ591" s="151"/>
      <c r="BK591" s="151"/>
      <c r="BL591" s="151"/>
      <c r="BM591" s="155"/>
      <c r="BN591" s="151"/>
      <c r="BO591" s="151"/>
      <c r="BP591" s="151"/>
      <c r="BQ591" s="151"/>
      <c r="BR591" s="151"/>
      <c r="BS591" s="151"/>
      <c r="BT591" s="151"/>
      <c r="BU591" s="151"/>
      <c r="BV591" s="151"/>
      <c r="BW591" s="151"/>
      <c r="BX591" s="151"/>
      <c r="BY591" s="151"/>
      <c r="BZ591" s="151"/>
      <c r="CA591" s="151"/>
      <c r="CB591" s="151"/>
      <c r="CC591" s="151"/>
      <c r="CD591" s="151"/>
      <c r="CE591" s="151"/>
      <c r="CF591" s="151"/>
      <c r="CG591" s="151"/>
      <c r="CH591" s="151"/>
      <c r="CI591" s="151"/>
      <c r="CJ591" s="151"/>
      <c r="CK591" s="151"/>
      <c r="CL591" s="151"/>
      <c r="CM591" s="151"/>
      <c r="CN591" s="151"/>
      <c r="CO591" s="151"/>
      <c r="CP591" s="151"/>
      <c r="CQ591" s="151"/>
      <c r="CR591" s="151"/>
      <c r="CS591" s="151"/>
      <c r="CT591" s="151"/>
      <c r="CU591" s="151"/>
      <c r="CV591" s="151"/>
      <c r="CW591" s="151"/>
      <c r="CX591" s="151"/>
      <c r="CY591" s="151"/>
      <c r="CZ591" s="151"/>
      <c r="DA591" s="151"/>
      <c r="DB591" s="151"/>
      <c r="DC591" s="151"/>
      <c r="DD591" s="151"/>
      <c r="DE591" s="151"/>
    </row>
    <row r="592" spans="1:109" ht="15" customHeight="1" x14ac:dyDescent="0.2">
      <c r="A592" s="9">
        <f>Input!A592</f>
        <v>9600</v>
      </c>
      <c r="B592" s="9" t="str">
        <f>Input!B592</f>
        <v>M39_151_10_2-62.5</v>
      </c>
      <c r="C592" s="9">
        <f>Input!O592</f>
        <v>1.3702421070949908</v>
      </c>
      <c r="D592" s="9">
        <f>C592*Input!P592/100</f>
        <v>2.6978502176540019E-3</v>
      </c>
      <c r="E592" s="11">
        <f>Input!M592</f>
        <v>0.47353119274484928</v>
      </c>
      <c r="F592" s="12">
        <f>E592*Input!N592/100</f>
        <v>3.672445647358389E-5</v>
      </c>
      <c r="G592" s="13">
        <f t="shared" si="1821"/>
        <v>65.290480855659823</v>
      </c>
      <c r="H592" s="12">
        <f>G592*Input!L592/100</f>
        <v>5.6445508940298605E-3</v>
      </c>
      <c r="I592" s="9">
        <v>0.3</v>
      </c>
      <c r="J592" s="21">
        <f>(((C592*$G$4*0.000000001*Input!G592*(234/233))-(I592*0.000000000000001))/Input!F592)*1000000000000</f>
        <v>27.644977196855542</v>
      </c>
      <c r="K592" s="9">
        <f>J592*Input!P592/100</f>
        <v>5.4429802851187897E-2</v>
      </c>
      <c r="L592" s="14">
        <f t="shared" si="1822"/>
        <v>0.38230993974450511</v>
      </c>
      <c r="M592" s="22">
        <f>L592*Input!P592/100</f>
        <v>7.5272460889241931E-4</v>
      </c>
      <c r="N592" s="9">
        <v>5.0000000000000001E-3</v>
      </c>
      <c r="O592" s="21">
        <f>(((G592*$D$4*0.000000001*Input!G592*(238/236))-(N592*0.000000001))/Input!F592)*1000000</f>
        <v>0.13267398155906865</v>
      </c>
      <c r="P592" s="9">
        <f>O592*Input!N592/100</f>
        <v>1.0289459143546751E-5</v>
      </c>
      <c r="Q592" s="23">
        <f t="shared" si="1823"/>
        <v>9.8987948825607644E-2</v>
      </c>
      <c r="R592" s="24">
        <f>Q592*Input!N592/100</f>
        <v>7.6769570278639673E-6</v>
      </c>
      <c r="S592" s="65">
        <f>Input!S592*0.0000028263/0.000000000155125</f>
        <v>3.8484704571224326</v>
      </c>
      <c r="T592" s="9">
        <f>S592*Input!T592/100</f>
        <v>2.7553807952418637E-3</v>
      </c>
      <c r="U592" s="9">
        <f>S592*1/((U591+U593)/2)</f>
        <v>3.8390796161717167</v>
      </c>
      <c r="V592" s="9">
        <f>U592*Input!T592/100</f>
        <v>2.7486572558266431E-3</v>
      </c>
      <c r="W592" s="3">
        <v>3.0000000000000001E-3</v>
      </c>
      <c r="X592" s="21">
        <f>((($L$4*0.000000001*Input!G592/Input!W592*(232/229))-(W592*0.000000001))/Input!F592)*1000000000</f>
        <v>0.47003974481980837</v>
      </c>
      <c r="Y592" s="21">
        <f>X592*Input!X592/100</f>
        <v>1.1472524716242235E-3</v>
      </c>
      <c r="Z592" s="21">
        <f t="shared" si="1824"/>
        <v>1.1477025646826701E-4</v>
      </c>
      <c r="AA592" s="21">
        <f>Z592*Input!X592/100</f>
        <v>2.8012622731007942E-7</v>
      </c>
      <c r="AB592" s="14">
        <v>0.05</v>
      </c>
      <c r="AC592" s="14">
        <v>0.85</v>
      </c>
      <c r="AD592" s="21">
        <f>(((Input!G592*$L$4*0.000000001*Input!U592*(230/229))-((AB592*0.000000000000001)+(Input!G592*AC592*0.000000000000001)))/Input!F592)*1000000000000</f>
        <v>4.9576522569818566</v>
      </c>
      <c r="AE592" s="21">
        <f>AD592*Input!V592/100</f>
        <v>1.4549292991022828E-2</v>
      </c>
      <c r="AF592" s="21">
        <f t="shared" si="1825"/>
        <v>0.22601204737627276</v>
      </c>
      <c r="AG592" s="21">
        <f>AF592*Input!V592/100</f>
        <v>6.6328078822942707E-4</v>
      </c>
      <c r="AH592" s="9">
        <f t="shared" si="1826"/>
        <v>1969.256271887509</v>
      </c>
      <c r="AI592" s="3">
        <f t="shared" si="1827"/>
        <v>7.5167415762167584</v>
      </c>
      <c r="AJ592" s="22">
        <f t="shared" si="1828"/>
        <v>2839.0796161717167</v>
      </c>
      <c r="AK592" s="3">
        <f t="shared" si="1829"/>
        <v>2.7486572558266431</v>
      </c>
      <c r="AL592" s="3">
        <f t="shared" si="1830"/>
        <v>2.2832279086260314</v>
      </c>
      <c r="AM592" s="3">
        <f t="shared" si="1831"/>
        <v>6.7029609303699408E-3</v>
      </c>
      <c r="AN592" s="9">
        <f>AL592*1/((AN591+AN593)/2)</f>
        <v>2.279269472058234</v>
      </c>
      <c r="AO592" s="21">
        <f t="shared" si="1832"/>
        <v>6.6913399942561819E-3</v>
      </c>
      <c r="AP592" s="58">
        <f t="shared" si="1833"/>
        <v>86.523700000000005</v>
      </c>
      <c r="AQ592" s="58">
        <f t="shared" si="1834"/>
        <v>0.37609999999999999</v>
      </c>
      <c r="AR592" s="58">
        <f t="shared" si="1835"/>
        <v>0.43467859095253669</v>
      </c>
      <c r="AS592" s="67">
        <f t="shared" si="1836"/>
        <v>1.1594366569860327E-3</v>
      </c>
      <c r="AT592" s="67">
        <f t="shared" si="1837"/>
        <v>2.8313305577996742E-6</v>
      </c>
      <c r="AU592" s="58">
        <v>0.75</v>
      </c>
      <c r="AV592" s="58">
        <f t="shared" si="1838"/>
        <v>0.375</v>
      </c>
      <c r="AW592" s="58">
        <f t="shared" si="1839"/>
        <v>86.503200000000007</v>
      </c>
      <c r="AX592" s="57">
        <f t="shared" si="1840"/>
        <v>0.35556635749999999</v>
      </c>
      <c r="AY592" s="47">
        <f t="shared" si="1841"/>
        <v>0.35987848545973172</v>
      </c>
      <c r="AZ592" s="9" t="str">
        <f>Input!B592</f>
        <v>M39_151_10_2-62.5</v>
      </c>
      <c r="BA592" s="48">
        <f>Input!E592</f>
        <v>62.5</v>
      </c>
      <c r="BB592" s="58">
        <f t="shared" si="1842"/>
        <v>3625.3974185303914</v>
      </c>
      <c r="BC592" s="22">
        <f t="shared" si="1843"/>
        <v>5.0589751890383807</v>
      </c>
      <c r="BD592" s="9">
        <f t="shared" si="1844"/>
        <v>86445.200000000012</v>
      </c>
      <c r="BE592" s="49">
        <f t="shared" si="1845"/>
        <v>179.93924272986587</v>
      </c>
      <c r="BF592" s="89">
        <f t="shared" si="1846"/>
        <v>0.41602910118900999</v>
      </c>
      <c r="BG592" s="85"/>
      <c r="BH592" s="85"/>
      <c r="BI592" s="85"/>
      <c r="BJ592" s="85"/>
      <c r="BK592" s="85"/>
      <c r="BL592" s="85"/>
      <c r="BM592" s="90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s="154" customFormat="1" ht="15" customHeight="1" x14ac:dyDescent="0.2">
      <c r="A593" s="137">
        <f>Input!A593</f>
        <v>9186</v>
      </c>
      <c r="B593" s="137" t="str">
        <f>Input!B593</f>
        <v>Hu1-13</v>
      </c>
      <c r="C593" s="137">
        <f>Input!O593</f>
        <v>2.0864714559905537</v>
      </c>
      <c r="D593" s="137">
        <f>C593*Input!P593/100</f>
        <v>2.446944272562657E-2</v>
      </c>
      <c r="E593" s="138">
        <f>Input!M593</f>
        <v>2.6989101223251937</v>
      </c>
      <c r="F593" s="139">
        <f>E593*Input!N593/100</f>
        <v>3.9635898215799716E-4</v>
      </c>
      <c r="G593" s="140">
        <f t="shared" si="1821"/>
        <v>372.12572766619769</v>
      </c>
      <c r="H593" s="139">
        <f>G593*Input!L593/100</f>
        <v>2.8170119367131808E-2</v>
      </c>
      <c r="I593" s="137">
        <v>0</v>
      </c>
      <c r="J593" s="141">
        <f>(((C593*$G$4*0.000000001*Input!G593*(234/233))-(I593*0.000000000000001))/Input!F593)*1000000000000</f>
        <v>763.15170377084553</v>
      </c>
      <c r="K593" s="137">
        <f>J593*Input!P593/100</f>
        <v>8.9499891564630065</v>
      </c>
      <c r="L593" s="142">
        <f t="shared" si="1822"/>
        <v>10.553833334965979</v>
      </c>
      <c r="M593" s="143">
        <f>L593*Input!P593/100</f>
        <v>0.12377184436638065</v>
      </c>
      <c r="N593" s="137">
        <v>0</v>
      </c>
      <c r="O593" s="141">
        <f>(((G593*$D$4*0.000000001*Input!G593*(238/236))-(N593*0.000000001))/Input!F593)*1000000</f>
        <v>13.710875348025089</v>
      </c>
      <c r="P593" s="137">
        <f>O593*Input!N593/100</f>
        <v>2.0135641244534933E-3</v>
      </c>
      <c r="Q593" s="144">
        <f t="shared" si="1823"/>
        <v>10.229672851872165</v>
      </c>
      <c r="R593" s="145">
        <f>Q593*Input!N593/100</f>
        <v>1.5023185417838833E-3</v>
      </c>
      <c r="S593" s="143">
        <f>Input!S593*0.0000028263/0.000000000155125</f>
        <v>1.0050527040850044</v>
      </c>
      <c r="T593" s="137">
        <f>S593*Input!T593/100</f>
        <v>2.5364147540296532E-3</v>
      </c>
      <c r="U593" s="143">
        <f>S593</f>
        <v>1.0050527040850044</v>
      </c>
      <c r="V593" s="137">
        <f>U593*Input!T593/100</f>
        <v>2.5364147540296532E-3</v>
      </c>
      <c r="W593" s="146">
        <v>0</v>
      </c>
      <c r="X593" s="141">
        <f>((($L$4*0.000000001*Input!G593/Input!W593*(232/229))-(W593*0.000000001))/Input!F593)*1000000000</f>
        <v>0.91474473880010643</v>
      </c>
      <c r="Y593" s="141">
        <f>X593*Input!X593/100</f>
        <v>5.6176971096141949E-3</v>
      </c>
      <c r="Z593" s="141">
        <f t="shared" si="1824"/>
        <v>2.2335449168310806E-4</v>
      </c>
      <c r="AA593" s="141">
        <f>Z593*Input!X593/100</f>
        <v>1.3716808953647711E-6</v>
      </c>
      <c r="AB593" s="142">
        <v>0</v>
      </c>
      <c r="AC593" s="142">
        <v>0.85</v>
      </c>
      <c r="AD593" s="141">
        <f>(((Input!G593*$L$4*0.000000001*Input!U593*(230/229))-((AB593*0.000000000000001)+(Input!G593*AC593*0.000000000000001)))/Input!F593)*1000000000000</f>
        <v>224.70593449449524</v>
      </c>
      <c r="AE593" s="141">
        <f>AD593*Input!V593/100</f>
        <v>0.87448678970692773</v>
      </c>
      <c r="AF593" s="141">
        <f t="shared" si="1825"/>
        <v>10.244011818533112</v>
      </c>
      <c r="AG593" s="141">
        <f>AF593*Input!V593/100</f>
        <v>3.9866561731275965E-2</v>
      </c>
      <c r="AH593" s="137">
        <f t="shared" si="1826"/>
        <v>45864.36449671744</v>
      </c>
      <c r="AI593" s="146">
        <f t="shared" si="1827"/>
        <v>333.4579567592088</v>
      </c>
      <c r="AJ593" s="143">
        <f t="shared" si="1828"/>
        <v>5.0527040850043559</v>
      </c>
      <c r="AK593" s="146">
        <f t="shared" si="1829"/>
        <v>2.5364147540296531</v>
      </c>
      <c r="AL593" s="146">
        <f t="shared" si="1830"/>
        <v>1.0014017033456082</v>
      </c>
      <c r="AM593" s="146">
        <f t="shared" si="1831"/>
        <v>3.8999231023457591E-3</v>
      </c>
      <c r="AN593" s="137">
        <f>AF593/Q593</f>
        <v>1.0014017033456082</v>
      </c>
      <c r="AO593" s="141">
        <f t="shared" si="1832"/>
        <v>3.8999231023457591E-3</v>
      </c>
      <c r="AP593" s="137">
        <f t="shared" si="1833"/>
        <v>564.23260000000005</v>
      </c>
      <c r="AQ593" s="137" t="e">
        <f t="shared" si="1834"/>
        <v>#VALUE!</v>
      </c>
      <c r="AR593" s="137" t="e">
        <f t="shared" si="1835"/>
        <v>#VALUE!</v>
      </c>
      <c r="AS593" s="145">
        <f t="shared" si="1836"/>
        <v>2.1833981879707056E-5</v>
      </c>
      <c r="AT593" s="145">
        <f t="shared" si="1837"/>
        <v>1.3412677595074231E-7</v>
      </c>
      <c r="AU593" s="137">
        <v>0.75</v>
      </c>
      <c r="AV593" s="137">
        <f t="shared" si="1838"/>
        <v>0.375</v>
      </c>
      <c r="AW593" s="137">
        <f t="shared" si="1839"/>
        <v>564.23080000000004</v>
      </c>
      <c r="AX593" s="147">
        <f t="shared" si="1840"/>
        <v>213.2752875999</v>
      </c>
      <c r="AY593" s="147">
        <f t="shared" si="1841"/>
        <v>98.752128206392356</v>
      </c>
      <c r="AZ593" s="137" t="str">
        <f>Input!B593</f>
        <v>Hu1-13</v>
      </c>
      <c r="BA593" s="148">
        <f>Input!E593</f>
        <v>0</v>
      </c>
      <c r="BB593" s="137">
        <f t="shared" si="1842"/>
        <v>24.893558429582747</v>
      </c>
      <c r="BC593" s="143">
        <f t="shared" si="1843"/>
        <v>19.527392934707116</v>
      </c>
      <c r="BD593" s="137">
        <f t="shared" si="1844"/>
        <v>564172.80000000005</v>
      </c>
      <c r="BE593" s="149">
        <f t="shared" si="1845"/>
        <v>49376.064103196179</v>
      </c>
      <c r="BF593" s="150">
        <f t="shared" si="1846"/>
        <v>17.502080390930868</v>
      </c>
      <c r="BG593" s="151"/>
      <c r="BH593" s="151"/>
      <c r="BI593" s="151"/>
      <c r="BJ593" s="151"/>
      <c r="BK593" s="151"/>
      <c r="BL593" s="151"/>
      <c r="BM593" s="155"/>
      <c r="BN593" s="151"/>
      <c r="BO593" s="151"/>
      <c r="BP593" s="151"/>
      <c r="BQ593" s="151"/>
      <c r="BR593" s="151"/>
      <c r="BS593" s="151"/>
      <c r="BT593" s="151"/>
      <c r="BU593" s="151"/>
      <c r="BV593" s="151"/>
      <c r="BW593" s="151"/>
      <c r="BX593" s="151"/>
      <c r="BY593" s="151"/>
      <c r="BZ593" s="151"/>
      <c r="CA593" s="151"/>
      <c r="CB593" s="151"/>
      <c r="CC593" s="151"/>
      <c r="CD593" s="151"/>
      <c r="CE593" s="151"/>
      <c r="CF593" s="151"/>
      <c r="CG593" s="151"/>
      <c r="CH593" s="151"/>
      <c r="CI593" s="151"/>
      <c r="CJ593" s="151"/>
      <c r="CK593" s="151"/>
      <c r="CL593" s="151"/>
      <c r="CM593" s="151"/>
      <c r="CN593" s="151"/>
      <c r="CO593" s="151"/>
      <c r="CP593" s="151"/>
      <c r="CQ593" s="151"/>
      <c r="CR593" s="151"/>
      <c r="CS593" s="151"/>
      <c r="CT593" s="151"/>
      <c r="CU593" s="151"/>
      <c r="CV593" s="151"/>
      <c r="CW593" s="151"/>
      <c r="CX593" s="151"/>
      <c r="CY593" s="151"/>
      <c r="CZ593" s="151"/>
      <c r="DA593" s="151"/>
      <c r="DB593" s="151"/>
      <c r="DC593" s="151"/>
      <c r="DD593" s="151"/>
      <c r="DE593" s="151"/>
    </row>
    <row r="594" spans="1:109" ht="15" customHeight="1" x14ac:dyDescent="0.2">
      <c r="A594" s="9">
        <f>Input!A594</f>
        <v>9601</v>
      </c>
      <c r="B594" s="9" t="str">
        <f>Input!B594</f>
        <v>M39_151_10_2-96.5</v>
      </c>
      <c r="C594" s="9">
        <f>Input!O594</f>
        <v>1.1102198485026946</v>
      </c>
      <c r="D594" s="9">
        <f>C594*Input!P594/100</f>
        <v>2.0316419573808467E-3</v>
      </c>
      <c r="E594" s="11">
        <f>Input!M594</f>
        <v>0.40365266347978124</v>
      </c>
      <c r="F594" s="12">
        <f>E594*Input!N594/100</f>
        <v>2.5546938496650113E-5</v>
      </c>
      <c r="G594" s="13">
        <f t="shared" si="1821"/>
        <v>55.655629240592233</v>
      </c>
      <c r="H594" s="12">
        <f>G594*Input!L594/100</f>
        <v>5.4308178021401808E-3</v>
      </c>
      <c r="I594" s="9">
        <v>0.3</v>
      </c>
      <c r="J594" s="21">
        <f>(((C594*$G$4*0.000000001*Input!G594*(234/233))-(I594*0.000000000000001))/Input!F594)*1000000000000</f>
        <v>26.233813396382605</v>
      </c>
      <c r="K594" s="9">
        <f>J594*Input!P594/100</f>
        <v>4.8006452118533958E-2</v>
      </c>
      <c r="L594" s="14">
        <f t="shared" si="1822"/>
        <v>0.36279457014637789</v>
      </c>
      <c r="M594" s="22">
        <f>L594*Input!P594/100</f>
        <v>6.6389433733632364E-4</v>
      </c>
      <c r="N594" s="9">
        <v>5.0000000000000001E-3</v>
      </c>
      <c r="O594" s="21">
        <f>(((G594*$D$4*0.000000001*Input!G594*(238/236))-(N594*0.000000001))/Input!F594)*1000000</f>
        <v>0.13245629469942485</v>
      </c>
      <c r="P594" s="9">
        <f>O594*Input!N594/100</f>
        <v>8.383080604520438E-6</v>
      </c>
      <c r="Q594" s="23">
        <f t="shared" si="1823"/>
        <v>9.8825532838168292E-2</v>
      </c>
      <c r="R594" s="24">
        <f>Q594*Input!N594/100</f>
        <v>6.2546095634565832E-6</v>
      </c>
      <c r="S594" s="65">
        <f>Input!S594*0.0000028263/0.000000000155125</f>
        <v>3.6326331023200602</v>
      </c>
      <c r="T594" s="9">
        <f>S594*Input!T594/100</f>
        <v>3.0680774577446349E-3</v>
      </c>
      <c r="U594" s="9">
        <f>S594*1/((U593+U595)/2)</f>
        <v>3.6194787918142635</v>
      </c>
      <c r="V594" s="9">
        <f>U594*Input!T594/100</f>
        <v>3.0569674880895018E-3</v>
      </c>
      <c r="W594" s="3">
        <v>3.0000000000000001E-3</v>
      </c>
      <c r="X594" s="21">
        <f>((($L$4*0.000000001*Input!G594/Input!W594*(232/229))-(W594*0.000000001))/Input!F594)*1000000000</f>
        <v>0.78478345189218879</v>
      </c>
      <c r="Y594" s="21">
        <f>X594*Input!X594/100</f>
        <v>1.8195674778657641E-3</v>
      </c>
      <c r="Z594" s="21">
        <f t="shared" si="1824"/>
        <v>1.9162166399406717E-4</v>
      </c>
      <c r="AA594" s="21">
        <f>Z594*Input!X594/100</f>
        <v>4.4428631492859866E-7</v>
      </c>
      <c r="AB594" s="14">
        <v>0.05</v>
      </c>
      <c r="AC594" s="14">
        <v>0.85</v>
      </c>
      <c r="AD594" s="21">
        <f>(((Input!G594*$L$4*0.000000001*Input!U594*(230/229))-((AB594*0.000000000000001)+(Input!G594*AC594*0.000000000000001)))/Input!F594)*1000000000000</f>
        <v>5.4884275902538846</v>
      </c>
      <c r="AE594" s="21">
        <f>AD594*Input!V594/100</f>
        <v>1.7689503057965201E-2</v>
      </c>
      <c r="AF594" s="21">
        <f t="shared" si="1825"/>
        <v>0.25020931123250484</v>
      </c>
      <c r="AG594" s="21">
        <f>AF594*Input!V594/100</f>
        <v>8.0643832926545337E-4</v>
      </c>
      <c r="AH594" s="9">
        <f t="shared" si="1826"/>
        <v>1305.7464694610501</v>
      </c>
      <c r="AI594" s="3">
        <f t="shared" si="1827"/>
        <v>5.1842908100227199</v>
      </c>
      <c r="AJ594" s="22">
        <f t="shared" si="1828"/>
        <v>2619.4787918142633</v>
      </c>
      <c r="AK594" s="3">
        <f t="shared" si="1829"/>
        <v>3.0569674880895019</v>
      </c>
      <c r="AL594" s="3">
        <f t="shared" si="1830"/>
        <v>2.531828607918917</v>
      </c>
      <c r="AM594" s="3">
        <f t="shared" si="1831"/>
        <v>8.1617955271957084E-3</v>
      </c>
      <c r="AN594" s="9">
        <f>AL594*1/((AN593+AN595)/2)</f>
        <v>2.5283663540983761</v>
      </c>
      <c r="AO594" s="21">
        <f t="shared" si="1832"/>
        <v>8.1506343420909497E-3</v>
      </c>
      <c r="AP594" s="58">
        <f t="shared" si="1833"/>
        <v>109.53660000000001</v>
      </c>
      <c r="AQ594" s="58">
        <f t="shared" si="1834"/>
        <v>0.54800000000000004</v>
      </c>
      <c r="AR594" s="58">
        <f t="shared" si="1835"/>
        <v>0.50028940098560659</v>
      </c>
      <c r="AS594" s="67">
        <f t="shared" si="1836"/>
        <v>1.9389894341157476E-3</v>
      </c>
      <c r="AT594" s="67">
        <f t="shared" si="1837"/>
        <v>4.4973378270513431E-6</v>
      </c>
      <c r="AU594" s="58">
        <v>0.75</v>
      </c>
      <c r="AV594" s="58">
        <f t="shared" si="1838"/>
        <v>0.375</v>
      </c>
      <c r="AW594" s="58">
        <f t="shared" si="1839"/>
        <v>109.50190000000001</v>
      </c>
      <c r="AX594" s="57">
        <f t="shared" si="1840"/>
        <v>0.59122871379999997</v>
      </c>
      <c r="AY594" s="47">
        <f t="shared" si="1841"/>
        <v>0.5506958606066803</v>
      </c>
      <c r="AZ594" s="9" t="str">
        <f>Input!B594</f>
        <v>M39_151_10_2-96.5</v>
      </c>
      <c r="BA594" s="48">
        <f>Input!E594</f>
        <v>96.5</v>
      </c>
      <c r="BB594" s="58">
        <f t="shared" si="1842"/>
        <v>3569.6251259129908</v>
      </c>
      <c r="BC594" s="22">
        <f t="shared" si="1843"/>
        <v>7.2754945396867203</v>
      </c>
      <c r="BD594" s="9">
        <f t="shared" si="1844"/>
        <v>109443.90000000001</v>
      </c>
      <c r="BE594" s="49">
        <f t="shared" si="1845"/>
        <v>275.34793030334015</v>
      </c>
      <c r="BF594" s="89">
        <f t="shared" si="1846"/>
        <v>0.50290986787140701</v>
      </c>
      <c r="BG594" s="85"/>
      <c r="BH594" s="85"/>
      <c r="BI594" s="85"/>
      <c r="BJ594" s="85"/>
      <c r="BK594" s="85"/>
      <c r="BL594" s="85"/>
      <c r="BM594" s="90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s="154" customFormat="1" ht="15" customHeight="1" x14ac:dyDescent="0.2">
      <c r="A595" s="137">
        <f>Input!A595</f>
        <v>9186</v>
      </c>
      <c r="B595" s="137" t="str">
        <f>Input!B595</f>
        <v>Hu1-13</v>
      </c>
      <c r="C595" s="137">
        <f>Input!O595</f>
        <v>2.0862920474242364</v>
      </c>
      <c r="D595" s="137">
        <f>C595*Input!P595/100</f>
        <v>2.8156080928003053E-2</v>
      </c>
      <c r="E595" s="138">
        <f>Input!M595</f>
        <v>2.6991945117446514</v>
      </c>
      <c r="F595" s="139">
        <f>E595*Input!N595/100</f>
        <v>4.2656958606953428E-4</v>
      </c>
      <c r="G595" s="140">
        <f t="shared" si="1821"/>
        <v>372.16493927935255</v>
      </c>
      <c r="H595" s="139">
        <f>G595*Input!L595/100</f>
        <v>3.7116048632871684E-2</v>
      </c>
      <c r="I595" s="137">
        <v>0</v>
      </c>
      <c r="J595" s="141">
        <f>(((C595*$G$4*0.000000001*Input!G595*(234/233))-(I595*0.000000000000001))/Input!F595)*1000000000000</f>
        <v>763.08608295793522</v>
      </c>
      <c r="K595" s="137">
        <f>J595*Input!P595/100</f>
        <v>10.298420843487742</v>
      </c>
      <c r="L595" s="142">
        <f t="shared" si="1822"/>
        <v>10.552925846822614</v>
      </c>
      <c r="M595" s="143">
        <f>L595*Input!P595/100</f>
        <v>0.1424196744349345</v>
      </c>
      <c r="N595" s="137">
        <v>0</v>
      </c>
      <c r="O595" s="141">
        <f>(((G595*$D$4*0.000000001*Input!G595*(238/236))-(N595*0.000000001))/Input!F595)*1000000</f>
        <v>13.712320089681443</v>
      </c>
      <c r="P595" s="137">
        <f>O595*Input!N595/100</f>
        <v>2.1670386032785925E-3</v>
      </c>
      <c r="Q595" s="144">
        <f t="shared" si="1823"/>
        <v>10.230750772437032</v>
      </c>
      <c r="R595" s="145">
        <f>Q595*Input!N595/100</f>
        <v>1.6168257245596706E-3</v>
      </c>
      <c r="S595" s="143">
        <f>Input!S595*0.0000028263/0.000000000155125</f>
        <v>1.0022159173173624</v>
      </c>
      <c r="T595" s="137">
        <f>S595*Input!T595/100</f>
        <v>3.0254413172201271E-3</v>
      </c>
      <c r="U595" s="143">
        <f>S595</f>
        <v>1.0022159173173624</v>
      </c>
      <c r="V595" s="137">
        <f>U595*Input!T595/100</f>
        <v>3.0254413172201271E-3</v>
      </c>
      <c r="W595" s="146">
        <v>0</v>
      </c>
      <c r="X595" s="141">
        <f>((($L$4*0.000000001*Input!G595/Input!W595*(232/229))-(W595*0.000000001))/Input!F595)*1000000000</f>
        <v>0.91052802782744791</v>
      </c>
      <c r="Y595" s="141">
        <f>X595*Input!X595/100</f>
        <v>5.5061736505785273E-3</v>
      </c>
      <c r="Z595" s="141">
        <f t="shared" si="1824"/>
        <v>2.2232489151606248E-4</v>
      </c>
      <c r="AA595" s="141">
        <f>Z595*Input!X595/100</f>
        <v>1.3444500576817616E-6</v>
      </c>
      <c r="AB595" s="142">
        <v>0</v>
      </c>
      <c r="AC595" s="142">
        <v>0.85</v>
      </c>
      <c r="AD595" s="141">
        <f>(((Input!G595*$L$4*0.000000001*Input!U595*(230/229))-((AB595*0.000000000000001)+(Input!G595*AC595*0.000000000000001)))/Input!F595)*1000000000000</f>
        <v>224.71509731735398</v>
      </c>
      <c r="AE595" s="141">
        <f>AD595*Input!V595/100</f>
        <v>0.46563918720533992</v>
      </c>
      <c r="AF595" s="141">
        <f t="shared" si="1825"/>
        <v>10.244429538100096</v>
      </c>
      <c r="AG595" s="141">
        <f>AF595*Input!V595/100</f>
        <v>2.1227803118036955E-2</v>
      </c>
      <c r="AH595" s="137">
        <f t="shared" si="1826"/>
        <v>46078.644043147811</v>
      </c>
      <c r="AI595" s="146">
        <f t="shared" si="1827"/>
        <v>294.55297129733356</v>
      </c>
      <c r="AJ595" s="143">
        <f t="shared" si="1828"/>
        <v>2.2159173173623703</v>
      </c>
      <c r="AK595" s="146">
        <f t="shared" si="1829"/>
        <v>3.0254413172201273</v>
      </c>
      <c r="AL595" s="146">
        <f t="shared" si="1830"/>
        <v>1.0013370246199249</v>
      </c>
      <c r="AM595" s="146">
        <f t="shared" si="1831"/>
        <v>2.0809275862516681E-3</v>
      </c>
      <c r="AN595" s="137">
        <f>AF595/Q595</f>
        <v>1.0013370246199249</v>
      </c>
      <c r="AO595" s="141">
        <f t="shared" si="1832"/>
        <v>2.0809275862516681E-3</v>
      </c>
      <c r="AP595" s="137">
        <f t="shared" si="1833"/>
        <v>688.50210000000004</v>
      </c>
      <c r="AQ595" s="137" t="e">
        <f t="shared" si="1834"/>
        <v>#VALUE!</v>
      </c>
      <c r="AR595" s="137" t="e">
        <f t="shared" si="1835"/>
        <v>#VALUE!</v>
      </c>
      <c r="AS595" s="145">
        <f t="shared" si="1836"/>
        <v>2.1731043641003801E-5</v>
      </c>
      <c r="AT595" s="145">
        <f t="shared" si="1837"/>
        <v>1.3145751618651605E-7</v>
      </c>
      <c r="AU595" s="137">
        <v>0.75</v>
      </c>
      <c r="AV595" s="137">
        <f t="shared" si="1838"/>
        <v>0.375</v>
      </c>
      <c r="AW595" s="137">
        <f t="shared" si="1839"/>
        <v>688.50040000000001</v>
      </c>
      <c r="AX595" s="147">
        <f t="shared" si="1840"/>
        <v>311.06740101989999</v>
      </c>
      <c r="AY595" s="147">
        <f t="shared" si="1841"/>
        <v>282.22351352914035</v>
      </c>
      <c r="AZ595" s="137" t="str">
        <f>Input!B595</f>
        <v>Hu1-13</v>
      </c>
      <c r="BA595" s="148">
        <f>Input!E595</f>
        <v>0</v>
      </c>
      <c r="BB595" s="137">
        <f t="shared" si="1842"/>
        <v>15.511398442483497</v>
      </c>
      <c r="BC595" s="143">
        <f t="shared" si="1843"/>
        <v>25.188927876727071</v>
      </c>
      <c r="BD595" s="137">
        <f t="shared" si="1844"/>
        <v>688442.4</v>
      </c>
      <c r="BE595" s="149">
        <f t="shared" si="1845"/>
        <v>141111.75676457016</v>
      </c>
      <c r="BF595" s="150">
        <f t="shared" si="1846"/>
        <v>40.991045688446995</v>
      </c>
      <c r="BG595" s="151"/>
      <c r="BH595" s="151"/>
      <c r="BI595" s="151"/>
      <c r="BJ595" s="151"/>
      <c r="BK595" s="151"/>
      <c r="BL595" s="151"/>
      <c r="BM595" s="155"/>
      <c r="BN595" s="151"/>
      <c r="BO595" s="151"/>
      <c r="BP595" s="151"/>
      <c r="BQ595" s="151"/>
      <c r="BR595" s="151"/>
      <c r="BS595" s="151"/>
      <c r="BT595" s="151"/>
      <c r="BU595" s="151"/>
      <c r="BV595" s="151"/>
      <c r="BW595" s="151"/>
      <c r="BX595" s="151"/>
      <c r="BY595" s="151"/>
      <c r="BZ595" s="151"/>
      <c r="CA595" s="151"/>
      <c r="CB595" s="151"/>
      <c r="CC595" s="151"/>
      <c r="CD595" s="151"/>
      <c r="CE595" s="151"/>
      <c r="CF595" s="151"/>
      <c r="CG595" s="151"/>
      <c r="CH595" s="151"/>
      <c r="CI595" s="151"/>
      <c r="CJ595" s="151"/>
      <c r="CK595" s="151"/>
      <c r="CL595" s="151"/>
      <c r="CM595" s="151"/>
      <c r="CN595" s="151"/>
      <c r="CO595" s="151"/>
      <c r="CP595" s="151"/>
      <c r="CQ595" s="151"/>
      <c r="CR595" s="151"/>
      <c r="CS595" s="151"/>
      <c r="CT595" s="151"/>
      <c r="CU595" s="151"/>
      <c r="CV595" s="151"/>
      <c r="CW595" s="151"/>
      <c r="CX595" s="151"/>
      <c r="CY595" s="151"/>
      <c r="CZ595" s="151"/>
      <c r="DA595" s="151"/>
      <c r="DB595" s="151"/>
      <c r="DC595" s="151"/>
      <c r="DD595" s="151"/>
      <c r="DE595" s="151"/>
    </row>
    <row r="596" spans="1:109" s="76" customFormat="1" ht="15" customHeight="1" x14ac:dyDescent="0.2">
      <c r="A596" s="58"/>
      <c r="B596" s="58"/>
      <c r="C596" s="58"/>
      <c r="D596" s="58"/>
      <c r="E596" s="60"/>
      <c r="F596" s="61"/>
      <c r="G596" s="59"/>
      <c r="H596" s="61"/>
      <c r="I596" s="58"/>
      <c r="J596" s="63"/>
      <c r="K596" s="58"/>
      <c r="L596" s="64"/>
      <c r="M596" s="65"/>
      <c r="N596" s="58"/>
      <c r="O596" s="63"/>
      <c r="P596" s="58"/>
      <c r="Q596" s="66"/>
      <c r="R596" s="67"/>
      <c r="S596" s="65"/>
      <c r="T596" s="58"/>
      <c r="U596" s="58"/>
      <c r="V596" s="58"/>
      <c r="W596" s="68"/>
      <c r="X596" s="63"/>
      <c r="Y596" s="63"/>
      <c r="Z596" s="63"/>
      <c r="AA596" s="63"/>
      <c r="AB596" s="64"/>
      <c r="AC596" s="64"/>
      <c r="AD596" s="63"/>
      <c r="AE596" s="63"/>
      <c r="AF596" s="63"/>
      <c r="AG596" s="63"/>
      <c r="AH596" s="58"/>
      <c r="AI596" s="68"/>
      <c r="AJ596" s="65"/>
      <c r="AK596" s="68"/>
      <c r="AL596" s="68"/>
      <c r="AM596" s="68"/>
      <c r="AN596" s="58"/>
      <c r="AO596" s="63"/>
      <c r="AP596" s="58"/>
      <c r="AQ596" s="58"/>
      <c r="AR596" s="58"/>
      <c r="AS596" s="67"/>
      <c r="AT596" s="67"/>
      <c r="AU596" s="58"/>
      <c r="AV596" s="58"/>
      <c r="AW596" s="58"/>
      <c r="AX596" s="57"/>
      <c r="AY596" s="57"/>
      <c r="AZ596" s="58"/>
      <c r="BA596" s="69"/>
      <c r="BB596" s="58"/>
      <c r="BC596" s="65"/>
      <c r="BD596" s="58"/>
      <c r="BE596" s="62"/>
      <c r="BF596" s="74"/>
      <c r="BG596" s="75"/>
      <c r="BH596" s="75"/>
      <c r="BI596" s="75"/>
      <c r="BJ596" s="75"/>
      <c r="BK596" s="75"/>
      <c r="BL596" s="75"/>
      <c r="BM596" s="103"/>
      <c r="BN596" s="75"/>
      <c r="BO596" s="75"/>
      <c r="BP596" s="75"/>
      <c r="BQ596" s="75"/>
      <c r="BR596" s="75"/>
      <c r="BS596" s="75"/>
      <c r="BT596" s="75"/>
      <c r="BU596" s="75"/>
      <c r="BV596" s="75"/>
      <c r="BW596" s="75"/>
      <c r="BX596" s="75"/>
      <c r="BY596" s="75"/>
      <c r="BZ596" s="75"/>
      <c r="CA596" s="75"/>
      <c r="CB596" s="75"/>
      <c r="CC596" s="75"/>
      <c r="CD596" s="75"/>
      <c r="CE596" s="75"/>
      <c r="CF596" s="75"/>
      <c r="CG596" s="75"/>
      <c r="CH596" s="75"/>
      <c r="CI596" s="75"/>
      <c r="CJ596" s="75"/>
      <c r="CK596" s="75"/>
      <c r="CL596" s="75"/>
      <c r="CM596" s="75"/>
      <c r="CN596" s="75"/>
      <c r="CO596" s="75"/>
      <c r="CP596" s="75"/>
      <c r="CQ596" s="75"/>
      <c r="CR596" s="75"/>
      <c r="CS596" s="75"/>
      <c r="CT596" s="75"/>
      <c r="CU596" s="75"/>
      <c r="CV596" s="75"/>
      <c r="CW596" s="75"/>
      <c r="CX596" s="75"/>
      <c r="CY596" s="75"/>
      <c r="CZ596" s="75"/>
      <c r="DA596" s="75"/>
      <c r="DB596" s="75"/>
      <c r="DC596" s="75"/>
      <c r="DD596" s="75"/>
      <c r="DE596" s="75"/>
    </row>
    <row r="597" spans="1:109" s="154" customFormat="1" ht="15" customHeight="1" x14ac:dyDescent="0.2">
      <c r="A597" s="137">
        <f>Input!A597</f>
        <v>9186</v>
      </c>
      <c r="B597" s="137" t="str">
        <f>Input!B597</f>
        <v>Hu1-13</v>
      </c>
      <c r="C597" s="137">
        <f>Input!O597</f>
        <v>2.0748024448123732</v>
      </c>
      <c r="D597" s="137">
        <f>C597*Input!P597/100</f>
        <v>1.8242282027033339E-2</v>
      </c>
      <c r="E597" s="138">
        <f>Input!M597</f>
        <v>2.7001218875695248</v>
      </c>
      <c r="F597" s="139">
        <f>E597*Input!N597/100</f>
        <v>2.6442295331286289E-4</v>
      </c>
      <c r="G597" s="140">
        <f t="shared" ref="G597:G607" si="1847">E597*137.88</f>
        <v>372.29280585808607</v>
      </c>
      <c r="H597" s="139">
        <f>G597*Input!L597/100</f>
        <v>3.1450562502543022E-2</v>
      </c>
      <c r="I597" s="137">
        <v>0</v>
      </c>
      <c r="J597" s="141">
        <f>(((C597*$G$4*0.000000001*Input!G597*(234/233))-(I597*0.000000000000001))/Input!F597)*1000000000000</f>
        <v>758.88362440825392</v>
      </c>
      <c r="K597" s="137">
        <f>J597*Input!P597/100</f>
        <v>6.672331207612646</v>
      </c>
      <c r="L597" s="142">
        <f t="shared" ref="L597:L607" si="1848">(J597/234)*602200000000*0.0000028263/(365.2425*24*60)</f>
        <v>10.494808899810259</v>
      </c>
      <c r="M597" s="143">
        <f>L597*Input!P597/100</f>
        <v>9.2273490543082148E-2</v>
      </c>
      <c r="N597" s="137">
        <v>0</v>
      </c>
      <c r="O597" s="141">
        <f>(((G597*$D$4*0.000000001*Input!G597*(238/236))-(N597*0.000000001))/Input!F597)*1000000</f>
        <v>13.71703130041441</v>
      </c>
      <c r="P597" s="137">
        <f>O597*Input!N597/100</f>
        <v>1.3433089609171081E-3</v>
      </c>
      <c r="Q597" s="144">
        <f t="shared" ref="Q597:Q607" si="1849">(O597/238.05)*602200000000000000*0.00000000015512/(365.2425*24*60)</f>
        <v>10.234265802900891</v>
      </c>
      <c r="R597" s="145">
        <f>Q597*Input!N597/100</f>
        <v>1.0022417139945543E-3</v>
      </c>
      <c r="S597" s="143">
        <f>Input!S597*0.0000028263/0.000000000155125</f>
        <v>0.99917042964686775</v>
      </c>
      <c r="T597" s="137">
        <f>S597*Input!T597/100</f>
        <v>2.2062119756854461E-3</v>
      </c>
      <c r="U597" s="143">
        <f>S597</f>
        <v>0.99917042964686775</v>
      </c>
      <c r="V597" s="137">
        <f>U597*Input!T597/100</f>
        <v>2.2062119756854461E-3</v>
      </c>
      <c r="W597" s="146">
        <v>0</v>
      </c>
      <c r="X597" s="141">
        <f>((($L$4*0.000000001*Input!G597/Input!W597*(232/229))-(W597*0.000000001))/Input!F597)*1000000000</f>
        <v>0.92030204331486176</v>
      </c>
      <c r="Y597" s="141">
        <f>X597*Input!X597/100</f>
        <v>4.9787534066989452E-3</v>
      </c>
      <c r="Z597" s="141">
        <f t="shared" ref="Z597:Z607" si="1850">(X597/232)*6.022E+23*0.000000001*0.000000000049475/(365.2425*24*60)</f>
        <v>2.2471142643481774E-4</v>
      </c>
      <c r="AA597" s="141">
        <f>Z597*Input!X597/100</f>
        <v>1.2156691251675952E-6</v>
      </c>
      <c r="AB597" s="142">
        <v>0</v>
      </c>
      <c r="AC597" s="142">
        <v>0.85</v>
      </c>
      <c r="AD597" s="141">
        <f>(((Input!G597*$L$4*0.000000001*Input!U597*(230/229))-((AB597*0.000000000000001)+(Input!G597*AC597*0.000000000000001)))/Input!F597)*1000000000000</f>
        <v>224.45784276329218</v>
      </c>
      <c r="AE597" s="141">
        <f>AD597*Input!V597/100</f>
        <v>0.72106028443555525</v>
      </c>
      <c r="AF597" s="141">
        <f t="shared" ref="AF597:AF607" si="1851">(AD597/230)*602200000000*0.0000091577/(365.2425*24*60)</f>
        <v>10.232701682767262</v>
      </c>
      <c r="AG597" s="141">
        <f>AF597*Input!V597/100</f>
        <v>3.2872073860664444E-2</v>
      </c>
      <c r="AH597" s="137">
        <f t="shared" ref="AH597:AH607" si="1852">AF597/Z597</f>
        <v>45537.0776872153</v>
      </c>
      <c r="AI597" s="146">
        <f t="shared" ref="AI597:AI607" si="1853">AH597*SQRT((AG597/AF597)^2+(AA597/Z597)^2)</f>
        <v>286.51112363799842</v>
      </c>
      <c r="AJ597" s="143">
        <f t="shared" ref="AJ597:AJ607" si="1854">(U597-1)*1000</f>
        <v>-0.82957035313224736</v>
      </c>
      <c r="AK597" s="146">
        <f t="shared" ref="AK597:AK607" si="1855">V597*1000</f>
        <v>2.2062119756854459</v>
      </c>
      <c r="AL597" s="146">
        <f t="shared" ref="AL597:AL607" si="1856">AF597/Q597</f>
        <v>0.99984716831048237</v>
      </c>
      <c r="AM597" s="146">
        <f t="shared" ref="AM597:AM607" si="1857">AL597*SQRT((R597/Q597)^2+(AG597/AF597)^2)</f>
        <v>3.2134541967320279E-3</v>
      </c>
      <c r="AN597" s="137">
        <f>AF597/Q597</f>
        <v>0.99984716831048237</v>
      </c>
      <c r="AO597" s="141">
        <f t="shared" ref="AO597:AO607" si="1858">AN597*SQRT((R597/Q597)^2+(AG597/AF597)^2)</f>
        <v>3.2134541967320279E-3</v>
      </c>
      <c r="AP597" s="137" t="str">
        <f t="shared" ref="AP597:AP607" si="1859">ThU_Alter_Kombi(AN597,U597)</f>
        <v>Out of range</v>
      </c>
      <c r="AQ597" s="137" t="e">
        <f t="shared" ref="AQ597:AQ607" si="1860">Montealter(AN597,AO597,U597,V597)</f>
        <v>#VALUE!</v>
      </c>
      <c r="AR597" s="137" t="e">
        <f t="shared" ref="AR597:AR607" si="1861">(AQ597/AP597)*100</f>
        <v>#VALUE!</v>
      </c>
      <c r="AS597" s="145">
        <f t="shared" ref="AS597:AS607" si="1862">Z597/Q597</f>
        <v>2.1956770594244635E-5</v>
      </c>
      <c r="AT597" s="145">
        <f t="shared" ref="AT597:AT607" si="1863">AS597*SQRT((Y597/X597)^2+(P597/O597)^2)</f>
        <v>1.1880366486813595E-7</v>
      </c>
      <c r="AU597" s="137">
        <v>0.75</v>
      </c>
      <c r="AV597" s="137">
        <f t="shared" ref="AV597:AV607" si="1864">AU597/2</f>
        <v>0.375</v>
      </c>
      <c r="AW597" s="137" t="str">
        <f t="shared" ref="AW597:AW607" si="1865">marincorr_age(AN597,U597,AS597,AU597)</f>
        <v>Out of range</v>
      </c>
      <c r="AX597" s="147">
        <f t="shared" ref="AX597:AX607" si="1866">marincorr_age_error(AN597, AO597, U597, V597, AS597, AT597, AU597, AV597)</f>
        <v>321.46457177550002</v>
      </c>
      <c r="AY597" s="147" t="e">
        <f t="shared" ref="AY597:AY607" si="1867">SQRT(((AU597*EXP(-0.0000091577*AW597*1000))/(0.0000091577*(EXP(-0.0000091577*AW597*1000)+(AJ597/1000)*EXP(-(0.0000091577-0.0000028263)*AW597*1000)-AS597*AU597*EXP(-0.0000091577*AW597*1000))))^2*AT597^2+((AS597*EXP(-0.0000091577*AW597*1000))/(0.0000091577*(EXP(-0.0000091577*AW597*1000)+(AJ597/1000)*EXP(-(0.0000091577-0.0000028263)*AW597*1000)-AS597*AU597*EXP(-0.0000091577*AW597*1000))))^2*AV597^2+((0.0000091577/(0.0000091577-0.0000028263))*(EXP(-(0.0000091577-0.0000028263)*AW597*1000)-1)/(0.0000091577*(EXP(-0.0000091577*AW597*1000)+(AJ597/1000)*EXP(-(0.0000091577-0.0000028263)*AW597*1000)-AS597*AU597*EXP(-0.0000091577*AW597*1000))))^2*T597^2+(1/(0.0000091577*(EXP(-0.0000091577*AW597*1000)+(AJ597/1000)*EXP(-(0.0000091577-0.0000028263)*AW597*1000)-AS597*AU597*EXP(-0.0000091577*AW597*1000))))^2*AO597^2)/1000</f>
        <v>#VALUE!</v>
      </c>
      <c r="AZ597" s="137" t="str">
        <f>Input!B597</f>
        <v>Hu1-13</v>
      </c>
      <c r="BA597" s="148">
        <f>Input!E597</f>
        <v>0</v>
      </c>
      <c r="BB597" s="137" t="e">
        <f t="shared" ref="BB597:BB607" si="1868">((U597-1)*EXP(0.0000028263*AW597*1000))*1000</f>
        <v>#VALUE!</v>
      </c>
      <c r="BC597" s="143" t="e">
        <f t="shared" ref="BC597:BC607" si="1869">SQRT((EXP(0.0000028263*AW597*1000)*V597)^2+((U597-1)*0.0000028263*EXP(0.0000028263*AW597*1000)*AX597*1000)^2)*1000</f>
        <v>#VALUE!</v>
      </c>
      <c r="BD597" s="137" t="e">
        <f t="shared" ref="BD597:BD607" si="1870">AW597*1000-58</f>
        <v>#VALUE!</v>
      </c>
      <c r="BE597" s="149" t="e">
        <f t="shared" ref="BE597:BE607" si="1871">AY597/2*1000</f>
        <v>#VALUE!</v>
      </c>
      <c r="BF597" s="150" t="e">
        <f t="shared" ref="BF597:BF607" si="1872">AY597/AW597*100</f>
        <v>#VALUE!</v>
      </c>
      <c r="BG597" s="151"/>
      <c r="BH597" s="151"/>
      <c r="BI597" s="151"/>
      <c r="BJ597" s="151"/>
      <c r="BK597" s="151"/>
      <c r="BL597" s="151"/>
      <c r="BM597" s="155"/>
      <c r="BN597" s="151"/>
      <c r="BO597" s="151"/>
      <c r="BP597" s="151"/>
      <c r="BQ597" s="151"/>
      <c r="BR597" s="151"/>
      <c r="BS597" s="151"/>
      <c r="BT597" s="151"/>
      <c r="BU597" s="151"/>
      <c r="BV597" s="151"/>
      <c r="BW597" s="151"/>
      <c r="BX597" s="151"/>
      <c r="BY597" s="151"/>
      <c r="BZ597" s="151"/>
      <c r="CA597" s="151"/>
      <c r="CB597" s="151"/>
      <c r="CC597" s="151"/>
      <c r="CD597" s="151"/>
      <c r="CE597" s="151"/>
      <c r="CF597" s="151"/>
      <c r="CG597" s="151"/>
      <c r="CH597" s="151"/>
      <c r="CI597" s="151"/>
      <c r="CJ597" s="151"/>
      <c r="CK597" s="151"/>
      <c r="CL597" s="151"/>
      <c r="CM597" s="151"/>
      <c r="CN597" s="151"/>
      <c r="CO597" s="151"/>
      <c r="CP597" s="151"/>
      <c r="CQ597" s="151"/>
      <c r="CR597" s="151"/>
      <c r="CS597" s="151"/>
      <c r="CT597" s="151"/>
      <c r="CU597" s="151"/>
      <c r="CV597" s="151"/>
      <c r="CW597" s="151"/>
      <c r="CX597" s="151"/>
      <c r="CY597" s="151"/>
      <c r="CZ597" s="151"/>
      <c r="DA597" s="151"/>
      <c r="DB597" s="151"/>
      <c r="DC597" s="151"/>
      <c r="DD597" s="151"/>
      <c r="DE597" s="151"/>
    </row>
    <row r="598" spans="1:109" ht="15" customHeight="1" x14ac:dyDescent="0.2">
      <c r="A598" s="9">
        <f>Input!A598</f>
        <v>9550</v>
      </c>
      <c r="B598" s="9" t="str">
        <f>Input!B598</f>
        <v>E4-6</v>
      </c>
      <c r="C598" s="9">
        <f>Input!O598</f>
        <v>1.4429726439581207</v>
      </c>
      <c r="D598" s="9">
        <f>C598*Input!P598/100</f>
        <v>3.954116424454571E-3</v>
      </c>
      <c r="E598" s="11">
        <f>Input!M598</f>
        <v>1.8939554650807711</v>
      </c>
      <c r="F598" s="12">
        <f>E598*Input!N598/100</f>
        <v>1.1170664551963105E-4</v>
      </c>
      <c r="G598" s="13">
        <f t="shared" si="1847"/>
        <v>261.1385795253367</v>
      </c>
      <c r="H598" s="12">
        <f>G598*Input!L598/100</f>
        <v>2.691813117931758E-2</v>
      </c>
      <c r="I598" s="9">
        <v>0.3</v>
      </c>
      <c r="J598" s="21">
        <f>(((C598*$G$4*0.000000001*Input!G598*(234/233))-(I598*0.000000000000001))/Input!F598)*1000000000000</f>
        <v>62.563377734543046</v>
      </c>
      <c r="K598" s="9">
        <f>J598*Input!P598/100</f>
        <v>0.17143975702195763</v>
      </c>
      <c r="L598" s="14">
        <f t="shared" si="1848"/>
        <v>0.86520603730599077</v>
      </c>
      <c r="M598" s="22">
        <f>L598*Input!P598/100</f>
        <v>2.3708872215793459E-3</v>
      </c>
      <c r="N598" s="9">
        <v>5.0000000000000001E-3</v>
      </c>
      <c r="O598" s="21">
        <f>(((G598*$D$4*0.000000001*Input!G598*(238/236))-(N598*0.000000001))/Input!F598)*1000000</f>
        <v>1.1405441726295764</v>
      </c>
      <c r="P598" s="9">
        <f>O598*Input!N598/100</f>
        <v>6.7269989152558834E-5</v>
      </c>
      <c r="Q598" s="23">
        <f t="shared" si="1849"/>
        <v>0.85095907175542562</v>
      </c>
      <c r="R598" s="24">
        <f>Q598*Input!N598/100</f>
        <v>5.0190083733697356E-5</v>
      </c>
      <c r="S598" s="65">
        <f>Input!S598*0.0000028263/0.000000000155125</f>
        <v>1.0064567452835447</v>
      </c>
      <c r="T598" s="9">
        <f>S598*Input!T598/100</f>
        <v>8.6078979649297676E-4</v>
      </c>
      <c r="U598" s="9">
        <f>S598*1/((U597+U599)/2)</f>
        <v>1.0078653961745057</v>
      </c>
      <c r="V598" s="9">
        <f>U598*Input!T598/100</f>
        <v>8.6199456989177617E-4</v>
      </c>
      <c r="W598" s="3">
        <v>3.0000000000000001E-3</v>
      </c>
      <c r="X598" s="21">
        <f>((($L$4*0.000000001*Input!G598/Input!W598*(232/229))-(W598*0.000000001))/Input!F598)*1000000000</f>
        <v>2.0164968281812654</v>
      </c>
      <c r="Y598" s="21">
        <f>X598*Input!X598/100</f>
        <v>4.5918728588784626E-3</v>
      </c>
      <c r="Z598" s="21">
        <f t="shared" si="1850"/>
        <v>4.9237082754891688E-4</v>
      </c>
      <c r="AA598" s="21">
        <f>Z598*Input!X598/100</f>
        <v>1.1212039651778535E-6</v>
      </c>
      <c r="AB598" s="14">
        <v>0.05</v>
      </c>
      <c r="AC598" s="14">
        <v>0.85</v>
      </c>
      <c r="AD598" s="21">
        <f>(((Input!G598*$L$4*0.000000001*Input!U598*(230/229))-((AB598*0.000000000000001)+(Input!G598*AC598*0.000000000000001)))/Input!F598)*1000000000000</f>
        <v>0.20268374945645254</v>
      </c>
      <c r="AE598" s="21">
        <f>AD598*Input!V598/100</f>
        <v>3.1237493614009685E-3</v>
      </c>
      <c r="AF598" s="21">
        <f t="shared" si="1851"/>
        <v>9.2400529141671087E-3</v>
      </c>
      <c r="AG598" s="21">
        <f>AF598*Input!V598/100</f>
        <v>1.4240712177145774E-4</v>
      </c>
      <c r="AH598" s="9">
        <f t="shared" si="1852"/>
        <v>18.766450807342181</v>
      </c>
      <c r="AI598" s="3">
        <f t="shared" si="1853"/>
        <v>0.2923673658591906</v>
      </c>
      <c r="AJ598" s="22">
        <f t="shared" si="1854"/>
        <v>7.8653961745056566</v>
      </c>
      <c r="AK598" s="3">
        <f t="shared" si="1855"/>
        <v>0.86199456989177614</v>
      </c>
      <c r="AL598" s="3">
        <f t="shared" si="1856"/>
        <v>1.0858398741911286E-2</v>
      </c>
      <c r="AM598" s="3">
        <f t="shared" si="1857"/>
        <v>1.6735019263043767E-4</v>
      </c>
      <c r="AN598" s="9">
        <f>AL598*1/((AN597+AN599)/2)</f>
        <v>1.0838136633385832E-2</v>
      </c>
      <c r="AO598" s="21">
        <f t="shared" si="1858"/>
        <v>1.6703791198524959E-4</v>
      </c>
      <c r="AP598" s="58">
        <f t="shared" si="1859"/>
        <v>1.1806000000000001</v>
      </c>
      <c r="AQ598" s="58">
        <f t="shared" si="1860"/>
        <v>1.9E-2</v>
      </c>
      <c r="AR598" s="58">
        <f t="shared" si="1861"/>
        <v>1.60935117736744</v>
      </c>
      <c r="AS598" s="67">
        <f t="shared" si="1862"/>
        <v>5.7860694349637213E-4</v>
      </c>
      <c r="AT598" s="67">
        <f t="shared" si="1863"/>
        <v>1.318018723233827E-6</v>
      </c>
      <c r="AU598" s="58">
        <v>0.75</v>
      </c>
      <c r="AV598" s="58">
        <f t="shared" si="1864"/>
        <v>0.375</v>
      </c>
      <c r="AW598" s="58">
        <f t="shared" si="1865"/>
        <v>1.1335999999999999</v>
      </c>
      <c r="AX598" s="57">
        <f t="shared" si="1866"/>
        <v>3.0809927800000001E-2</v>
      </c>
      <c r="AY598" s="47">
        <f t="shared" si="1867"/>
        <v>2.9811688877078846E-2</v>
      </c>
      <c r="AZ598" s="9" t="str">
        <f>Input!B598</f>
        <v>E4-6</v>
      </c>
      <c r="BA598" s="48">
        <f>Input!E598</f>
        <v>6</v>
      </c>
      <c r="BB598" s="58">
        <f t="shared" si="1868"/>
        <v>7.8906364796360595</v>
      </c>
      <c r="BC598" s="22">
        <f t="shared" si="1869"/>
        <v>0.86476101070470035</v>
      </c>
      <c r="BD598" s="9">
        <f t="shared" si="1870"/>
        <v>1075.5999999999999</v>
      </c>
      <c r="BE598" s="49">
        <f t="shared" si="1871"/>
        <v>14.905844438539424</v>
      </c>
      <c r="BF598" s="89">
        <f t="shared" si="1872"/>
        <v>2.6298243540118955</v>
      </c>
      <c r="BG598" s="85"/>
      <c r="BH598" s="85"/>
      <c r="BI598" s="85"/>
      <c r="BJ598" s="85"/>
      <c r="BK598" s="85"/>
      <c r="BL598" s="85"/>
      <c r="BM598" s="90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s="154" customFormat="1" ht="15" customHeight="1" x14ac:dyDescent="0.2">
      <c r="A599" s="137">
        <f>Input!A599</f>
        <v>9186</v>
      </c>
      <c r="B599" s="137" t="str">
        <f>Input!B599</f>
        <v>Hu1-13</v>
      </c>
      <c r="C599" s="137">
        <f>Input!O599</f>
        <v>2.0705324454263643</v>
      </c>
      <c r="D599" s="137">
        <f>C599*Input!P599/100</f>
        <v>1.7384155021525401E-2</v>
      </c>
      <c r="E599" s="138">
        <f>Input!M599</f>
        <v>2.699848258881024</v>
      </c>
      <c r="F599" s="139">
        <f>E599*Input!N599/100</f>
        <v>3.1056187897996666E-4</v>
      </c>
      <c r="G599" s="140">
        <f t="shared" si="1847"/>
        <v>372.25507793451555</v>
      </c>
      <c r="H599" s="139">
        <f>G599*Input!L599/100</f>
        <v>2.7323163441153101E-2</v>
      </c>
      <c r="I599" s="137">
        <v>0</v>
      </c>
      <c r="J599" s="141">
        <f>(((C599*$G$4*0.000000001*Input!G599*(234/233))-(I599*0.000000000000001))/Input!F599)*1000000000000</f>
        <v>757.32182144316789</v>
      </c>
      <c r="K599" s="137">
        <f>J599*Input!P599/100</f>
        <v>6.3584610684238712</v>
      </c>
      <c r="L599" s="142">
        <f t="shared" si="1848"/>
        <v>10.473210300063799</v>
      </c>
      <c r="M599" s="143">
        <f>L599*Input!P599/100</f>
        <v>8.7932894667513514E-2</v>
      </c>
      <c r="N599" s="137">
        <v>0</v>
      </c>
      <c r="O599" s="141">
        <f>(((G599*$D$4*0.000000001*Input!G599*(238/236))-(N599*0.000000001))/Input!F599)*1000000</f>
        <v>13.715641224913695</v>
      </c>
      <c r="P599" s="137">
        <f>O599*Input!N599/100</f>
        <v>1.577701745352792E-3</v>
      </c>
      <c r="Q599" s="144">
        <f t="shared" si="1849"/>
        <v>10.233228668709911</v>
      </c>
      <c r="R599" s="145">
        <f>Q599*Input!N599/100</f>
        <v>1.1771219782193921E-3</v>
      </c>
      <c r="S599" s="143">
        <f>Input!S599*0.0000028263/0.000000000155125</f>
        <v>0.99803425483519159</v>
      </c>
      <c r="T599" s="137">
        <f>S599*Input!T599/100</f>
        <v>1.0162437989535251E-3</v>
      </c>
      <c r="U599" s="143">
        <f>S599</f>
        <v>0.99803425483519159</v>
      </c>
      <c r="V599" s="137">
        <f>U599*Input!T599/100</f>
        <v>1.0162437989535251E-3</v>
      </c>
      <c r="W599" s="146">
        <v>0</v>
      </c>
      <c r="X599" s="141">
        <f>((($L$4*0.000000001*Input!G599/Input!W599*(232/229))-(W599*0.000000001))/Input!F599)*1000000000</f>
        <v>0.91211017059028099</v>
      </c>
      <c r="Y599" s="141">
        <f>X599*Input!X599/100</f>
        <v>5.693057345935437E-3</v>
      </c>
      <c r="Z599" s="141">
        <f t="shared" si="1850"/>
        <v>2.2271120550899795E-4</v>
      </c>
      <c r="AA599" s="141">
        <f>Z599*Input!X599/100</f>
        <v>1.3900817087968646E-6</v>
      </c>
      <c r="AB599" s="142">
        <v>0</v>
      </c>
      <c r="AC599" s="142">
        <v>0.85</v>
      </c>
      <c r="AD599" s="141">
        <f>(((Input!G599*$L$4*0.000000001*Input!U599*(230/229))-((AB599*0.000000000000001)+(Input!G599*AC599*0.000000000000001)))/Input!F599)*1000000000000</f>
        <v>225.3430083005201</v>
      </c>
      <c r="AE599" s="141">
        <f>AD599*Input!V599/100</f>
        <v>1.0274741376579832</v>
      </c>
      <c r="AF599" s="141">
        <f t="shared" si="1851"/>
        <v>10.273055072832907</v>
      </c>
      <c r="AG599" s="141">
        <f>AF599*Input!V599/100</f>
        <v>4.6841029067985505E-2</v>
      </c>
      <c r="AH599" s="137">
        <f t="shared" si="1852"/>
        <v>46127.248287100025</v>
      </c>
      <c r="AI599" s="146">
        <f t="shared" si="1853"/>
        <v>356.54884964819809</v>
      </c>
      <c r="AJ599" s="143">
        <f t="shared" si="1854"/>
        <v>-1.9657451648084079</v>
      </c>
      <c r="AK599" s="146">
        <f t="shared" si="1855"/>
        <v>1.0162437989535251</v>
      </c>
      <c r="AL599" s="146">
        <f t="shared" si="1856"/>
        <v>1.0038918708271196</v>
      </c>
      <c r="AM599" s="146">
        <f t="shared" si="1857"/>
        <v>4.5788024668395591E-3</v>
      </c>
      <c r="AN599" s="137">
        <f>AF599/Q599</f>
        <v>1.0038918708271196</v>
      </c>
      <c r="AO599" s="141">
        <f t="shared" si="1858"/>
        <v>4.5788024668395591E-3</v>
      </c>
      <c r="AP599" s="137" t="str">
        <f t="shared" si="1859"/>
        <v>Out of range</v>
      </c>
      <c r="AQ599" s="137" t="e">
        <f t="shared" si="1860"/>
        <v>#VALUE!</v>
      </c>
      <c r="AR599" s="137" t="e">
        <f t="shared" si="1861"/>
        <v>#VALUE!</v>
      </c>
      <c r="AS599" s="145">
        <f t="shared" si="1862"/>
        <v>2.1763532577941978E-5</v>
      </c>
      <c r="AT599" s="145">
        <f t="shared" si="1863"/>
        <v>1.3586305931903954E-7</v>
      </c>
      <c r="AU599" s="137">
        <v>0.75</v>
      </c>
      <c r="AV599" s="137">
        <f t="shared" si="1864"/>
        <v>0.375</v>
      </c>
      <c r="AW599" s="137" t="str">
        <f t="shared" si="1865"/>
        <v>Out of range</v>
      </c>
      <c r="AX599" s="147">
        <f t="shared" si="1866"/>
        <v>159.2854977625</v>
      </c>
      <c r="AY599" s="147" t="e">
        <f t="shared" si="1867"/>
        <v>#VALUE!</v>
      </c>
      <c r="AZ599" s="137" t="str">
        <f>Input!B599</f>
        <v>Hu1-13</v>
      </c>
      <c r="BA599" s="148">
        <f>Input!E599</f>
        <v>0</v>
      </c>
      <c r="BB599" s="137" t="e">
        <f t="shared" si="1868"/>
        <v>#VALUE!</v>
      </c>
      <c r="BC599" s="143" t="e">
        <f t="shared" si="1869"/>
        <v>#VALUE!</v>
      </c>
      <c r="BD599" s="137" t="e">
        <f t="shared" si="1870"/>
        <v>#VALUE!</v>
      </c>
      <c r="BE599" s="149" t="e">
        <f t="shared" si="1871"/>
        <v>#VALUE!</v>
      </c>
      <c r="BF599" s="150" t="e">
        <f t="shared" si="1872"/>
        <v>#VALUE!</v>
      </c>
      <c r="BG599" s="151"/>
      <c r="BH599" s="151"/>
      <c r="BI599" s="151"/>
      <c r="BJ599" s="151"/>
      <c r="BK599" s="151"/>
      <c r="BL599" s="151"/>
      <c r="BM599" s="155"/>
      <c r="BN599" s="151"/>
      <c r="BO599" s="151"/>
      <c r="BP599" s="151"/>
      <c r="BQ599" s="151"/>
      <c r="BR599" s="151"/>
      <c r="BS599" s="151"/>
      <c r="BT599" s="151"/>
      <c r="BU599" s="151"/>
      <c r="BV599" s="151"/>
      <c r="BW599" s="151"/>
      <c r="BX599" s="151"/>
      <c r="BY599" s="151"/>
      <c r="BZ599" s="151"/>
      <c r="CA599" s="151"/>
      <c r="CB599" s="151"/>
      <c r="CC599" s="151"/>
      <c r="CD599" s="151"/>
      <c r="CE599" s="151"/>
      <c r="CF599" s="151"/>
      <c r="CG599" s="151"/>
      <c r="CH599" s="151"/>
      <c r="CI599" s="151"/>
      <c r="CJ599" s="151"/>
      <c r="CK599" s="151"/>
      <c r="CL599" s="151"/>
      <c r="CM599" s="151"/>
      <c r="CN599" s="151"/>
      <c r="CO599" s="151"/>
      <c r="CP599" s="151"/>
      <c r="CQ599" s="151"/>
      <c r="CR599" s="151"/>
      <c r="CS599" s="151"/>
      <c r="CT599" s="151"/>
      <c r="CU599" s="151"/>
      <c r="CV599" s="151"/>
      <c r="CW599" s="151"/>
      <c r="CX599" s="151"/>
      <c r="CY599" s="151"/>
      <c r="CZ599" s="151"/>
      <c r="DA599" s="151"/>
      <c r="DB599" s="151"/>
      <c r="DC599" s="151"/>
      <c r="DD599" s="151"/>
      <c r="DE599" s="151"/>
    </row>
    <row r="600" spans="1:109" ht="15" customHeight="1" x14ac:dyDescent="0.2">
      <c r="A600" s="9">
        <f>Input!A600</f>
        <v>9551</v>
      </c>
      <c r="B600" s="9" t="str">
        <f>Input!B600</f>
        <v>E4-49,5</v>
      </c>
      <c r="C600" s="9">
        <f>Input!O600</f>
        <v>1.0896827298503782</v>
      </c>
      <c r="D600" s="9">
        <f>C600*Input!P600/100</f>
        <v>4.9780674858738065E-3</v>
      </c>
      <c r="E600" s="11">
        <f>Input!M600</f>
        <v>1.4312674008952844</v>
      </c>
      <c r="F600" s="12">
        <f>E600*Input!N600/100</f>
        <v>1.1508540613273099E-4</v>
      </c>
      <c r="G600" s="13">
        <f t="shared" si="1847"/>
        <v>197.34314923544181</v>
      </c>
      <c r="H600" s="12">
        <f>G600*Input!L600/100</f>
        <v>1.5156182097121905E-2</v>
      </c>
      <c r="I600" s="9">
        <v>0.3</v>
      </c>
      <c r="J600" s="21">
        <f>(((C600*$G$4*0.000000001*Input!G600*(234/233))-(I600*0.000000000000001))/Input!F600)*1000000000000</f>
        <v>36.813090232652975</v>
      </c>
      <c r="K600" s="9">
        <f>J600*Input!P600/100</f>
        <v>0.1681756005868526</v>
      </c>
      <c r="L600" s="14">
        <f t="shared" si="1848"/>
        <v>0.50909827880977332</v>
      </c>
      <c r="M600" s="22">
        <f>L600*Input!P600/100</f>
        <v>2.3257463107681196E-3</v>
      </c>
      <c r="N600" s="9">
        <v>5.0000000000000001E-3</v>
      </c>
      <c r="O600" s="21">
        <f>(((G600*$D$4*0.000000001*Input!G600*(238/236))-(N600*0.000000001))/Input!F600)*1000000</f>
        <v>0.67158988741265468</v>
      </c>
      <c r="P600" s="9">
        <f>O600*Input!N600/100</f>
        <v>5.4001226394993688E-5</v>
      </c>
      <c r="Q600" s="23">
        <f t="shared" si="1849"/>
        <v>0.50107266417870922</v>
      </c>
      <c r="R600" s="24">
        <f>Q600*Input!N600/100</f>
        <v>4.0290270722958573E-5</v>
      </c>
      <c r="S600" s="65">
        <f>Input!S600*0.0000028263/0.000000000155125</f>
        <v>1.0084922610396132</v>
      </c>
      <c r="T600" s="9">
        <f>S600*Input!T600/100</f>
        <v>1.4610467903143113E-3</v>
      </c>
      <c r="U600" s="9">
        <f>S600*1/((U599+U601)/2)</f>
        <v>1.0097335419158113</v>
      </c>
      <c r="V600" s="9">
        <f>U600*Input!T600/100</f>
        <v>1.4628450881397977E-3</v>
      </c>
      <c r="W600" s="3">
        <v>3.0000000000000001E-3</v>
      </c>
      <c r="X600" s="21">
        <f>((($L$4*0.000000001*Input!G600/Input!W600*(232/229))-(W600*0.000000001))/Input!F600)*1000000000</f>
        <v>5.3155781108009212E-2</v>
      </c>
      <c r="Y600" s="21">
        <f>X600*Input!X600/100</f>
        <v>3.3013880836024322E-4</v>
      </c>
      <c r="Z600" s="21">
        <f t="shared" si="1850"/>
        <v>1.2979120803658867E-5</v>
      </c>
      <c r="AA600" s="21">
        <f>Z600*Input!X600/100</f>
        <v>8.0610450761261686E-8</v>
      </c>
      <c r="AB600" s="14">
        <v>0.05</v>
      </c>
      <c r="AC600" s="14">
        <v>0.85</v>
      </c>
      <c r="AD600" s="21">
        <f>(((Input!G600*$L$4*0.000000001*Input!U600*(230/229))-((AB600*0.000000000000001)+(Input!G600*AC600*0.000000000000001)))/Input!F600)*1000000000000</f>
        <v>0.15451841928114712</v>
      </c>
      <c r="AE600" s="21">
        <f>AD600*Input!V600/100</f>
        <v>2.9804260341344414E-3</v>
      </c>
      <c r="AF600" s="21">
        <f t="shared" si="1851"/>
        <v>7.0442666183162285E-3</v>
      </c>
      <c r="AG600" s="21">
        <f>AF600*Input!V600/100</f>
        <v>1.3587322287068898E-4</v>
      </c>
      <c r="AH600" s="9">
        <f t="shared" si="1852"/>
        <v>542.73835068477217</v>
      </c>
      <c r="AI600" s="3">
        <f t="shared" si="1853"/>
        <v>10.99791185151676</v>
      </c>
      <c r="AJ600" s="22">
        <f t="shared" si="1854"/>
        <v>9.7335419158113279</v>
      </c>
      <c r="AK600" s="3">
        <f t="shared" si="1855"/>
        <v>1.4628450881397976</v>
      </c>
      <c r="AL600" s="3">
        <f t="shared" si="1856"/>
        <v>1.4058373409497884E-2</v>
      </c>
      <c r="AM600" s="3">
        <f t="shared" si="1857"/>
        <v>2.7116706455895812E-4</v>
      </c>
      <c r="AN600" s="9">
        <f>AL600*1/((AN599+AN601)/2)</f>
        <v>1.4011119186911952E-2</v>
      </c>
      <c r="AO600" s="21">
        <f t="shared" si="1858"/>
        <v>2.7025559433026253E-4</v>
      </c>
      <c r="AP600" s="58">
        <f t="shared" si="1859"/>
        <v>1.5258</v>
      </c>
      <c r="AQ600" s="58">
        <f t="shared" si="1860"/>
        <v>2.9000000000000001E-2</v>
      </c>
      <c r="AR600" s="58">
        <f t="shared" si="1861"/>
        <v>1.9006422860138945</v>
      </c>
      <c r="AS600" s="67">
        <f t="shared" si="1862"/>
        <v>2.5902671870820359E-5</v>
      </c>
      <c r="AT600" s="67">
        <f t="shared" si="1863"/>
        <v>1.6088925201315616E-7</v>
      </c>
      <c r="AU600" s="58">
        <v>0.75</v>
      </c>
      <c r="AV600" s="58">
        <f t="shared" si="1864"/>
        <v>0.375</v>
      </c>
      <c r="AW600" s="58">
        <f t="shared" si="1865"/>
        <v>1.5237000000000001</v>
      </c>
      <c r="AX600" s="57">
        <f t="shared" si="1866"/>
        <v>2.97244986E-2</v>
      </c>
      <c r="AY600" s="47">
        <f t="shared" si="1867"/>
        <v>2.9738788863991616E-2</v>
      </c>
      <c r="AZ600" s="9" t="str">
        <f>Input!B600</f>
        <v>E4-49,5</v>
      </c>
      <c r="BA600" s="48">
        <f>Input!E600</f>
        <v>49.5</v>
      </c>
      <c r="BB600" s="58">
        <f t="shared" si="1868"/>
        <v>9.7755491506997032</v>
      </c>
      <c r="BC600" s="22">
        <f t="shared" si="1869"/>
        <v>1.4691585464825865</v>
      </c>
      <c r="BD600" s="9">
        <f t="shared" si="1870"/>
        <v>1465.7</v>
      </c>
      <c r="BE600" s="49">
        <f t="shared" si="1871"/>
        <v>14.869394431995808</v>
      </c>
      <c r="BF600" s="89">
        <f t="shared" si="1872"/>
        <v>1.9517483011085919</v>
      </c>
      <c r="BG600" s="85"/>
      <c r="BH600" s="85"/>
      <c r="BI600" s="85"/>
      <c r="BJ600" s="85"/>
      <c r="BK600" s="85"/>
      <c r="BL600" s="85"/>
      <c r="BM600" s="90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s="154" customFormat="1" ht="15" customHeight="1" x14ac:dyDescent="0.2">
      <c r="A601" s="137">
        <f>Input!A601</f>
        <v>9186</v>
      </c>
      <c r="B601" s="137" t="str">
        <f>Input!B601</f>
        <v>Hu1-13</v>
      </c>
      <c r="C601" s="137">
        <f>Input!O601</f>
        <v>2.0651005903635262</v>
      </c>
      <c r="D601" s="137">
        <f>C601*Input!P601/100</f>
        <v>2.1158068658136381E-2</v>
      </c>
      <c r="E601" s="138">
        <f>Input!M601</f>
        <v>2.6991958161602607</v>
      </c>
      <c r="F601" s="139">
        <f>E601*Input!N601/100</f>
        <v>3.350271381404714E-4</v>
      </c>
      <c r="G601" s="140">
        <f t="shared" si="1847"/>
        <v>372.16511913217676</v>
      </c>
      <c r="H601" s="139">
        <f>G601*Input!L601/100</f>
        <v>3.2232832904015039E-2</v>
      </c>
      <c r="I601" s="137">
        <v>0</v>
      </c>
      <c r="J601" s="141">
        <f>(((C601*$G$4*0.000000001*Input!G601*(234/233))-(I601*0.000000000000001))/Input!F601)*1000000000000</f>
        <v>755.33505597175974</v>
      </c>
      <c r="K601" s="137">
        <f>J601*Input!P601/100</f>
        <v>7.73881478157658</v>
      </c>
      <c r="L601" s="142">
        <f t="shared" si="1848"/>
        <v>10.445734777756375</v>
      </c>
      <c r="M601" s="143">
        <f>L601*Input!P601/100</f>
        <v>0.10702218315358041</v>
      </c>
      <c r="N601" s="137">
        <v>0</v>
      </c>
      <c r="O601" s="141">
        <f>(((G601*$D$4*0.000000001*Input!G601*(238/236))-(N601*0.000000001))/Input!F601)*1000000</f>
        <v>13.712326716311829</v>
      </c>
      <c r="P601" s="137">
        <f>O601*Input!N601/100</f>
        <v>1.7019889959477904E-3</v>
      </c>
      <c r="Q601" s="144">
        <f t="shared" si="1849"/>
        <v>10.23075571656053</v>
      </c>
      <c r="R601" s="145">
        <f>Q601*Input!N601/100</f>
        <v>1.2698525939512772E-3</v>
      </c>
      <c r="S601" s="143">
        <f>Input!S601*0.0000028263/0.000000000155125</f>
        <v>0.99950711459610808</v>
      </c>
      <c r="T601" s="137">
        <f>S601*Input!T601/100</f>
        <v>1.8386858155269991E-3</v>
      </c>
      <c r="U601" s="143">
        <f>S601</f>
        <v>0.99950711459610808</v>
      </c>
      <c r="V601" s="137">
        <f>U601*Input!T601/100</f>
        <v>1.8386858155269991E-3</v>
      </c>
      <c r="W601" s="146">
        <v>0</v>
      </c>
      <c r="X601" s="141">
        <f>((($L$4*0.000000001*Input!G601/Input!W601*(232/229))-(W601*0.000000001))/Input!F601)*1000000000</f>
        <v>0.91730199468965801</v>
      </c>
      <c r="Y601" s="141">
        <f>X601*Input!X601/100</f>
        <v>3.968176224230624E-3</v>
      </c>
      <c r="Z601" s="141">
        <f t="shared" si="1850"/>
        <v>2.239789004007397E-4</v>
      </c>
      <c r="AA601" s="141">
        <f>Z601*Input!X601/100</f>
        <v>9.6891509278820382E-7</v>
      </c>
      <c r="AB601" s="142">
        <v>0</v>
      </c>
      <c r="AC601" s="142">
        <v>0.85</v>
      </c>
      <c r="AD601" s="141">
        <f>(((Input!G601*$L$4*0.000000001*Input!U601*(230/229))-((AB601*0.000000000000001)+(Input!G601*AC601*0.000000000000001)))/Input!F601)*1000000000000</f>
        <v>225.05549795363424</v>
      </c>
      <c r="AE601" s="141">
        <f>AD601*Input!V601/100</f>
        <v>0.74617807962520655</v>
      </c>
      <c r="AF601" s="141">
        <f t="shared" si="1851"/>
        <v>10.25994790057208</v>
      </c>
      <c r="AG601" s="141">
        <f>AF601*Input!V601/100</f>
        <v>3.4017157061769603E-2</v>
      </c>
      <c r="AH601" s="137">
        <f t="shared" si="1852"/>
        <v>45807.65367726663</v>
      </c>
      <c r="AI601" s="146">
        <f t="shared" si="1853"/>
        <v>249.66780345177867</v>
      </c>
      <c r="AJ601" s="143">
        <f t="shared" si="1854"/>
        <v>-0.49288540389191837</v>
      </c>
      <c r="AK601" s="146">
        <f t="shared" si="1855"/>
        <v>1.8386858155269992</v>
      </c>
      <c r="AL601" s="146">
        <f t="shared" si="1856"/>
        <v>1.0028533751386808</v>
      </c>
      <c r="AM601" s="146">
        <f t="shared" si="1857"/>
        <v>3.3273187986219183E-3</v>
      </c>
      <c r="AN601" s="137">
        <f>AF601/Q601</f>
        <v>1.0028533751386808</v>
      </c>
      <c r="AO601" s="141">
        <f t="shared" si="1858"/>
        <v>3.3273187986219183E-3</v>
      </c>
      <c r="AP601" s="137" t="str">
        <f t="shared" si="1859"/>
        <v>Out of range</v>
      </c>
      <c r="AQ601" s="137" t="e">
        <f t="shared" si="1860"/>
        <v>#VALUE!</v>
      </c>
      <c r="AR601" s="137" t="e">
        <f t="shared" si="1861"/>
        <v>#VALUE!</v>
      </c>
      <c r="AS601" s="145">
        <f t="shared" si="1862"/>
        <v>2.1892703394157376E-5</v>
      </c>
      <c r="AT601" s="145">
        <f t="shared" si="1863"/>
        <v>9.4745087196957663E-8</v>
      </c>
      <c r="AU601" s="137">
        <v>0.75</v>
      </c>
      <c r="AV601" s="137">
        <f t="shared" si="1864"/>
        <v>0.375</v>
      </c>
      <c r="AW601" s="137" t="str">
        <f t="shared" si="1865"/>
        <v>Out of range</v>
      </c>
      <c r="AX601" s="147">
        <f t="shared" si="1866"/>
        <v>289.20158098629997</v>
      </c>
      <c r="AY601" s="147" t="e">
        <f t="shared" si="1867"/>
        <v>#VALUE!</v>
      </c>
      <c r="AZ601" s="137" t="str">
        <f>Input!B601</f>
        <v>Hu1-13</v>
      </c>
      <c r="BA601" s="148">
        <f>Input!E601</f>
        <v>0</v>
      </c>
      <c r="BB601" s="137" t="e">
        <f t="shared" si="1868"/>
        <v>#VALUE!</v>
      </c>
      <c r="BC601" s="143" t="e">
        <f t="shared" si="1869"/>
        <v>#VALUE!</v>
      </c>
      <c r="BD601" s="137" t="e">
        <f t="shared" si="1870"/>
        <v>#VALUE!</v>
      </c>
      <c r="BE601" s="149" t="e">
        <f t="shared" si="1871"/>
        <v>#VALUE!</v>
      </c>
      <c r="BF601" s="150" t="e">
        <f t="shared" si="1872"/>
        <v>#VALUE!</v>
      </c>
      <c r="BG601" s="151"/>
      <c r="BH601" s="151"/>
      <c r="BI601" s="151"/>
      <c r="BJ601" s="151"/>
      <c r="BK601" s="151"/>
      <c r="BL601" s="151"/>
      <c r="BM601" s="155"/>
      <c r="BN601" s="151"/>
      <c r="BO601" s="151"/>
      <c r="BP601" s="151"/>
      <c r="BQ601" s="151"/>
      <c r="BR601" s="151"/>
      <c r="BS601" s="151"/>
      <c r="BT601" s="151"/>
      <c r="BU601" s="151"/>
      <c r="BV601" s="151"/>
      <c r="BW601" s="151"/>
      <c r="BX601" s="151"/>
      <c r="BY601" s="151"/>
      <c r="BZ601" s="151"/>
      <c r="CA601" s="151"/>
      <c r="CB601" s="151"/>
      <c r="CC601" s="151"/>
      <c r="CD601" s="151"/>
      <c r="CE601" s="151"/>
      <c r="CF601" s="151"/>
      <c r="CG601" s="151"/>
      <c r="CH601" s="151"/>
      <c r="CI601" s="151"/>
      <c r="CJ601" s="151"/>
      <c r="CK601" s="151"/>
      <c r="CL601" s="151"/>
      <c r="CM601" s="151"/>
      <c r="CN601" s="151"/>
      <c r="CO601" s="151"/>
      <c r="CP601" s="151"/>
      <c r="CQ601" s="151"/>
      <c r="CR601" s="151"/>
      <c r="CS601" s="151"/>
      <c r="CT601" s="151"/>
      <c r="CU601" s="151"/>
      <c r="CV601" s="151"/>
      <c r="CW601" s="151"/>
      <c r="CX601" s="151"/>
      <c r="CY601" s="151"/>
      <c r="CZ601" s="151"/>
      <c r="DA601" s="151"/>
      <c r="DB601" s="151"/>
      <c r="DC601" s="151"/>
      <c r="DD601" s="151"/>
      <c r="DE601" s="151"/>
    </row>
    <row r="602" spans="1:109" ht="15" customHeight="1" x14ac:dyDescent="0.2">
      <c r="A602" s="9">
        <f>Input!A602</f>
        <v>9552</v>
      </c>
      <c r="B602" s="9" t="str">
        <f>Input!B602</f>
        <v>E0-B-212</v>
      </c>
      <c r="C602" s="9">
        <f>Input!O602</f>
        <v>0.52663111621125192</v>
      </c>
      <c r="D602" s="9">
        <f>C602*Input!P602/100</f>
        <v>2.5125212777770229E-3</v>
      </c>
      <c r="E602" s="11">
        <f>Input!M602</f>
        <v>0.68425156391009156</v>
      </c>
      <c r="F602" s="12">
        <f>E602*Input!N602/100</f>
        <v>5.6135583058902094E-5</v>
      </c>
      <c r="G602" s="13">
        <f t="shared" si="1847"/>
        <v>94.344605631923429</v>
      </c>
      <c r="H602" s="12">
        <f>G602*Input!L602/100</f>
        <v>9.5216243709282666E-3</v>
      </c>
      <c r="I602" s="9">
        <v>0.3</v>
      </c>
      <c r="J602" s="21">
        <f>(((C602*$G$4*0.000000001*Input!G602*(234/233))-(I602*0.000000000000001))/Input!F602)*1000000000000</f>
        <v>30.46730013854102</v>
      </c>
      <c r="K602" s="9">
        <f>J602*Input!P602/100</f>
        <v>0.1453574191081336</v>
      </c>
      <c r="L602" s="14">
        <f t="shared" si="1848"/>
        <v>0.42134061450657501</v>
      </c>
      <c r="M602" s="22">
        <f>L602*Input!P602/100</f>
        <v>2.0101874472505722E-3</v>
      </c>
      <c r="N602" s="9">
        <v>5.0000000000000001E-3</v>
      </c>
      <c r="O602" s="21">
        <f>(((G602*$D$4*0.000000001*Input!G602*(238/236))-(N602*0.000000001))/Input!F602)*1000000</f>
        <v>0.54982753075452617</v>
      </c>
      <c r="P602" s="9">
        <f>O602*Input!N602/100</f>
        <v>4.5107516955266016E-5</v>
      </c>
      <c r="Q602" s="23">
        <f t="shared" si="1849"/>
        <v>0.41022586974227315</v>
      </c>
      <c r="R602" s="24">
        <f>Q602*Input!N602/100</f>
        <v>3.3654681404357838E-5</v>
      </c>
      <c r="S602" s="65">
        <f>Input!S602*0.0000028263/0.000000000155125</f>
        <v>1.0170376027149712</v>
      </c>
      <c r="T602" s="9">
        <f>S602*Input!T602/100</f>
        <v>2.9645508537862451E-3</v>
      </c>
      <c r="U602" s="9">
        <f>S602*1/((U601+U603)/2)</f>
        <v>1.0174028064405105</v>
      </c>
      <c r="V602" s="9">
        <f>U602*Input!T602/100</f>
        <v>2.9656153817972679E-3</v>
      </c>
      <c r="W602" s="3">
        <v>3.0000000000000001E-3</v>
      </c>
      <c r="X602" s="21">
        <f>((($L$4*0.000000001*Input!G602/Input!W602*(232/229))-(W602*0.000000001))/Input!F602)*1000000000</f>
        <v>0.14521621896235534</v>
      </c>
      <c r="Y602" s="21">
        <f>X602*Input!X602/100</f>
        <v>7.3993258966020814E-4</v>
      </c>
      <c r="Z602" s="21">
        <f t="shared" si="1850"/>
        <v>3.5457645608353212E-5</v>
      </c>
      <c r="AA602" s="21">
        <f>Z602*Input!X602/100</f>
        <v>1.806703667518294E-7</v>
      </c>
      <c r="AB602" s="14">
        <v>0.05</v>
      </c>
      <c r="AC602" s="14">
        <v>0.85</v>
      </c>
      <c r="AD602" s="21">
        <f>(((Input!G602*$L$4*0.000000001*Input!U602*(230/229))-((AB602*0.000000000000001)+(Input!G602*AC602*0.000000000000001)))/Input!F602)*1000000000000</f>
        <v>0.25908252407970145</v>
      </c>
      <c r="AE602" s="21">
        <f>AD602*Input!V602/100</f>
        <v>4.0912382642078991E-3</v>
      </c>
      <c r="AF602" s="21">
        <f t="shared" si="1851"/>
        <v>1.1811189787303408E-2</v>
      </c>
      <c r="AG602" s="21">
        <f>AF602*Input!V602/100</f>
        <v>1.8651351253923964E-4</v>
      </c>
      <c r="AH602" s="9">
        <f t="shared" si="1852"/>
        <v>333.10699525184759</v>
      </c>
      <c r="AI602" s="3">
        <f t="shared" si="1853"/>
        <v>5.5272347798263572</v>
      </c>
      <c r="AJ602" s="22">
        <f t="shared" si="1854"/>
        <v>17.40280644051051</v>
      </c>
      <c r="AK602" s="3">
        <f t="shared" si="1855"/>
        <v>2.9656153817972677</v>
      </c>
      <c r="AL602" s="3">
        <f t="shared" si="1856"/>
        <v>2.8791918449033598E-2</v>
      </c>
      <c r="AM602" s="3">
        <f t="shared" si="1857"/>
        <v>4.5466666860780318E-4</v>
      </c>
      <c r="AN602" s="9">
        <f>AL602*1/((AN601+AN603)/2)</f>
        <v>2.869535709219137E-2</v>
      </c>
      <c r="AO602" s="21">
        <f t="shared" si="1858"/>
        <v>4.5314182299845552E-4</v>
      </c>
      <c r="AP602" s="58">
        <f t="shared" si="1859"/>
        <v>3.1238999999999999</v>
      </c>
      <c r="AQ602" s="58">
        <f t="shared" si="1860"/>
        <v>4.9200000000000001E-2</v>
      </c>
      <c r="AR602" s="58">
        <f t="shared" si="1861"/>
        <v>1.5749543839431481</v>
      </c>
      <c r="AS602" s="67">
        <f t="shared" si="1862"/>
        <v>8.643444556685245E-5</v>
      </c>
      <c r="AT602" s="67">
        <f t="shared" si="1863"/>
        <v>4.4047388634231581E-7</v>
      </c>
      <c r="AU602" s="58">
        <v>0.75</v>
      </c>
      <c r="AV602" s="58">
        <f t="shared" si="1864"/>
        <v>0.375</v>
      </c>
      <c r="AW602" s="58">
        <f t="shared" si="1865"/>
        <v>3.1168999999999998</v>
      </c>
      <c r="AX602" s="57">
        <f t="shared" si="1866"/>
        <v>4.9887210699999997E-2</v>
      </c>
      <c r="AY602" s="47">
        <f t="shared" si="1867"/>
        <v>5.1006542532308949E-2</v>
      </c>
      <c r="AZ602" s="9" t="str">
        <f>Input!B602</f>
        <v>E0-B-212</v>
      </c>
      <c r="BA602" s="48">
        <f>Input!E602</f>
        <v>212</v>
      </c>
      <c r="BB602" s="58">
        <f t="shared" si="1868"/>
        <v>17.556790135096957</v>
      </c>
      <c r="BC602" s="22">
        <f t="shared" si="1869"/>
        <v>2.9918567950235095</v>
      </c>
      <c r="BD602" s="9">
        <f t="shared" si="1870"/>
        <v>3058.8999999999996</v>
      </c>
      <c r="BE602" s="49">
        <f t="shared" si="1871"/>
        <v>25.503271266154474</v>
      </c>
      <c r="BF602" s="89">
        <f t="shared" si="1872"/>
        <v>1.6364510421351004</v>
      </c>
      <c r="BG602" s="85"/>
      <c r="BH602" s="85"/>
      <c r="BI602" s="85"/>
      <c r="BJ602" s="85"/>
      <c r="BK602" s="85"/>
      <c r="BL602" s="85"/>
      <c r="BM602" s="90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s="154" customFormat="1" ht="15" customHeight="1" x14ac:dyDescent="0.2">
      <c r="A603" s="137">
        <f>Input!A603</f>
        <v>9186</v>
      </c>
      <c r="B603" s="137" t="str">
        <f>Input!B603</f>
        <v>Hu1-13</v>
      </c>
      <c r="C603" s="137">
        <f>Input!O603</f>
        <v>2.0794996946663593</v>
      </c>
      <c r="D603" s="137">
        <f>C603*Input!P603/100</f>
        <v>1.6339661233281996E-2</v>
      </c>
      <c r="E603" s="138">
        <f>Input!M603</f>
        <v>2.6990447140004066</v>
      </c>
      <c r="F603" s="139">
        <f>E603*Input!N603/100</f>
        <v>3.486673361871668E-4</v>
      </c>
      <c r="G603" s="140">
        <f t="shared" si="1847"/>
        <v>372.14428516637605</v>
      </c>
      <c r="H603" s="139">
        <f>G603*Input!L603/100</f>
        <v>2.1685722250596836E-2</v>
      </c>
      <c r="I603" s="137">
        <v>0</v>
      </c>
      <c r="J603" s="141">
        <f>(((C603*$G$4*0.000000001*Input!G603*(234/233))-(I603*0.000000000000001))/Input!F603)*1000000000000</f>
        <v>760.60169930394181</v>
      </c>
      <c r="K603" s="137">
        <f>J603*Input!P603/100</f>
        <v>5.976425066068118</v>
      </c>
      <c r="L603" s="142">
        <f t="shared" si="1848"/>
        <v>10.518568626764264</v>
      </c>
      <c r="M603" s="143">
        <f>L603*Input!P603/100</f>
        <v>8.2649614453505146E-2</v>
      </c>
      <c r="N603" s="137">
        <v>0</v>
      </c>
      <c r="O603" s="141">
        <f>(((G603*$D$4*0.000000001*Input!G603*(238/236))-(N603*0.000000001))/Input!F603)*1000000</f>
        <v>13.711559094277497</v>
      </c>
      <c r="P603" s="137">
        <f>O603*Input!N603/100</f>
        <v>1.7712832838878033E-3</v>
      </c>
      <c r="Q603" s="144">
        <f t="shared" si="1849"/>
        <v>10.230182994390297</v>
      </c>
      <c r="R603" s="145">
        <f>Q603*Input!N603/100</f>
        <v>1.3215530053500184E-3</v>
      </c>
      <c r="S603" s="143">
        <f>Input!S603*0.0000028263/0.000000000155125</f>
        <v>0.99977497166662388</v>
      </c>
      <c r="T603" s="137">
        <f>S603*Input!T603/100</f>
        <v>1.8056561834756176E-3</v>
      </c>
      <c r="U603" s="143">
        <f>S603</f>
        <v>0.99977497166662388</v>
      </c>
      <c r="V603" s="137">
        <f>U603*Input!T603/100</f>
        <v>1.8056561834756176E-3</v>
      </c>
      <c r="W603" s="146">
        <v>0</v>
      </c>
      <c r="X603" s="141">
        <f>((($L$4*0.000000001*Input!G603/Input!W603*(232/229))-(W603*0.000000001))/Input!F603)*1000000000</f>
        <v>0.91780085406275869</v>
      </c>
      <c r="Y603" s="141">
        <f>X603*Input!X603/100</f>
        <v>4.5307473614641224E-3</v>
      </c>
      <c r="Z603" s="141">
        <f t="shared" si="1850"/>
        <v>2.2410070758582004E-4</v>
      </c>
      <c r="AA603" s="141">
        <f>Z603*Input!X603/100</f>
        <v>1.1062788676891646E-6</v>
      </c>
      <c r="AB603" s="142">
        <v>0</v>
      </c>
      <c r="AC603" s="142">
        <v>0.85</v>
      </c>
      <c r="AD603" s="141">
        <f>(((Input!G603*$L$4*0.000000001*Input!U603*(230/229))-((AB603*0.000000000000001)+(Input!G603*AC603*0.000000000000001)))/Input!F603)*1000000000000</f>
        <v>225.27254229243448</v>
      </c>
      <c r="AE603" s="141">
        <f>AD603*Input!V603/100</f>
        <v>0.76272249110827128</v>
      </c>
      <c r="AF603" s="141">
        <f t="shared" si="1851"/>
        <v>10.269842631553782</v>
      </c>
      <c r="AG603" s="141">
        <f>AF603*Input!V603/100</f>
        <v>3.47713923566427E-2</v>
      </c>
      <c r="AH603" s="137">
        <f t="shared" si="1852"/>
        <v>45826.90854566318</v>
      </c>
      <c r="AI603" s="146">
        <f t="shared" si="1853"/>
        <v>274.32206141537245</v>
      </c>
      <c r="AJ603" s="143">
        <f t="shared" si="1854"/>
        <v>-0.22502833337612049</v>
      </c>
      <c r="AK603" s="146">
        <f t="shared" si="1855"/>
        <v>1.8056561834756175</v>
      </c>
      <c r="AL603" s="146">
        <f t="shared" si="1856"/>
        <v>1.0038767280297167</v>
      </c>
      <c r="AM603" s="146">
        <f t="shared" si="1857"/>
        <v>3.4013753556035881E-3</v>
      </c>
      <c r="AN603" s="137">
        <f>AF603/Q603</f>
        <v>1.0038767280297167</v>
      </c>
      <c r="AO603" s="141">
        <f t="shared" si="1858"/>
        <v>3.4013753556035881E-3</v>
      </c>
      <c r="AP603" s="137" t="str">
        <f t="shared" si="1859"/>
        <v>Out of range</v>
      </c>
      <c r="AQ603" s="137" t="e">
        <f t="shared" si="1860"/>
        <v>#VALUE!</v>
      </c>
      <c r="AR603" s="137" t="e">
        <f t="shared" si="1861"/>
        <v>#VALUE!</v>
      </c>
      <c r="AS603" s="145">
        <f t="shared" si="1862"/>
        <v>2.190583567358524E-5</v>
      </c>
      <c r="AT603" s="145">
        <f t="shared" si="1863"/>
        <v>1.0817573739651138E-7</v>
      </c>
      <c r="AU603" s="137">
        <v>0.75</v>
      </c>
      <c r="AV603" s="137">
        <f t="shared" si="1864"/>
        <v>0.375</v>
      </c>
      <c r="AW603" s="137" t="str">
        <f t="shared" si="1865"/>
        <v>Out of range</v>
      </c>
      <c r="AX603" s="147">
        <f t="shared" si="1866"/>
        <v>241.16493601120001</v>
      </c>
      <c r="AY603" s="147" t="e">
        <f t="shared" si="1867"/>
        <v>#VALUE!</v>
      </c>
      <c r="AZ603" s="137" t="str">
        <f>Input!B603</f>
        <v>Hu1-13</v>
      </c>
      <c r="BA603" s="148">
        <f>Input!E603</f>
        <v>0</v>
      </c>
      <c r="BB603" s="137" t="e">
        <f t="shared" si="1868"/>
        <v>#VALUE!</v>
      </c>
      <c r="BC603" s="143" t="e">
        <f t="shared" si="1869"/>
        <v>#VALUE!</v>
      </c>
      <c r="BD603" s="137" t="e">
        <f t="shared" si="1870"/>
        <v>#VALUE!</v>
      </c>
      <c r="BE603" s="149" t="e">
        <f t="shared" si="1871"/>
        <v>#VALUE!</v>
      </c>
      <c r="BF603" s="150" t="e">
        <f t="shared" si="1872"/>
        <v>#VALUE!</v>
      </c>
      <c r="BG603" s="151"/>
      <c r="BH603" s="151"/>
      <c r="BI603" s="151"/>
      <c r="BJ603" s="151"/>
      <c r="BK603" s="151"/>
      <c r="BL603" s="151"/>
      <c r="BM603" s="155"/>
      <c r="BN603" s="151"/>
      <c r="BO603" s="151"/>
      <c r="BP603" s="151"/>
      <c r="BQ603" s="151"/>
      <c r="BR603" s="151"/>
      <c r="BS603" s="151"/>
      <c r="BT603" s="151"/>
      <c r="BU603" s="151"/>
      <c r="BV603" s="151"/>
      <c r="BW603" s="151"/>
      <c r="BX603" s="151"/>
      <c r="BY603" s="151"/>
      <c r="BZ603" s="151"/>
      <c r="CA603" s="151"/>
      <c r="CB603" s="151"/>
      <c r="CC603" s="151"/>
      <c r="CD603" s="151"/>
      <c r="CE603" s="151"/>
      <c r="CF603" s="151"/>
      <c r="CG603" s="151"/>
      <c r="CH603" s="151"/>
      <c r="CI603" s="151"/>
      <c r="CJ603" s="151"/>
      <c r="CK603" s="151"/>
      <c r="CL603" s="151"/>
      <c r="CM603" s="151"/>
      <c r="CN603" s="151"/>
      <c r="CO603" s="151"/>
      <c r="CP603" s="151"/>
      <c r="CQ603" s="151"/>
      <c r="CR603" s="151"/>
      <c r="CS603" s="151"/>
      <c r="CT603" s="151"/>
      <c r="CU603" s="151"/>
      <c r="CV603" s="151"/>
      <c r="CW603" s="151"/>
      <c r="CX603" s="151"/>
      <c r="CY603" s="151"/>
      <c r="CZ603" s="151"/>
      <c r="DA603" s="151"/>
      <c r="DB603" s="151"/>
      <c r="DC603" s="151"/>
      <c r="DD603" s="151"/>
      <c r="DE603" s="151"/>
    </row>
    <row r="604" spans="1:109" ht="15" customHeight="1" x14ac:dyDescent="0.2">
      <c r="A604" s="9">
        <f>Input!A604</f>
        <v>9553</v>
      </c>
      <c r="B604" s="9" t="str">
        <f>Input!B604</f>
        <v>E0-B-5</v>
      </c>
      <c r="C604" s="9">
        <f>Input!O604</f>
        <v>0.63567184205177751</v>
      </c>
      <c r="D604" s="9">
        <f>C604*Input!P604/100</f>
        <v>3.3995694543999607E-3</v>
      </c>
      <c r="E604" s="11">
        <f>Input!M604</f>
        <v>0.81974772192497103</v>
      </c>
      <c r="F604" s="12">
        <f>E604*Input!N604/100</f>
        <v>7.7751141702976387E-5</v>
      </c>
      <c r="G604" s="13">
        <f t="shared" si="1847"/>
        <v>113.02681589901501</v>
      </c>
      <c r="H604" s="12">
        <f>G604*Input!L604/100</f>
        <v>9.2052400492847741E-3</v>
      </c>
      <c r="I604" s="9">
        <v>0.3</v>
      </c>
      <c r="J604" s="21">
        <f>(((C604*$G$4*0.000000001*Input!G604*(234/233))-(I604*0.000000000000001))/Input!F604)*1000000000000</f>
        <v>26.582587270659829</v>
      </c>
      <c r="K604" s="9">
        <f>J604*Input!P604/100</f>
        <v>0.14216352798099163</v>
      </c>
      <c r="L604" s="14">
        <f t="shared" si="1848"/>
        <v>0.36761785930700519</v>
      </c>
      <c r="M604" s="22">
        <f>L604*Input!P604/100</f>
        <v>1.9660182545732483E-3</v>
      </c>
      <c r="N604" s="9">
        <v>5.0000000000000001E-3</v>
      </c>
      <c r="O604" s="21">
        <f>(((G604*$D$4*0.000000001*Input!G604*(238/236))-(N604*0.000000001))/Input!F604)*1000000</f>
        <v>0.47613109966574801</v>
      </c>
      <c r="P604" s="9">
        <f>O604*Input!N604/100</f>
        <v>4.5159913970085845E-5</v>
      </c>
      <c r="Q604" s="23">
        <f t="shared" si="1849"/>
        <v>0.3552410229507566</v>
      </c>
      <c r="R604" s="24">
        <f>Q604*Input!N604/100</f>
        <v>3.3693774774140302E-5</v>
      </c>
      <c r="S604" s="65">
        <f>Input!S604*0.0000028263/0.000000000155125</f>
        <v>1.0216126375029571</v>
      </c>
      <c r="T604" s="9">
        <f>S604*Input!T604/100</f>
        <v>2.3172356811996435E-3</v>
      </c>
      <c r="U604" s="9">
        <f>S604*1/((U603+U605)/2)</f>
        <v>1.0207221745496819</v>
      </c>
      <c r="V604" s="9">
        <f>U604*Input!T604/100</f>
        <v>2.3152159210162154E-3</v>
      </c>
      <c r="W604" s="3">
        <v>3.0000000000000001E-3</v>
      </c>
      <c r="X604" s="21">
        <f>((($L$4*0.000000001*Input!G604/Input!W604*(232/229))-(W604*0.000000001))/Input!F604)*1000000000</f>
        <v>-3.9620369667519549E-3</v>
      </c>
      <c r="Y604" s="21">
        <f>X604*Input!X604/100</f>
        <v>-8.6989985998267642E-5</v>
      </c>
      <c r="Z604" s="21">
        <f t="shared" si="1850"/>
        <v>-9.6741606177408856E-7</v>
      </c>
      <c r="AA604" s="21">
        <f>Z604*Input!X604/100</f>
        <v>-2.1240465541950049E-8</v>
      </c>
      <c r="AB604" s="14">
        <v>0.05</v>
      </c>
      <c r="AC604" s="14">
        <v>0.85</v>
      </c>
      <c r="AD604" s="21">
        <f>(((Input!G604*$L$4*0.000000001*Input!U604*(230/229))-((AB604*0.000000000000001)+(Input!G604*AC604*0.000000000000001)))/Input!F604)*1000000000000</f>
        <v>0.12900628704675188</v>
      </c>
      <c r="AE604" s="21">
        <f>AD604*Input!V604/100</f>
        <v>3.0714880058845479E-3</v>
      </c>
      <c r="AF604" s="21">
        <f t="shared" si="1851"/>
        <v>5.8812061735039568E-3</v>
      </c>
      <c r="AG604" s="21">
        <f>AF604*Input!V604/100</f>
        <v>1.4002460372729855E-4</v>
      </c>
      <c r="AH604" s="9">
        <f t="shared" si="1852"/>
        <v>-6079.293497276396</v>
      </c>
      <c r="AI604" s="3">
        <f t="shared" si="1853"/>
        <v>-196.89033754950736</v>
      </c>
      <c r="AJ604" s="22">
        <f t="shared" si="1854"/>
        <v>20.722174549681949</v>
      </c>
      <c r="AK604" s="3">
        <f t="shared" si="1855"/>
        <v>2.3152159210162155</v>
      </c>
      <c r="AL604" s="3">
        <f t="shared" si="1856"/>
        <v>1.6555537771658788E-2</v>
      </c>
      <c r="AM604" s="3">
        <f t="shared" si="1857"/>
        <v>3.9417101565512234E-4</v>
      </c>
      <c r="AN604" s="9">
        <f>AL604*1/((AN603+AN605)/2)</f>
        <v>1.6508323508933467E-2</v>
      </c>
      <c r="AO604" s="21">
        <f t="shared" si="1858"/>
        <v>3.9304689065546776E-4</v>
      </c>
      <c r="AP604" s="58">
        <f t="shared" si="1859"/>
        <v>1.7804</v>
      </c>
      <c r="AQ604" s="58">
        <f t="shared" si="1860"/>
        <v>4.0800000000000003E-2</v>
      </c>
      <c r="AR604" s="58">
        <f t="shared" si="1861"/>
        <v>2.2916198607054596</v>
      </c>
      <c r="AS604" s="67">
        <f t="shared" si="1862"/>
        <v>-2.7232667379977436E-6</v>
      </c>
      <c r="AT604" s="67">
        <f t="shared" si="1863"/>
        <v>-5.9792260354361779E-8</v>
      </c>
      <c r="AU604" s="58">
        <v>0.75</v>
      </c>
      <c r="AV604" s="58">
        <f t="shared" si="1864"/>
        <v>0.375</v>
      </c>
      <c r="AW604" s="58">
        <f t="shared" si="1865"/>
        <v>1.7806</v>
      </c>
      <c r="AX604" s="57">
        <f t="shared" si="1866"/>
        <v>4.16670975E-2</v>
      </c>
      <c r="AY604" s="47">
        <f t="shared" si="1867"/>
        <v>4.2930258320653461E-2</v>
      </c>
      <c r="AZ604" s="9" t="str">
        <f>Input!B604</f>
        <v>E0-B-5</v>
      </c>
      <c r="BA604" s="48">
        <f>Input!E604</f>
        <v>5</v>
      </c>
      <c r="BB604" s="58">
        <f t="shared" si="1868"/>
        <v>20.82672194300725</v>
      </c>
      <c r="BC604" s="22">
        <f t="shared" si="1869"/>
        <v>2.3268979273630208</v>
      </c>
      <c r="BD604" s="9">
        <f t="shared" si="1870"/>
        <v>1722.6</v>
      </c>
      <c r="BE604" s="49">
        <f t="shared" si="1871"/>
        <v>21.465129160326729</v>
      </c>
      <c r="BF604" s="89">
        <f t="shared" si="1872"/>
        <v>2.4109995687214121</v>
      </c>
      <c r="BG604" s="85"/>
      <c r="BH604" s="85"/>
      <c r="BI604" s="85"/>
      <c r="BJ604" s="85"/>
      <c r="BK604" s="85"/>
      <c r="BL604" s="85"/>
      <c r="BM604" s="90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s="154" customFormat="1" ht="15" customHeight="1" x14ac:dyDescent="0.2">
      <c r="A605" s="137">
        <f>Input!A605</f>
        <v>9186</v>
      </c>
      <c r="B605" s="137" t="str">
        <f>Input!B605</f>
        <v>Hu1-13</v>
      </c>
      <c r="C605" s="137">
        <f>Input!O605</f>
        <v>2.0734385648967217</v>
      </c>
      <c r="D605" s="137">
        <f>C605*Input!P605/100</f>
        <v>2.3337485294356215E-2</v>
      </c>
      <c r="E605" s="138">
        <f>Input!M605</f>
        <v>2.6996355309980706</v>
      </c>
      <c r="F605" s="139">
        <f>E605*Input!N605/100</f>
        <v>2.7205610289422191E-4</v>
      </c>
      <c r="G605" s="140">
        <f t="shared" si="1847"/>
        <v>372.22574701401396</v>
      </c>
      <c r="H605" s="139">
        <f>G605*Input!L605/100</f>
        <v>2.3183153789396525E-2</v>
      </c>
      <c r="I605" s="137">
        <v>0</v>
      </c>
      <c r="J605" s="141">
        <f>(((C605*$G$4*0.000000001*Input!G605*(234/233))-(I605*0.000000000000001))/Input!F605)*1000000000000</f>
        <v>758.38476913832915</v>
      </c>
      <c r="K605" s="137">
        <f>J605*Input!P605/100</f>
        <v>8.5359622883791921</v>
      </c>
      <c r="L605" s="142">
        <f t="shared" si="1848"/>
        <v>10.487910094040657</v>
      </c>
      <c r="M605" s="143">
        <f>L605*Input!P605/100</f>
        <v>0.11804615373322892</v>
      </c>
      <c r="N605" s="137">
        <v>0</v>
      </c>
      <c r="O605" s="141">
        <f>(((G605*$D$4*0.000000001*Input!G605*(238/236))-(N605*0.000000001))/Input!F605)*1000000</f>
        <v>13.714560534800269</v>
      </c>
      <c r="P605" s="137">
        <f>O605*Input!N605/100</f>
        <v>1.3820865258152965E-3</v>
      </c>
      <c r="Q605" s="144">
        <f t="shared" si="1849"/>
        <v>10.232422366702638</v>
      </c>
      <c r="R605" s="145">
        <f>Q605*Input!N605/100</f>
        <v>1.0311736233607823E-3</v>
      </c>
      <c r="S605" s="143">
        <f>Input!S605*0.0000028263/0.000000000155125</f>
        <v>1.001969798801732</v>
      </c>
      <c r="T605" s="137">
        <f>S605*Input!T605/100</f>
        <v>1.7496730609432914E-3</v>
      </c>
      <c r="U605" s="143">
        <f>S605</f>
        <v>1.001969798801732</v>
      </c>
      <c r="V605" s="137">
        <f>U605*Input!T605/100</f>
        <v>1.7496730609432914E-3</v>
      </c>
      <c r="W605" s="146">
        <v>0</v>
      </c>
      <c r="X605" s="141">
        <f>((($L$4*0.000000001*Input!G605/Input!W605*(232/229))-(W605*0.000000001))/Input!F605)*1000000000</f>
        <v>0.92240731089363015</v>
      </c>
      <c r="Y605" s="141">
        <f>X605*Input!X605/100</f>
        <v>5.0348142170935674E-3</v>
      </c>
      <c r="Z605" s="141">
        <f t="shared" si="1850"/>
        <v>2.252254725396683E-4</v>
      </c>
      <c r="AA605" s="141">
        <f>Z605*Input!X605/100</f>
        <v>1.2293575710016305E-6</v>
      </c>
      <c r="AB605" s="142">
        <v>0</v>
      </c>
      <c r="AC605" s="142">
        <v>0.85</v>
      </c>
      <c r="AD605" s="141">
        <f>(((Input!G605*$L$4*0.000000001*Input!U605*(230/229))-((AB605*0.000000000000001)+(Input!G605*AC605*0.000000000000001)))/Input!F605)*1000000000000</f>
        <v>224.86545386587872</v>
      </c>
      <c r="AE605" s="141">
        <f>AD605*Input!V605/100</f>
        <v>0.55188943175738825</v>
      </c>
      <c r="AF605" s="141">
        <f t="shared" si="1851"/>
        <v>10.25128407117483</v>
      </c>
      <c r="AG605" s="141">
        <f>AF605*Input!V605/100</f>
        <v>2.5159824435276354E-2</v>
      </c>
      <c r="AH605" s="137">
        <f t="shared" si="1852"/>
        <v>45515.651296366137</v>
      </c>
      <c r="AI605" s="146">
        <f t="shared" si="1853"/>
        <v>272.39939893137114</v>
      </c>
      <c r="AJ605" s="143">
        <f t="shared" si="1854"/>
        <v>1.9697988017319812</v>
      </c>
      <c r="AK605" s="146">
        <f t="shared" si="1855"/>
        <v>1.7496730609432913</v>
      </c>
      <c r="AL605" s="146">
        <f t="shared" si="1856"/>
        <v>1.0018433273956291</v>
      </c>
      <c r="AM605" s="146">
        <f t="shared" si="1857"/>
        <v>2.4609055280774934E-3</v>
      </c>
      <c r="AN605" s="137">
        <f>AF605/Q605</f>
        <v>1.0018433273956291</v>
      </c>
      <c r="AO605" s="141">
        <f t="shared" si="1858"/>
        <v>2.4609055280774934E-3</v>
      </c>
      <c r="AP605" s="137">
        <f t="shared" si="1859"/>
        <v>756.28660000000002</v>
      </c>
      <c r="AQ605" s="137" t="e">
        <f t="shared" si="1860"/>
        <v>#VALUE!</v>
      </c>
      <c r="AR605" s="137" t="e">
        <f t="shared" si="1861"/>
        <v>#VALUE!</v>
      </c>
      <c r="AS605" s="145">
        <f t="shared" si="1862"/>
        <v>2.2010963237070365E-5</v>
      </c>
      <c r="AT605" s="145">
        <f t="shared" si="1863"/>
        <v>1.2016383148959871E-7</v>
      </c>
      <c r="AU605" s="137">
        <v>0.75</v>
      </c>
      <c r="AV605" s="137">
        <f t="shared" si="1864"/>
        <v>0.375</v>
      </c>
      <c r="AW605" s="137">
        <f t="shared" si="1865"/>
        <v>756.28480000000002</v>
      </c>
      <c r="AX605" s="147">
        <f t="shared" si="1866"/>
        <v>339.86267257370002</v>
      </c>
      <c r="AY605" s="147">
        <f t="shared" si="1867"/>
        <v>384.40374736745196</v>
      </c>
      <c r="AZ605" s="137" t="str">
        <f>Input!B605</f>
        <v>Hu1-13</v>
      </c>
      <c r="BA605" s="148">
        <f>Input!E605</f>
        <v>0</v>
      </c>
      <c r="BB605" s="137">
        <f t="shared" si="1868"/>
        <v>16.700173968996747</v>
      </c>
      <c r="BC605" s="143">
        <f t="shared" si="1869"/>
        <v>21.848852021235807</v>
      </c>
      <c r="BD605" s="137">
        <f t="shared" si="1870"/>
        <v>756226.8</v>
      </c>
      <c r="BE605" s="149">
        <f t="shared" si="1871"/>
        <v>192201.87368372598</v>
      </c>
      <c r="BF605" s="150">
        <f t="shared" si="1872"/>
        <v>50.827908661849605</v>
      </c>
      <c r="BG605" s="151"/>
      <c r="BH605" s="151"/>
      <c r="BI605" s="151"/>
      <c r="BJ605" s="151"/>
      <c r="BK605" s="151"/>
      <c r="BL605" s="151"/>
      <c r="BM605" s="155"/>
      <c r="BN605" s="151"/>
      <c r="BO605" s="151"/>
      <c r="BP605" s="151"/>
      <c r="BQ605" s="151"/>
      <c r="BR605" s="151"/>
      <c r="BS605" s="151"/>
      <c r="BT605" s="151"/>
      <c r="BU605" s="151"/>
      <c r="BV605" s="151"/>
      <c r="BW605" s="151"/>
      <c r="BX605" s="151"/>
      <c r="BY605" s="151"/>
      <c r="BZ605" s="151"/>
      <c r="CA605" s="151"/>
      <c r="CB605" s="151"/>
      <c r="CC605" s="151"/>
      <c r="CD605" s="151"/>
      <c r="CE605" s="151"/>
      <c r="CF605" s="151"/>
      <c r="CG605" s="151"/>
      <c r="CH605" s="151"/>
      <c r="CI605" s="151"/>
      <c r="CJ605" s="151"/>
      <c r="CK605" s="151"/>
      <c r="CL605" s="151"/>
      <c r="CM605" s="151"/>
      <c r="CN605" s="151"/>
      <c r="CO605" s="151"/>
      <c r="CP605" s="151"/>
      <c r="CQ605" s="151"/>
      <c r="CR605" s="151"/>
      <c r="CS605" s="151"/>
      <c r="CT605" s="151"/>
      <c r="CU605" s="151"/>
      <c r="CV605" s="151"/>
      <c r="CW605" s="151"/>
      <c r="CX605" s="151"/>
      <c r="CY605" s="151"/>
      <c r="CZ605" s="151"/>
      <c r="DA605" s="151"/>
      <c r="DB605" s="151"/>
      <c r="DC605" s="151"/>
      <c r="DD605" s="151"/>
      <c r="DE605" s="151"/>
    </row>
    <row r="606" spans="1:109" ht="15" customHeight="1" x14ac:dyDescent="0.2">
      <c r="A606" s="9">
        <f>Input!A606</f>
        <v>9554</v>
      </c>
      <c r="B606" s="9" t="str">
        <f>Input!B606</f>
        <v>E0-C-200</v>
      </c>
      <c r="C606" s="9">
        <f>Input!O606</f>
        <v>0.73976865883142673</v>
      </c>
      <c r="D606" s="9">
        <f>C606*Input!P606/100</f>
        <v>2.5284665222418375E-3</v>
      </c>
      <c r="E606" s="11">
        <f>Input!M606</f>
        <v>0.96335647928517598</v>
      </c>
      <c r="F606" s="12">
        <f>E606*Input!N606/100</f>
        <v>7.8887006153430567E-5</v>
      </c>
      <c r="G606" s="13">
        <f t="shared" si="1847"/>
        <v>132.82759136384007</v>
      </c>
      <c r="H606" s="12">
        <f>G606*Input!L606/100</f>
        <v>8.1946753648940562E-3</v>
      </c>
      <c r="I606" s="9">
        <v>0.3</v>
      </c>
      <c r="J606" s="21">
        <f>(((C606*$G$4*0.000000001*Input!G606*(234/233))-(I606*0.000000000000001))/Input!F606)*1000000000000</f>
        <v>30.129126096673577</v>
      </c>
      <c r="K606" s="9">
        <f>J606*Input!P606/100</f>
        <v>0.10297879718259528</v>
      </c>
      <c r="L606" s="14">
        <f t="shared" si="1848"/>
        <v>0.41666391332325109</v>
      </c>
      <c r="M606" s="22">
        <f>L606*Input!P606/100</f>
        <v>1.424121910663674E-3</v>
      </c>
      <c r="N606" s="9">
        <v>5.0000000000000001E-3</v>
      </c>
      <c r="O606" s="21">
        <f>(((G606*$D$4*0.000000001*Input!G606*(238/236))-(N606*0.000000001))/Input!F606)*1000000</f>
        <v>0.54495369684471262</v>
      </c>
      <c r="P606" s="9">
        <f>O606*Input!N606/100</f>
        <v>4.4624982092010822E-5</v>
      </c>
      <c r="Q606" s="23">
        <f t="shared" si="1849"/>
        <v>0.40658950625954815</v>
      </c>
      <c r="R606" s="24">
        <f>Q606*Input!N606/100</f>
        <v>3.3294662538645186E-5</v>
      </c>
      <c r="S606" s="65">
        <f>Input!S606*0.0000028263/0.000000000155125</f>
        <v>1.0191609123125267</v>
      </c>
      <c r="T606" s="9">
        <f>S606*Input!T606/100</f>
        <v>1.9160821720723132E-3</v>
      </c>
      <c r="U606" s="9">
        <f>S606*1/((U605+U607)/2)</f>
        <v>1.0176341654534258</v>
      </c>
      <c r="V606" s="9">
        <f>U606*Input!T606/100</f>
        <v>1.9132117986085653E-3</v>
      </c>
      <c r="W606" s="3">
        <v>3.0000000000000001E-3</v>
      </c>
      <c r="X606" s="21">
        <f>((($L$4*0.000000001*Input!G606/Input!W606*(232/229))-(W606*0.000000001))/Input!F606)*1000000000</f>
        <v>0.10526701813834576</v>
      </c>
      <c r="Y606" s="21">
        <f>X606*Input!X606/100</f>
        <v>5.1252330579422531E-4</v>
      </c>
      <c r="Z606" s="21">
        <f t="shared" si="1850"/>
        <v>2.5703193831022004E-5</v>
      </c>
      <c r="AA606" s="21">
        <f>Z606*Input!X606/100</f>
        <v>1.2514352647884506E-7</v>
      </c>
      <c r="AB606" s="14">
        <v>0.05</v>
      </c>
      <c r="AC606" s="14">
        <v>0.85</v>
      </c>
      <c r="AD606" s="21">
        <f>(((Input!G606*$L$4*0.000000001*Input!U606*(230/229))-((AB606*0.000000000000001)+(Input!G606*AC606*0.000000000000001)))/Input!F606)*1000000000000</f>
        <v>0.1502004673101287</v>
      </c>
      <c r="AE606" s="21">
        <f>AD606*Input!V606/100</f>
        <v>2.5357493892921024E-3</v>
      </c>
      <c r="AF606" s="21">
        <f t="shared" si="1851"/>
        <v>6.8474175625826564E-3</v>
      </c>
      <c r="AG606" s="21">
        <f>AF606*Input!V606/100</f>
        <v>1.1560107111182135E-4</v>
      </c>
      <c r="AH606" s="9">
        <f t="shared" si="1852"/>
        <v>266.40337413315109</v>
      </c>
      <c r="AI606" s="3">
        <f t="shared" si="1853"/>
        <v>4.6808346619384364</v>
      </c>
      <c r="AJ606" s="22">
        <f t="shared" si="1854"/>
        <v>17.634165453425776</v>
      </c>
      <c r="AK606" s="3">
        <f t="shared" si="1855"/>
        <v>1.9132117986085653</v>
      </c>
      <c r="AL606" s="3">
        <f t="shared" si="1856"/>
        <v>1.6841107449073165E-2</v>
      </c>
      <c r="AM606" s="3">
        <f t="shared" si="1857"/>
        <v>2.8432221982640317E-4</v>
      </c>
      <c r="AN606" s="9">
        <f>AL606*1/((AN605+AN607)/2)</f>
        <v>1.6812249505169109E-2</v>
      </c>
      <c r="AO606" s="21">
        <f t="shared" si="1858"/>
        <v>2.838350217786953E-4</v>
      </c>
      <c r="AP606" s="58">
        <f t="shared" si="1859"/>
        <v>1.819</v>
      </c>
      <c r="AQ606" s="58">
        <f t="shared" si="1860"/>
        <v>3.2800000000000003E-2</v>
      </c>
      <c r="AR606" s="58">
        <f t="shared" si="1861"/>
        <v>1.8031885651456847</v>
      </c>
      <c r="AS606" s="67">
        <f t="shared" si="1862"/>
        <v>6.321656962443654E-5</v>
      </c>
      <c r="AT606" s="67">
        <f t="shared" si="1863"/>
        <v>3.0783191222938772E-7</v>
      </c>
      <c r="AU606" s="58">
        <v>0.75</v>
      </c>
      <c r="AV606" s="58">
        <f t="shared" si="1864"/>
        <v>0.375</v>
      </c>
      <c r="AW606" s="58">
        <f t="shared" si="1865"/>
        <v>1.8139000000000001</v>
      </c>
      <c r="AX606" s="57">
        <f t="shared" si="1866"/>
        <v>3.2262851400000001E-2</v>
      </c>
      <c r="AY606" s="47">
        <f t="shared" si="1867"/>
        <v>3.1261437933909515E-2</v>
      </c>
      <c r="AZ606" s="9" t="str">
        <f>Input!B606</f>
        <v>E0-C-200</v>
      </c>
      <c r="BA606" s="48">
        <f>Input!E606</f>
        <v>200</v>
      </c>
      <c r="BB606" s="58">
        <f t="shared" si="1868"/>
        <v>17.724801346578804</v>
      </c>
      <c r="BC606" s="22">
        <f t="shared" si="1869"/>
        <v>1.9230459831293063</v>
      </c>
      <c r="BD606" s="9">
        <f t="shared" si="1870"/>
        <v>1755.9</v>
      </c>
      <c r="BE606" s="49">
        <f t="shared" si="1871"/>
        <v>15.630718966954758</v>
      </c>
      <c r="BF606" s="89">
        <f t="shared" si="1872"/>
        <v>1.7234377823424396</v>
      </c>
      <c r="BG606" s="85"/>
      <c r="BH606" s="85"/>
      <c r="BI606" s="85"/>
      <c r="BJ606" s="85"/>
      <c r="BK606" s="85"/>
      <c r="BL606" s="85"/>
      <c r="BM606" s="90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s="154" customFormat="1" ht="15" customHeight="1" x14ac:dyDescent="0.2">
      <c r="A607" s="137">
        <f>Input!A607</f>
        <v>9186</v>
      </c>
      <c r="B607" s="137" t="str">
        <f>Input!B607</f>
        <v>Hu1-13</v>
      </c>
      <c r="C607" s="137">
        <f>Input!O607</f>
        <v>2.0586654081772249</v>
      </c>
      <c r="D607" s="137">
        <f>C607*Input!P607/100</f>
        <v>1.8213857104807753E-2</v>
      </c>
      <c r="E607" s="138">
        <f>Input!M607</f>
        <v>2.6991874019125834</v>
      </c>
      <c r="F607" s="139">
        <f>E607*Input!N607/100</f>
        <v>3.4310564479412561E-4</v>
      </c>
      <c r="G607" s="140">
        <f t="shared" si="1847"/>
        <v>372.16395897570698</v>
      </c>
      <c r="H607" s="139">
        <f>G607*Input!L607/100</f>
        <v>3.0294608549590412E-2</v>
      </c>
      <c r="I607" s="137">
        <v>0</v>
      </c>
      <c r="J607" s="141">
        <f>(((C607*$G$4*0.000000001*Input!G607*(234/233))-(I607*0.000000000000001))/Input!F607)*1000000000000</f>
        <v>752.98131169433304</v>
      </c>
      <c r="K607" s="137">
        <f>J607*Input!P607/100</f>
        <v>6.6619344548731201</v>
      </c>
      <c r="L607" s="142">
        <f t="shared" si="1848"/>
        <v>10.413184205315341</v>
      </c>
      <c r="M607" s="143">
        <f>L607*Input!P607/100</f>
        <v>9.2129711010001586E-2</v>
      </c>
      <c r="N607" s="137">
        <v>0</v>
      </c>
      <c r="O607" s="141">
        <f>(((G607*$D$4*0.000000001*Input!G607*(238/236))-(N607*0.000000001))/Input!F607)*1000000</f>
        <v>13.712283970649386</v>
      </c>
      <c r="P607" s="137">
        <f>O607*Input!N607/100</f>
        <v>1.7430290427467624E-3</v>
      </c>
      <c r="Q607" s="144">
        <f t="shared" si="1849"/>
        <v>10.23072382405684</v>
      </c>
      <c r="R607" s="145">
        <f>Q607*Input!N607/100</f>
        <v>1.300472539208053E-3</v>
      </c>
      <c r="S607" s="143">
        <f>Input!S607*0.0000028263/0.000000000155125</f>
        <v>1.0010307821750686</v>
      </c>
      <c r="T607" s="137">
        <f>S607*Input!T607/100</f>
        <v>1.2927423538226291E-3</v>
      </c>
      <c r="U607" s="143">
        <f>S607</f>
        <v>1.0010307821750686</v>
      </c>
      <c r="V607" s="137">
        <f>U607*Input!T607/100</f>
        <v>1.2927423538226291E-3</v>
      </c>
      <c r="W607" s="146">
        <v>0</v>
      </c>
      <c r="X607" s="141">
        <f>((($L$4*0.000000001*Input!G607/Input!W607*(232/229))-(W607*0.000000001))/Input!F607)*1000000000</f>
        <v>0.91724200740709405</v>
      </c>
      <c r="Y607" s="141">
        <f>X607*Input!X607/100</f>
        <v>5.4555659501315775E-3</v>
      </c>
      <c r="Z607" s="141">
        <f t="shared" si="1850"/>
        <v>2.2396425322274982E-4</v>
      </c>
      <c r="AA607" s="141">
        <f>Z607*Input!X607/100</f>
        <v>1.3320931052674663E-6</v>
      </c>
      <c r="AB607" s="142">
        <v>0</v>
      </c>
      <c r="AC607" s="142">
        <v>0.85</v>
      </c>
      <c r="AD607" s="141">
        <f>(((Input!G607*$L$4*0.000000001*Input!U607*(230/229))-((AB607*0.000000000000001)+(Input!G607*AC607*0.000000000000001)))/Input!F607)*1000000000000</f>
        <v>224.77119572707659</v>
      </c>
      <c r="AE607" s="141">
        <f>AD607*Input!V607/100</f>
        <v>0.76296021671213798</v>
      </c>
      <c r="AF607" s="141">
        <f t="shared" si="1851"/>
        <v>10.246986981780845</v>
      </c>
      <c r="AG607" s="141">
        <f>AF607*Input!V607/100</f>
        <v>3.4782229915966884E-2</v>
      </c>
      <c r="AH607" s="137">
        <f t="shared" si="1852"/>
        <v>45752.779000805196</v>
      </c>
      <c r="AI607" s="146">
        <f t="shared" si="1853"/>
        <v>313.32504905074217</v>
      </c>
      <c r="AJ607" s="143">
        <f t="shared" si="1854"/>
        <v>1.0307821750685786</v>
      </c>
      <c r="AK607" s="146">
        <f t="shared" si="1855"/>
        <v>1.292742353822629</v>
      </c>
      <c r="AL607" s="146">
        <f t="shared" si="1856"/>
        <v>1.0015896390132009</v>
      </c>
      <c r="AM607" s="146">
        <f t="shared" si="1857"/>
        <v>3.4021649889078441E-3</v>
      </c>
      <c r="AN607" s="137">
        <f>AF607/Q607</f>
        <v>1.0015896390132009</v>
      </c>
      <c r="AO607" s="141">
        <f t="shared" si="1858"/>
        <v>3.4021649889078441E-3</v>
      </c>
      <c r="AP607" s="137" t="str">
        <f t="shared" si="1859"/>
        <v>Out of range</v>
      </c>
      <c r="AQ607" s="137" t="e">
        <f t="shared" si="1860"/>
        <v>#VALUE!</v>
      </c>
      <c r="AR607" s="137" t="e">
        <f t="shared" si="1861"/>
        <v>#VALUE!</v>
      </c>
      <c r="AS607" s="145">
        <f t="shared" si="1862"/>
        <v>2.1891339955450008E-5</v>
      </c>
      <c r="AT607" s="145">
        <f t="shared" si="1863"/>
        <v>1.3023489928535926E-7</v>
      </c>
      <c r="AU607" s="137">
        <v>0.75</v>
      </c>
      <c r="AV607" s="137">
        <f t="shared" si="1864"/>
        <v>0.375</v>
      </c>
      <c r="AW607" s="137" t="str">
        <f t="shared" si="1865"/>
        <v>Out of range</v>
      </c>
      <c r="AX607" s="147">
        <f t="shared" si="1866"/>
        <v>318.4656314293</v>
      </c>
      <c r="AY607" s="147" t="e">
        <f t="shared" si="1867"/>
        <v>#VALUE!</v>
      </c>
      <c r="AZ607" s="137" t="str">
        <f>Input!B607</f>
        <v>Hu1-13</v>
      </c>
      <c r="BA607" s="148">
        <f>Input!E607</f>
        <v>0</v>
      </c>
      <c r="BB607" s="137" t="e">
        <f t="shared" si="1868"/>
        <v>#VALUE!</v>
      </c>
      <c r="BC607" s="143" t="e">
        <f t="shared" si="1869"/>
        <v>#VALUE!</v>
      </c>
      <c r="BD607" s="137" t="e">
        <f t="shared" si="1870"/>
        <v>#VALUE!</v>
      </c>
      <c r="BE607" s="149" t="e">
        <f t="shared" si="1871"/>
        <v>#VALUE!</v>
      </c>
      <c r="BF607" s="150" t="e">
        <f t="shared" si="1872"/>
        <v>#VALUE!</v>
      </c>
      <c r="BG607" s="151"/>
      <c r="BH607" s="151"/>
      <c r="BI607" s="151"/>
      <c r="BJ607" s="151"/>
      <c r="BK607" s="151"/>
      <c r="BL607" s="151"/>
      <c r="BM607" s="155"/>
      <c r="BN607" s="151"/>
      <c r="BO607" s="151"/>
      <c r="BP607" s="151"/>
      <c r="BQ607" s="151"/>
      <c r="BR607" s="151"/>
      <c r="BS607" s="151"/>
      <c r="BT607" s="151"/>
      <c r="BU607" s="151"/>
      <c r="BV607" s="151"/>
      <c r="BW607" s="151"/>
      <c r="BX607" s="151"/>
      <c r="BY607" s="151"/>
      <c r="BZ607" s="151"/>
      <c r="CA607" s="151"/>
      <c r="CB607" s="151"/>
      <c r="CC607" s="151"/>
      <c r="CD607" s="151"/>
      <c r="CE607" s="151"/>
      <c r="CF607" s="151"/>
      <c r="CG607" s="151"/>
      <c r="CH607" s="151"/>
      <c r="CI607" s="151"/>
      <c r="CJ607" s="151"/>
      <c r="CK607" s="151"/>
      <c r="CL607" s="151"/>
      <c r="CM607" s="151"/>
      <c r="CN607" s="151"/>
      <c r="CO607" s="151"/>
      <c r="CP607" s="151"/>
      <c r="CQ607" s="151"/>
      <c r="CR607" s="151"/>
      <c r="CS607" s="151"/>
      <c r="CT607" s="151"/>
      <c r="CU607" s="151"/>
      <c r="CV607" s="151"/>
      <c r="CW607" s="151"/>
      <c r="CX607" s="151"/>
      <c r="CY607" s="151"/>
      <c r="CZ607" s="151"/>
      <c r="DA607" s="151"/>
      <c r="DB607" s="151"/>
      <c r="DC607" s="151"/>
      <c r="DD607" s="151"/>
      <c r="DE607" s="151"/>
    </row>
    <row r="608" spans="1:109" ht="15" customHeight="1" x14ac:dyDescent="0.2">
      <c r="A608" s="9">
        <f>Input!A608</f>
        <v>9555</v>
      </c>
      <c r="B608" s="9" t="str">
        <f>Input!B608</f>
        <v>E0-C-7</v>
      </c>
      <c r="C608" s="9">
        <f>Input!O608</f>
        <v>1.4124290465741247</v>
      </c>
      <c r="D608" s="9">
        <f>C608*Input!P608/100</f>
        <v>6.3140985139194614E-3</v>
      </c>
      <c r="E608" s="11">
        <f>Input!M608</f>
        <v>1.8362352172865619</v>
      </c>
      <c r="F608" s="12">
        <f>E608*Input!N608/100</f>
        <v>1.111403473853244E-4</v>
      </c>
      <c r="G608" s="13">
        <f t="shared" ref="G608:G609" si="1873">E608*137.88</f>
        <v>253.18011175947115</v>
      </c>
      <c r="H608" s="12">
        <f>G608*Input!L608/100</f>
        <v>1.3410524322795494E-2</v>
      </c>
      <c r="I608" s="9">
        <v>0.3</v>
      </c>
      <c r="J608" s="21">
        <f>(((C608*$G$4*0.000000001*Input!G608*(234/233))-(I608*0.000000000000001))/Input!F608)*1000000000000</f>
        <v>42.61786555598129</v>
      </c>
      <c r="K608" s="9">
        <f>J608*Input!P608/100</f>
        <v>0.1905181730906288</v>
      </c>
      <c r="L608" s="14">
        <f t="shared" ref="L608:L609" si="1874">(J608/234)*602200000000*0.0000028263/(365.2425*24*60)</f>
        <v>0.58937410209185803</v>
      </c>
      <c r="M608" s="22">
        <f>L608*Input!P608/100</f>
        <v>2.6347278478781409E-3</v>
      </c>
      <c r="N608" s="9">
        <v>5.0000000000000001E-3</v>
      </c>
      <c r="O608" s="21">
        <f>(((G608*$D$4*0.000000001*Input!G608*(238/236))-(N608*0.000000001))/Input!F608)*1000000</f>
        <v>0.76954438515156465</v>
      </c>
      <c r="P608" s="9">
        <f>O608*Input!N608/100</f>
        <v>4.6577600456087655E-5</v>
      </c>
      <c r="Q608" s="23">
        <f t="shared" ref="Q608:Q609" si="1875">(O608/238.05)*602200000000000000*0.00000000015512/(365.2425*24*60)</f>
        <v>0.57415643460207855</v>
      </c>
      <c r="R608" s="24">
        <f>Q608*Input!N608/100</f>
        <v>3.4751509498598096E-5</v>
      </c>
      <c r="S608" s="65">
        <f>Input!S608*0.0000028263/0.000000000155125</f>
        <v>1.0145502449274055</v>
      </c>
      <c r="T608" s="9">
        <f>S608*Input!T608/100</f>
        <v>1.2008156360770006E-3</v>
      </c>
      <c r="U608" s="9">
        <f>S608*1/((U607+U609)/2)</f>
        <v>1.0137481751338739</v>
      </c>
      <c r="V608" s="9">
        <f>U608*Input!T608/100</f>
        <v>1.199866311039514E-3</v>
      </c>
      <c r="W608" s="3">
        <v>3.0000000000000001E-3</v>
      </c>
      <c r="X608" s="21">
        <f>((($L$4*0.000000001*Input!G608/Input!W608*(232/229))-(W608*0.000000001))/Input!F608)*1000000000</f>
        <v>4.849157756423679E-2</v>
      </c>
      <c r="Y608" s="21">
        <f>X608*Input!X608/100</f>
        <v>1.896877745259505E-4</v>
      </c>
      <c r="Z608" s="21">
        <f t="shared" ref="Z608:Z609" si="1876">(X608/232)*6.022E+23*0.000000001*0.000000000049475/(365.2425*24*60)</f>
        <v>1.1840255754823102E-5</v>
      </c>
      <c r="AA608" s="21">
        <f>Z608*Input!X608/100</f>
        <v>4.6316327015248384E-8</v>
      </c>
      <c r="AB608" s="14">
        <v>0.05</v>
      </c>
      <c r="AC608" s="14">
        <v>0.85</v>
      </c>
      <c r="AD608" s="21">
        <f>(((Input!G608*$L$4*0.000000001*Input!U608*(230/229))-((AB608*0.000000000000001)+(Input!G608*AC608*0.000000000000001)))/Input!F608)*1000000000000</f>
        <v>5.3430070449648898E-2</v>
      </c>
      <c r="AE608" s="21">
        <f>AD608*Input!V608/100</f>
        <v>1.2778835730296132E-3</v>
      </c>
      <c r="AF608" s="21">
        <f t="shared" ref="AF608:AF609" si="1877">(AD608/230)*602200000000*0.0000091577/(365.2425*24*60)</f>
        <v>2.4357980325823061E-3</v>
      </c>
      <c r="AG608" s="21">
        <f>AF608*Input!V608/100</f>
        <v>5.8256825545234399E-5</v>
      </c>
      <c r="AH608" s="9">
        <f t="shared" ref="AH608:AH609" si="1878">AF608/Z608</f>
        <v>205.72174140664902</v>
      </c>
      <c r="AI608" s="3">
        <f t="shared" ref="AI608:AI609" si="1879">AH608*SQRT((AG608/AF608)^2+(AA608/Z608)^2)</f>
        <v>4.9856092107476453</v>
      </c>
      <c r="AJ608" s="22">
        <f t="shared" ref="AJ608:AJ609" si="1880">(U608-1)*1000</f>
        <v>13.748175133873941</v>
      </c>
      <c r="AK608" s="3">
        <f t="shared" ref="AK608:AK609" si="1881">V608*1000</f>
        <v>1.199866311039514</v>
      </c>
      <c r="AL608" s="3">
        <f t="shared" ref="AL608:AL609" si="1882">AF608/Q608</f>
        <v>4.2423943820649604E-3</v>
      </c>
      <c r="AM608" s="3">
        <f t="shared" ref="AM608:AM609" si="1883">AL608*SQRT((R608/Q608)^2+(AG608/AF608)^2)</f>
        <v>1.0146539964178439E-4</v>
      </c>
      <c r="AN608" s="9">
        <f>AL608*1/((AN607+AN609)/2)</f>
        <v>4.2315750714140028E-3</v>
      </c>
      <c r="AO608" s="21">
        <f t="shared" ref="AO608:AO609" si="1884">AN608*SQRT((R608/Q608)^2+(AG608/AF608)^2)</f>
        <v>1.0120663405325519E-4</v>
      </c>
      <c r="AP608" s="58">
        <f t="shared" ref="AP608:AP609" si="1885">ThU_Alter_Kombi(AN608,U608)</f>
        <v>0.45679999999999998</v>
      </c>
      <c r="AQ608" s="58">
        <f t="shared" ref="AQ608:AQ609" si="1886">Montealter(AN608,AO608,U608,V608)</f>
        <v>1.14E-2</v>
      </c>
      <c r="AR608" s="58">
        <f t="shared" ref="AR608:AR609" si="1887">(AQ608/AP608)*100</f>
        <v>2.4956217162872156</v>
      </c>
      <c r="AS608" s="67">
        <f t="shared" ref="AS608:AS609" si="1888">Z608/Q608</f>
        <v>2.0622003066166173E-5</v>
      </c>
      <c r="AT608" s="67">
        <f t="shared" ref="AT608:AT609" si="1889">AS608*SQRT((Y608/X608)^2+(P608/O608)^2)</f>
        <v>8.0678136077559822E-8</v>
      </c>
      <c r="AU608" s="58">
        <v>0.75</v>
      </c>
      <c r="AV608" s="58">
        <f t="shared" ref="AV608:AV609" si="1890">AU608/2</f>
        <v>0.375</v>
      </c>
      <c r="AW608" s="58">
        <f t="shared" ref="AW608:AW609" si="1891">marincorr_age(AN608,U608,AS608,AU608)</f>
        <v>0.4551</v>
      </c>
      <c r="AX608" s="57">
        <f t="shared" ref="AX608:AX609" si="1892">marincorr_age_error(AN608, AO608, U608, V608, AS608, AT608, AU608, AV608)</f>
        <v>1.1021788100000001E-2</v>
      </c>
      <c r="AY608" s="47">
        <f t="shared" ref="AY608:AY609" si="1893">SQRT(((AU608*EXP(-0.0000091577*AW608*1000))/(0.0000091577*(EXP(-0.0000091577*AW608*1000)+(AJ608/1000)*EXP(-(0.0000091577-0.0000028263)*AW608*1000)-AS608*AU608*EXP(-0.0000091577*AW608*1000))))^2*AT608^2+((AS608*EXP(-0.0000091577*AW608*1000))/(0.0000091577*(EXP(-0.0000091577*AW608*1000)+(AJ608/1000)*EXP(-(0.0000091577-0.0000028263)*AW608*1000)-AS608*AU608*EXP(-0.0000091577*AW608*1000))))^2*AV608^2+((0.0000091577/(0.0000091577-0.0000028263))*(EXP(-(0.0000091577-0.0000028263)*AW608*1000)-1)/(0.0000091577*(EXP(-0.0000091577*AW608*1000)+(AJ608/1000)*EXP(-(0.0000091577-0.0000028263)*AW608*1000)-AS608*AU608*EXP(-0.0000091577*AW608*1000))))^2*T608^2+(1/(0.0000091577*(EXP(-0.0000091577*AW608*1000)+(AJ608/1000)*EXP(-(0.0000091577-0.0000028263)*AW608*1000)-AS608*AU608*EXP(-0.0000091577*AW608*1000))))^2*AO608^2)/1000</f>
        <v>1.099210945676274E-2</v>
      </c>
      <c r="AZ608" s="9" t="str">
        <f>Input!B608</f>
        <v>E0-C-7</v>
      </c>
      <c r="BA608" s="48">
        <f>Input!E608</f>
        <v>7</v>
      </c>
      <c r="BB608" s="58">
        <f t="shared" ref="BB608:BB609" si="1894">((U608-1)*EXP(0.0000028263*AW608*1000))*1000</f>
        <v>13.76587008980021</v>
      </c>
      <c r="BC608" s="22">
        <f t="shared" ref="BC608:BC609" si="1895">SQRT((EXP(0.0000028263*AW608*1000)*V608)^2+((U608-1)*0.0000028263*EXP(0.0000028263*AW608*1000)*AX608*1000)^2)*1000</f>
        <v>1.2014107075444813</v>
      </c>
      <c r="BD608" s="9">
        <f t="shared" ref="BD608:BD609" si="1896">AW608*1000-58</f>
        <v>397.1</v>
      </c>
      <c r="BE608" s="49">
        <f t="shared" ref="BE608:BE609" si="1897">AY608/2*1000</f>
        <v>5.4960547283813703</v>
      </c>
      <c r="BF608" s="89">
        <f t="shared" ref="BF608:BF609" si="1898">AY608/AW608*100</f>
        <v>2.4153173932680159</v>
      </c>
      <c r="BG608" s="85"/>
      <c r="BH608" s="85"/>
      <c r="BI608" s="85"/>
      <c r="BJ608" s="85"/>
      <c r="BK608" s="85"/>
      <c r="BL608" s="85"/>
      <c r="BM608" s="90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s="154" customFormat="1" ht="15" customHeight="1" x14ac:dyDescent="0.2">
      <c r="A609" s="137">
        <f>Input!A609</f>
        <v>9186</v>
      </c>
      <c r="B609" s="137" t="str">
        <f>Input!B609</f>
        <v>Hu1-13</v>
      </c>
      <c r="C609" s="137">
        <f>Input!O609</f>
        <v>2.0844735380267707</v>
      </c>
      <c r="D609" s="137">
        <f>C609*Input!P609/100</f>
        <v>1.7668260375133724E-2</v>
      </c>
      <c r="E609" s="138">
        <f>Input!M609</f>
        <v>2.6989805738315678</v>
      </c>
      <c r="F609" s="139">
        <f>E609*Input!N609/100</f>
        <v>3.0887805033169981E-4</v>
      </c>
      <c r="G609" s="140">
        <f t="shared" si="1873"/>
        <v>372.13544151989657</v>
      </c>
      <c r="H609" s="139">
        <f>G609*Input!L609/100</f>
        <v>2.2919075390959946E-2</v>
      </c>
      <c r="I609" s="137">
        <v>0</v>
      </c>
      <c r="J609" s="141">
        <f>(((C609*$G$4*0.000000001*Input!G609*(234/233))-(I609*0.000000000000001))/Input!F609)*1000000000000</f>
        <v>762.42094155807808</v>
      </c>
      <c r="K609" s="137">
        <f>J609*Input!P609/100</f>
        <v>6.4623759741533995</v>
      </c>
      <c r="L609" s="142">
        <f t="shared" si="1874"/>
        <v>10.543727424747958</v>
      </c>
      <c r="M609" s="143">
        <f>L609*Input!P609/100</f>
        <v>8.9369962278932319E-2</v>
      </c>
      <c r="N609" s="137">
        <v>0</v>
      </c>
      <c r="O609" s="141">
        <f>(((G609*$D$4*0.000000001*Input!G609*(238/236))-(N609*0.000000001))/Input!F609)*1000000</f>
        <v>13.711233252430272</v>
      </c>
      <c r="P609" s="137">
        <f>O609*Input!N609/100</f>
        <v>1.5691476388218454E-3</v>
      </c>
      <c r="Q609" s="144">
        <f t="shared" si="1875"/>
        <v>10.229939884055328</v>
      </c>
      <c r="R609" s="145">
        <f>Q609*Input!N609/100</f>
        <v>1.1707397663524995E-3</v>
      </c>
      <c r="S609" s="143">
        <f>Input!S609*0.0000028263/0.000000000155125</f>
        <v>1.0005516025102121</v>
      </c>
      <c r="T609" s="137">
        <f>S609*Input!T609/100</f>
        <v>1.2728999002801595E-3</v>
      </c>
      <c r="U609" s="143">
        <f>S609</f>
        <v>1.0005516025102121</v>
      </c>
      <c r="V609" s="137">
        <f>U609*Input!T609/100</f>
        <v>1.2728999002801595E-3</v>
      </c>
      <c r="W609" s="146">
        <v>0</v>
      </c>
      <c r="X609" s="141">
        <f>((($L$4*0.000000001*Input!G609/Input!W609*(232/229))-(W609*0.000000001))/Input!F609)*1000000000</f>
        <v>0.92203862296230277</v>
      </c>
      <c r="Y609" s="141">
        <f>X609*Input!X609/100</f>
        <v>4.5353279726912171E-3</v>
      </c>
      <c r="Z609" s="141">
        <f t="shared" si="1876"/>
        <v>2.2513544949608202E-4</v>
      </c>
      <c r="AA609" s="141">
        <f>Z609*Input!X609/100</f>
        <v>1.1073973218860891E-6</v>
      </c>
      <c r="AB609" s="142">
        <v>0</v>
      </c>
      <c r="AC609" s="142">
        <v>0.85</v>
      </c>
      <c r="AD609" s="141">
        <f>(((Input!G609*$L$4*0.000000001*Input!U609*(230/229))-((AB609*0.000000000000001)+(Input!G609*AC609*0.000000000000001)))/Input!F609)*1000000000000</f>
        <v>225.18803102043546</v>
      </c>
      <c r="AE609" s="141">
        <f>AD609*Input!V609/100</f>
        <v>0.59670431798190893</v>
      </c>
      <c r="AF609" s="141">
        <f t="shared" si="1877"/>
        <v>10.265989887427979</v>
      </c>
      <c r="AG609" s="141">
        <f>AF609*Input!V609/100</f>
        <v>2.720286893769671E-2</v>
      </c>
      <c r="AH609" s="137">
        <f t="shared" si="1878"/>
        <v>45599.171123011598</v>
      </c>
      <c r="AI609" s="146">
        <f t="shared" si="1879"/>
        <v>254.76883968201128</v>
      </c>
      <c r="AJ609" s="143">
        <f t="shared" si="1880"/>
        <v>0.55160251021213469</v>
      </c>
      <c r="AK609" s="146">
        <f t="shared" si="1881"/>
        <v>1.2728999002801595</v>
      </c>
      <c r="AL609" s="146">
        <f t="shared" si="1882"/>
        <v>1.0035239702071799</v>
      </c>
      <c r="AM609" s="146">
        <f t="shared" si="1883"/>
        <v>2.6616214829268707E-3</v>
      </c>
      <c r="AN609" s="137">
        <f>AF609/Q609</f>
        <v>1.0035239702071799</v>
      </c>
      <c r="AO609" s="141">
        <f t="shared" si="1884"/>
        <v>2.6616214829268707E-3</v>
      </c>
      <c r="AP609" s="137" t="str">
        <f t="shared" si="1885"/>
        <v>Out of range</v>
      </c>
      <c r="AQ609" s="137" t="e">
        <f t="shared" si="1886"/>
        <v>#VALUE!</v>
      </c>
      <c r="AR609" s="137" t="e">
        <f t="shared" si="1887"/>
        <v>#VALUE!</v>
      </c>
      <c r="AS609" s="145">
        <f t="shared" si="1888"/>
        <v>2.2007504643012072E-5</v>
      </c>
      <c r="AT609" s="145">
        <f t="shared" si="1889"/>
        <v>1.0827991395538716E-7</v>
      </c>
      <c r="AU609" s="137">
        <v>0.75</v>
      </c>
      <c r="AV609" s="137">
        <f t="shared" si="1890"/>
        <v>0.375</v>
      </c>
      <c r="AW609" s="137" t="str">
        <f t="shared" si="1891"/>
        <v>Out of range</v>
      </c>
      <c r="AX609" s="147">
        <f t="shared" si="1892"/>
        <v>273.16151169279999</v>
      </c>
      <c r="AY609" s="147" t="e">
        <f t="shared" si="1893"/>
        <v>#VALUE!</v>
      </c>
      <c r="AZ609" s="137" t="str">
        <f>Input!B609</f>
        <v>Hu1-13</v>
      </c>
      <c r="BA609" s="148">
        <f>Input!E609</f>
        <v>0</v>
      </c>
      <c r="BB609" s="137" t="e">
        <f t="shared" si="1894"/>
        <v>#VALUE!</v>
      </c>
      <c r="BC609" s="143" t="e">
        <f t="shared" si="1895"/>
        <v>#VALUE!</v>
      </c>
      <c r="BD609" s="137" t="e">
        <f t="shared" si="1896"/>
        <v>#VALUE!</v>
      </c>
      <c r="BE609" s="149" t="e">
        <f t="shared" si="1897"/>
        <v>#VALUE!</v>
      </c>
      <c r="BF609" s="150" t="e">
        <f t="shared" si="1898"/>
        <v>#VALUE!</v>
      </c>
      <c r="BG609" s="151"/>
      <c r="BH609" s="151"/>
      <c r="BI609" s="151"/>
      <c r="BJ609" s="151"/>
      <c r="BK609" s="151"/>
      <c r="BL609" s="151"/>
      <c r="BM609" s="155"/>
      <c r="BN609" s="151"/>
      <c r="BO609" s="151"/>
      <c r="BP609" s="151"/>
      <c r="BQ609" s="151"/>
      <c r="BR609" s="151"/>
      <c r="BS609" s="151"/>
      <c r="BT609" s="151"/>
      <c r="BU609" s="151"/>
      <c r="BV609" s="151"/>
      <c r="BW609" s="151"/>
      <c r="BX609" s="151"/>
      <c r="BY609" s="151"/>
      <c r="BZ609" s="151"/>
      <c r="CA609" s="151"/>
      <c r="CB609" s="151"/>
      <c r="CC609" s="151"/>
      <c r="CD609" s="151"/>
      <c r="CE609" s="151"/>
      <c r="CF609" s="151"/>
      <c r="CG609" s="151"/>
      <c r="CH609" s="151"/>
      <c r="CI609" s="151"/>
      <c r="CJ609" s="151"/>
      <c r="CK609" s="151"/>
      <c r="CL609" s="151"/>
      <c r="CM609" s="151"/>
      <c r="CN609" s="151"/>
      <c r="CO609" s="151"/>
      <c r="CP609" s="151"/>
      <c r="CQ609" s="151"/>
      <c r="CR609" s="151"/>
      <c r="CS609" s="151"/>
      <c r="CT609" s="151"/>
      <c r="CU609" s="151"/>
      <c r="CV609" s="151"/>
      <c r="CW609" s="151"/>
      <c r="CX609" s="151"/>
      <c r="CY609" s="151"/>
      <c r="CZ609" s="151"/>
      <c r="DA609" s="151"/>
      <c r="DB609" s="151"/>
      <c r="DC609" s="151"/>
      <c r="DD609" s="151"/>
      <c r="DE609" s="151"/>
    </row>
    <row r="610" spans="1:109" s="76" customFormat="1" ht="15" customHeight="1" x14ac:dyDescent="0.2">
      <c r="A610" s="58"/>
      <c r="B610" s="58"/>
      <c r="C610" s="58"/>
      <c r="D610" s="58"/>
      <c r="E610" s="60"/>
      <c r="F610" s="61"/>
      <c r="G610" s="59"/>
      <c r="H610" s="61"/>
      <c r="I610" s="58"/>
      <c r="J610" s="63"/>
      <c r="K610" s="58"/>
      <c r="L610" s="64"/>
      <c r="M610" s="65"/>
      <c r="N610" s="58"/>
      <c r="O610" s="63"/>
      <c r="P610" s="58"/>
      <c r="Q610" s="66"/>
      <c r="R610" s="67"/>
      <c r="S610" s="65"/>
      <c r="T610" s="58"/>
      <c r="U610" s="58"/>
      <c r="V610" s="58"/>
      <c r="W610" s="68"/>
      <c r="X610" s="63"/>
      <c r="Y610" s="63"/>
      <c r="Z610" s="63"/>
      <c r="AA610" s="63"/>
      <c r="AB610" s="64"/>
      <c r="AC610" s="64"/>
      <c r="AD610" s="63"/>
      <c r="AE610" s="63"/>
      <c r="AF610" s="63"/>
      <c r="AG610" s="63"/>
      <c r="AH610" s="58"/>
      <c r="AI610" s="68"/>
      <c r="AJ610" s="65"/>
      <c r="AK610" s="68"/>
      <c r="AL610" s="68"/>
      <c r="AM610" s="68"/>
      <c r="AN610" s="58"/>
      <c r="AO610" s="63"/>
      <c r="AP610" s="58"/>
      <c r="AQ610" s="58"/>
      <c r="AR610" s="58"/>
      <c r="AS610" s="67"/>
      <c r="AT610" s="67"/>
      <c r="AU610" s="58"/>
      <c r="AV610" s="58"/>
      <c r="AW610" s="58"/>
      <c r="AX610" s="57"/>
      <c r="AY610" s="57"/>
      <c r="AZ610" s="58"/>
      <c r="BA610" s="69"/>
      <c r="BB610" s="58"/>
      <c r="BC610" s="65"/>
      <c r="BD610" s="58"/>
      <c r="BE610" s="62"/>
      <c r="BF610" s="74"/>
      <c r="BG610" s="75"/>
      <c r="BH610" s="75"/>
      <c r="BI610" s="75"/>
      <c r="BJ610" s="75"/>
      <c r="BK610" s="75"/>
      <c r="BL610" s="75"/>
      <c r="BM610" s="103"/>
      <c r="BN610" s="75"/>
      <c r="BO610" s="75"/>
      <c r="BP610" s="75"/>
      <c r="BQ610" s="75"/>
      <c r="BR610" s="75"/>
      <c r="BS610" s="75"/>
      <c r="BT610" s="75"/>
      <c r="BU610" s="75"/>
      <c r="BV610" s="75"/>
      <c r="BW610" s="75"/>
      <c r="BX610" s="75"/>
      <c r="BY610" s="75"/>
      <c r="BZ610" s="75"/>
      <c r="CA610" s="75"/>
      <c r="CB610" s="75"/>
      <c r="CC610" s="75"/>
      <c r="CD610" s="75"/>
      <c r="CE610" s="75"/>
      <c r="CF610" s="75"/>
      <c r="CG610" s="75"/>
      <c r="CH610" s="75"/>
      <c r="CI610" s="75"/>
      <c r="CJ610" s="75"/>
      <c r="CK610" s="75"/>
      <c r="CL610" s="75"/>
      <c r="CM610" s="75"/>
      <c r="CN610" s="75"/>
      <c r="CO610" s="75"/>
      <c r="CP610" s="75"/>
      <c r="CQ610" s="75"/>
      <c r="CR610" s="75"/>
      <c r="CS610" s="75"/>
      <c r="CT610" s="75"/>
      <c r="CU610" s="75"/>
      <c r="CV610" s="75"/>
      <c r="CW610" s="75"/>
      <c r="CX610" s="75"/>
      <c r="CY610" s="75"/>
      <c r="CZ610" s="75"/>
      <c r="DA610" s="75"/>
      <c r="DB610" s="75"/>
      <c r="DC610" s="75"/>
      <c r="DD610" s="75"/>
      <c r="DE610" s="75"/>
    </row>
    <row r="611" spans="1:109" s="154" customFormat="1" ht="15" customHeight="1" x14ac:dyDescent="0.2">
      <c r="A611" s="137">
        <f>Input!A611</f>
        <v>9186</v>
      </c>
      <c r="B611" s="137" t="str">
        <f>Input!B611</f>
        <v>Hu1-13</v>
      </c>
      <c r="C611" s="137">
        <f>Input!O611</f>
        <v>2.0799982849494398</v>
      </c>
      <c r="D611" s="137">
        <f>C611*Input!P611/100</f>
        <v>1.8474981885741246E-2</v>
      </c>
      <c r="E611" s="138">
        <f>Input!M611</f>
        <v>2.700287258305111</v>
      </c>
      <c r="F611" s="139">
        <f>E611*Input!N611/100</f>
        <v>3.8101139700620677E-4</v>
      </c>
      <c r="G611" s="140">
        <f t="shared" ref="G611:G619" si="1899">E611*137.88</f>
        <v>372.31560717510871</v>
      </c>
      <c r="H611" s="139">
        <f>G611*Input!L611/100</f>
        <v>4.1470054447347977E-2</v>
      </c>
      <c r="I611" s="137">
        <v>0</v>
      </c>
      <c r="J611" s="141">
        <f>(((C611*$G$4*0.000000001*Input!G611*(234/233))-(I611*0.000000000000001))/Input!F611)*1000000000000</f>
        <v>760.78406461880115</v>
      </c>
      <c r="K611" s="137">
        <f>J611*Input!P611/100</f>
        <v>6.7574439433418112</v>
      </c>
      <c r="L611" s="142">
        <f t="shared" ref="L611:L619" si="1900">(J611/234)*602200000000*0.0000028263/(365.2425*24*60)</f>
        <v>10.521090606509043</v>
      </c>
      <c r="M611" s="143">
        <f>L611*Input!P611/100</f>
        <v>9.3450537810526021E-2</v>
      </c>
      <c r="N611" s="137">
        <v>0</v>
      </c>
      <c r="O611" s="141">
        <f>(((G611*$D$4*0.000000001*Input!G611*(238/236))-(N611*0.000000001))/Input!F611)*1000000</f>
        <v>13.717871408991231</v>
      </c>
      <c r="P611" s="137">
        <f>O611*Input!N611/100</f>
        <v>1.9355960494261903E-3</v>
      </c>
      <c r="Q611" s="144">
        <f t="shared" ref="Q611:Q619" si="1901">(O611/238.05)*602200000000000000*0.00000000015512/(365.2425*24*60)</f>
        <v>10.234892607221024</v>
      </c>
      <c r="R611" s="145">
        <f>Q611*Input!N611/100</f>
        <v>1.4441466249533203E-3</v>
      </c>
      <c r="S611" s="143">
        <f>Input!S611*0.0000028263/0.000000000155125</f>
        <v>0.9974005385425998</v>
      </c>
      <c r="T611" s="137">
        <f>S611*Input!T611/100</f>
        <v>1.7274772358718451E-3</v>
      </c>
      <c r="U611" s="143">
        <f>S611</f>
        <v>0.9974005385425998</v>
      </c>
      <c r="V611" s="137">
        <f>U611*Input!T611/100</f>
        <v>1.7274772358718451E-3</v>
      </c>
      <c r="W611" s="146">
        <v>0</v>
      </c>
      <c r="X611" s="141">
        <f>((($L$4*0.000000001*Input!G611/Input!W611*(232/229))-(W611*0.000000001))/Input!F611)*1000000000</f>
        <v>0.91007221467148602</v>
      </c>
      <c r="Y611" s="141">
        <f>X611*Input!X611/100</f>
        <v>5.6472138184176165E-3</v>
      </c>
      <c r="Z611" s="141">
        <f t="shared" ref="Z611:Z619" si="1902">(X611/232)*6.022E+23*0.000000001*0.000000000049475/(365.2425*24*60)</f>
        <v>2.2221359498552875E-4</v>
      </c>
      <c r="AA611" s="141">
        <f>Z611*Input!X611/100</f>
        <v>1.3788880310948924E-6</v>
      </c>
      <c r="AB611" s="142">
        <v>0</v>
      </c>
      <c r="AC611" s="142">
        <v>0.85</v>
      </c>
      <c r="AD611" s="141">
        <f>(((Input!G611*$L$4*0.000000001*Input!U611*(230/229))-((AB611*0.000000000000001)+(Input!G611*AC611*0.000000000000001)))/Input!F611)*1000000000000</f>
        <v>224.88944104976761</v>
      </c>
      <c r="AE611" s="141">
        <f>AD611*Input!V611/100</f>
        <v>0.7469251497592464</v>
      </c>
      <c r="AF611" s="141">
        <f t="shared" ref="AF611:AF619" si="1903">(AD611/230)*602200000000*0.0000091577/(365.2425*24*60)</f>
        <v>10.252377611475865</v>
      </c>
      <c r="AG611" s="141">
        <f>AF611*Input!V611/100</f>
        <v>3.4051214886275188E-2</v>
      </c>
      <c r="AH611" s="137">
        <f t="shared" ref="AH611:AH619" si="1904">AF611/Z611</f>
        <v>46137.490427368008</v>
      </c>
      <c r="AI611" s="146">
        <f t="shared" ref="AI611:AI619" si="1905">AH611*SQRT((AG611/AF611)^2+(AA611/Z611)^2)</f>
        <v>324.72402230821302</v>
      </c>
      <c r="AJ611" s="143">
        <f t="shared" ref="AJ611:AJ619" si="1906">(U611-1)*1000</f>
        <v>-2.5994614574001984</v>
      </c>
      <c r="AK611" s="146">
        <f t="shared" ref="AK611:AK619" si="1907">V611*1000</f>
        <v>1.7274772358718451</v>
      </c>
      <c r="AL611" s="146">
        <f t="shared" ref="AL611:AL619" si="1908">AF611/Q611</f>
        <v>1.0017083720294735</v>
      </c>
      <c r="AM611" s="146">
        <f t="shared" ref="AM611:AM619" si="1909">AL611*SQRT((R611/Q611)^2+(AG611/AF611)^2)</f>
        <v>3.329974326828568E-3</v>
      </c>
      <c r="AN611" s="137">
        <f>AF611/Q611</f>
        <v>1.0017083720294735</v>
      </c>
      <c r="AO611" s="141">
        <f t="shared" ref="AO611:AO619" si="1910">AN611*SQRT((R611/Q611)^2+(AG611/AF611)^2)</f>
        <v>3.329974326828568E-3</v>
      </c>
      <c r="AP611" s="137" t="str">
        <f t="shared" ref="AP611:AP619" si="1911">ThU_Alter_Kombi(AN611,U611)</f>
        <v>Out of range</v>
      </c>
      <c r="AQ611" s="137" t="e">
        <f t="shared" ref="AQ611:AQ619" si="1912">Montealter(AN611,AO611,U611,V611)</f>
        <v>#VALUE!</v>
      </c>
      <c r="AR611" s="137" t="e">
        <f t="shared" ref="AR611:AR619" si="1913">(AQ611/AP611)*100</f>
        <v>#VALUE!</v>
      </c>
      <c r="AS611" s="145">
        <f t="shared" ref="AS611:AS619" si="1914">Z611/Q611</f>
        <v>2.1711375342497527E-5</v>
      </c>
      <c r="AT611" s="145">
        <f t="shared" ref="AT611:AT619" si="1915">AS611*SQRT((Y611/X611)^2+(P611/O611)^2)</f>
        <v>1.347590561511194E-7</v>
      </c>
      <c r="AU611" s="137">
        <v>0.75</v>
      </c>
      <c r="AV611" s="137">
        <f t="shared" ref="AV611:AV619" si="1916">AU611/2</f>
        <v>0.375</v>
      </c>
      <c r="AW611" s="137" t="str">
        <f t="shared" ref="AW611:AW619" si="1917">marincorr_age(AN611,U611,AS611,AU611)</f>
        <v>Out of range</v>
      </c>
      <c r="AX611" s="147">
        <f t="shared" ref="AX611:AX619" si="1918">marincorr_age_error(AN611, AO611, U611, V611, AS611, AT611, AU611, AV611)</f>
        <v>180.4435232365</v>
      </c>
      <c r="AY611" s="147" t="e">
        <f t="shared" ref="AY611:AY619" si="1919">SQRT(((AU611*EXP(-0.0000091577*AW611*1000))/(0.0000091577*(EXP(-0.0000091577*AW611*1000)+(AJ611/1000)*EXP(-(0.0000091577-0.0000028263)*AW611*1000)-AS611*AU611*EXP(-0.0000091577*AW611*1000))))^2*AT611^2+((AS611*EXP(-0.0000091577*AW611*1000))/(0.0000091577*(EXP(-0.0000091577*AW611*1000)+(AJ611/1000)*EXP(-(0.0000091577-0.0000028263)*AW611*1000)-AS611*AU611*EXP(-0.0000091577*AW611*1000))))^2*AV611^2+((0.0000091577/(0.0000091577-0.0000028263))*(EXP(-(0.0000091577-0.0000028263)*AW611*1000)-1)/(0.0000091577*(EXP(-0.0000091577*AW611*1000)+(AJ611/1000)*EXP(-(0.0000091577-0.0000028263)*AW611*1000)-AS611*AU611*EXP(-0.0000091577*AW611*1000))))^2*T611^2+(1/(0.0000091577*(EXP(-0.0000091577*AW611*1000)+(AJ611/1000)*EXP(-(0.0000091577-0.0000028263)*AW611*1000)-AS611*AU611*EXP(-0.0000091577*AW611*1000))))^2*AO611^2)/1000</f>
        <v>#VALUE!</v>
      </c>
      <c r="AZ611" s="137" t="str">
        <f>Input!B611</f>
        <v>Hu1-13</v>
      </c>
      <c r="BA611" s="148">
        <f>Input!E611</f>
        <v>0</v>
      </c>
      <c r="BB611" s="137" t="e">
        <f t="shared" ref="BB611:BB619" si="1920">((U611-1)*EXP(0.0000028263*AW611*1000))*1000</f>
        <v>#VALUE!</v>
      </c>
      <c r="BC611" s="143" t="e">
        <f t="shared" ref="BC611:BC619" si="1921">SQRT((EXP(0.0000028263*AW611*1000)*V611)^2+((U611-1)*0.0000028263*EXP(0.0000028263*AW611*1000)*AX611*1000)^2)*1000</f>
        <v>#VALUE!</v>
      </c>
      <c r="BD611" s="137" t="e">
        <f t="shared" ref="BD611:BD619" si="1922">AW611*1000-58</f>
        <v>#VALUE!</v>
      </c>
      <c r="BE611" s="149" t="e">
        <f t="shared" ref="BE611:BE619" si="1923">AY611/2*1000</f>
        <v>#VALUE!</v>
      </c>
      <c r="BF611" s="150" t="e">
        <f t="shared" ref="BF611:BF619" si="1924">AY611/AW611*100</f>
        <v>#VALUE!</v>
      </c>
      <c r="BG611" s="151"/>
      <c r="BH611" s="151"/>
      <c r="BI611" s="151"/>
      <c r="BJ611" s="151"/>
      <c r="BK611" s="151"/>
      <c r="BL611" s="151"/>
      <c r="BM611" s="155"/>
      <c r="BN611" s="151"/>
      <c r="BO611" s="151"/>
      <c r="BP611" s="151"/>
      <c r="BQ611" s="151"/>
      <c r="BR611" s="151"/>
      <c r="BS611" s="151"/>
      <c r="BT611" s="151"/>
      <c r="BU611" s="151"/>
      <c r="BV611" s="151"/>
      <c r="BW611" s="151"/>
      <c r="BX611" s="151"/>
      <c r="BY611" s="151"/>
      <c r="BZ611" s="151"/>
      <c r="CA611" s="151"/>
      <c r="CB611" s="151"/>
      <c r="CC611" s="151"/>
      <c r="CD611" s="151"/>
      <c r="CE611" s="151"/>
      <c r="CF611" s="151"/>
      <c r="CG611" s="151"/>
      <c r="CH611" s="151"/>
      <c r="CI611" s="151"/>
      <c r="CJ611" s="151"/>
      <c r="CK611" s="151"/>
      <c r="CL611" s="151"/>
      <c r="CM611" s="151"/>
      <c r="CN611" s="151"/>
      <c r="CO611" s="151"/>
      <c r="CP611" s="151"/>
      <c r="CQ611" s="151"/>
      <c r="CR611" s="151"/>
      <c r="CS611" s="151"/>
      <c r="CT611" s="151"/>
      <c r="CU611" s="151"/>
      <c r="CV611" s="151"/>
      <c r="CW611" s="151"/>
      <c r="CX611" s="151"/>
      <c r="CY611" s="151"/>
      <c r="CZ611" s="151"/>
      <c r="DA611" s="151"/>
      <c r="DB611" s="151"/>
      <c r="DC611" s="151"/>
      <c r="DD611" s="151"/>
      <c r="DE611" s="151"/>
    </row>
    <row r="612" spans="1:109" ht="15" customHeight="1" x14ac:dyDescent="0.2">
      <c r="A612" s="9">
        <f>Input!A612</f>
        <v>9602</v>
      </c>
      <c r="B612" s="9" t="str">
        <f>Input!B612</f>
        <v>E0-A-49</v>
      </c>
      <c r="C612" s="9">
        <f>Input!O612</f>
        <v>0.89615944123920843</v>
      </c>
      <c r="D612" s="9">
        <f>C612*Input!P612/100</f>
        <v>3.6713212691455973E-3</v>
      </c>
      <c r="E612" s="11">
        <f>Input!M612</f>
        <v>1.1447274438131128</v>
      </c>
      <c r="F612" s="12">
        <f>E612*Input!N612/100</f>
        <v>6.3083495517713754E-5</v>
      </c>
      <c r="G612" s="13">
        <f t="shared" si="1899"/>
        <v>157.835019952952</v>
      </c>
      <c r="H612" s="12">
        <f>G612*Input!L612/100</f>
        <v>1.01509914935193E-2</v>
      </c>
      <c r="I612" s="9">
        <v>0.3</v>
      </c>
      <c r="J612" s="21">
        <f>(((C612*$G$4*0.000000001*Input!G612*(234/233))-(I612*0.000000000000001))/Input!F612)*1000000000000</f>
        <v>36.375201169938606</v>
      </c>
      <c r="K612" s="9">
        <f>J612*Input!P612/100</f>
        <v>0.14901929676707915</v>
      </c>
      <c r="L612" s="14">
        <f t="shared" si="1900"/>
        <v>0.50304259137009799</v>
      </c>
      <c r="M612" s="22">
        <f>L612*Input!P612/100</f>
        <v>2.0608285534874935E-3</v>
      </c>
      <c r="N612" s="9">
        <v>5.0000000000000001E-3</v>
      </c>
      <c r="O612" s="21">
        <f>(((G612*$D$4*0.000000001*Input!G612*(238/236))-(N612*0.000000001))/Input!F612)*1000000</f>
        <v>0.64536105357856033</v>
      </c>
      <c r="P612" s="9">
        <f>O612*Input!N612/100</f>
        <v>3.5564475500926916E-5</v>
      </c>
      <c r="Q612" s="23">
        <f t="shared" si="1901"/>
        <v>0.48150335276727191</v>
      </c>
      <c r="R612" s="24">
        <f>Q612*Input!N612/100</f>
        <v>2.6534626002220076E-5</v>
      </c>
      <c r="S612" s="65">
        <f>Input!S612*0.0000028263/0.000000000155125</f>
        <v>1.0378452617334786</v>
      </c>
      <c r="T612" s="9">
        <f>S612*Input!T612/100</f>
        <v>1.4501820408783328E-3</v>
      </c>
      <c r="U612" s="9">
        <f>S612*1/((U611+U613)/2)</f>
        <v>1.0386246631907272</v>
      </c>
      <c r="V612" s="9">
        <f>U612*Input!T612/100</f>
        <v>1.45127109917788E-3</v>
      </c>
      <c r="W612" s="3">
        <v>3.0000000000000001E-3</v>
      </c>
      <c r="X612" s="21">
        <f>((($L$4*0.000000001*Input!G612/Input!W612*(232/229))-(W612*0.000000001))/Input!F612)*1000000000</f>
        <v>1.927099001191011E-2</v>
      </c>
      <c r="Y612" s="21">
        <f>X612*Input!X612/100</f>
        <v>1.7065592449250374E-4</v>
      </c>
      <c r="Z612" s="21">
        <f t="shared" si="1902"/>
        <v>4.7054243613212182E-6</v>
      </c>
      <c r="AA612" s="21">
        <f>Z612*Input!X612/100</f>
        <v>4.1669293794171221E-8</v>
      </c>
      <c r="AB612" s="14">
        <v>0.05</v>
      </c>
      <c r="AC612" s="14">
        <v>0.85</v>
      </c>
      <c r="AD612" s="21">
        <f>(((Input!G612*$L$4*0.000000001*Input!U612*(230/229))-((AB612*0.000000000000001)+(Input!G612*AC612*0.000000000000001)))/Input!F612)*1000000000000</f>
        <v>0.21865080283488816</v>
      </c>
      <c r="AE612" s="21">
        <f>AD612*Input!V612/100</f>
        <v>3.2593507570106988E-3</v>
      </c>
      <c r="AF612" s="21">
        <f t="shared" si="1903"/>
        <v>9.9679673054083005E-3</v>
      </c>
      <c r="AG612" s="21">
        <f>AF612*Input!V612/100</f>
        <v>1.485889892079392E-4</v>
      </c>
      <c r="AH612" s="9">
        <f t="shared" si="1904"/>
        <v>2118.3992218311705</v>
      </c>
      <c r="AI612" s="3">
        <f t="shared" si="1905"/>
        <v>36.730232512227481</v>
      </c>
      <c r="AJ612" s="22">
        <f t="shared" si="1906"/>
        <v>38.624663190727219</v>
      </c>
      <c r="AK612" s="3">
        <f t="shared" si="1907"/>
        <v>1.4512710991778799</v>
      </c>
      <c r="AL612" s="3">
        <f t="shared" si="1908"/>
        <v>2.0701760949577815E-2</v>
      </c>
      <c r="AM612" s="3">
        <f t="shared" si="1909"/>
        <v>3.0859599153254514E-4</v>
      </c>
      <c r="AN612" s="9">
        <f>AL612*1/((AN611+AN613)/2)</f>
        <v>2.0653546070935447E-2</v>
      </c>
      <c r="AO612" s="21">
        <f t="shared" si="1910"/>
        <v>3.0787726435192009E-4</v>
      </c>
      <c r="AP612" s="58">
        <f t="shared" si="1911"/>
        <v>2.1930999999999998</v>
      </c>
      <c r="AQ612" s="58">
        <f t="shared" si="1912"/>
        <v>3.2300000000000002E-2</v>
      </c>
      <c r="AR612" s="58">
        <f t="shared" si="1913"/>
        <v>1.4728010578632986</v>
      </c>
      <c r="AS612" s="67">
        <f t="shared" si="1914"/>
        <v>9.7723605334800666E-6</v>
      </c>
      <c r="AT612" s="67">
        <f t="shared" si="1915"/>
        <v>8.6541662422080316E-8</v>
      </c>
      <c r="AU612" s="58">
        <v>0.75</v>
      </c>
      <c r="AV612" s="58">
        <f t="shared" si="1916"/>
        <v>0.375</v>
      </c>
      <c r="AW612" s="58">
        <f t="shared" si="1917"/>
        <v>2.1922999999999999</v>
      </c>
      <c r="AX612" s="57">
        <f t="shared" si="1918"/>
        <v>3.2386298500000001E-2</v>
      </c>
      <c r="AY612" s="47">
        <f t="shared" si="1919"/>
        <v>3.316579230020851E-2</v>
      </c>
      <c r="AZ612" s="9" t="str">
        <f>Input!B612</f>
        <v>E0-A-49</v>
      </c>
      <c r="BA612" s="48">
        <f>Input!E612</f>
        <v>49</v>
      </c>
      <c r="BB612" s="58">
        <f t="shared" si="1920"/>
        <v>38.864728334853446</v>
      </c>
      <c r="BC612" s="22">
        <f t="shared" si="1921"/>
        <v>1.4602955654627909</v>
      </c>
      <c r="BD612" s="9">
        <f t="shared" si="1922"/>
        <v>2134.2999999999997</v>
      </c>
      <c r="BE612" s="49">
        <f t="shared" si="1923"/>
        <v>16.582896150104254</v>
      </c>
      <c r="BF612" s="89">
        <f t="shared" si="1924"/>
        <v>1.5128309218723948</v>
      </c>
      <c r="BG612" s="85"/>
      <c r="BH612" s="85"/>
      <c r="BI612" s="85"/>
      <c r="BJ612" s="85"/>
      <c r="BK612" s="85"/>
      <c r="BL612" s="85"/>
      <c r="BM612" s="90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s="154" customFormat="1" ht="15" customHeight="1" x14ac:dyDescent="0.2">
      <c r="A613" s="137">
        <f>Input!A613</f>
        <v>9186</v>
      </c>
      <c r="B613" s="137" t="str">
        <f>Input!B613</f>
        <v>Hu1-13</v>
      </c>
      <c r="C613" s="137">
        <f>Input!O613</f>
        <v>2.0964401328594597</v>
      </c>
      <c r="D613" s="137">
        <f>C613*Input!P613/100</f>
        <v>2.1677463552851786E-2</v>
      </c>
      <c r="E613" s="138">
        <f>Input!M613</f>
        <v>2.7000981818173675</v>
      </c>
      <c r="F613" s="139">
        <f>E613*Input!N613/100</f>
        <v>4.0390184661647378E-4</v>
      </c>
      <c r="G613" s="140">
        <f t="shared" si="1899"/>
        <v>372.28953730897859</v>
      </c>
      <c r="H613" s="139">
        <f>G613*Input!L613/100</f>
        <v>2.570812953187818E-2</v>
      </c>
      <c r="I613" s="137">
        <v>0</v>
      </c>
      <c r="J613" s="141">
        <f>(((C613*$G$4*0.000000001*Input!G613*(234/233))-(I613*0.000000000000001))/Input!F613)*1000000000000</f>
        <v>766.7978656749558</v>
      </c>
      <c r="K613" s="137">
        <f>J613*Input!P613/100</f>
        <v>7.9287896301151894</v>
      </c>
      <c r="L613" s="142">
        <f t="shared" si="1900"/>
        <v>10.60425710373717</v>
      </c>
      <c r="M613" s="143">
        <f>L613*Input!P613/100</f>
        <v>0.10964939721784191</v>
      </c>
      <c r="N613" s="137">
        <v>0</v>
      </c>
      <c r="O613" s="141">
        <f>(((G613*$D$4*0.000000001*Input!G613*(238/236))-(N613*0.000000001))/Input!F613)*1000000</f>
        <v>13.716910871575312</v>
      </c>
      <c r="P613" s="137">
        <f>O613*Input!N613/100</f>
        <v>2.0518830271474896E-3</v>
      </c>
      <c r="Q613" s="144">
        <f t="shared" si="1901"/>
        <v>10.234175951042813</v>
      </c>
      <c r="R613" s="145">
        <f>Q613*Input!N613/100</f>
        <v>1.5309082436557458E-3</v>
      </c>
      <c r="S613" s="143">
        <f>Input!S613*0.0000028263/0.000000000155125</f>
        <v>1.0010986277397524</v>
      </c>
      <c r="T613" s="137">
        <f>S613*Input!T613/100</f>
        <v>1.7738919335782628E-3</v>
      </c>
      <c r="U613" s="143">
        <f>S613</f>
        <v>1.0010986277397524</v>
      </c>
      <c r="V613" s="137">
        <f>U613*Input!T613/100</f>
        <v>1.7738919335782628E-3</v>
      </c>
      <c r="W613" s="146">
        <v>0</v>
      </c>
      <c r="X613" s="141">
        <f>((($L$4*0.000000001*Input!G613/Input!W613*(232/229))-(W613*0.000000001))/Input!F613)*1000000000</f>
        <v>0.92917610586121557</v>
      </c>
      <c r="Y613" s="141">
        <f>X613*Input!X613/100</f>
        <v>4.3032994696873463E-3</v>
      </c>
      <c r="Z613" s="141">
        <f t="shared" si="1902"/>
        <v>2.2687821859566129E-4</v>
      </c>
      <c r="AA613" s="141">
        <f>Z613*Input!X613/100</f>
        <v>1.0507426004690501E-6</v>
      </c>
      <c r="AB613" s="142">
        <v>0</v>
      </c>
      <c r="AC613" s="142">
        <v>0.85</v>
      </c>
      <c r="AD613" s="141">
        <f>(((Input!G613*$L$4*0.000000001*Input!U613*(230/229))-((AB613*0.000000000000001)+(Input!G613*AC613*0.000000000000001)))/Input!F613)*1000000000000</f>
        <v>225.15479532969042</v>
      </c>
      <c r="AE613" s="141">
        <f>AD613*Input!V613/100</f>
        <v>0.66671551695423648</v>
      </c>
      <c r="AF613" s="141">
        <f t="shared" si="1903"/>
        <v>10.264474721353011</v>
      </c>
      <c r="AG613" s="141">
        <f>AF613*Input!V613/100</f>
        <v>3.0394576140782458E-2</v>
      </c>
      <c r="AH613" s="137">
        <f t="shared" si="1904"/>
        <v>45242.221950121151</v>
      </c>
      <c r="AI613" s="146">
        <f t="shared" si="1905"/>
        <v>248.69797264625421</v>
      </c>
      <c r="AJ613" s="143">
        <f t="shared" si="1906"/>
        <v>1.0986277397524447</v>
      </c>
      <c r="AK613" s="146">
        <f t="shared" si="1907"/>
        <v>1.7738919335782628</v>
      </c>
      <c r="AL613" s="146">
        <f t="shared" si="1908"/>
        <v>1.0029605481139994</v>
      </c>
      <c r="AM613" s="146">
        <f t="shared" si="1909"/>
        <v>2.9736966067520094E-3</v>
      </c>
      <c r="AN613" s="137">
        <f>AF613/Q613</f>
        <v>1.0029605481139994</v>
      </c>
      <c r="AO613" s="141">
        <f t="shared" si="1910"/>
        <v>2.9736966067520094E-3</v>
      </c>
      <c r="AP613" s="137" t="str">
        <f t="shared" si="1911"/>
        <v>Out of range</v>
      </c>
      <c r="AQ613" s="137" t="e">
        <f t="shared" si="1912"/>
        <v>#VALUE!</v>
      </c>
      <c r="AR613" s="137" t="e">
        <f t="shared" si="1913"/>
        <v>#VALUE!</v>
      </c>
      <c r="AS613" s="145">
        <f t="shared" si="1914"/>
        <v>2.2168684580075399E-5</v>
      </c>
      <c r="AT613" s="145">
        <f t="shared" si="1915"/>
        <v>1.0272351702482972E-7</v>
      </c>
      <c r="AU613" s="137">
        <v>0.75</v>
      </c>
      <c r="AV613" s="137">
        <f t="shared" si="1916"/>
        <v>0.375</v>
      </c>
      <c r="AW613" s="137" t="str">
        <f t="shared" si="1917"/>
        <v>Out of range</v>
      </c>
      <c r="AX613" s="147">
        <f t="shared" si="1918"/>
        <v>318.29634102300002</v>
      </c>
      <c r="AY613" s="147" t="e">
        <f t="shared" si="1919"/>
        <v>#VALUE!</v>
      </c>
      <c r="AZ613" s="137" t="str">
        <f>Input!B613</f>
        <v>Hu1-13</v>
      </c>
      <c r="BA613" s="148">
        <f>Input!E613</f>
        <v>0</v>
      </c>
      <c r="BB613" s="137" t="e">
        <f t="shared" si="1920"/>
        <v>#VALUE!</v>
      </c>
      <c r="BC613" s="143" t="e">
        <f t="shared" si="1921"/>
        <v>#VALUE!</v>
      </c>
      <c r="BD613" s="137" t="e">
        <f t="shared" si="1922"/>
        <v>#VALUE!</v>
      </c>
      <c r="BE613" s="149" t="e">
        <f t="shared" si="1923"/>
        <v>#VALUE!</v>
      </c>
      <c r="BF613" s="150" t="e">
        <f t="shared" si="1924"/>
        <v>#VALUE!</v>
      </c>
      <c r="BG613" s="151"/>
      <c r="BH613" s="151"/>
      <c r="BI613" s="151"/>
      <c r="BJ613" s="151"/>
      <c r="BK613" s="151"/>
      <c r="BL613" s="151"/>
      <c r="BM613" s="155"/>
      <c r="BN613" s="151"/>
      <c r="BO613" s="151"/>
      <c r="BP613" s="151"/>
      <c r="BQ613" s="151"/>
      <c r="BR613" s="151"/>
      <c r="BS613" s="151"/>
      <c r="BT613" s="151"/>
      <c r="BU613" s="151"/>
      <c r="BV613" s="151"/>
      <c r="BW613" s="151"/>
      <c r="BX613" s="151"/>
      <c r="BY613" s="151"/>
      <c r="BZ613" s="151"/>
      <c r="CA613" s="151"/>
      <c r="CB613" s="151"/>
      <c r="CC613" s="151"/>
      <c r="CD613" s="151"/>
      <c r="CE613" s="151"/>
      <c r="CF613" s="151"/>
      <c r="CG613" s="151"/>
      <c r="CH613" s="151"/>
      <c r="CI613" s="151"/>
      <c r="CJ613" s="151"/>
      <c r="CK613" s="151"/>
      <c r="CL613" s="151"/>
      <c r="CM613" s="151"/>
      <c r="CN613" s="151"/>
      <c r="CO613" s="151"/>
      <c r="CP613" s="151"/>
      <c r="CQ613" s="151"/>
      <c r="CR613" s="151"/>
      <c r="CS613" s="151"/>
      <c r="CT613" s="151"/>
      <c r="CU613" s="151"/>
      <c r="CV613" s="151"/>
      <c r="CW613" s="151"/>
      <c r="CX613" s="151"/>
      <c r="CY613" s="151"/>
      <c r="CZ613" s="151"/>
      <c r="DA613" s="151"/>
      <c r="DB613" s="151"/>
      <c r="DC613" s="151"/>
      <c r="DD613" s="151"/>
      <c r="DE613" s="151"/>
    </row>
    <row r="614" spans="1:109" ht="15" customHeight="1" x14ac:dyDescent="0.2">
      <c r="A614" s="9">
        <f>Input!A614</f>
        <v>9603</v>
      </c>
      <c r="B614" s="9" t="str">
        <f>Input!B614</f>
        <v>E0-A-8</v>
      </c>
      <c r="C614" s="9">
        <f>Input!O614</f>
        <v>0.70263871308935433</v>
      </c>
      <c r="D614" s="9">
        <f>C614*Input!P614/100</f>
        <v>2.5433415124564117E-3</v>
      </c>
      <c r="E614" s="11">
        <f>Input!M614</f>
        <v>0.89556357759552674</v>
      </c>
      <c r="F614" s="12">
        <f>E614*Input!N614/100</f>
        <v>5.8436316040606114E-5</v>
      </c>
      <c r="G614" s="13">
        <f t="shared" si="1899"/>
        <v>123.48030607887122</v>
      </c>
      <c r="H614" s="12">
        <f>G614*Input!L614/100</f>
        <v>5.890968813361209E-3</v>
      </c>
      <c r="I614" s="9">
        <v>0.3</v>
      </c>
      <c r="J614" s="21">
        <f>(((C614*$G$4*0.000000001*Input!G614*(234/233))-(I614*0.000000000000001))/Input!F614)*1000000000000</f>
        <v>29.962001415466673</v>
      </c>
      <c r="K614" s="9">
        <f>J614*Input!P614/100</f>
        <v>0.10845346346087734</v>
      </c>
      <c r="L614" s="14">
        <f t="shared" si="1900"/>
        <v>0.41435270046360373</v>
      </c>
      <c r="M614" s="22">
        <f>L614*Input!P614/100</f>
        <v>1.4998325658060971E-3</v>
      </c>
      <c r="N614" s="9">
        <v>5.0000000000000001E-3</v>
      </c>
      <c r="O614" s="21">
        <f>(((G614*$D$4*0.000000001*Input!G614*(238/236))-(N614*0.000000001))/Input!F614)*1000000</f>
        <v>0.5304158313267674</v>
      </c>
      <c r="P614" s="9">
        <f>O614*Input!N614/100</f>
        <v>3.461010242909931E-5</v>
      </c>
      <c r="Q614" s="23">
        <f t="shared" si="1901"/>
        <v>0.39574281672017347</v>
      </c>
      <c r="R614" s="24">
        <f>Q614*Input!N614/100</f>
        <v>2.5822569036080498E-5</v>
      </c>
      <c r="S614" s="65">
        <f>Input!S614*0.0000028263/0.000000000155125</f>
        <v>1.0386711535815716</v>
      </c>
      <c r="T614" s="9">
        <f>S614*Input!T614/100</f>
        <v>1.6487862892349445E-3</v>
      </c>
      <c r="U614" s="9">
        <f>S614*1/((U613+U615)/2)</f>
        <v>1.037457107043493</v>
      </c>
      <c r="V614" s="9">
        <f>U614*Input!T614/100</f>
        <v>1.6468591121110059E-3</v>
      </c>
      <c r="W614" s="3">
        <v>3.0000000000000001E-3</v>
      </c>
      <c r="X614" s="21">
        <f>((($L$4*0.000000001*Input!G614/Input!W614*(232/229))-(W614*0.000000001))/Input!F614)*1000000000</f>
        <v>7.3431705088345928E-2</v>
      </c>
      <c r="Y614" s="21">
        <f>X614*Input!X614/100</f>
        <v>4.2163458149608706E-4</v>
      </c>
      <c r="Z614" s="21">
        <f t="shared" si="1902"/>
        <v>1.7929921285959407E-5</v>
      </c>
      <c r="AA614" s="21">
        <f>Z614*Input!X614/100</f>
        <v>1.0295110059841274E-7</v>
      </c>
      <c r="AB614" s="14">
        <v>0.05</v>
      </c>
      <c r="AC614" s="14">
        <v>0.85</v>
      </c>
      <c r="AD614" s="21">
        <f>(((Input!G614*$L$4*0.000000001*Input!U614*(230/229))-((AB614*0.000000000000001)+(Input!G614*AC614*0.000000000000001)))/Input!F614)*1000000000000</f>
        <v>0.15457695644993671</v>
      </c>
      <c r="AE614" s="21">
        <f>AD614*Input!V614/100</f>
        <v>3.0177770488042676E-3</v>
      </c>
      <c r="AF614" s="21">
        <f t="shared" si="1903"/>
        <v>7.0469352414224799E-3</v>
      </c>
      <c r="AG614" s="21">
        <f>AF614*Input!V614/100</f>
        <v>1.3757600048790086E-4</v>
      </c>
      <c r="AH614" s="9">
        <f t="shared" si="1904"/>
        <v>393.02655762023932</v>
      </c>
      <c r="AI614" s="3">
        <f t="shared" si="1905"/>
        <v>7.9979619551621308</v>
      </c>
      <c r="AJ614" s="22">
        <f t="shared" si="1906"/>
        <v>37.457107043493032</v>
      </c>
      <c r="AK614" s="3">
        <f t="shared" si="1907"/>
        <v>1.6468591121110059</v>
      </c>
      <c r="AL614" s="3">
        <f t="shared" si="1908"/>
        <v>1.780685572469989E-2</v>
      </c>
      <c r="AM614" s="3">
        <f t="shared" si="1909"/>
        <v>3.4764186005842746E-4</v>
      </c>
      <c r="AN614" s="9">
        <f>AL614*1/((AN613+AN615)/2)</f>
        <v>1.7716315682919315E-2</v>
      </c>
      <c r="AO614" s="21">
        <f t="shared" si="1910"/>
        <v>3.4587425386107352E-4</v>
      </c>
      <c r="AP614" s="58">
        <f t="shared" si="1911"/>
        <v>1.8807</v>
      </c>
      <c r="AQ614" s="58">
        <f t="shared" si="1912"/>
        <v>3.56E-2</v>
      </c>
      <c r="AR614" s="58">
        <f t="shared" si="1913"/>
        <v>1.8929122135375127</v>
      </c>
      <c r="AS614" s="67">
        <f t="shared" si="1914"/>
        <v>4.5307003762085992E-5</v>
      </c>
      <c r="AT614" s="67">
        <f t="shared" si="1915"/>
        <v>2.6016327698349778E-7</v>
      </c>
      <c r="AU614" s="58">
        <v>0.75</v>
      </c>
      <c r="AV614" s="58">
        <f t="shared" si="1916"/>
        <v>0.375</v>
      </c>
      <c r="AW614" s="58">
        <f t="shared" si="1917"/>
        <v>1.8771</v>
      </c>
      <c r="AX614" s="57">
        <f t="shared" si="1918"/>
        <v>3.8711558899999998E-2</v>
      </c>
      <c r="AY614" s="47">
        <f t="shared" si="1919"/>
        <v>3.7196026698956546E-2</v>
      </c>
      <c r="AZ614" s="9" t="str">
        <f>Input!B614</f>
        <v>E0-A-8</v>
      </c>
      <c r="BA614" s="48">
        <f>Input!E614</f>
        <v>8</v>
      </c>
      <c r="BB614" s="58">
        <f t="shared" si="1920"/>
        <v>37.656354336403552</v>
      </c>
      <c r="BC614" s="22">
        <f t="shared" si="1921"/>
        <v>1.6556244509699281</v>
      </c>
      <c r="BD614" s="9">
        <f t="shared" si="1922"/>
        <v>1819.1</v>
      </c>
      <c r="BE614" s="49">
        <f t="shared" si="1923"/>
        <v>18.598013349478272</v>
      </c>
      <c r="BF614" s="89">
        <f t="shared" si="1924"/>
        <v>1.9815687336293508</v>
      </c>
      <c r="BG614" s="85"/>
      <c r="BH614" s="85"/>
      <c r="BI614" s="85"/>
      <c r="BJ614" s="85"/>
      <c r="BK614" s="85"/>
      <c r="BL614" s="85"/>
      <c r="BM614" s="90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s="154" customFormat="1" ht="15" customHeight="1" x14ac:dyDescent="0.2">
      <c r="A615" s="137">
        <f>Input!A615</f>
        <v>9186</v>
      </c>
      <c r="B615" s="137" t="str">
        <f>Input!B615</f>
        <v>Hu1-13</v>
      </c>
      <c r="C615" s="137">
        <f>Input!O615</f>
        <v>2.0640378968423434</v>
      </c>
      <c r="D615" s="137">
        <f>C615*Input!P615/100</f>
        <v>1.9263635521707685E-2</v>
      </c>
      <c r="E615" s="138">
        <f>Input!M615</f>
        <v>2.6997707277765342</v>
      </c>
      <c r="F615" s="139">
        <f>E615*Input!N615/100</f>
        <v>3.2613833485592924E-4</v>
      </c>
      <c r="G615" s="140">
        <f t="shared" si="1899"/>
        <v>372.24438794582852</v>
      </c>
      <c r="H615" s="139">
        <f>G615*Input!L615/100</f>
        <v>2.6915858077888176E-2</v>
      </c>
      <c r="I615" s="137">
        <v>0</v>
      </c>
      <c r="J615" s="141">
        <f>(((C615*$G$4*0.000000001*Input!G615*(234/233))-(I615*0.000000000000001))/Input!F615)*1000000000000</f>
        <v>754.94636320103018</v>
      </c>
      <c r="K615" s="137">
        <f>J615*Input!P615/100</f>
        <v>7.0459033728944327</v>
      </c>
      <c r="L615" s="142">
        <f t="shared" si="1900"/>
        <v>10.4403594392745</v>
      </c>
      <c r="M615" s="143">
        <f>L615*Input!P615/100</f>
        <v>9.7439722042645421E-2</v>
      </c>
      <c r="N615" s="137">
        <v>0</v>
      </c>
      <c r="O615" s="141">
        <f>(((G615*$D$4*0.000000001*Input!G615*(238/236))-(N615*0.000000001))/Input!F615)*1000000</f>
        <v>13.715247355069545</v>
      </c>
      <c r="P615" s="137">
        <f>O615*Input!N615/100</f>
        <v>1.6568325185907467E-3</v>
      </c>
      <c r="Q615" s="144">
        <f t="shared" si="1901"/>
        <v>10.232934802742232</v>
      </c>
      <c r="R615" s="145">
        <f>Q615*Input!N615/100</f>
        <v>1.2361613832313088E-3</v>
      </c>
      <c r="S615" s="143">
        <f>Input!S615*0.0000028263/0.000000000155125</f>
        <v>1.0012417996954373</v>
      </c>
      <c r="T615" s="137">
        <f>S615*Input!T615/100</f>
        <v>1.7432238530862574E-3</v>
      </c>
      <c r="U615" s="143">
        <f>S615</f>
        <v>1.0012417996954373</v>
      </c>
      <c r="V615" s="137">
        <f>U615*Input!T615/100</f>
        <v>1.7432238530862574E-3</v>
      </c>
      <c r="W615" s="146">
        <v>0</v>
      </c>
      <c r="X615" s="141">
        <f>((($L$4*0.000000001*Input!G615/Input!W615*(232/229))-(W615*0.000000001))/Input!F615)*1000000000</f>
        <v>0.92638317464376996</v>
      </c>
      <c r="Y615" s="141">
        <f>X615*Input!X615/100</f>
        <v>6.0187186003294582E-3</v>
      </c>
      <c r="Z615" s="141">
        <f t="shared" si="1902"/>
        <v>2.2619626470632079E-4</v>
      </c>
      <c r="AA615" s="141">
        <f>Z615*Input!X615/100</f>
        <v>1.469598868995536E-6</v>
      </c>
      <c r="AB615" s="142">
        <v>0</v>
      </c>
      <c r="AC615" s="142">
        <v>0.85</v>
      </c>
      <c r="AD615" s="141">
        <f>(((Input!G615*$L$4*0.000000001*Input!U615*(230/229))-((AB615*0.000000000000001)+(Input!G615*AC615*0.000000000000001)))/Input!F615)*1000000000000</f>
        <v>226.0926793624069</v>
      </c>
      <c r="AE615" s="141">
        <f>AD615*Input!V615/100</f>
        <v>0.57064388433661761</v>
      </c>
      <c r="AF615" s="141">
        <f t="shared" si="1903"/>
        <v>10.307231469799266</v>
      </c>
      <c r="AG615" s="141">
        <f>AF615*Input!V615/100</f>
        <v>2.6014812241023203E-2</v>
      </c>
      <c r="AH615" s="137">
        <f t="shared" si="1904"/>
        <v>45567.646677019788</v>
      </c>
      <c r="AI615" s="146">
        <f t="shared" si="1905"/>
        <v>317.60803814235834</v>
      </c>
      <c r="AJ615" s="143">
        <f t="shared" si="1906"/>
        <v>1.2417996954372512</v>
      </c>
      <c r="AK615" s="146">
        <f t="shared" si="1907"/>
        <v>1.7432238530862574</v>
      </c>
      <c r="AL615" s="146">
        <f t="shared" si="1908"/>
        <v>1.0072605433816626</v>
      </c>
      <c r="AM615" s="146">
        <f t="shared" si="1909"/>
        <v>2.545173348138436E-3</v>
      </c>
      <c r="AN615" s="137">
        <f>AF615/Q615</f>
        <v>1.0072605433816626</v>
      </c>
      <c r="AO615" s="141">
        <f t="shared" si="1910"/>
        <v>2.545173348138436E-3</v>
      </c>
      <c r="AP615" s="137" t="str">
        <f t="shared" si="1911"/>
        <v>Out of range</v>
      </c>
      <c r="AQ615" s="137" t="e">
        <f t="shared" si="1912"/>
        <v>#VALUE!</v>
      </c>
      <c r="AR615" s="137" t="e">
        <f t="shared" si="1913"/>
        <v>#VALUE!</v>
      </c>
      <c r="AS615" s="145">
        <f t="shared" si="1914"/>
        <v>2.2104730369796208E-5</v>
      </c>
      <c r="AT615" s="145">
        <f t="shared" si="1915"/>
        <v>1.4363942597675378E-7</v>
      </c>
      <c r="AU615" s="137">
        <v>0.75</v>
      </c>
      <c r="AV615" s="137">
        <f t="shared" si="1916"/>
        <v>0.375</v>
      </c>
      <c r="AW615" s="137" t="str">
        <f t="shared" si="1917"/>
        <v>Out of range</v>
      </c>
      <c r="AX615" s="147">
        <f t="shared" si="1918"/>
        <v>184.42292773969999</v>
      </c>
      <c r="AY615" s="147" t="e">
        <f t="shared" si="1919"/>
        <v>#VALUE!</v>
      </c>
      <c r="AZ615" s="137" t="str">
        <f>Input!B615</f>
        <v>Hu1-13</v>
      </c>
      <c r="BA615" s="148">
        <f>Input!E615</f>
        <v>0</v>
      </c>
      <c r="BB615" s="137" t="e">
        <f t="shared" si="1920"/>
        <v>#VALUE!</v>
      </c>
      <c r="BC615" s="143" t="e">
        <f t="shared" si="1921"/>
        <v>#VALUE!</v>
      </c>
      <c r="BD615" s="137" t="e">
        <f t="shared" si="1922"/>
        <v>#VALUE!</v>
      </c>
      <c r="BE615" s="149" t="e">
        <f t="shared" si="1923"/>
        <v>#VALUE!</v>
      </c>
      <c r="BF615" s="150" t="e">
        <f t="shared" si="1924"/>
        <v>#VALUE!</v>
      </c>
      <c r="BG615" s="151"/>
      <c r="BH615" s="151"/>
      <c r="BI615" s="151"/>
      <c r="BJ615" s="151"/>
      <c r="BK615" s="151"/>
      <c r="BL615" s="151"/>
      <c r="BM615" s="155"/>
      <c r="BN615" s="151"/>
      <c r="BO615" s="151"/>
      <c r="BP615" s="151"/>
      <c r="BQ615" s="151"/>
      <c r="BR615" s="151"/>
      <c r="BS615" s="151"/>
      <c r="BT615" s="151"/>
      <c r="BU615" s="151"/>
      <c r="BV615" s="151"/>
      <c r="BW615" s="151"/>
      <c r="BX615" s="151"/>
      <c r="BY615" s="151"/>
      <c r="BZ615" s="151"/>
      <c r="CA615" s="151"/>
      <c r="CB615" s="151"/>
      <c r="CC615" s="151"/>
      <c r="CD615" s="151"/>
      <c r="CE615" s="151"/>
      <c r="CF615" s="151"/>
      <c r="CG615" s="151"/>
      <c r="CH615" s="151"/>
      <c r="CI615" s="151"/>
      <c r="CJ615" s="151"/>
      <c r="CK615" s="151"/>
      <c r="CL615" s="151"/>
      <c r="CM615" s="151"/>
      <c r="CN615" s="151"/>
      <c r="CO615" s="151"/>
      <c r="CP615" s="151"/>
      <c r="CQ615" s="151"/>
      <c r="CR615" s="151"/>
      <c r="CS615" s="151"/>
      <c r="CT615" s="151"/>
      <c r="CU615" s="151"/>
      <c r="CV615" s="151"/>
      <c r="CW615" s="151"/>
      <c r="CX615" s="151"/>
      <c r="CY615" s="151"/>
      <c r="CZ615" s="151"/>
      <c r="DA615" s="151"/>
      <c r="DB615" s="151"/>
      <c r="DC615" s="151"/>
      <c r="DD615" s="151"/>
      <c r="DE615" s="151"/>
    </row>
    <row r="616" spans="1:109" ht="15" customHeight="1" x14ac:dyDescent="0.2">
      <c r="A616" s="9">
        <f>Input!A616</f>
        <v>9548</v>
      </c>
      <c r="B616" s="9" t="str">
        <f>Input!B616</f>
        <v>NAH14-5,5</v>
      </c>
      <c r="C616" s="9">
        <f>Input!O616</f>
        <v>1.4263666650728668</v>
      </c>
      <c r="D616" s="9">
        <f>C616*Input!P616/100</f>
        <v>4.9205201173022255E-3</v>
      </c>
      <c r="E616" s="11">
        <f>Input!M616</f>
        <v>1.857682453899604</v>
      </c>
      <c r="F616" s="12">
        <f>E616*Input!N616/100</f>
        <v>1.1018436856577885E-4</v>
      </c>
      <c r="G616" s="13">
        <f t="shared" si="1899"/>
        <v>256.13725674367737</v>
      </c>
      <c r="H616" s="12">
        <f>G616*Input!L616/100</f>
        <v>1.0612443337226751E-2</v>
      </c>
      <c r="I616" s="9">
        <v>0.3</v>
      </c>
      <c r="J616" s="21">
        <f>(((C616*$G$4*0.000000001*Input!G616*(234/233))-(I616*0.000000000000001))/Input!F616)*1000000000000</f>
        <v>41.197301246479526</v>
      </c>
      <c r="K616" s="9">
        <f>J616*Input!P616/100</f>
        <v>0.14211784005167205</v>
      </c>
      <c r="L616" s="14">
        <f t="shared" si="1900"/>
        <v>0.56972873028700854</v>
      </c>
      <c r="M616" s="22">
        <f>L616*Input!P616/100</f>
        <v>1.9653864237209077E-3</v>
      </c>
      <c r="N616" s="9">
        <v>5.0000000000000001E-3</v>
      </c>
      <c r="O616" s="21">
        <f>(((G616*$D$4*0.000000001*Input!G616*(238/236))-(N616*0.000000001))/Input!F616)*1000000</f>
        <v>0.74522802499171259</v>
      </c>
      <c r="P616" s="9">
        <f>O616*Input!N616/100</f>
        <v>4.4201569110407271E-5</v>
      </c>
      <c r="Q616" s="23">
        <f t="shared" si="1901"/>
        <v>0.55601401823043428</v>
      </c>
      <c r="R616" s="24">
        <f>Q616*Input!N616/100</f>
        <v>3.2978754460342652E-5</v>
      </c>
      <c r="S616" s="65">
        <f>Input!S616*0.0000028263/0.000000000155125</f>
        <v>1.0198385082510777</v>
      </c>
      <c r="T616" s="9">
        <f>S616*Input!T616/100</f>
        <v>9.2329448390776159E-4</v>
      </c>
      <c r="U616" s="9">
        <f>S616*1/((U615+U617)/2)</f>
        <v>1.0195937156948653</v>
      </c>
      <c r="V616" s="9">
        <f>U616*Input!T616/100</f>
        <v>9.230728648817844E-4</v>
      </c>
      <c r="W616" s="3">
        <v>3.0000000000000001E-3</v>
      </c>
      <c r="X616" s="21">
        <f>((($L$4*0.000000001*Input!G616/Input!W616*(232/229))-(W616*0.000000001))/Input!F616)*1000000000</f>
        <v>6.0693853622457362E-2</v>
      </c>
      <c r="Y616" s="21">
        <f>X616*Input!X616/100</f>
        <v>2.0069405988171622E-4</v>
      </c>
      <c r="Z616" s="21">
        <f t="shared" si="1902"/>
        <v>1.481970242530719E-5</v>
      </c>
      <c r="AA616" s="21">
        <f>Z616*Input!X616/100</f>
        <v>4.900374697699738E-8</v>
      </c>
      <c r="AB616" s="14">
        <v>0.05</v>
      </c>
      <c r="AC616" s="14">
        <v>0.85</v>
      </c>
      <c r="AD616" s="21">
        <f>(((Input!G616*$L$4*0.000000001*Input!U616*(230/229))-((AB616*0.000000000000001)+(Input!G616*AC616*0.000000000000001)))/Input!F616)*1000000000000</f>
        <v>1.074593811285008</v>
      </c>
      <c r="AE616" s="21">
        <f>AD616*Input!V616/100</f>
        <v>5.7862250300169636E-3</v>
      </c>
      <c r="AF616" s="21">
        <f t="shared" si="1903"/>
        <v>4.8989145425510944E-2</v>
      </c>
      <c r="AG616" s="21">
        <f>AF616*Input!V616/100</f>
        <v>2.6378545687069053E-4</v>
      </c>
      <c r="AH616" s="9">
        <f t="shared" si="1904"/>
        <v>3305.6767281543762</v>
      </c>
      <c r="AI616" s="3">
        <f t="shared" si="1905"/>
        <v>20.88800652149563</v>
      </c>
      <c r="AJ616" s="22">
        <f t="shared" si="1906"/>
        <v>19.593715694865345</v>
      </c>
      <c r="AK616" s="3">
        <f t="shared" si="1907"/>
        <v>0.92307286488178442</v>
      </c>
      <c r="AL616" s="3">
        <f t="shared" si="1908"/>
        <v>8.8107752357437674E-2</v>
      </c>
      <c r="AM616" s="3">
        <f t="shared" si="1909"/>
        <v>4.7445109524204643E-4</v>
      </c>
      <c r="AN616" s="9">
        <f>AL616*1/((AN615+AN617)/2)</f>
        <v>8.7610448149481157E-2</v>
      </c>
      <c r="AO616" s="21">
        <f t="shared" si="1910"/>
        <v>4.717731637340872E-4</v>
      </c>
      <c r="AP616" s="58">
        <f t="shared" si="1911"/>
        <v>9.8080999999999996</v>
      </c>
      <c r="AQ616" s="58">
        <f t="shared" si="1912"/>
        <v>4.9399999999999999E-2</v>
      </c>
      <c r="AR616" s="58">
        <f t="shared" si="1913"/>
        <v>0.50366533783301559</v>
      </c>
      <c r="AS616" s="67">
        <f t="shared" si="1914"/>
        <v>2.6653469048266543E-5</v>
      </c>
      <c r="AT616" s="67">
        <f t="shared" si="1915"/>
        <v>8.8148190860131588E-8</v>
      </c>
      <c r="AU616" s="58">
        <v>0.75</v>
      </c>
      <c r="AV616" s="58">
        <f t="shared" si="1916"/>
        <v>0.375</v>
      </c>
      <c r="AW616" s="58">
        <f t="shared" si="1917"/>
        <v>9.8059999999999992</v>
      </c>
      <c r="AX616" s="57">
        <f t="shared" si="1918"/>
        <v>5.5874700499999999E-2</v>
      </c>
      <c r="AY616" s="47">
        <f t="shared" si="1919"/>
        <v>5.6051608951265292E-2</v>
      </c>
      <c r="AZ616" s="9" t="str">
        <f>Input!B616</f>
        <v>NAH14-5,5</v>
      </c>
      <c r="BA616" s="48">
        <f>Input!E616</f>
        <v>5.5</v>
      </c>
      <c r="BB616" s="58">
        <f t="shared" si="1920"/>
        <v>20.144344616617122</v>
      </c>
      <c r="BC616" s="22">
        <f t="shared" si="1921"/>
        <v>0.94901868817405099</v>
      </c>
      <c r="BD616" s="9">
        <f t="shared" si="1922"/>
        <v>9748</v>
      </c>
      <c r="BE616" s="49">
        <f t="shared" si="1923"/>
        <v>28.025804475632647</v>
      </c>
      <c r="BF616" s="89">
        <f t="shared" si="1924"/>
        <v>0.57160523099393534</v>
      </c>
      <c r="BG616" s="85"/>
      <c r="BH616" s="85"/>
      <c r="BI616" s="85"/>
      <c r="BJ616" s="85"/>
      <c r="BK616" s="85"/>
      <c r="BL616" s="85"/>
      <c r="BM616" s="90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  <c r="CM616" s="85"/>
      <c r="CN616" s="85"/>
      <c r="CO616" s="85"/>
      <c r="CP616" s="85"/>
      <c r="CQ616" s="85"/>
      <c r="CR616" s="85"/>
      <c r="CS616" s="85"/>
      <c r="CT616" s="85"/>
      <c r="CU616" s="85"/>
      <c r="CV616" s="85"/>
      <c r="CW616" s="85"/>
      <c r="CX616" s="85"/>
      <c r="CY616" s="85"/>
      <c r="CZ616" s="85"/>
      <c r="DA616" s="85"/>
      <c r="DB616" s="85"/>
      <c r="DC616" s="85"/>
      <c r="DD616" s="85"/>
      <c r="DE616" s="85"/>
    </row>
    <row r="617" spans="1:109" s="154" customFormat="1" ht="15" customHeight="1" x14ac:dyDescent="0.2">
      <c r="A617" s="137">
        <f>Input!A617</f>
        <v>9186</v>
      </c>
      <c r="B617" s="137" t="str">
        <f>Input!B617</f>
        <v>Hu1-13</v>
      </c>
      <c r="C617" s="137">
        <f>Input!O617</f>
        <v>2.0731947643528024</v>
      </c>
      <c r="D617" s="137">
        <f>C617*Input!P617/100</f>
        <v>2.2187362696116309E-2</v>
      </c>
      <c r="E617" s="138">
        <f>Input!M617</f>
        <v>2.6989832785137797</v>
      </c>
      <c r="F617" s="139">
        <f>E617*Input!N617/100</f>
        <v>3.2633225255228272E-4</v>
      </c>
      <c r="G617" s="140">
        <f t="shared" si="1899"/>
        <v>372.13581444147991</v>
      </c>
      <c r="H617" s="139">
        <f>G617*Input!L617/100</f>
        <v>3.2998977335289802E-2</v>
      </c>
      <c r="I617" s="137">
        <v>0</v>
      </c>
      <c r="J617" s="141">
        <f>(((C617*$G$4*0.000000001*Input!G617*(234/233))-(I617*0.000000000000001))/Input!F617)*1000000000000</f>
        <v>758.29559619520649</v>
      </c>
      <c r="K617" s="137">
        <f>J617*Input!P617/100</f>
        <v>8.1152912948354849</v>
      </c>
      <c r="L617" s="142">
        <f t="shared" si="1900"/>
        <v>10.48667689705629</v>
      </c>
      <c r="M617" s="143">
        <f>L617*Input!P617/100</f>
        <v>0.11222857967452254</v>
      </c>
      <c r="N617" s="137">
        <v>0</v>
      </c>
      <c r="O617" s="141">
        <f>(((G617*$D$4*0.000000001*Input!G617*(238/236))-(N617*0.000000001))/Input!F617)*1000000</f>
        <v>13.711246992628716</v>
      </c>
      <c r="P617" s="137">
        <f>O617*Input!N617/100</f>
        <v>1.6578176500853029E-3</v>
      </c>
      <c r="Q617" s="144">
        <f t="shared" si="1901"/>
        <v>10.229950135606119</v>
      </c>
      <c r="R617" s="145">
        <f>Q617*Input!N617/100</f>
        <v>1.236896389031419E-3</v>
      </c>
      <c r="S617" s="143">
        <f>Input!S617*0.0000028263/0.000000000155125</f>
        <v>0.99923837697188445</v>
      </c>
      <c r="T617" s="137">
        <f>S617*Input!T617/100</f>
        <v>2.0184796187971603E-3</v>
      </c>
      <c r="U617" s="143">
        <f>S617</f>
        <v>0.99923837697188445</v>
      </c>
      <c r="V617" s="137">
        <f>U617*Input!T617/100</f>
        <v>2.0184796187971603E-3</v>
      </c>
      <c r="W617" s="146">
        <v>0</v>
      </c>
      <c r="X617" s="141">
        <f>((($L$4*0.000000001*Input!G617/Input!W617*(232/229))-(W617*0.000000001))/Input!F617)*1000000000</f>
        <v>0.92467412491805012</v>
      </c>
      <c r="Y617" s="141">
        <f>X617*Input!X617/100</f>
        <v>5.3406321387581826E-3</v>
      </c>
      <c r="Z617" s="141">
        <f t="shared" si="1902"/>
        <v>2.2577896366422897E-4</v>
      </c>
      <c r="AA617" s="141">
        <f>Z617*Input!X617/100</f>
        <v>1.304029557123773E-6</v>
      </c>
      <c r="AB617" s="142">
        <v>0</v>
      </c>
      <c r="AC617" s="142">
        <v>0.85</v>
      </c>
      <c r="AD617" s="141">
        <f>(((Input!G617*$L$4*0.000000001*Input!U617*(230/229))-((AB617*0.000000000000001)+(Input!G617*AC617*0.000000000000001)))/Input!F617)*1000000000000</f>
        <v>225.31573907786802</v>
      </c>
      <c r="AE617" s="141">
        <f>AD617*Input!V617/100</f>
        <v>0.72672743605396828</v>
      </c>
      <c r="AF617" s="141">
        <f t="shared" si="1903"/>
        <v>10.271811909229958</v>
      </c>
      <c r="AG617" s="141">
        <f>AF617*Input!V617/100</f>
        <v>3.3130430936489104E-2</v>
      </c>
      <c r="AH617" s="137">
        <f t="shared" si="1904"/>
        <v>45494.990952770328</v>
      </c>
      <c r="AI617" s="146">
        <f t="shared" si="1905"/>
        <v>300.96111811550981</v>
      </c>
      <c r="AJ617" s="143">
        <f t="shared" si="1906"/>
        <v>-0.76162302811555449</v>
      </c>
      <c r="AK617" s="146">
        <f t="shared" si="1907"/>
        <v>2.0184796187971603</v>
      </c>
      <c r="AL617" s="146">
        <f t="shared" si="1908"/>
        <v>1.0040920799289272</v>
      </c>
      <c r="AM617" s="146">
        <f t="shared" si="1909"/>
        <v>3.2408468187242715E-3</v>
      </c>
      <c r="AN617" s="137">
        <f>AF617/Q617</f>
        <v>1.0040920799289272</v>
      </c>
      <c r="AO617" s="141">
        <f t="shared" si="1910"/>
        <v>3.2408468187242715E-3</v>
      </c>
      <c r="AP617" s="137" t="str">
        <f t="shared" si="1911"/>
        <v>Out of range</v>
      </c>
      <c r="AQ617" s="137" t="e">
        <f t="shared" si="1912"/>
        <v>#VALUE!</v>
      </c>
      <c r="AR617" s="137" t="e">
        <f t="shared" si="1913"/>
        <v>#VALUE!</v>
      </c>
      <c r="AS617" s="145">
        <f t="shared" si="1914"/>
        <v>2.2070387506424701E-5</v>
      </c>
      <c r="AT617" s="145">
        <f t="shared" si="1915"/>
        <v>1.2749966982028546E-7</v>
      </c>
      <c r="AU617" s="137">
        <v>0.75</v>
      </c>
      <c r="AV617" s="137">
        <f t="shared" si="1916"/>
        <v>0.375</v>
      </c>
      <c r="AW617" s="137" t="str">
        <f t="shared" si="1917"/>
        <v>Out of range</v>
      </c>
      <c r="AX617" s="147">
        <f t="shared" si="1918"/>
        <v>229.16455751749999</v>
      </c>
      <c r="AY617" s="147" t="e">
        <f t="shared" si="1919"/>
        <v>#VALUE!</v>
      </c>
      <c r="AZ617" s="137" t="str">
        <f>Input!B617</f>
        <v>Hu1-13</v>
      </c>
      <c r="BA617" s="148">
        <f>Input!E617</f>
        <v>0</v>
      </c>
      <c r="BB617" s="137" t="e">
        <f t="shared" si="1920"/>
        <v>#VALUE!</v>
      </c>
      <c r="BC617" s="143" t="e">
        <f t="shared" si="1921"/>
        <v>#VALUE!</v>
      </c>
      <c r="BD617" s="137" t="e">
        <f t="shared" si="1922"/>
        <v>#VALUE!</v>
      </c>
      <c r="BE617" s="149" t="e">
        <f t="shared" si="1923"/>
        <v>#VALUE!</v>
      </c>
      <c r="BF617" s="150" t="e">
        <f t="shared" si="1924"/>
        <v>#VALUE!</v>
      </c>
      <c r="BG617" s="151"/>
      <c r="BH617" s="151"/>
      <c r="BI617" s="151"/>
      <c r="BJ617" s="151"/>
      <c r="BK617" s="151"/>
      <c r="BL617" s="151"/>
      <c r="BM617" s="155"/>
      <c r="BN617" s="151"/>
      <c r="BO617" s="151"/>
      <c r="BP617" s="151"/>
      <c r="BQ617" s="151"/>
      <c r="BR617" s="151"/>
      <c r="BS617" s="151"/>
      <c r="BT617" s="151"/>
      <c r="BU617" s="151"/>
      <c r="BV617" s="151"/>
      <c r="BW617" s="151"/>
      <c r="BX617" s="151"/>
      <c r="BY617" s="151"/>
      <c r="BZ617" s="151"/>
      <c r="CA617" s="151"/>
      <c r="CB617" s="151"/>
      <c r="CC617" s="151"/>
      <c r="CD617" s="151"/>
      <c r="CE617" s="151"/>
      <c r="CF617" s="151"/>
      <c r="CG617" s="151"/>
      <c r="CH617" s="151"/>
      <c r="CI617" s="151"/>
      <c r="CJ617" s="151"/>
      <c r="CK617" s="151"/>
      <c r="CL617" s="151"/>
      <c r="CM617" s="151"/>
      <c r="CN617" s="151"/>
      <c r="CO617" s="151"/>
      <c r="CP617" s="151"/>
      <c r="CQ617" s="151"/>
      <c r="CR617" s="151"/>
      <c r="CS617" s="151"/>
      <c r="CT617" s="151"/>
      <c r="CU617" s="151"/>
      <c r="CV617" s="151"/>
      <c r="CW617" s="151"/>
      <c r="CX617" s="151"/>
      <c r="CY617" s="151"/>
      <c r="CZ617" s="151"/>
      <c r="DA617" s="151"/>
      <c r="DB617" s="151"/>
      <c r="DC617" s="151"/>
      <c r="DD617" s="151"/>
      <c r="DE617" s="151"/>
    </row>
    <row r="618" spans="1:109" ht="15" customHeight="1" x14ac:dyDescent="0.2">
      <c r="A618" s="9">
        <f>Input!A618</f>
        <v>9549</v>
      </c>
      <c r="B618" s="9" t="str">
        <f>Input!B618</f>
        <v>NAH14-98,5</v>
      </c>
      <c r="C618" s="9">
        <f>Input!O618</f>
        <v>2.2518606928567282</v>
      </c>
      <c r="D618" s="9">
        <f>C618*Input!P618/100</f>
        <v>7.8942276733274513E-3</v>
      </c>
      <c r="E618" s="11">
        <f>Input!M618</f>
        <v>2.9308187239719619</v>
      </c>
      <c r="F618" s="12">
        <f>E618*Input!N618/100</f>
        <v>2.2135827062373111E-4</v>
      </c>
      <c r="G618" s="13">
        <f t="shared" si="1899"/>
        <v>404.10128566125411</v>
      </c>
      <c r="H618" s="12">
        <f>G618*Input!L618/100</f>
        <v>1.4223665989349375E-2</v>
      </c>
      <c r="I618" s="9">
        <v>0.3</v>
      </c>
      <c r="J618" s="21">
        <f>(((C618*$G$4*0.000000001*Input!G618*(234/233))-(I618*0.000000000000001))/Input!F618)*1000000000000</f>
        <v>76.595635263878293</v>
      </c>
      <c r="K618" s="9">
        <f>J618*Input!P618/100</f>
        <v>0.26851722465527983</v>
      </c>
      <c r="L618" s="14">
        <f t="shared" si="1900"/>
        <v>1.0592619590135239</v>
      </c>
      <c r="M618" s="22">
        <f>L618*Input!P618/100</f>
        <v>3.7133980342005267E-3</v>
      </c>
      <c r="N618" s="9">
        <v>5.0000000000000001E-3</v>
      </c>
      <c r="O618" s="21">
        <f>(((G618*$D$4*0.000000001*Input!G618*(238/236))-(N618*0.000000001))/Input!F618)*1000000</f>
        <v>1.3846213549564848</v>
      </c>
      <c r="P618" s="9">
        <f>O618*Input!N618/100</f>
        <v>1.0457739542023853E-4</v>
      </c>
      <c r="Q618" s="23">
        <f t="shared" si="1901"/>
        <v>1.0330648573040244</v>
      </c>
      <c r="R618" s="24">
        <f>Q618*Input!N618/100</f>
        <v>7.8025108951486992E-5</v>
      </c>
      <c r="S618" s="65">
        <f>Input!S618*0.0000028263/0.000000000155125</f>
        <v>1.0184686115739439</v>
      </c>
      <c r="T618" s="9">
        <f>S618*Input!T618/100</f>
        <v>6.5689084276647459E-4</v>
      </c>
      <c r="U618" s="9">
        <f>S618*1/((U617+U619)/2)</f>
        <v>1.0183179022677773</v>
      </c>
      <c r="V618" s="9">
        <f>U618*Input!T618/100</f>
        <v>6.5679363843242295E-4</v>
      </c>
      <c r="W618" s="3">
        <v>3.0000000000000001E-3</v>
      </c>
      <c r="X618" s="21">
        <f>((($L$4*0.000000001*Input!G618/Input!W618*(232/229))-(W618*0.000000001))/Input!F618)*1000000000</f>
        <v>6.2867913634156683E-2</v>
      </c>
      <c r="Y618" s="21">
        <f>X618*Input!X618/100</f>
        <v>2.6055905049370074E-4</v>
      </c>
      <c r="Z618" s="21">
        <f t="shared" si="1902"/>
        <v>1.5350545673926069E-5</v>
      </c>
      <c r="AA618" s="21">
        <f>Z618*Input!X618/100</f>
        <v>6.3621064771350677E-8</v>
      </c>
      <c r="AB618" s="14">
        <v>0.05</v>
      </c>
      <c r="AC618" s="14">
        <v>0.85</v>
      </c>
      <c r="AD618" s="21">
        <f>(((Input!G618*$L$4*0.000000001*Input!U618*(230/229))-((AB618*0.000000000000001)+(Input!G618*AC618*0.000000000000001)))/Input!F618)*1000000000000</f>
        <v>2.3480814843555491</v>
      </c>
      <c r="AE618" s="21">
        <f>AD618*Input!V618/100</f>
        <v>9.6948612649397897E-3</v>
      </c>
      <c r="AF618" s="21">
        <f t="shared" si="1903"/>
        <v>0.10704556838131161</v>
      </c>
      <c r="AG618" s="21">
        <f>AF618*Input!V618/100</f>
        <v>4.4197441247158096E-4</v>
      </c>
      <c r="AH618" s="9">
        <f t="shared" si="1904"/>
        <v>6973.4047671761718</v>
      </c>
      <c r="AI618" s="3">
        <f t="shared" si="1905"/>
        <v>40.795683303099999</v>
      </c>
      <c r="AJ618" s="22">
        <f t="shared" si="1906"/>
        <v>18.317902267777299</v>
      </c>
      <c r="AK618" s="3">
        <f t="shared" si="1907"/>
        <v>0.656793638432423</v>
      </c>
      <c r="AL618" s="3">
        <f t="shared" si="1908"/>
        <v>0.10361940745972814</v>
      </c>
      <c r="AM618" s="3">
        <f t="shared" si="1909"/>
        <v>4.2789990456258632E-4</v>
      </c>
      <c r="AN618" s="9">
        <f>AL618*1/((AN617+AN619)/2)</f>
        <v>0.10321670126784938</v>
      </c>
      <c r="AO618" s="21">
        <f t="shared" si="1910"/>
        <v>4.2623691550198339E-4</v>
      </c>
      <c r="AP618" s="58">
        <f t="shared" si="1911"/>
        <v>11.666600000000001</v>
      </c>
      <c r="AQ618" s="58">
        <f t="shared" si="1912"/>
        <v>4.8099999999999997E-2</v>
      </c>
      <c r="AR618" s="58">
        <f t="shared" si="1913"/>
        <v>0.4122880702175441</v>
      </c>
      <c r="AS618" s="67">
        <f t="shared" si="1914"/>
        <v>1.485922743900725E-5</v>
      </c>
      <c r="AT618" s="67">
        <f t="shared" si="1915"/>
        <v>6.1594998117414856E-8</v>
      </c>
      <c r="AU618" s="58">
        <v>0.75</v>
      </c>
      <c r="AV618" s="58">
        <f t="shared" si="1916"/>
        <v>0.375</v>
      </c>
      <c r="AW618" s="58">
        <f t="shared" si="1917"/>
        <v>11.6654</v>
      </c>
      <c r="AX618" s="57">
        <f t="shared" si="1918"/>
        <v>4.9838894000000002E-2</v>
      </c>
      <c r="AY618" s="47">
        <f t="shared" si="1919"/>
        <v>5.1469499197441551E-2</v>
      </c>
      <c r="AZ618" s="9" t="str">
        <f>Input!B618</f>
        <v>NAH14-98,5</v>
      </c>
      <c r="BA618" s="48">
        <f>Input!E618</f>
        <v>98.5</v>
      </c>
      <c r="BB618" s="58">
        <f t="shared" si="1920"/>
        <v>18.931908286643203</v>
      </c>
      <c r="BC618" s="22">
        <f t="shared" si="1921"/>
        <v>0.67881423851292744</v>
      </c>
      <c r="BD618" s="9">
        <f t="shared" si="1922"/>
        <v>11607.4</v>
      </c>
      <c r="BE618" s="49">
        <f t="shared" si="1923"/>
        <v>25.734749598720775</v>
      </c>
      <c r="BF618" s="89">
        <f t="shared" si="1924"/>
        <v>0.44121503932519718</v>
      </c>
      <c r="BG618" s="85"/>
      <c r="BH618" s="85"/>
      <c r="BI618" s="85"/>
      <c r="BJ618" s="85"/>
      <c r="BK618" s="85"/>
      <c r="BL618" s="85"/>
      <c r="BM618" s="90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s="154" customFormat="1" ht="15" customHeight="1" x14ac:dyDescent="0.2">
      <c r="A619" s="137">
        <f>Input!A619</f>
        <v>9186</v>
      </c>
      <c r="B619" s="137" t="str">
        <f>Input!B619</f>
        <v>Hu1-13</v>
      </c>
      <c r="C619" s="137">
        <f>Input!O619</f>
        <v>2.0551799218561575</v>
      </c>
      <c r="D619" s="137">
        <f>C619*Input!P619/100</f>
        <v>1.8302861045942587E-2</v>
      </c>
      <c r="E619" s="138">
        <f>Input!M619</f>
        <v>2.6994698450303267</v>
      </c>
      <c r="F619" s="139">
        <f>E619*Input!N619/100</f>
        <v>3.7830238954729406E-4</v>
      </c>
      <c r="G619" s="140">
        <f t="shared" si="1899"/>
        <v>372.20290223278141</v>
      </c>
      <c r="H619" s="139">
        <f>G619*Input!L619/100</f>
        <v>2.6218071686229825E-2</v>
      </c>
      <c r="I619" s="137">
        <v>0</v>
      </c>
      <c r="J619" s="141">
        <f>(((C619*$G$4*0.000000001*Input!G619*(234/233))-(I619*0.000000000000001))/Input!F619)*1000000000000</f>
        <v>751.70645369579427</v>
      </c>
      <c r="K619" s="137">
        <f>J619*Input!P619/100</f>
        <v>6.6944887029191946</v>
      </c>
      <c r="L619" s="142">
        <f t="shared" si="1900"/>
        <v>10.395553845878487</v>
      </c>
      <c r="M619" s="143">
        <f>L619*Input!P619/100</f>
        <v>9.2579912597085465E-2</v>
      </c>
      <c r="N619" s="137">
        <v>0</v>
      </c>
      <c r="O619" s="141">
        <f>(((G619*$D$4*0.000000001*Input!G619*(238/236))-(N619*0.000000001))/Input!F619)*1000000</f>
        <v>13.713718824795972</v>
      </c>
      <c r="P619" s="137">
        <f>O619*Input!N619/100</f>
        <v>1.9218338780671741E-3</v>
      </c>
      <c r="Q619" s="144">
        <f t="shared" si="1901"/>
        <v>10.231794367558779</v>
      </c>
      <c r="R619" s="145">
        <f>Q619*Input!N619/100</f>
        <v>1.4338786801897194E-3</v>
      </c>
      <c r="S619" s="143">
        <f>Input!S619*0.0000028263/0.000000000155125</f>
        <v>1.0010576196040981</v>
      </c>
      <c r="T619" s="137">
        <f>S619*Input!T619/100</f>
        <v>1.8263876728010023E-3</v>
      </c>
      <c r="U619" s="143">
        <f>S619</f>
        <v>1.0010576196040981</v>
      </c>
      <c r="V619" s="137">
        <f>U619*Input!T619/100</f>
        <v>1.8263876728010023E-3</v>
      </c>
      <c r="W619" s="146">
        <v>0</v>
      </c>
      <c r="X619" s="141">
        <f>((($L$4*0.000000001*Input!G619/Input!W619*(232/229))-(W619*0.000000001))/Input!F619)*1000000000</f>
        <v>0.92674872733388125</v>
      </c>
      <c r="Y619" s="141">
        <f>X619*Input!X619/100</f>
        <v>4.2308618512559605E-3</v>
      </c>
      <c r="Z619" s="141">
        <f t="shared" si="1902"/>
        <v>2.2628552221371059E-4</v>
      </c>
      <c r="AA619" s="141">
        <f>Z619*Input!X619/100</f>
        <v>1.0330554067009834E-6</v>
      </c>
      <c r="AB619" s="142">
        <v>0</v>
      </c>
      <c r="AC619" s="142">
        <v>0.85</v>
      </c>
      <c r="AD619" s="141">
        <f>(((Input!G619*$L$4*0.000000001*Input!U619*(230/229))-((AB619*0.000000000000001)+(Input!G619*AC619*0.000000000000001)))/Input!F619)*1000000000000</f>
        <v>225.27083885079162</v>
      </c>
      <c r="AE619" s="141">
        <f>AD619*Input!V619/100</f>
        <v>0.76372146177121369</v>
      </c>
      <c r="AF619" s="141">
        <f t="shared" si="1903"/>
        <v>10.26976497416409</v>
      </c>
      <c r="AG619" s="141">
        <f>AF619*Input!V619/100</f>
        <v>3.48169339543783E-2</v>
      </c>
      <c r="AH619" s="137">
        <f t="shared" si="1904"/>
        <v>45384.100907989276</v>
      </c>
      <c r="AI619" s="146">
        <f t="shared" si="1905"/>
        <v>258.07329403014677</v>
      </c>
      <c r="AJ619" s="143">
        <f t="shared" si="1906"/>
        <v>1.0576196040981145</v>
      </c>
      <c r="AK619" s="146">
        <f t="shared" si="1907"/>
        <v>1.8263876728010022</v>
      </c>
      <c r="AL619" s="146">
        <f t="shared" si="1908"/>
        <v>1.0037110408244425</v>
      </c>
      <c r="AM619" s="146">
        <f t="shared" si="1909"/>
        <v>3.4057239166570916E-3</v>
      </c>
      <c r="AN619" s="137">
        <f>AF619/Q619</f>
        <v>1.0037110408244425</v>
      </c>
      <c r="AO619" s="141">
        <f t="shared" si="1910"/>
        <v>3.4057239166570916E-3</v>
      </c>
      <c r="AP619" s="137" t="str">
        <f t="shared" si="1911"/>
        <v>Out of range</v>
      </c>
      <c r="AQ619" s="137" t="e">
        <f t="shared" si="1912"/>
        <v>#VALUE!</v>
      </c>
      <c r="AR619" s="137" t="e">
        <f t="shared" si="1913"/>
        <v>#VALUE!</v>
      </c>
      <c r="AS619" s="145">
        <f t="shared" si="1914"/>
        <v>2.2115917705615544E-5</v>
      </c>
      <c r="AT619" s="145">
        <f t="shared" si="1915"/>
        <v>1.0101278203455444E-7</v>
      </c>
      <c r="AU619" s="137">
        <v>0.75</v>
      </c>
      <c r="AV619" s="137">
        <f t="shared" si="1916"/>
        <v>0.375</v>
      </c>
      <c r="AW619" s="137" t="str">
        <f t="shared" si="1917"/>
        <v>Out of range</v>
      </c>
      <c r="AX619" s="147">
        <f t="shared" si="1918"/>
        <v>307.14631954420003</v>
      </c>
      <c r="AY619" s="147" t="e">
        <f t="shared" si="1919"/>
        <v>#VALUE!</v>
      </c>
      <c r="AZ619" s="137" t="str">
        <f>Input!B619</f>
        <v>Hu1-13</v>
      </c>
      <c r="BA619" s="148">
        <f>Input!E619</f>
        <v>0</v>
      </c>
      <c r="BB619" s="137" t="e">
        <f t="shared" si="1920"/>
        <v>#VALUE!</v>
      </c>
      <c r="BC619" s="143" t="e">
        <f t="shared" si="1921"/>
        <v>#VALUE!</v>
      </c>
      <c r="BD619" s="137" t="e">
        <f t="shared" si="1922"/>
        <v>#VALUE!</v>
      </c>
      <c r="BE619" s="149" t="e">
        <f t="shared" si="1923"/>
        <v>#VALUE!</v>
      </c>
      <c r="BF619" s="150" t="e">
        <f t="shared" si="1924"/>
        <v>#VALUE!</v>
      </c>
      <c r="BG619" s="151"/>
      <c r="BH619" s="151"/>
      <c r="BI619" s="151"/>
      <c r="BJ619" s="151"/>
      <c r="BK619" s="151"/>
      <c r="BL619" s="151"/>
      <c r="BM619" s="155"/>
      <c r="BN619" s="151"/>
      <c r="BO619" s="151"/>
      <c r="BP619" s="151"/>
      <c r="BQ619" s="151"/>
      <c r="BR619" s="151"/>
      <c r="BS619" s="151"/>
      <c r="BT619" s="151"/>
      <c r="BU619" s="151"/>
      <c r="BV619" s="151"/>
      <c r="BW619" s="151"/>
      <c r="BX619" s="151"/>
      <c r="BY619" s="151"/>
      <c r="BZ619" s="151"/>
      <c r="CA619" s="151"/>
      <c r="CB619" s="151"/>
      <c r="CC619" s="151"/>
      <c r="CD619" s="151"/>
      <c r="CE619" s="151"/>
      <c r="CF619" s="151"/>
      <c r="CG619" s="151"/>
      <c r="CH619" s="151"/>
      <c r="CI619" s="151"/>
      <c r="CJ619" s="151"/>
      <c r="CK619" s="151"/>
      <c r="CL619" s="151"/>
      <c r="CM619" s="151"/>
      <c r="CN619" s="151"/>
      <c r="CO619" s="151"/>
      <c r="CP619" s="151"/>
      <c r="CQ619" s="151"/>
      <c r="CR619" s="151"/>
      <c r="CS619" s="151"/>
      <c r="CT619" s="151"/>
      <c r="CU619" s="151"/>
      <c r="CV619" s="151"/>
      <c r="CW619" s="151"/>
      <c r="CX619" s="151"/>
      <c r="CY619" s="151"/>
      <c r="CZ619" s="151"/>
      <c r="DA619" s="151"/>
      <c r="DB619" s="151"/>
      <c r="DC619" s="151"/>
      <c r="DD619" s="151"/>
      <c r="DE619" s="151"/>
    </row>
    <row r="620" spans="1:109" s="76" customFormat="1" ht="15" customHeight="1" x14ac:dyDescent="0.2">
      <c r="A620" s="58"/>
      <c r="B620" s="58"/>
      <c r="C620" s="58"/>
      <c r="D620" s="58"/>
      <c r="E620" s="60"/>
      <c r="F620" s="61"/>
      <c r="G620" s="59"/>
      <c r="H620" s="61"/>
      <c r="I620" s="58"/>
      <c r="J620" s="63"/>
      <c r="K620" s="58"/>
      <c r="L620" s="64"/>
      <c r="M620" s="65"/>
      <c r="N620" s="58"/>
      <c r="O620" s="63"/>
      <c r="P620" s="58"/>
      <c r="Q620" s="66"/>
      <c r="R620" s="67"/>
      <c r="S620" s="65"/>
      <c r="T620" s="58"/>
      <c r="U620" s="58"/>
      <c r="V620" s="58"/>
      <c r="W620" s="68"/>
      <c r="X620" s="63"/>
      <c r="Y620" s="63"/>
      <c r="Z620" s="63"/>
      <c r="AA620" s="63"/>
      <c r="AB620" s="64"/>
      <c r="AC620" s="64"/>
      <c r="AD620" s="63"/>
      <c r="AE620" s="63"/>
      <c r="AF620" s="63"/>
      <c r="AG620" s="63"/>
      <c r="AH620" s="58"/>
      <c r="AI620" s="68"/>
      <c r="AJ620" s="65"/>
      <c r="AK620" s="68"/>
      <c r="AL620" s="68"/>
      <c r="AM620" s="68"/>
      <c r="AN620" s="58"/>
      <c r="AO620" s="63"/>
      <c r="AP620" s="58"/>
      <c r="AQ620" s="58"/>
      <c r="AR620" s="58"/>
      <c r="AS620" s="67"/>
      <c r="AT620" s="67"/>
      <c r="AU620" s="58"/>
      <c r="AV620" s="58"/>
      <c r="AW620" s="58"/>
      <c r="AX620" s="57"/>
      <c r="AY620" s="57"/>
      <c r="AZ620" s="58"/>
      <c r="BA620" s="69"/>
      <c r="BB620" s="58"/>
      <c r="BC620" s="65"/>
      <c r="BD620" s="58"/>
      <c r="BE620" s="62"/>
      <c r="BF620" s="74"/>
      <c r="BG620" s="75"/>
      <c r="BH620" s="75"/>
      <c r="BI620" s="75"/>
      <c r="BJ620" s="75"/>
      <c r="BK620" s="75"/>
      <c r="BL620" s="75"/>
      <c r="BM620" s="103"/>
      <c r="BN620" s="75"/>
      <c r="BO620" s="75"/>
      <c r="BP620" s="75"/>
      <c r="BQ620" s="75"/>
      <c r="BR620" s="75"/>
      <c r="BS620" s="75"/>
      <c r="BT620" s="75"/>
      <c r="BU620" s="75"/>
      <c r="BV620" s="75"/>
      <c r="BW620" s="75"/>
      <c r="BX620" s="75"/>
      <c r="BY620" s="75"/>
      <c r="BZ620" s="75"/>
      <c r="CA620" s="75"/>
      <c r="CB620" s="75"/>
      <c r="CC620" s="75"/>
      <c r="CD620" s="75"/>
      <c r="CE620" s="75"/>
      <c r="CF620" s="75"/>
      <c r="CG620" s="75"/>
      <c r="CH620" s="75"/>
      <c r="CI620" s="75"/>
      <c r="CJ620" s="75"/>
      <c r="CK620" s="75"/>
      <c r="CL620" s="75"/>
      <c r="CM620" s="75"/>
      <c r="CN620" s="75"/>
      <c r="CO620" s="75"/>
      <c r="CP620" s="75"/>
      <c r="CQ620" s="75"/>
      <c r="CR620" s="75"/>
      <c r="CS620" s="75"/>
      <c r="CT620" s="75"/>
      <c r="CU620" s="75"/>
      <c r="CV620" s="75"/>
      <c r="CW620" s="75"/>
      <c r="CX620" s="75"/>
      <c r="CY620" s="75"/>
      <c r="CZ620" s="75"/>
      <c r="DA620" s="75"/>
      <c r="DB620" s="75"/>
      <c r="DC620" s="75"/>
      <c r="DD620" s="75"/>
      <c r="DE620" s="75"/>
    </row>
    <row r="621" spans="1:109" s="154" customFormat="1" ht="15" customHeight="1" x14ac:dyDescent="0.2">
      <c r="A621" s="137">
        <f>Input!A621</f>
        <v>9186</v>
      </c>
      <c r="B621" s="137" t="str">
        <f>Input!B621</f>
        <v>Hu1-13</v>
      </c>
      <c r="C621" s="137">
        <f>Input!O621</f>
        <v>2.0524023681368702</v>
      </c>
      <c r="D621" s="137">
        <f>C621*Input!P621/100</f>
        <v>4.0290162294571816E-2</v>
      </c>
      <c r="E621" s="138">
        <f>Input!M621</f>
        <v>2.699734364941941</v>
      </c>
      <c r="F621" s="139">
        <f>E621*Input!N621/100</f>
        <v>7.5783982146439722E-4</v>
      </c>
      <c r="G621" s="140">
        <f t="shared" ref="G621:G629" si="1925">E621*137.88</f>
        <v>372.23937423819478</v>
      </c>
      <c r="H621" s="139">
        <f>G621*Input!L621/100</f>
        <v>5.6866494205901966E-2</v>
      </c>
      <c r="I621" s="137">
        <v>0</v>
      </c>
      <c r="J621" s="141">
        <f>(((C621*$G$4*0.000000001*Input!G621*(234/233))-(I621*0.000000000000001))/Input!F621)*1000000000000</f>
        <v>750.69053045030557</v>
      </c>
      <c r="K621" s="137">
        <f>J621*Input!P621/100</f>
        <v>14.736605148383854</v>
      </c>
      <c r="L621" s="142">
        <f t="shared" ref="L621:L629" si="1926">(J621/234)*602200000000*0.0000028263/(365.2425*24*60)</f>
        <v>10.381504365858948</v>
      </c>
      <c r="M621" s="143">
        <f>L621*Input!P621/100</f>
        <v>0.20379653729495659</v>
      </c>
      <c r="N621" s="137">
        <v>0</v>
      </c>
      <c r="O621" s="141">
        <f>(((G621*$D$4*0.000000001*Input!G621*(238/236))-(N621*0.000000001))/Input!F621)*1000000</f>
        <v>13.715062626319861</v>
      </c>
      <c r="P621" s="137">
        <f>O621*Input!N621/100</f>
        <v>3.8499419598738171E-3</v>
      </c>
      <c r="Q621" s="144">
        <f t="shared" ref="Q621:Q629" si="1927">(O621/238.05)*602200000000000000*0.00000000015512/(365.2425*24*60)</f>
        <v>10.232796976773603</v>
      </c>
      <c r="R621" s="145">
        <f>Q621*Input!N621/100</f>
        <v>2.8724385386435236E-3</v>
      </c>
      <c r="S621" s="143">
        <f>Input!S621*0.0000028263/0.000000000155125</f>
        <v>1.0029856699141957</v>
      </c>
      <c r="T621" s="137">
        <f>S621*Input!T621/100</f>
        <v>5.7994274100080364E-3</v>
      </c>
      <c r="U621" s="143">
        <f>S621</f>
        <v>1.0029856699141957</v>
      </c>
      <c r="V621" s="137">
        <f>U621*Input!T621/100</f>
        <v>5.7994274100080364E-3</v>
      </c>
      <c r="W621" s="146">
        <v>0</v>
      </c>
      <c r="X621" s="141">
        <f>((($L$4*0.000000001*Input!G621/Input!W621*(232/229))-(W621*0.000000001))/Input!F621)*1000000000</f>
        <v>0.93181765566397379</v>
      </c>
      <c r="Y621" s="141">
        <f>X621*Input!X621/100</f>
        <v>1.046163380228377E-2</v>
      </c>
      <c r="Z621" s="141">
        <f t="shared" ref="Z621:Z629" si="1928">(X621/232)*6.022E+23*0.000000001*0.000000000049475/(365.2425*24*60)</f>
        <v>2.2752320947500165E-4</v>
      </c>
      <c r="AA621" s="141">
        <f>Z621*Input!X621/100</f>
        <v>2.5544316364682877E-6</v>
      </c>
      <c r="AB621" s="142">
        <v>0</v>
      </c>
      <c r="AC621" s="142">
        <v>0.85</v>
      </c>
      <c r="AD621" s="141">
        <f>(((Input!G621*$L$4*0.000000001*Input!U621*(230/229))-((AB621*0.000000000000001)+(Input!G621*AC621*0.000000000000001)))/Input!F621)*1000000000000</f>
        <v>224.9703003984643</v>
      </c>
      <c r="AE621" s="141">
        <f>AD621*Input!V621/100</f>
        <v>0.87552494675859061</v>
      </c>
      <c r="AF621" s="141">
        <f t="shared" ref="AF621:AF629" si="1929">(AD621/230)*602200000000*0.0000091577/(365.2425*24*60)</f>
        <v>10.256063869809678</v>
      </c>
      <c r="AG621" s="141">
        <f>AF621*Input!V621/100</f>
        <v>3.9913889778622175E-2</v>
      </c>
      <c r="AH621" s="137">
        <f t="shared" ref="AH621:AH629" si="1930">AF621/Z621</f>
        <v>45077.000686984982</v>
      </c>
      <c r="AI621" s="146">
        <f t="shared" ref="AI621:AI629" si="1931">AH621*SQRT((AG621/AF621)^2+(AA621/Z621)^2)</f>
        <v>535.62774204484379</v>
      </c>
      <c r="AJ621" s="143">
        <f t="shared" ref="AJ621:AJ629" si="1932">(U621-1)*1000</f>
        <v>2.9856699141956877</v>
      </c>
      <c r="AK621" s="146">
        <f t="shared" ref="AK621:AK629" si="1933">V621*1000</f>
        <v>5.7994274100080361</v>
      </c>
      <c r="AL621" s="146">
        <f t="shared" ref="AL621:AL629" si="1934">AF621/Q621</f>
        <v>1.0022737569296924</v>
      </c>
      <c r="AM621" s="146">
        <f t="shared" ref="AM621:AM629" si="1935">AL621*SQRT((R621/Q621)^2+(AG621/AF621)^2)</f>
        <v>3.9107181084333574E-3</v>
      </c>
      <c r="AN621" s="137">
        <f>AF621/Q621</f>
        <v>1.0022737569296924</v>
      </c>
      <c r="AO621" s="141">
        <f t="shared" ref="AO621:AO629" si="1936">AN621*SQRT((R621/Q621)^2+(AG621/AF621)^2)</f>
        <v>3.9107181084333574E-3</v>
      </c>
      <c r="AP621" s="137">
        <f t="shared" ref="AP621:AP629" si="1937">ThU_Alter_Kombi(AN621,U621)</f>
        <v>679.37660000000005</v>
      </c>
      <c r="AQ621" s="137" t="e">
        <f t="shared" ref="AQ621:AQ629" si="1938">Montealter(AN621,AO621,U621,V621)</f>
        <v>#VALUE!</v>
      </c>
      <c r="AR621" s="137" t="e">
        <f t="shared" ref="AR621:AR629" si="1939">(AQ621/AP621)*100</f>
        <v>#VALUE!</v>
      </c>
      <c r="AS621" s="145">
        <f t="shared" ref="AS621:AS629" si="1940">Z621/Q621</f>
        <v>2.2234703765884705E-5</v>
      </c>
      <c r="AT621" s="145">
        <f t="shared" ref="AT621:AT629" si="1941">AS621*SQRT((Y621/X621)^2+(P621/O621)^2)</f>
        <v>2.497098254902536E-7</v>
      </c>
      <c r="AU621" s="137">
        <v>0.75</v>
      </c>
      <c r="AV621" s="137">
        <f t="shared" ref="AV621:AV629" si="1942">AU621/2</f>
        <v>0.375</v>
      </c>
      <c r="AW621" s="137">
        <f t="shared" ref="AW621:AW629" si="1943">marincorr_age(AN621,U621,AS621,AU621)</f>
        <v>679.37480000000005</v>
      </c>
      <c r="AX621" s="147">
        <f t="shared" ref="AX621:AX629" si="1944">marincorr_age_error(AN621, AO621, U621, V621, AS621, AT621, AU621, AV621)</f>
        <v>288.34433626790002</v>
      </c>
      <c r="AY621" s="147">
        <f t="shared" ref="AY621:AY629" si="1945">SQRT(((AU621*EXP(-0.0000091577*AW621*1000))/(0.0000091577*(EXP(-0.0000091577*AW621*1000)+(AJ621/1000)*EXP(-(0.0000091577-0.0000028263)*AW621*1000)-AS621*AU621*EXP(-0.0000091577*AW621*1000))))^2*AT621^2+((AS621*EXP(-0.0000091577*AW621*1000))/(0.0000091577*(EXP(-0.0000091577*AW621*1000)+(AJ621/1000)*EXP(-(0.0000091577-0.0000028263)*AW621*1000)-AS621*AU621*EXP(-0.0000091577*AW621*1000))))^2*AV621^2+((0.0000091577/(0.0000091577-0.0000028263))*(EXP(-(0.0000091577-0.0000028263)*AW621*1000)-1)/(0.0000091577*(EXP(-0.0000091577*AW621*1000)+(AJ621/1000)*EXP(-(0.0000091577-0.0000028263)*AW621*1000)-AS621*AU621*EXP(-0.0000091577*AW621*1000))))^2*T621^2+(1/(0.0000091577*(EXP(-0.0000091577*AW621*1000)+(AJ621/1000)*EXP(-(0.0000091577-0.0000028263)*AW621*1000)-AS621*AU621*EXP(-0.0000091577*AW621*1000))))^2*AO621^2)/1000</f>
        <v>493.12517194879632</v>
      </c>
      <c r="AZ621" s="137" t="str">
        <f>Input!B621</f>
        <v>Hu1-13</v>
      </c>
      <c r="BA621" s="148">
        <f>Input!E621</f>
        <v>0</v>
      </c>
      <c r="BB621" s="137">
        <f t="shared" ref="BB621:BB629" si="1946">((U621-1)*EXP(0.0000028263*AW621*1000))*1000</f>
        <v>20.367513291186963</v>
      </c>
      <c r="BC621" s="143">
        <f t="shared" ref="BC621:BC629" si="1947">SQRT((EXP(0.0000028263*AW621*1000)*V621)^2+((U621-1)*0.0000028263*EXP(0.0000028263*AW621*1000)*AX621*1000)^2)*1000</f>
        <v>42.903180451617793</v>
      </c>
      <c r="BD621" s="137">
        <f t="shared" ref="BD621:BD629" si="1948">AW621*1000-58</f>
        <v>679316.8</v>
      </c>
      <c r="BE621" s="149">
        <f t="shared" ref="BE621:BE629" si="1949">AY621/2*1000</f>
        <v>246562.58597439816</v>
      </c>
      <c r="BF621" s="150">
        <f t="shared" ref="BF621:BF629" si="1950">AY621/AW621*100</f>
        <v>72.585143274198032</v>
      </c>
      <c r="BG621" s="151"/>
      <c r="BH621" s="151"/>
      <c r="BI621" s="151"/>
      <c r="BJ621" s="151"/>
      <c r="BK621" s="151"/>
      <c r="BL621" s="151"/>
      <c r="BM621" s="155"/>
      <c r="BN621" s="151"/>
      <c r="BO621" s="151"/>
      <c r="BP621" s="151"/>
      <c r="BQ621" s="151"/>
      <c r="BR621" s="151"/>
      <c r="BS621" s="151"/>
      <c r="BT621" s="151"/>
      <c r="BU621" s="151"/>
      <c r="BV621" s="151"/>
      <c r="BW621" s="151"/>
      <c r="BX621" s="151"/>
      <c r="BY621" s="151"/>
      <c r="BZ621" s="151"/>
      <c r="CA621" s="151"/>
      <c r="CB621" s="151"/>
      <c r="CC621" s="151"/>
      <c r="CD621" s="151"/>
      <c r="CE621" s="151"/>
      <c r="CF621" s="151"/>
      <c r="CG621" s="151"/>
      <c r="CH621" s="151"/>
      <c r="CI621" s="151"/>
      <c r="CJ621" s="151"/>
      <c r="CK621" s="151"/>
      <c r="CL621" s="151"/>
      <c r="CM621" s="151"/>
      <c r="CN621" s="151"/>
      <c r="CO621" s="151"/>
      <c r="CP621" s="151"/>
      <c r="CQ621" s="151"/>
      <c r="CR621" s="151"/>
      <c r="CS621" s="151"/>
      <c r="CT621" s="151"/>
      <c r="CU621" s="151"/>
      <c r="CV621" s="151"/>
      <c r="CW621" s="151"/>
      <c r="CX621" s="151"/>
      <c r="CY621" s="151"/>
      <c r="CZ621" s="151"/>
      <c r="DA621" s="151"/>
      <c r="DB621" s="151"/>
      <c r="DC621" s="151"/>
      <c r="DD621" s="151"/>
      <c r="DE621" s="151"/>
    </row>
    <row r="622" spans="1:109" ht="15" customHeight="1" x14ac:dyDescent="0.2">
      <c r="A622" s="9">
        <f>Input!A622</f>
        <v>9638</v>
      </c>
      <c r="B622" s="9" t="str">
        <f>Input!B622</f>
        <v>GM1702-2,2</v>
      </c>
      <c r="C622" s="9">
        <f>Input!O622</f>
        <v>0.20419126616111591</v>
      </c>
      <c r="D622" s="9">
        <f>C622*Input!P622/100</f>
        <v>5.0927002424615677E-4</v>
      </c>
      <c r="E622" s="11">
        <f>Input!M622</f>
        <v>0.20666974923444095</v>
      </c>
      <c r="F622" s="12">
        <f>E622*Input!N622/100</f>
        <v>1.3653638372308011E-5</v>
      </c>
      <c r="G622" s="13">
        <f t="shared" si="1925"/>
        <v>28.495625024444717</v>
      </c>
      <c r="H622" s="12">
        <f>G622*Input!L622/100</f>
        <v>2.4636667278611062E-3</v>
      </c>
      <c r="I622" s="9">
        <v>0.3</v>
      </c>
      <c r="J622" s="21">
        <f>(((C622*$G$4*0.000000001*Input!G622*(234/233))-(I622*0.000000000000001))/Input!F622)*1000000000000</f>
        <v>3.9914332209423278</v>
      </c>
      <c r="K622" s="9">
        <f>J622*Input!P622/100</f>
        <v>9.9549668867928535E-3</v>
      </c>
      <c r="L622" s="14">
        <f t="shared" si="1926"/>
        <v>5.5198620108330092E-2</v>
      </c>
      <c r="M622" s="22">
        <f>L622*Input!P622/100</f>
        <v>1.3766995586747007E-4</v>
      </c>
      <c r="N622" s="9">
        <v>5.0000000000000001E-3</v>
      </c>
      <c r="O622" s="21">
        <f>(((G622*$D$4*0.000000001*Input!G622*(238/236))-(N622*0.000000001))/Input!F622)*1000000</f>
        <v>5.6107057383413941E-2</v>
      </c>
      <c r="P622" s="9">
        <f>O622*Input!N622/100</f>
        <v>3.7067131231599006E-6</v>
      </c>
      <c r="Q622" s="23">
        <f t="shared" si="1927"/>
        <v>4.186142949627325E-2</v>
      </c>
      <c r="R622" s="24">
        <f>Q622*Input!N622/100</f>
        <v>2.7655756210436906E-6</v>
      </c>
      <c r="S622" s="65">
        <f>Input!S622*0.0000028263/0.000000000155125</f>
        <v>1.3175523057464467</v>
      </c>
      <c r="T622" s="9">
        <f>S622*Input!T622/100</f>
        <v>2.6904719687372569E-3</v>
      </c>
      <c r="U622" s="9">
        <f>S622*1/((U621+U623)/2)</f>
        <v>1.3151217151148209</v>
      </c>
      <c r="V622" s="9">
        <f>U622*Input!T622/100</f>
        <v>2.6855086470282492E-3</v>
      </c>
      <c r="W622" s="3">
        <v>3.0000000000000001E-3</v>
      </c>
      <c r="X622" s="21">
        <f>((($L$4*0.000000001*Input!G622/Input!W622*(232/229))-(W622*0.000000001))/Input!F622)*1000000000</f>
        <v>1.04453116782916</v>
      </c>
      <c r="Y622" s="21">
        <f>X622*Input!X622/100</f>
        <v>2.1178913143390932E-3</v>
      </c>
      <c r="Z622" s="21">
        <f t="shared" si="1928"/>
        <v>2.5504462408132748E-4</v>
      </c>
      <c r="AA622" s="21">
        <f>Z622*Input!X622/100</f>
        <v>5.171284598748027E-7</v>
      </c>
      <c r="AB622" s="14">
        <v>0.05</v>
      </c>
      <c r="AC622" s="14">
        <v>0.85</v>
      </c>
      <c r="AD622" s="21">
        <f>(((Input!G622*$L$4*0.000000001*Input!U622*(230/229))-((AB622*0.000000000000001)+(Input!G622*AC622*0.000000000000001)))/Input!F622)*1000000000000</f>
        <v>3.5753873071939203E-2</v>
      </c>
      <c r="AE622" s="21">
        <f>AD622*Input!V622/100</f>
        <v>5.2078142186619345E-4</v>
      </c>
      <c r="AF622" s="21">
        <f t="shared" si="1929"/>
        <v>1.6299662896364251E-3</v>
      </c>
      <c r="AG622" s="21">
        <f>AF622*Input!V622/100</f>
        <v>2.3741656189327107E-5</v>
      </c>
      <c r="AH622" s="9">
        <f t="shared" si="1930"/>
        <v>6.3909062796660594</v>
      </c>
      <c r="AI622" s="3">
        <f t="shared" si="1931"/>
        <v>9.3985829464860213E-2</v>
      </c>
      <c r="AJ622" s="22">
        <f t="shared" si="1932"/>
        <v>315.12171511482092</v>
      </c>
      <c r="AK622" s="3">
        <f t="shared" si="1933"/>
        <v>2.6855086470282492</v>
      </c>
      <c r="AL622" s="3">
        <f t="shared" si="1934"/>
        <v>3.8937186552158574E-2</v>
      </c>
      <c r="AM622" s="3">
        <f t="shared" si="1935"/>
        <v>5.67154554476009E-4</v>
      </c>
      <c r="AN622" s="9">
        <f>AL622*1/((AN621+AN623)/2)</f>
        <v>3.8821782613946136E-2</v>
      </c>
      <c r="AO622" s="21">
        <f t="shared" si="1936"/>
        <v>5.6547359406367991E-4</v>
      </c>
      <c r="AP622" s="58">
        <f t="shared" si="1937"/>
        <v>3.2683</v>
      </c>
      <c r="AQ622" s="58">
        <f t="shared" si="1938"/>
        <v>4.9599999999999998E-2</v>
      </c>
      <c r="AR622" s="58">
        <f t="shared" si="1939"/>
        <v>1.5176085426674417</v>
      </c>
      <c r="AS622" s="67">
        <f t="shared" si="1940"/>
        <v>6.0925923254492075E-3</v>
      </c>
      <c r="AT622" s="67">
        <f t="shared" si="1941"/>
        <v>1.2359895401256495E-5</v>
      </c>
      <c r="AU622" s="58">
        <v>1.9</v>
      </c>
      <c r="AV622" s="58">
        <f t="shared" si="1942"/>
        <v>0.95</v>
      </c>
      <c r="AW622" s="58">
        <f t="shared" si="1943"/>
        <v>2.3047</v>
      </c>
      <c r="AX622" s="57">
        <f t="shared" si="1944"/>
        <v>0.48912977670000002</v>
      </c>
      <c r="AY622" s="47">
        <f t="shared" si="1945"/>
        <v>0.48652325989801276</v>
      </c>
      <c r="AZ622" s="9" t="str">
        <f>Input!B622</f>
        <v>GM1702-2,2</v>
      </c>
      <c r="BA622" s="48">
        <f>Input!E622</f>
        <v>2.2000000000000002</v>
      </c>
      <c r="BB622" s="58">
        <f t="shared" si="1946"/>
        <v>317.18104635409645</v>
      </c>
      <c r="BC622" s="22">
        <f t="shared" si="1947"/>
        <v>2.738391862785738</v>
      </c>
      <c r="BD622" s="9">
        <f t="shared" si="1948"/>
        <v>2246.6999999999998</v>
      </c>
      <c r="BE622" s="49">
        <f t="shared" si="1949"/>
        <v>243.26162994900639</v>
      </c>
      <c r="BF622" s="89">
        <f t="shared" si="1950"/>
        <v>21.110047290233556</v>
      </c>
      <c r="BG622" s="85"/>
      <c r="BH622" s="85"/>
      <c r="BI622" s="85"/>
      <c r="BJ622" s="85"/>
      <c r="BK622" s="85"/>
      <c r="BL622" s="85"/>
      <c r="BM622" s="90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s="154" customFormat="1" ht="15" customHeight="1" x14ac:dyDescent="0.2">
      <c r="A623" s="137">
        <f>Input!A623</f>
        <v>9186</v>
      </c>
      <c r="B623" s="137" t="str">
        <f>Input!B623</f>
        <v>Hu1-13</v>
      </c>
      <c r="C623" s="137">
        <f>Input!O623</f>
        <v>2.0654487888812443</v>
      </c>
      <c r="D623" s="137">
        <f>C623*Input!P623/100</f>
        <v>5.3235667442990062E-2</v>
      </c>
      <c r="E623" s="138">
        <f>Input!M623</f>
        <v>2.7002660099513158</v>
      </c>
      <c r="F623" s="139">
        <f>E623*Input!N623/100</f>
        <v>9.9907857700026401E-4</v>
      </c>
      <c r="G623" s="140">
        <f t="shared" si="1925"/>
        <v>372.31267745208743</v>
      </c>
      <c r="H623" s="139">
        <f>G623*Input!L623/100</f>
        <v>4.3589657387316703E-2</v>
      </c>
      <c r="I623" s="137">
        <v>0</v>
      </c>
      <c r="J623" s="141">
        <f>(((C623*$G$4*0.000000001*Input!G623*(234/233))-(I623*0.000000000000001))/Input!F623)*1000000000000</f>
        <v>755.46241371311964</v>
      </c>
      <c r="K623" s="137">
        <f>J623*Input!P623/100</f>
        <v>19.471577333996333</v>
      </c>
      <c r="L623" s="142">
        <f t="shared" si="1926"/>
        <v>10.447496042744174</v>
      </c>
      <c r="M623" s="143">
        <f>L623*Input!P623/100</f>
        <v>0.26927776081281563</v>
      </c>
      <c r="N623" s="137">
        <v>0</v>
      </c>
      <c r="O623" s="141">
        <f>(((G623*$D$4*0.000000001*Input!G623*(238/236))-(N623*0.000000001))/Input!F623)*1000000</f>
        <v>13.717763464110877</v>
      </c>
      <c r="P623" s="137">
        <f>O623*Input!N623/100</f>
        <v>5.0754716575487323E-3</v>
      </c>
      <c r="Q623" s="144">
        <f t="shared" si="1927"/>
        <v>10.234812069634325</v>
      </c>
      <c r="R623" s="145">
        <f>Q623*Input!N623/100</f>
        <v>3.7868052409324466E-3</v>
      </c>
      <c r="S623" s="143">
        <f>Input!S623*0.0000028263/0.000000000155125</f>
        <v>1.0007107037426164</v>
      </c>
      <c r="T623" s="137">
        <f>S623*Input!T623/100</f>
        <v>5.4706444628554018E-3</v>
      </c>
      <c r="U623" s="143">
        <f>S623</f>
        <v>1.0007107037426164</v>
      </c>
      <c r="V623" s="137">
        <f>U623*Input!T623/100</f>
        <v>5.4706444628554018E-3</v>
      </c>
      <c r="W623" s="146">
        <v>0</v>
      </c>
      <c r="X623" s="141">
        <f>((($L$4*0.000000001*Input!G623/Input!W623*(232/229))-(W623*0.000000001))/Input!F623)*1000000000</f>
        <v>0.9483069658521156</v>
      </c>
      <c r="Y623" s="141">
        <f>X623*Input!X623/100</f>
        <v>1.5537725437010121E-2</v>
      </c>
      <c r="Z623" s="141">
        <f t="shared" si="1928"/>
        <v>2.3154942721538303E-4</v>
      </c>
      <c r="AA623" s="141">
        <f>Z623*Input!X623/100</f>
        <v>3.7938679717877705E-6</v>
      </c>
      <c r="AB623" s="142">
        <v>0</v>
      </c>
      <c r="AC623" s="142">
        <v>0.85</v>
      </c>
      <c r="AD623" s="141">
        <f>(((Input!G623*$L$4*0.000000001*Input!U623*(230/229))-((AB623*0.000000000000001)+(Input!G623*AC623*0.000000000000001)))/Input!F623)*1000000000000</f>
        <v>225.32841566256732</v>
      </c>
      <c r="AE623" s="141">
        <f>AD623*Input!V623/100</f>
        <v>1.1178025077342568</v>
      </c>
      <c r="AF623" s="141">
        <f t="shared" si="1929"/>
        <v>10.272389816011861</v>
      </c>
      <c r="AG623" s="141">
        <f>AF623*Input!V623/100</f>
        <v>5.0958966107306762E-2</v>
      </c>
      <c r="AH623" s="137">
        <f t="shared" si="1930"/>
        <v>44363.702124197756</v>
      </c>
      <c r="AI623" s="146">
        <f t="shared" si="1931"/>
        <v>759.47191526352879</v>
      </c>
      <c r="AJ623" s="143">
        <f t="shared" si="1932"/>
        <v>0.71070374261639202</v>
      </c>
      <c r="AK623" s="146">
        <f t="shared" si="1933"/>
        <v>5.4706444628554021</v>
      </c>
      <c r="AL623" s="146">
        <f t="shared" si="1934"/>
        <v>1.0036715619321459</v>
      </c>
      <c r="AM623" s="146">
        <f t="shared" si="1935"/>
        <v>4.9928132216893687E-3</v>
      </c>
      <c r="AN623" s="137">
        <f>AF623/Q623</f>
        <v>1.0036715619321459</v>
      </c>
      <c r="AO623" s="141">
        <f t="shared" si="1936"/>
        <v>4.9928132216893687E-3</v>
      </c>
      <c r="AP623" s="137" t="str">
        <f t="shared" si="1937"/>
        <v>Out of range</v>
      </c>
      <c r="AQ623" s="137" t="e">
        <f t="shared" si="1938"/>
        <v>#VALUE!</v>
      </c>
      <c r="AR623" s="137" t="e">
        <f t="shared" si="1939"/>
        <v>#VALUE!</v>
      </c>
      <c r="AS623" s="145">
        <f t="shared" si="1940"/>
        <v>2.262371068857896E-5</v>
      </c>
      <c r="AT623" s="145">
        <f t="shared" si="1941"/>
        <v>3.7077721829918565E-7</v>
      </c>
      <c r="AU623" s="137">
        <v>0.75</v>
      </c>
      <c r="AV623" s="137">
        <f t="shared" si="1942"/>
        <v>0.375</v>
      </c>
      <c r="AW623" s="137" t="str">
        <f t="shared" si="1943"/>
        <v>Out of range</v>
      </c>
      <c r="AX623" s="147">
        <f t="shared" si="1944"/>
        <v>285.19302442859998</v>
      </c>
      <c r="AY623" s="147" t="e">
        <f t="shared" si="1945"/>
        <v>#VALUE!</v>
      </c>
      <c r="AZ623" s="137" t="str">
        <f>Input!B623</f>
        <v>Hu1-13</v>
      </c>
      <c r="BA623" s="148">
        <f>Input!E623</f>
        <v>0</v>
      </c>
      <c r="BB623" s="137" t="e">
        <f t="shared" si="1946"/>
        <v>#VALUE!</v>
      </c>
      <c r="BC623" s="143" t="e">
        <f t="shared" si="1947"/>
        <v>#VALUE!</v>
      </c>
      <c r="BD623" s="137" t="e">
        <f t="shared" si="1948"/>
        <v>#VALUE!</v>
      </c>
      <c r="BE623" s="149" t="e">
        <f t="shared" si="1949"/>
        <v>#VALUE!</v>
      </c>
      <c r="BF623" s="150" t="e">
        <f t="shared" si="1950"/>
        <v>#VALUE!</v>
      </c>
      <c r="BG623" s="151"/>
      <c r="BH623" s="151"/>
      <c r="BI623" s="151"/>
      <c r="BJ623" s="151"/>
      <c r="BK623" s="151"/>
      <c r="BL623" s="151"/>
      <c r="BM623" s="155"/>
      <c r="BN623" s="151"/>
      <c r="BO623" s="151"/>
      <c r="BP623" s="151"/>
      <c r="BQ623" s="151"/>
      <c r="BR623" s="151"/>
      <c r="BS623" s="151"/>
      <c r="BT623" s="151"/>
      <c r="BU623" s="151"/>
      <c r="BV623" s="151"/>
      <c r="BW623" s="151"/>
      <c r="BX623" s="151"/>
      <c r="BY623" s="151"/>
      <c r="BZ623" s="151"/>
      <c r="CA623" s="151"/>
      <c r="CB623" s="151"/>
      <c r="CC623" s="151"/>
      <c r="CD623" s="151"/>
      <c r="CE623" s="151"/>
      <c r="CF623" s="151"/>
      <c r="CG623" s="151"/>
      <c r="CH623" s="151"/>
      <c r="CI623" s="151"/>
      <c r="CJ623" s="151"/>
      <c r="CK623" s="151"/>
      <c r="CL623" s="151"/>
      <c r="CM623" s="151"/>
      <c r="CN623" s="151"/>
      <c r="CO623" s="151"/>
      <c r="CP623" s="151"/>
      <c r="CQ623" s="151"/>
      <c r="CR623" s="151"/>
      <c r="CS623" s="151"/>
      <c r="CT623" s="151"/>
      <c r="CU623" s="151"/>
      <c r="CV623" s="151"/>
      <c r="CW623" s="151"/>
      <c r="CX623" s="151"/>
      <c r="CY623" s="151"/>
      <c r="CZ623" s="151"/>
      <c r="DA623" s="151"/>
      <c r="DB623" s="151"/>
      <c r="DC623" s="151"/>
      <c r="DD623" s="151"/>
      <c r="DE623" s="151"/>
    </row>
    <row r="624" spans="1:109" ht="15" customHeight="1" x14ac:dyDescent="0.2">
      <c r="A624" s="9">
        <f>Input!A624</f>
        <v>9639</v>
      </c>
      <c r="B624" s="9" t="str">
        <f>Input!B624</f>
        <v>GM1702-3,8</v>
      </c>
      <c r="C624" s="9">
        <f>Input!O624</f>
        <v>0.23188207042121897</v>
      </c>
      <c r="D624" s="9">
        <f>C624*Input!P624/100</f>
        <v>8.265505988883133E-4</v>
      </c>
      <c r="E624" s="11">
        <f>Input!M624</f>
        <v>0.233636199952475</v>
      </c>
      <c r="F624" s="12">
        <f>E624*Input!N624/100</f>
        <v>1.71677314976094E-5</v>
      </c>
      <c r="G624" s="13">
        <f t="shared" si="1925"/>
        <v>32.21375924944725</v>
      </c>
      <c r="H624" s="12">
        <f>G624*Input!L624/100</f>
        <v>2.977862973181521E-3</v>
      </c>
      <c r="I624" s="9">
        <v>0.3</v>
      </c>
      <c r="J624" s="21">
        <f>(((C624*$G$4*0.000000001*Input!G624*(234/233))-(I624*0.000000000000001))/Input!F624)*1000000000000</f>
        <v>3.1789996311870907</v>
      </c>
      <c r="K624" s="9">
        <f>J624*Input!P624/100</f>
        <v>1.1331639588392131E-2</v>
      </c>
      <c r="L624" s="14">
        <f t="shared" si="1926"/>
        <v>4.3963254112764513E-2</v>
      </c>
      <c r="M624" s="22">
        <f>L624*Input!P624/100</f>
        <v>1.5670833863944757E-4</v>
      </c>
      <c r="N624" s="9">
        <v>5.0000000000000001E-3</v>
      </c>
      <c r="O624" s="21">
        <f>(((G624*$D$4*0.000000001*Input!G624*(238/236))-(N624*0.000000001))/Input!F624)*1000000</f>
        <v>4.4485079960863719E-2</v>
      </c>
      <c r="P624" s="9">
        <f>O624*Input!N624/100</f>
        <v>3.2687910031627892E-6</v>
      </c>
      <c r="Q624" s="23">
        <f t="shared" si="1927"/>
        <v>3.3190281673340274E-2</v>
      </c>
      <c r="R624" s="24">
        <f>Q624*Input!N624/100</f>
        <v>2.438842286485732E-6</v>
      </c>
      <c r="S624" s="65">
        <f>Input!S624*0.0000028263/0.000000000155125</f>
        <v>1.3216195351372297</v>
      </c>
      <c r="T624" s="9">
        <f>S624*Input!T624/100</f>
        <v>3.4264015852552314E-3</v>
      </c>
      <c r="U624" s="9">
        <f>S624*1/((U623+U625)/2)</f>
        <v>1.3226685444506205</v>
      </c>
      <c r="V624" s="9">
        <f>U624*Input!T624/100</f>
        <v>3.4291212236071088E-3</v>
      </c>
      <c r="W624" s="3">
        <v>3.0000000000000001E-3</v>
      </c>
      <c r="X624" s="21">
        <f>((($L$4*0.000000001*Input!G624/Input!W624*(232/229))-(W624*0.000000001))/Input!F624)*1000000000</f>
        <v>1.2210121520824486</v>
      </c>
      <c r="Y624" s="21">
        <f>X624*Input!X624/100</f>
        <v>2.722459720638397E-3</v>
      </c>
      <c r="Z624" s="21">
        <f t="shared" si="1928"/>
        <v>2.9813623079702527E-4</v>
      </c>
      <c r="AA624" s="21">
        <f>Z624*Input!X624/100</f>
        <v>6.6474676621649769E-7</v>
      </c>
      <c r="AB624" s="14">
        <v>0.05</v>
      </c>
      <c r="AC624" s="14">
        <v>0.85</v>
      </c>
      <c r="AD624" s="21">
        <f>(((Input!G624*$L$4*0.000000001*Input!U624*(230/229))-((AB624*0.000000000000001)+(Input!G624*AC624*0.000000000000001)))/Input!F624)*1000000000000</f>
        <v>3.2072768751667646E-2</v>
      </c>
      <c r="AE624" s="21">
        <f>AD624*Input!V624/100</f>
        <v>3.3476588678482092E-4</v>
      </c>
      <c r="AF624" s="21">
        <f t="shared" si="1929"/>
        <v>1.462150178117399E-3</v>
      </c>
      <c r="AG624" s="21">
        <f>AF624*Input!V624/100</f>
        <v>1.5261482561108923E-5</v>
      </c>
      <c r="AH624" s="9">
        <f t="shared" si="1930"/>
        <v>4.9043022185144896</v>
      </c>
      <c r="AI624" s="3">
        <f t="shared" si="1931"/>
        <v>5.2344552041833095E-2</v>
      </c>
      <c r="AJ624" s="22">
        <f t="shared" si="1932"/>
        <v>322.66854445062052</v>
      </c>
      <c r="AK624" s="3">
        <f t="shared" si="1933"/>
        <v>3.4291212236071087</v>
      </c>
      <c r="AL624" s="3">
        <f t="shared" si="1934"/>
        <v>4.4053563404731662E-2</v>
      </c>
      <c r="AM624" s="3">
        <f t="shared" si="1935"/>
        <v>4.5982920212382682E-4</v>
      </c>
      <c r="AN624" s="9">
        <f>AL624*1/((AN623+AN625)/2)</f>
        <v>4.3945747036793319E-2</v>
      </c>
      <c r="AO624" s="21">
        <f t="shared" si="1936"/>
        <v>4.5870381950745368E-4</v>
      </c>
      <c r="AP624" s="58">
        <f t="shared" si="1937"/>
        <v>3.6850000000000001</v>
      </c>
      <c r="AQ624" s="58">
        <f t="shared" si="1938"/>
        <v>4.2000000000000003E-2</v>
      </c>
      <c r="AR624" s="58">
        <f t="shared" si="1939"/>
        <v>1.1397557666214384</v>
      </c>
      <c r="AS624" s="67">
        <f t="shared" si="1940"/>
        <v>8.9826363551623566E-3</v>
      </c>
      <c r="AT624" s="67">
        <f t="shared" si="1941"/>
        <v>2.003922893873249E-5</v>
      </c>
      <c r="AU624" s="58">
        <v>1.9</v>
      </c>
      <c r="AV624" s="58">
        <f t="shared" si="1942"/>
        <v>0.95</v>
      </c>
      <c r="AW624" s="58">
        <f t="shared" si="1943"/>
        <v>2.2696999999999998</v>
      </c>
      <c r="AX624" s="57">
        <f t="shared" si="1944"/>
        <v>0.71814908850000003</v>
      </c>
      <c r="AY624" s="47">
        <f t="shared" si="1945"/>
        <v>0.71369566044919452</v>
      </c>
      <c r="AZ624" s="9" t="str">
        <f>Input!B624</f>
        <v>GM1702-3,8</v>
      </c>
      <c r="BA624" s="48">
        <f>Input!E624</f>
        <v>3.8</v>
      </c>
      <c r="BB624" s="58">
        <f t="shared" si="1946"/>
        <v>324.74506894549313</v>
      </c>
      <c r="BC624" s="22">
        <f t="shared" si="1947"/>
        <v>3.5135691592311873</v>
      </c>
      <c r="BD624" s="9">
        <f t="shared" si="1948"/>
        <v>2211.6999999999998</v>
      </c>
      <c r="BE624" s="49">
        <f t="shared" si="1949"/>
        <v>356.84783022459726</v>
      </c>
      <c r="BF624" s="89">
        <f t="shared" si="1950"/>
        <v>31.444493124606538</v>
      </c>
      <c r="BG624" s="85"/>
      <c r="BH624" s="85"/>
      <c r="BI624" s="85"/>
      <c r="BJ624" s="85"/>
      <c r="BK624" s="85"/>
      <c r="BL624" s="85"/>
      <c r="BM624" s="90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s="154" customFormat="1" ht="15" customHeight="1" x14ac:dyDescent="0.2">
      <c r="A625" s="137">
        <f>Input!A625</f>
        <v>9186</v>
      </c>
      <c r="B625" s="137" t="str">
        <f>Input!B625</f>
        <v>Hu1-13</v>
      </c>
      <c r="C625" s="137">
        <f>Input!O625</f>
        <v>2.1104438481235106</v>
      </c>
      <c r="D625" s="137">
        <f>C625*Input!P625/100</f>
        <v>4.7097401973307453E-2</v>
      </c>
      <c r="E625" s="138">
        <f>Input!M625</f>
        <v>2.7001537894505399</v>
      </c>
      <c r="F625" s="139">
        <f>E625*Input!N625/100</f>
        <v>7.1039656964455491E-4</v>
      </c>
      <c r="G625" s="140">
        <f t="shared" si="1925"/>
        <v>372.29720448944045</v>
      </c>
      <c r="H625" s="139">
        <f>G625*Input!L625/100</f>
        <v>4.842316946293377E-2</v>
      </c>
      <c r="I625" s="137">
        <v>0</v>
      </c>
      <c r="J625" s="141">
        <f>(((C625*$G$4*0.000000001*Input!G625*(234/233))-(I625*0.000000000000001))/Input!F625)*1000000000000</f>
        <v>771.91989077249468</v>
      </c>
      <c r="K625" s="137">
        <f>J625*Input!P625/100</f>
        <v>17.226433870405501</v>
      </c>
      <c r="L625" s="142">
        <f t="shared" si="1926"/>
        <v>10.675090987681653</v>
      </c>
      <c r="M625" s="143">
        <f>L625*Input!P625/100</f>
        <v>0.23822905868616634</v>
      </c>
      <c r="N625" s="137">
        <v>0</v>
      </c>
      <c r="O625" s="141">
        <f>(((G625*$D$4*0.000000001*Input!G625*(238/236))-(N625*0.000000001))/Input!F625)*1000000</f>
        <v>13.717193366839055</v>
      </c>
      <c r="P625" s="137">
        <f>O625*Input!N625/100</f>
        <v>3.6089229995068051E-3</v>
      </c>
      <c r="Q625" s="144">
        <f t="shared" si="1927"/>
        <v>10.234386720527398</v>
      </c>
      <c r="R625" s="145">
        <f>Q625*Input!N625/100</f>
        <v>2.6926144899909331E-3</v>
      </c>
      <c r="S625" s="143">
        <f>Input!S625*0.0000028263/0.000000000155125</f>
        <v>0.9977030949104293</v>
      </c>
      <c r="T625" s="137">
        <f>S625*Input!T625/100</f>
        <v>3.8508477163153474E-3</v>
      </c>
      <c r="U625" s="143">
        <f>S625</f>
        <v>0.9977030949104293</v>
      </c>
      <c r="V625" s="137">
        <f>U625*Input!T625/100</f>
        <v>3.8508477163153474E-3</v>
      </c>
      <c r="W625" s="146">
        <v>0</v>
      </c>
      <c r="X625" s="141">
        <f>((($L$4*0.000000001*Input!G625/Input!W625*(232/229))-(W625*0.000000001))/Input!F625)*1000000000</f>
        <v>0.93723282248787165</v>
      </c>
      <c r="Y625" s="141">
        <f>X625*Input!X625/100</f>
        <v>9.2396873346977399E-3</v>
      </c>
      <c r="Z625" s="141">
        <f t="shared" si="1928"/>
        <v>2.2884543826958044E-4</v>
      </c>
      <c r="AA625" s="141">
        <f>Z625*Input!X625/100</f>
        <v>2.2560672725587971E-6</v>
      </c>
      <c r="AB625" s="142">
        <v>0</v>
      </c>
      <c r="AC625" s="142">
        <v>0.85</v>
      </c>
      <c r="AD625" s="141">
        <f>(((Input!G625*$L$4*0.000000001*Input!U625*(230/229))-((AB625*0.000000000000001)+(Input!G625*AC625*0.000000000000001)))/Input!F625)*1000000000000</f>
        <v>224.77210787066463</v>
      </c>
      <c r="AE625" s="141">
        <f>AD625*Input!V625/100</f>
        <v>0.96962940087941529</v>
      </c>
      <c r="AF625" s="141">
        <f t="shared" si="1929"/>
        <v>10.247028565060418</v>
      </c>
      <c r="AG625" s="141">
        <f>AF625*Input!V625/100</f>
        <v>4.4203972914873074E-2</v>
      </c>
      <c r="AH625" s="137">
        <f t="shared" si="1930"/>
        <v>44777.071557744559</v>
      </c>
      <c r="AI625" s="146">
        <f t="shared" si="1931"/>
        <v>481.84520709750763</v>
      </c>
      <c r="AJ625" s="143">
        <f t="shared" si="1932"/>
        <v>-2.2969050895706999</v>
      </c>
      <c r="AK625" s="146">
        <f t="shared" si="1933"/>
        <v>3.8508477163153474</v>
      </c>
      <c r="AL625" s="146">
        <f t="shared" si="1934"/>
        <v>1.0012352322496925</v>
      </c>
      <c r="AM625" s="146">
        <f t="shared" si="1935"/>
        <v>4.3271872266736049E-3</v>
      </c>
      <c r="AN625" s="137">
        <f>AF625/Q625</f>
        <v>1.0012352322496925</v>
      </c>
      <c r="AO625" s="141">
        <f t="shared" si="1936"/>
        <v>4.3271872266736049E-3</v>
      </c>
      <c r="AP625" s="137" t="str">
        <f t="shared" si="1937"/>
        <v>Out of range</v>
      </c>
      <c r="AQ625" s="137" t="e">
        <f t="shared" si="1938"/>
        <v>#VALUE!</v>
      </c>
      <c r="AR625" s="137" t="e">
        <f t="shared" si="1939"/>
        <v>#VALUE!</v>
      </c>
      <c r="AS625" s="145">
        <f t="shared" si="1940"/>
        <v>2.2360444696757323E-5</v>
      </c>
      <c r="AT625" s="145">
        <f t="shared" si="1941"/>
        <v>2.2051839378486527E-7</v>
      </c>
      <c r="AU625" s="137">
        <v>0.75</v>
      </c>
      <c r="AV625" s="137">
        <f t="shared" si="1942"/>
        <v>0.375</v>
      </c>
      <c r="AW625" s="137" t="str">
        <f t="shared" si="1943"/>
        <v>Out of range</v>
      </c>
      <c r="AX625" s="147">
        <f t="shared" si="1944"/>
        <v>281.03593690709999</v>
      </c>
      <c r="AY625" s="147" t="e">
        <f t="shared" si="1945"/>
        <v>#VALUE!</v>
      </c>
      <c r="AZ625" s="137" t="str">
        <f>Input!B625</f>
        <v>Hu1-13</v>
      </c>
      <c r="BA625" s="148">
        <f>Input!E625</f>
        <v>0</v>
      </c>
      <c r="BB625" s="137" t="e">
        <f t="shared" si="1946"/>
        <v>#VALUE!</v>
      </c>
      <c r="BC625" s="143" t="e">
        <f t="shared" si="1947"/>
        <v>#VALUE!</v>
      </c>
      <c r="BD625" s="137" t="e">
        <f t="shared" si="1948"/>
        <v>#VALUE!</v>
      </c>
      <c r="BE625" s="149" t="e">
        <f t="shared" si="1949"/>
        <v>#VALUE!</v>
      </c>
      <c r="BF625" s="150" t="e">
        <f t="shared" si="1950"/>
        <v>#VALUE!</v>
      </c>
      <c r="BG625" s="151"/>
      <c r="BH625" s="151"/>
      <c r="BI625" s="151"/>
      <c r="BJ625" s="151"/>
      <c r="BK625" s="151"/>
      <c r="BL625" s="151"/>
      <c r="BM625" s="155"/>
      <c r="BN625" s="151"/>
      <c r="BO625" s="151"/>
      <c r="BP625" s="151"/>
      <c r="BQ625" s="151"/>
      <c r="BR625" s="151"/>
      <c r="BS625" s="151"/>
      <c r="BT625" s="151"/>
      <c r="BU625" s="151"/>
      <c r="BV625" s="151"/>
      <c r="BW625" s="151"/>
      <c r="BX625" s="151"/>
      <c r="BY625" s="151"/>
      <c r="BZ625" s="151"/>
      <c r="CA625" s="151"/>
      <c r="CB625" s="151"/>
      <c r="CC625" s="151"/>
      <c r="CD625" s="151"/>
      <c r="CE625" s="151"/>
      <c r="CF625" s="151"/>
      <c r="CG625" s="151"/>
      <c r="CH625" s="151"/>
      <c r="CI625" s="151"/>
      <c r="CJ625" s="151"/>
      <c r="CK625" s="151"/>
      <c r="CL625" s="151"/>
      <c r="CM625" s="151"/>
      <c r="CN625" s="151"/>
      <c r="CO625" s="151"/>
      <c r="CP625" s="151"/>
      <c r="CQ625" s="151"/>
      <c r="CR625" s="151"/>
      <c r="CS625" s="151"/>
      <c r="CT625" s="151"/>
      <c r="CU625" s="151"/>
      <c r="CV625" s="151"/>
      <c r="CW625" s="151"/>
      <c r="CX625" s="151"/>
      <c r="CY625" s="151"/>
      <c r="CZ625" s="151"/>
      <c r="DA625" s="151"/>
      <c r="DB625" s="151"/>
      <c r="DC625" s="151"/>
      <c r="DD625" s="151"/>
      <c r="DE625" s="151"/>
    </row>
    <row r="626" spans="1:109" ht="15" customHeight="1" x14ac:dyDescent="0.2">
      <c r="A626" s="9">
        <f>Input!A626</f>
        <v>9640</v>
      </c>
      <c r="B626" s="9" t="str">
        <f>Input!B626</f>
        <v>GH17-05-1,0</v>
      </c>
      <c r="C626" s="9">
        <f>Input!O626</f>
        <v>0.94397988959314394</v>
      </c>
      <c r="D626" s="9">
        <f>C626*Input!P626/100</f>
        <v>2.2869910061357017E-3</v>
      </c>
      <c r="E626" s="11">
        <f>Input!M626</f>
        <v>1.1998351492843162</v>
      </c>
      <c r="F626" s="12">
        <f>E626*Input!N626/100</f>
        <v>6.1220720114941215E-5</v>
      </c>
      <c r="G626" s="13">
        <f t="shared" si="1925"/>
        <v>165.43327038332151</v>
      </c>
      <c r="H626" s="12">
        <f>G626*Input!L626/100</f>
        <v>7.3160813501818092E-3</v>
      </c>
      <c r="I626" s="9">
        <v>0.3</v>
      </c>
      <c r="J626" s="21">
        <f>(((C626*$G$4*0.000000001*Input!G626*(234/233))-(I626*0.000000000000001))/Input!F626)*1000000000000</f>
        <v>12.728311297960961</v>
      </c>
      <c r="K626" s="9">
        <f>J626*Input!P626/100</f>
        <v>3.0837027125946919E-2</v>
      </c>
      <c r="L626" s="14">
        <f t="shared" si="1926"/>
        <v>0.17602329315454296</v>
      </c>
      <c r="M626" s="22">
        <f>L626*Input!P626/100</f>
        <v>4.2645366999114045E-4</v>
      </c>
      <c r="N626" s="9">
        <v>5.0000000000000001E-3</v>
      </c>
      <c r="O626" s="21">
        <f>(((G626*$D$4*0.000000001*Input!G626*(238/236))-(N626*0.000000001))/Input!F626)*1000000</f>
        <v>0.22470354012388521</v>
      </c>
      <c r="P626" s="9">
        <f>O626*Input!N626/100</f>
        <v>1.1465335506270503E-5</v>
      </c>
      <c r="Q626" s="23">
        <f t="shared" si="1927"/>
        <v>0.16765112699066093</v>
      </c>
      <c r="R626" s="24">
        <f>Q626*Input!N626/100</f>
        <v>8.554277417670148E-6</v>
      </c>
      <c r="S626" s="65">
        <f>Input!S626*0.0000028263/0.000000000155125</f>
        <v>1.0465609203114761</v>
      </c>
      <c r="T626" s="9">
        <f>S626*Input!T626/100</f>
        <v>8.1455397704044798E-4</v>
      </c>
      <c r="U626" s="9">
        <f>S626*1/((U625+U627)/2)</f>
        <v>1.0492142065453731</v>
      </c>
      <c r="V626" s="9">
        <f>U626*Input!T626/100</f>
        <v>8.1661906929843546E-4</v>
      </c>
      <c r="W626" s="3">
        <v>3.0000000000000001E-3</v>
      </c>
      <c r="X626" s="21">
        <f>((($L$4*0.000000001*Input!G626/Input!W626*(232/229))-(W626*0.000000001))/Input!F626)*1000000000</f>
        <v>3.4761327472263694</v>
      </c>
      <c r="Y626" s="21">
        <f>X626*Input!X626/100</f>
        <v>5.6576841773747465E-3</v>
      </c>
      <c r="Z626" s="21">
        <f t="shared" si="1928"/>
        <v>8.4877215451185646E-4</v>
      </c>
      <c r="AA626" s="21">
        <f>Z626*Input!X626/100</f>
        <v>1.3814445931645219E-6</v>
      </c>
      <c r="AB626" s="14">
        <v>0.05</v>
      </c>
      <c r="AC626" s="14">
        <v>0.85</v>
      </c>
      <c r="AD626" s="21">
        <f>(((Input!G626*$L$4*0.000000001*Input!U626*(230/229))-((AB626*0.000000000000001)+(Input!G626*AC626*0.000000000000001)))/Input!F626)*1000000000000</f>
        <v>0.10124162570709389</v>
      </c>
      <c r="AE626" s="21">
        <f>AD626*Input!V626/100</f>
        <v>7.8905745805647059E-4</v>
      </c>
      <c r="AF626" s="21">
        <f t="shared" si="1929"/>
        <v>4.6154562522085175E-3</v>
      </c>
      <c r="AG626" s="21">
        <f>AF626*Input!V626/100</f>
        <v>3.5971964621300194E-5</v>
      </c>
      <c r="AH626" s="9">
        <f t="shared" si="1930"/>
        <v>5.4378035703385512</v>
      </c>
      <c r="AI626" s="3">
        <f t="shared" si="1931"/>
        <v>4.329543837135031E-2</v>
      </c>
      <c r="AJ626" s="22">
        <f t="shared" si="1932"/>
        <v>49.214206545373116</v>
      </c>
      <c r="AK626" s="3">
        <f t="shared" si="1933"/>
        <v>0.81661906929843542</v>
      </c>
      <c r="AL626" s="3">
        <f t="shared" si="1934"/>
        <v>2.7530123626700244E-2</v>
      </c>
      <c r="AM626" s="3">
        <f t="shared" si="1935"/>
        <v>2.1456900494732457E-4</v>
      </c>
      <c r="AN626" s="9">
        <f>AL626*1/((AN625+AN627)/2)</f>
        <v>2.7458371186597066E-2</v>
      </c>
      <c r="AO626" s="21">
        <f t="shared" si="1936"/>
        <v>2.1400976845844263E-4</v>
      </c>
      <c r="AP626" s="58">
        <f t="shared" si="1937"/>
        <v>2.8952</v>
      </c>
      <c r="AQ626" s="58">
        <f t="shared" si="1938"/>
        <v>2.1299999999999999E-2</v>
      </c>
      <c r="AR626" s="58">
        <f t="shared" si="1939"/>
        <v>0.73570046974302294</v>
      </c>
      <c r="AS626" s="67">
        <f t="shared" si="1940"/>
        <v>5.0627285944766579E-3</v>
      </c>
      <c r="AT626" s="67">
        <f t="shared" si="1941"/>
        <v>8.2440440405803877E-6</v>
      </c>
      <c r="AU626" s="58">
        <v>1.2</v>
      </c>
      <c r="AV626" s="58">
        <f t="shared" si="1942"/>
        <v>0.6</v>
      </c>
      <c r="AW626" s="58">
        <f t="shared" si="1943"/>
        <v>2.2612999999999999</v>
      </c>
      <c r="AX626" s="57">
        <f t="shared" si="1944"/>
        <v>0.2881234359</v>
      </c>
      <c r="AY626" s="47">
        <f t="shared" si="1945"/>
        <v>0.31871729061194359</v>
      </c>
      <c r="AZ626" s="9" t="str">
        <f>Input!B626</f>
        <v>GH17-05-1,0</v>
      </c>
      <c r="BA626" s="48">
        <f>Input!E626</f>
        <v>1</v>
      </c>
      <c r="BB626" s="58">
        <f t="shared" si="1946"/>
        <v>49.529747314920037</v>
      </c>
      <c r="BC626" s="22">
        <f t="shared" si="1947"/>
        <v>0.82284398535483405</v>
      </c>
      <c r="BD626" s="9">
        <f t="shared" si="1948"/>
        <v>2203.2999999999997</v>
      </c>
      <c r="BE626" s="49">
        <f t="shared" si="1949"/>
        <v>159.35864530597181</v>
      </c>
      <c r="BF626" s="89">
        <f t="shared" si="1950"/>
        <v>14.09442756874115</v>
      </c>
      <c r="BG626" s="85"/>
      <c r="BH626" s="85"/>
      <c r="BI626" s="85"/>
      <c r="BJ626" s="85"/>
      <c r="BK626" s="85"/>
      <c r="BL626" s="85"/>
      <c r="BM626" s="90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s="154" customFormat="1" ht="15" customHeight="1" x14ac:dyDescent="0.2">
      <c r="A627" s="137">
        <f>Input!A627</f>
        <v>9186</v>
      </c>
      <c r="B627" s="137" t="str">
        <f>Input!B627</f>
        <v>Hu1-13</v>
      </c>
      <c r="C627" s="137">
        <f>Input!O627</f>
        <v>1.9855958735755506</v>
      </c>
      <c r="D627" s="137">
        <f>C627*Input!P627/100</f>
        <v>3.7091761258536075E-2</v>
      </c>
      <c r="E627" s="138">
        <f>Input!M627</f>
        <v>2.6998864344129503</v>
      </c>
      <c r="F627" s="139">
        <f>E627*Input!N627/100</f>
        <v>8.3172853757314659E-4</v>
      </c>
      <c r="G627" s="140">
        <f t="shared" si="1925"/>
        <v>372.26034157685757</v>
      </c>
      <c r="H627" s="139">
        <f>G627*Input!L627/100</f>
        <v>2.991849190271639E-2</v>
      </c>
      <c r="I627" s="137">
        <v>0</v>
      </c>
      <c r="J627" s="141">
        <f>(((C627*$G$4*0.000000001*Input!G627*(234/233))-(I627*0.000000000000001))/Input!F627)*1000000000000</f>
        <v>726.25526199693286</v>
      </c>
      <c r="K627" s="137">
        <f>J627*Input!P627/100</f>
        <v>13.566752000867728</v>
      </c>
      <c r="L627" s="142">
        <f t="shared" si="1926"/>
        <v>10.043582364928078</v>
      </c>
      <c r="M627" s="143">
        <f>L627*Input!P627/100</f>
        <v>0.18761831862065498</v>
      </c>
      <c r="N627" s="137">
        <v>0</v>
      </c>
      <c r="O627" s="141">
        <f>(((G627*$D$4*0.000000001*Input!G627*(238/236))-(N627*0.000000001))/Input!F627)*1000000</f>
        <v>13.715835162442497</v>
      </c>
      <c r="P627" s="137">
        <f>O627*Input!N627/100</f>
        <v>4.2253079151209211E-3</v>
      </c>
      <c r="Q627" s="144">
        <f t="shared" si="1927"/>
        <v>10.233373365341089</v>
      </c>
      <c r="R627" s="145">
        <f>Q627*Input!N627/100</f>
        <v>3.1524987699883783E-3</v>
      </c>
      <c r="S627" s="143">
        <f>Input!S627*0.0000028263/0.000000000155125</f>
        <v>0.9972392415212642</v>
      </c>
      <c r="T627" s="137">
        <f>S627*Input!T627/100</f>
        <v>3.5586014153189448E-3</v>
      </c>
      <c r="U627" s="143">
        <f>S627</f>
        <v>0.9972392415212642</v>
      </c>
      <c r="V627" s="137">
        <f>U627*Input!T627/100</f>
        <v>3.5586014153189448E-3</v>
      </c>
      <c r="W627" s="146">
        <v>0</v>
      </c>
      <c r="X627" s="141">
        <f>((($L$4*0.000000001*Input!G627/Input!W627*(232/229))-(W627*0.000000001))/Input!F627)*1000000000</f>
        <v>0.93042787177991859</v>
      </c>
      <c r="Y627" s="141">
        <f>X627*Input!X627/100</f>
        <v>1.1212370584675148E-2</v>
      </c>
      <c r="Z627" s="141">
        <f t="shared" si="1928"/>
        <v>2.2718386401631148E-4</v>
      </c>
      <c r="AA627" s="141">
        <f>Z627*Input!X627/100</f>
        <v>2.7377400779454032E-6</v>
      </c>
      <c r="AB627" s="142">
        <v>0</v>
      </c>
      <c r="AC627" s="142">
        <v>0.85</v>
      </c>
      <c r="AD627" s="141">
        <f>(((Input!G627*$L$4*0.000000001*Input!U627*(230/229))-((AB627*0.000000000000001)+(Input!G627*AC627*0.000000000000001)))/Input!F627)*1000000000000</f>
        <v>225.36845503074028</v>
      </c>
      <c r="AE627" s="141">
        <f>AD627*Input!V627/100</f>
        <v>1.1557795938709494</v>
      </c>
      <c r="AF627" s="141">
        <f t="shared" si="1929"/>
        <v>10.274215151696442</v>
      </c>
      <c r="AG627" s="141">
        <f>AF627*Input!V627/100</f>
        <v>5.2690285398419023E-2</v>
      </c>
      <c r="AH627" s="137">
        <f t="shared" si="1930"/>
        <v>45224.229265502625</v>
      </c>
      <c r="AI627" s="146">
        <f t="shared" si="1931"/>
        <v>592.28462337321616</v>
      </c>
      <c r="AJ627" s="143">
        <f t="shared" si="1932"/>
        <v>-2.760758478735803</v>
      </c>
      <c r="AK627" s="146">
        <f t="shared" si="1933"/>
        <v>3.5586014153189449</v>
      </c>
      <c r="AL627" s="146">
        <f t="shared" si="1934"/>
        <v>1.0039910384286064</v>
      </c>
      <c r="AM627" s="146">
        <f t="shared" si="1935"/>
        <v>5.158148770514394E-3</v>
      </c>
      <c r="AN627" s="137">
        <f>AF627/Q627</f>
        <v>1.0039910384286064</v>
      </c>
      <c r="AO627" s="141">
        <f t="shared" si="1936"/>
        <v>5.158148770514394E-3</v>
      </c>
      <c r="AP627" s="137" t="str">
        <f t="shared" si="1937"/>
        <v>Out of range</v>
      </c>
      <c r="AQ627" s="137" t="e">
        <f t="shared" si="1938"/>
        <v>#VALUE!</v>
      </c>
      <c r="AR627" s="137" t="e">
        <f t="shared" si="1939"/>
        <v>#VALUE!</v>
      </c>
      <c r="AS627" s="145">
        <f t="shared" si="1940"/>
        <v>2.220029074535181E-5</v>
      </c>
      <c r="AT627" s="145">
        <f t="shared" si="1941"/>
        <v>2.6761795790977274E-7</v>
      </c>
      <c r="AU627" s="137">
        <v>0.75</v>
      </c>
      <c r="AV627" s="137">
        <f t="shared" si="1942"/>
        <v>0.375</v>
      </c>
      <c r="AW627" s="137" t="str">
        <f t="shared" si="1943"/>
        <v>Out of range</v>
      </c>
      <c r="AX627" s="147">
        <f t="shared" si="1944"/>
        <v>220.70042325119999</v>
      </c>
      <c r="AY627" s="147" t="e">
        <f t="shared" si="1945"/>
        <v>#VALUE!</v>
      </c>
      <c r="AZ627" s="137" t="str">
        <f>Input!B627</f>
        <v>Hu1-13</v>
      </c>
      <c r="BA627" s="148">
        <f>Input!E627</f>
        <v>0</v>
      </c>
      <c r="BB627" s="137" t="e">
        <f t="shared" si="1946"/>
        <v>#VALUE!</v>
      </c>
      <c r="BC627" s="143" t="e">
        <f t="shared" si="1947"/>
        <v>#VALUE!</v>
      </c>
      <c r="BD627" s="137" t="e">
        <f t="shared" si="1948"/>
        <v>#VALUE!</v>
      </c>
      <c r="BE627" s="149" t="e">
        <f t="shared" si="1949"/>
        <v>#VALUE!</v>
      </c>
      <c r="BF627" s="150" t="e">
        <f t="shared" si="1950"/>
        <v>#VALUE!</v>
      </c>
      <c r="BG627" s="151"/>
      <c r="BH627" s="151"/>
      <c r="BI627" s="151"/>
      <c r="BJ627" s="151"/>
      <c r="BK627" s="151"/>
      <c r="BL627" s="151"/>
      <c r="BM627" s="155"/>
      <c r="BN627" s="151"/>
      <c r="BO627" s="151"/>
      <c r="BP627" s="151"/>
      <c r="BQ627" s="151"/>
      <c r="BR627" s="151"/>
      <c r="BS627" s="151"/>
      <c r="BT627" s="151"/>
      <c r="BU627" s="151"/>
      <c r="BV627" s="151"/>
      <c r="BW627" s="151"/>
      <c r="BX627" s="151"/>
      <c r="BY627" s="151"/>
      <c r="BZ627" s="151"/>
      <c r="CA627" s="151"/>
      <c r="CB627" s="151"/>
      <c r="CC627" s="151"/>
      <c r="CD627" s="151"/>
      <c r="CE627" s="151"/>
      <c r="CF627" s="151"/>
      <c r="CG627" s="151"/>
      <c r="CH627" s="151"/>
      <c r="CI627" s="151"/>
      <c r="CJ627" s="151"/>
      <c r="CK627" s="151"/>
      <c r="CL627" s="151"/>
      <c r="CM627" s="151"/>
      <c r="CN627" s="151"/>
      <c r="CO627" s="151"/>
      <c r="CP627" s="151"/>
      <c r="CQ627" s="151"/>
      <c r="CR627" s="151"/>
      <c r="CS627" s="151"/>
      <c r="CT627" s="151"/>
      <c r="CU627" s="151"/>
      <c r="CV627" s="151"/>
      <c r="CW627" s="151"/>
      <c r="CX627" s="151"/>
      <c r="CY627" s="151"/>
      <c r="CZ627" s="151"/>
      <c r="DA627" s="151"/>
      <c r="DB627" s="151"/>
      <c r="DC627" s="151"/>
      <c r="DD627" s="151"/>
      <c r="DE627" s="151"/>
    </row>
    <row r="628" spans="1:109" ht="15" customHeight="1" x14ac:dyDescent="0.2">
      <c r="A628" s="9">
        <f>Input!A628</f>
        <v>9608</v>
      </c>
      <c r="B628" s="9" t="str">
        <f>Input!B628</f>
        <v>CO9-2-33,1</v>
      </c>
      <c r="C628" s="9">
        <f>Input!O628</f>
        <v>0.23356822572475991</v>
      </c>
      <c r="D628" s="9">
        <f>C628*Input!P628/100</f>
        <v>8.2831034887747321E-4</v>
      </c>
      <c r="E628" s="11">
        <f>Input!M628</f>
        <v>0.21653563352151692</v>
      </c>
      <c r="F628" s="12">
        <f>E628*Input!N628/100</f>
        <v>2.2217305232265327E-5</v>
      </c>
      <c r="G628" s="13">
        <f t="shared" si="1925"/>
        <v>29.85593314994675</v>
      </c>
      <c r="H628" s="12">
        <f>G628*Input!L628/100</f>
        <v>4.1155251188351545E-3</v>
      </c>
      <c r="I628" s="9">
        <v>0.3</v>
      </c>
      <c r="J628" s="21">
        <f>(((C628*$G$4*0.000000001*Input!G628*(234/233))-(I628*0.000000000000001))/Input!F628)*1000000000000</f>
        <v>3.7682028492297568</v>
      </c>
      <c r="K628" s="9">
        <f>J628*Input!P628/100</f>
        <v>1.3363296343076661E-2</v>
      </c>
      <c r="L628" s="14">
        <f t="shared" si="1926"/>
        <v>5.2111506331716684E-2</v>
      </c>
      <c r="M628" s="22">
        <f>L628*Input!P628/100</f>
        <v>1.8480467476351237E-4</v>
      </c>
      <c r="N628" s="9">
        <v>5.0000000000000001E-3</v>
      </c>
      <c r="O628" s="21">
        <f>(((G628*$D$4*0.000000001*Input!G628*(238/236))-(N628*0.000000001))/Input!F628)*1000000</f>
        <v>4.8516284422686136E-2</v>
      </c>
      <c r="P628" s="9">
        <f>O628*Input!N628/100</f>
        <v>4.9779386525179355E-6</v>
      </c>
      <c r="Q628" s="23">
        <f t="shared" si="1927"/>
        <v>3.6197960016021047E-2</v>
      </c>
      <c r="R628" s="24">
        <f>Q628*Input!N628/100</f>
        <v>3.7140359458729041E-6</v>
      </c>
      <c r="S628" s="65">
        <f>Input!S628*0.0000028263/0.000000000155125</f>
        <v>1.4409127073713142</v>
      </c>
      <c r="T628" s="9">
        <f>S628*Input!T628/100</f>
        <v>4.4199977626056663E-3</v>
      </c>
      <c r="U628" s="9">
        <f>S628*1/((U627+U629)/2)</f>
        <v>1.4434889688206243</v>
      </c>
      <c r="V628" s="9">
        <f>U628*Input!T628/100</f>
        <v>4.4279004410840948E-3</v>
      </c>
      <c r="W628" s="3">
        <v>3.0000000000000001E-3</v>
      </c>
      <c r="X628" s="21">
        <f>((($L$4*0.000000001*Input!G628/Input!W628*(232/229))-(W628*0.000000001))/Input!F628)*1000000000</f>
        <v>2.5522306957527389E-2</v>
      </c>
      <c r="Y628" s="21">
        <f>X628*Input!X628/100</f>
        <v>9.238773561382526E-5</v>
      </c>
      <c r="Z628" s="21">
        <f t="shared" si="1928"/>
        <v>6.2318170909146738E-6</v>
      </c>
      <c r="AA628" s="21">
        <f>Z628*Input!X628/100</f>
        <v>2.2558441552609583E-8</v>
      </c>
      <c r="AB628" s="14">
        <v>0.05</v>
      </c>
      <c r="AC628" s="14">
        <v>0.85</v>
      </c>
      <c r="AD628" s="21">
        <f>(((Input!G628*$L$4*0.000000001*Input!U628*(230/229))-((AB628*0.000000000000001)+(Input!G628*AC628*0.000000000000001)))/Input!F628)*1000000000000</f>
        <v>2.809475010224298E-2</v>
      </c>
      <c r="AE628" s="21">
        <f>AD628*Input!V628/100</f>
        <v>4.7362807736674851E-4</v>
      </c>
      <c r="AF628" s="21">
        <f t="shared" si="1929"/>
        <v>1.2807981806691529E-3</v>
      </c>
      <c r="AG628" s="21">
        <f>AF628*Input!V628/100</f>
        <v>2.1592004826436589E-5</v>
      </c>
      <c r="AH628" s="9">
        <f t="shared" si="1930"/>
        <v>205.52563754421169</v>
      </c>
      <c r="AI628" s="3">
        <f t="shared" si="1931"/>
        <v>3.5437760384535824</v>
      </c>
      <c r="AJ628" s="22">
        <f t="shared" si="1932"/>
        <v>443.48896882062428</v>
      </c>
      <c r="AK628" s="3">
        <f t="shared" si="1933"/>
        <v>4.4279004410840948</v>
      </c>
      <c r="AL628" s="3">
        <f t="shared" si="1934"/>
        <v>3.5383159164281017E-2</v>
      </c>
      <c r="AM628" s="3">
        <f t="shared" si="1935"/>
        <v>5.9650888401862039E-4</v>
      </c>
      <c r="AN628" s="9">
        <f>AL628*1/((AN627+AN629)/2)</f>
        <v>3.5283054882744233E-2</v>
      </c>
      <c r="AO628" s="21">
        <f t="shared" si="1936"/>
        <v>5.94821270626392E-4</v>
      </c>
      <c r="AP628" s="58">
        <f t="shared" si="1937"/>
        <v>2.6991000000000001</v>
      </c>
      <c r="AQ628" s="58">
        <f t="shared" si="1938"/>
        <v>4.2200000000000001E-2</v>
      </c>
      <c r="AR628" s="58">
        <f t="shared" si="1939"/>
        <v>1.5634841243377422</v>
      </c>
      <c r="AS628" s="67">
        <f t="shared" si="1940"/>
        <v>1.7215934511658946E-4</v>
      </c>
      <c r="AT628" s="67">
        <f t="shared" si="1941"/>
        <v>6.2344677766642635E-7</v>
      </c>
      <c r="AU628" s="58">
        <v>0.75</v>
      </c>
      <c r="AV628" s="58">
        <f t="shared" si="1942"/>
        <v>0.375</v>
      </c>
      <c r="AW628" s="58">
        <f t="shared" si="1943"/>
        <v>2.6892999999999998</v>
      </c>
      <c r="AX628" s="57">
        <f t="shared" si="1944"/>
        <v>4.9300971499999999E-2</v>
      </c>
      <c r="AY628" s="47">
        <f t="shared" si="1945"/>
        <v>4.7020117752906022E-2</v>
      </c>
      <c r="AZ628" s="9" t="str">
        <f>Input!B628</f>
        <v>CO9-2-33,1</v>
      </c>
      <c r="BA628" s="48">
        <f>Input!E628</f>
        <v>33.1</v>
      </c>
      <c r="BB628" s="58">
        <f t="shared" si="1946"/>
        <v>446.87266891539161</v>
      </c>
      <c r="BC628" s="22">
        <f t="shared" si="1947"/>
        <v>4.462118591286254</v>
      </c>
      <c r="BD628" s="9">
        <f t="shared" si="1948"/>
        <v>2631.2999999999997</v>
      </c>
      <c r="BE628" s="49">
        <f t="shared" si="1949"/>
        <v>23.510058876453012</v>
      </c>
      <c r="BF628" s="89">
        <f t="shared" si="1950"/>
        <v>1.7484147455808583</v>
      </c>
      <c r="BG628" s="85"/>
      <c r="BH628" s="85"/>
      <c r="BI628" s="85"/>
      <c r="BJ628" s="85"/>
      <c r="BK628" s="85"/>
      <c r="BL628" s="85"/>
      <c r="BM628" s="90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s="154" customFormat="1" ht="15" customHeight="1" x14ac:dyDescent="0.2">
      <c r="A629" s="137">
        <f>Input!A629</f>
        <v>9186</v>
      </c>
      <c r="B629" s="137" t="str">
        <f>Input!B629</f>
        <v>Hu1-13</v>
      </c>
      <c r="C629" s="137">
        <f>Input!O629</f>
        <v>2.0095825007654491</v>
      </c>
      <c r="D629" s="137">
        <f>C629*Input!P629/100</f>
        <v>4.9778901619548115E-2</v>
      </c>
      <c r="E629" s="138">
        <f>Input!M629</f>
        <v>2.6995502680447583</v>
      </c>
      <c r="F629" s="139">
        <f>E629*Input!N629/100</f>
        <v>8.2180665067008304E-4</v>
      </c>
      <c r="G629" s="140">
        <f t="shared" si="1925"/>
        <v>372.21399095801127</v>
      </c>
      <c r="H629" s="139">
        <f>G629*Input!L629/100</f>
        <v>4.1738599731103915E-2</v>
      </c>
      <c r="I629" s="137">
        <v>0</v>
      </c>
      <c r="J629" s="141">
        <f>(((C629*$G$4*0.000000001*Input!G629*(234/233))-(I629*0.000000000000001))/Input!F629)*1000000000000</f>
        <v>735.02865563964474</v>
      </c>
      <c r="K629" s="137">
        <f>J629*Input!P629/100</f>
        <v>18.207224198408316</v>
      </c>
      <c r="L629" s="142">
        <f t="shared" si="1926"/>
        <v>10.164912021704987</v>
      </c>
      <c r="M629" s="143">
        <f>L629*Input!P629/100</f>
        <v>0.25179267599468053</v>
      </c>
      <c r="N629" s="137">
        <v>0</v>
      </c>
      <c r="O629" s="141">
        <f>(((G629*$D$4*0.000000001*Input!G629*(238/236))-(N629*0.000000001))/Input!F629)*1000000</f>
        <v>13.71412738598401</v>
      </c>
      <c r="P629" s="137">
        <f>O629*Input!N629/100</f>
        <v>4.1749032153053124E-3</v>
      </c>
      <c r="Q629" s="144">
        <f t="shared" si="1927"/>
        <v>10.232099194726084</v>
      </c>
      <c r="R629" s="145">
        <f>Q629*Input!N629/100</f>
        <v>3.114891864796525E-3</v>
      </c>
      <c r="S629" s="143">
        <f>Input!S629*0.0000028263/0.000000000155125</f>
        <v>0.9991912660822474</v>
      </c>
      <c r="T629" s="137">
        <f>S629*Input!T629/100</f>
        <v>5.1567032936750135E-3</v>
      </c>
      <c r="U629" s="143">
        <f>S629</f>
        <v>0.9991912660822474</v>
      </c>
      <c r="V629" s="137">
        <f>U629*Input!T629/100</f>
        <v>5.1567032936750135E-3</v>
      </c>
      <c r="W629" s="146">
        <v>0</v>
      </c>
      <c r="X629" s="141">
        <f>((($L$4*0.000000001*Input!G629/Input!W629*(232/229))-(W629*0.000000001))/Input!F629)*1000000000</f>
        <v>0.93926488883812953</v>
      </c>
      <c r="Y629" s="141">
        <f>X629*Input!X629/100</f>
        <v>1.1301029926085886E-2</v>
      </c>
      <c r="Z629" s="141">
        <f t="shared" si="1928"/>
        <v>2.2934161072893071E-4</v>
      </c>
      <c r="AA629" s="141">
        <f>Z629*Input!X629/100</f>
        <v>2.7593881523139197E-6</v>
      </c>
      <c r="AB629" s="142">
        <v>0</v>
      </c>
      <c r="AC629" s="142">
        <v>0.85</v>
      </c>
      <c r="AD629" s="141">
        <f>(((Input!G629*$L$4*0.000000001*Input!U629*(230/229))-((AB629*0.000000000000001)+(Input!G629*AC629*0.000000000000001)))/Input!F629)*1000000000000</f>
        <v>224.82243823953644</v>
      </c>
      <c r="AE629" s="141">
        <f>AD629*Input!V629/100</f>
        <v>1.3194782483904748</v>
      </c>
      <c r="AF629" s="141">
        <f t="shared" si="1929"/>
        <v>10.249323052274178</v>
      </c>
      <c r="AG629" s="141">
        <f>AF629*Input!V629/100</f>
        <v>6.0153065388402184E-2</v>
      </c>
      <c r="AH629" s="137">
        <f t="shared" si="1930"/>
        <v>44690.202618260671</v>
      </c>
      <c r="AI629" s="146">
        <f t="shared" si="1931"/>
        <v>598.26259481952491</v>
      </c>
      <c r="AJ629" s="143">
        <f t="shared" si="1932"/>
        <v>-0.80873391775260206</v>
      </c>
      <c r="AK629" s="146">
        <f t="shared" si="1933"/>
        <v>5.1567032936750135</v>
      </c>
      <c r="AL629" s="146">
        <f t="shared" si="1934"/>
        <v>1.0016833161231442</v>
      </c>
      <c r="AM629" s="146">
        <f t="shared" si="1935"/>
        <v>5.8867618933012749E-3</v>
      </c>
      <c r="AN629" s="137">
        <f>AF629/Q629</f>
        <v>1.0016833161231442</v>
      </c>
      <c r="AO629" s="141">
        <f t="shared" si="1936"/>
        <v>5.8867618933012749E-3</v>
      </c>
      <c r="AP629" s="137" t="str">
        <f t="shared" si="1937"/>
        <v>Out of range</v>
      </c>
      <c r="AQ629" s="137" t="e">
        <f t="shared" si="1938"/>
        <v>#VALUE!</v>
      </c>
      <c r="AR629" s="137" t="e">
        <f t="shared" si="1939"/>
        <v>#VALUE!</v>
      </c>
      <c r="AS629" s="145">
        <f t="shared" si="1940"/>
        <v>2.2413935436351118E-5</v>
      </c>
      <c r="AT629" s="145">
        <f t="shared" si="1941"/>
        <v>2.6976588086362293E-7</v>
      </c>
      <c r="AU629" s="137">
        <v>0.75</v>
      </c>
      <c r="AV629" s="137">
        <f t="shared" si="1942"/>
        <v>0.375</v>
      </c>
      <c r="AW629" s="137" t="str">
        <f t="shared" si="1943"/>
        <v>Out of range</v>
      </c>
      <c r="AX629" s="147">
        <f t="shared" si="1944"/>
        <v>283.08607877790001</v>
      </c>
      <c r="AY629" s="147" t="e">
        <f t="shared" si="1945"/>
        <v>#VALUE!</v>
      </c>
      <c r="AZ629" s="137" t="str">
        <f>Input!B629</f>
        <v>Hu1-13</v>
      </c>
      <c r="BA629" s="148">
        <f>Input!E629</f>
        <v>0</v>
      </c>
      <c r="BB629" s="137" t="e">
        <f t="shared" si="1946"/>
        <v>#VALUE!</v>
      </c>
      <c r="BC629" s="143" t="e">
        <f t="shared" si="1947"/>
        <v>#VALUE!</v>
      </c>
      <c r="BD629" s="137" t="e">
        <f t="shared" si="1948"/>
        <v>#VALUE!</v>
      </c>
      <c r="BE629" s="149" t="e">
        <f t="shared" si="1949"/>
        <v>#VALUE!</v>
      </c>
      <c r="BF629" s="150" t="e">
        <f t="shared" si="1950"/>
        <v>#VALUE!</v>
      </c>
      <c r="BG629" s="151"/>
      <c r="BH629" s="151"/>
      <c r="BI629" s="151"/>
      <c r="BJ629" s="151"/>
      <c r="BK629" s="151"/>
      <c r="BL629" s="151"/>
      <c r="BM629" s="155"/>
      <c r="BN629" s="151"/>
      <c r="BO629" s="151"/>
      <c r="BP629" s="151"/>
      <c r="BQ629" s="151"/>
      <c r="BR629" s="151"/>
      <c r="BS629" s="151"/>
      <c r="BT629" s="151"/>
      <c r="BU629" s="151"/>
      <c r="BV629" s="151"/>
      <c r="BW629" s="151"/>
      <c r="BX629" s="151"/>
      <c r="BY629" s="151"/>
      <c r="BZ629" s="151"/>
      <c r="CA629" s="151"/>
      <c r="CB629" s="151"/>
      <c r="CC629" s="151"/>
      <c r="CD629" s="151"/>
      <c r="CE629" s="151"/>
      <c r="CF629" s="151"/>
      <c r="CG629" s="151"/>
      <c r="CH629" s="151"/>
      <c r="CI629" s="151"/>
      <c r="CJ629" s="151"/>
      <c r="CK629" s="151"/>
      <c r="CL629" s="151"/>
      <c r="CM629" s="151"/>
      <c r="CN629" s="151"/>
      <c r="CO629" s="151"/>
      <c r="CP629" s="151"/>
      <c r="CQ629" s="151"/>
      <c r="CR629" s="151"/>
      <c r="CS629" s="151"/>
      <c r="CT629" s="151"/>
      <c r="CU629" s="151"/>
      <c r="CV629" s="151"/>
      <c r="CW629" s="151"/>
      <c r="CX629" s="151"/>
      <c r="CY629" s="151"/>
      <c r="CZ629" s="151"/>
      <c r="DA629" s="151"/>
      <c r="DB629" s="151"/>
      <c r="DC629" s="151"/>
      <c r="DD629" s="151"/>
      <c r="DE629" s="151"/>
    </row>
    <row r="630" spans="1:109" ht="15" customHeight="1" x14ac:dyDescent="0.2">
      <c r="A630" s="9">
        <f>Input!A630</f>
        <v>9607</v>
      </c>
      <c r="B630" s="9" t="str">
        <f>Input!B630</f>
        <v>CO9-2-27,0</v>
      </c>
      <c r="C630" s="9">
        <f>Input!O630</f>
        <v>0.23285407595047669</v>
      </c>
      <c r="D630" s="9">
        <f>C630*Input!P630/100</f>
        <v>8.1963344984507065E-4</v>
      </c>
      <c r="E630" s="11">
        <f>Input!M630</f>
        <v>0.21788182420068769</v>
      </c>
      <c r="F630" s="12">
        <f>E630*Input!N630/100</f>
        <v>2.4447378218029854E-5</v>
      </c>
      <c r="G630" s="13">
        <f t="shared" ref="G630:G637" si="1951">E630*137.88</f>
        <v>30.041545920790817</v>
      </c>
      <c r="H630" s="12">
        <f>G630*Input!L630/100</f>
        <v>4.2541899110039461E-3</v>
      </c>
      <c r="I630" s="9">
        <v>0.3</v>
      </c>
      <c r="J630" s="21">
        <f>(((C630*$G$4*0.000000001*Input!G630*(234/233))-(I630*0.000000000000001))/Input!F630)*1000000000000</f>
        <v>3.585664484817336</v>
      </c>
      <c r="K630" s="9">
        <f>J630*Input!P630/100</f>
        <v>1.2621340381015412E-2</v>
      </c>
      <c r="L630" s="14">
        <f t="shared" ref="L630:L637" si="1952">(J630/234)*602200000000*0.0000028263/(365.2425*24*60)</f>
        <v>4.9587133437406207E-2</v>
      </c>
      <c r="M630" s="22">
        <f>L630*Input!P630/100</f>
        <v>1.7454396312939396E-4</v>
      </c>
      <c r="N630" s="9">
        <v>5.0000000000000001E-3</v>
      </c>
      <c r="O630" s="21">
        <f>(((G630*$D$4*0.000000001*Input!G630*(238/236))-(N630*0.000000001))/Input!F630)*1000000</f>
        <v>4.6595639468172564E-2</v>
      </c>
      <c r="P630" s="9">
        <f>O630*Input!N630/100</f>
        <v>5.2282526345113033E-6</v>
      </c>
      <c r="Q630" s="23">
        <f t="shared" ref="Q630:Q637" si="1953">(O630/238.05)*602200000000000000*0.00000000015512/(365.2425*24*60)</f>
        <v>3.4764968390719547E-2</v>
      </c>
      <c r="R630" s="24">
        <f>Q630*Input!N630/100</f>
        <v>3.9007950025373927E-6</v>
      </c>
      <c r="S630" s="65">
        <f>Input!S630*0.0000028263/0.000000000155125</f>
        <v>1.4262985000821959</v>
      </c>
      <c r="T630" s="9">
        <f>S630*Input!T630/100</f>
        <v>4.0175345299367808E-3</v>
      </c>
      <c r="U630" s="9">
        <f>S630*1/((U629+U631)/2)</f>
        <v>1.4294817393639863</v>
      </c>
      <c r="V630" s="9">
        <f>U630*Input!T630/100</f>
        <v>4.0265009375512507E-3</v>
      </c>
      <c r="W630" s="3">
        <v>3.0000000000000001E-3</v>
      </c>
      <c r="X630" s="21">
        <f>((($L$4*0.000000001*Input!G630/Input!W630*(232/229))-(W630*0.000000001))/Input!F630)*1000000000</f>
        <v>3.0026652050403356E-2</v>
      </c>
      <c r="Y630" s="21">
        <f>X630*Input!X630/100</f>
        <v>6.7607938524196013E-5</v>
      </c>
      <c r="Z630" s="21">
        <f t="shared" ref="Z630:Z637" si="1954">(X630/232)*6.022E+23*0.000000001*0.000000000049475/(365.2425*24*60)</f>
        <v>7.3316492800610087E-6</v>
      </c>
      <c r="AA630" s="21">
        <f>Z630*Input!X630/100</f>
        <v>1.6507924126048945E-8</v>
      </c>
      <c r="AB630" s="14">
        <v>0.05</v>
      </c>
      <c r="AC630" s="14">
        <v>0.85</v>
      </c>
      <c r="AD630" s="21">
        <f>(((Input!G630*$L$4*0.000000001*Input!U630*(230/229))-((AB630*0.000000000000001)+(Input!G630*AC630*0.000000000000001)))/Input!F630)*1000000000000</f>
        <v>2.1827431337902461E-2</v>
      </c>
      <c r="AE630" s="21">
        <f>AD630*Input!V630/100</f>
        <v>4.384026498066775E-4</v>
      </c>
      <c r="AF630" s="21">
        <f t="shared" ref="AF630:AF637" si="1955">(AD630/230)*602200000000*0.0000091577/(365.2425*24*60)</f>
        <v>9.9508037069297129E-4</v>
      </c>
      <c r="AG630" s="21">
        <f>AF630*Input!V630/100</f>
        <v>1.9986129587538137E-5</v>
      </c>
      <c r="AH630" s="9">
        <f t="shared" ref="AH630:AH637" si="1956">AF630/Z630</f>
        <v>135.72394596113182</v>
      </c>
      <c r="AI630" s="3">
        <f t="shared" ref="AI630:AI637" si="1957">AH630*SQRT((AG630/AF630)^2+(AA630/Z630)^2)</f>
        <v>2.7430830531523562</v>
      </c>
      <c r="AJ630" s="22">
        <f t="shared" ref="AJ630:AJ637" si="1958">(U630-1)*1000</f>
        <v>429.48173936398626</v>
      </c>
      <c r="AK630" s="3">
        <f t="shared" ref="AK630:AK637" si="1959">V630*1000</f>
        <v>4.0265009375512504</v>
      </c>
      <c r="AL630" s="3">
        <f t="shared" ref="AL630:AL637" si="1960">AF630/Q630</f>
        <v>2.8623077101908322E-2</v>
      </c>
      <c r="AM630" s="3">
        <f t="shared" ref="AM630:AM637" si="1961">AL630*SQRT((R630/Q630)^2+(AG630/AF630)^2)</f>
        <v>5.7490175843739476E-4</v>
      </c>
      <c r="AN630" s="9">
        <f>AL630*1/((AN629+AN631)/2)</f>
        <v>2.8562808554875772E-2</v>
      </c>
      <c r="AO630" s="21">
        <f t="shared" ref="AO630:AO637" si="1962">AN630*SQRT((R630/Q630)^2+(AG630/AF630)^2)</f>
        <v>5.7369124939449494E-4</v>
      </c>
      <c r="AP630" s="58">
        <f t="shared" ref="AP630:AP637" si="1963">ThU_Alter_Kombi(AN630,U630)</f>
        <v>2.2019000000000002</v>
      </c>
      <c r="AQ630" s="58">
        <f t="shared" ref="AQ630:AQ637" si="1964">Montealter(AN630,AO630,U630,V630)</f>
        <v>4.5699999999999998E-2</v>
      </c>
      <c r="AR630" s="58">
        <f t="shared" ref="AR630:AR637" si="1965">(AQ630/AP630)*100</f>
        <v>2.0754802670420998</v>
      </c>
      <c r="AS630" s="67">
        <f t="shared" ref="AS630:AS637" si="1966">Z630/Q630</f>
        <v>2.1089187246372358E-4</v>
      </c>
      <c r="AT630" s="67">
        <f t="shared" ref="AT630:AT637" si="1967">AS630*SQRT((Y630/X630)^2+(P630/O630)^2)</f>
        <v>4.7543287979816781E-7</v>
      </c>
      <c r="AU630" s="58">
        <v>0.75</v>
      </c>
      <c r="AV630" s="58">
        <f t="shared" ref="AV630:AV637" si="1968">AU630/2</f>
        <v>0.375</v>
      </c>
      <c r="AW630" s="58">
        <f t="shared" ref="AW630:AW637" si="1969">marincorr_age(AN630,U630,AS630,AU630)</f>
        <v>2.1899000000000002</v>
      </c>
      <c r="AX630" s="57">
        <f t="shared" ref="AX630:AX637" si="1970">marincorr_age_error(AN630, AO630, U630, V630, AS630, AT630, AU630, AV630)</f>
        <v>4.83678076E-2</v>
      </c>
      <c r="AY630" s="47">
        <f t="shared" ref="AY630:AY637" si="1971">SQRT(((AU630*EXP(-0.0000091577*AW630*1000))/(0.0000091577*(EXP(-0.0000091577*AW630*1000)+(AJ630/1000)*EXP(-(0.0000091577-0.0000028263)*AW630*1000)-AS630*AU630*EXP(-0.0000091577*AW630*1000))))^2*AT630^2+((AS630*EXP(-0.0000091577*AW630*1000))/(0.0000091577*(EXP(-0.0000091577*AW630*1000)+(AJ630/1000)*EXP(-(0.0000091577-0.0000028263)*AW630*1000)-AS630*AU630*EXP(-0.0000091577*AW630*1000))))^2*AV630^2+((0.0000091577/(0.0000091577-0.0000028263))*(EXP(-(0.0000091577-0.0000028263)*AW630*1000)-1)/(0.0000091577*(EXP(-0.0000091577*AW630*1000)+(AJ630/1000)*EXP(-(0.0000091577-0.0000028263)*AW630*1000)-AS630*AU630*EXP(-0.0000091577*AW630*1000))))^2*T630^2+(1/(0.0000091577*(EXP(-0.0000091577*AW630*1000)+(AJ630/1000)*EXP(-(0.0000091577-0.0000028263)*AW630*1000)-AS630*AU630*EXP(-0.0000091577*AW630*1000))))^2*AO630^2)/1000</f>
        <v>4.5467291082555511E-2</v>
      </c>
      <c r="AZ630" s="9" t="str">
        <f>Input!B630</f>
        <v>CO9-2-27,0</v>
      </c>
      <c r="BA630" s="48">
        <f>Input!E630</f>
        <v>27</v>
      </c>
      <c r="BB630" s="58">
        <f t="shared" ref="BB630:BB637" si="1972">((U630-1)*EXP(0.0000028263*AW630*1000))*1000</f>
        <v>432.1481800729066</v>
      </c>
      <c r="BC630" s="22">
        <f t="shared" ref="BC630:BC637" si="1973">SQRT((EXP(0.0000028263*AW630*1000)*V630)^2+((U630-1)*0.0000028263*EXP(0.0000028263*AW630*1000)*AX630*1000)^2)*1000</f>
        <v>4.0519301710430087</v>
      </c>
      <c r="BD630" s="9">
        <f t="shared" ref="BD630:BD637" si="1974">AW630*1000-58</f>
        <v>2131.9</v>
      </c>
      <c r="BE630" s="49">
        <f t="shared" ref="BE630:BE637" si="1975">AY630/2*1000</f>
        <v>22.733645541277756</v>
      </c>
      <c r="BF630" s="89">
        <f t="shared" ref="BF630:BF637" si="1976">AY630/AW630*100</f>
        <v>2.0762268177796019</v>
      </c>
      <c r="BG630" s="85"/>
      <c r="BH630" s="85"/>
      <c r="BI630" s="85"/>
      <c r="BJ630" s="85"/>
      <c r="BK630" s="85"/>
      <c r="BL630" s="85"/>
      <c r="BM630" s="90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s="154" customFormat="1" ht="15" customHeight="1" x14ac:dyDescent="0.2">
      <c r="A631" s="137">
        <f>Input!A631</f>
        <v>9186</v>
      </c>
      <c r="B631" s="137" t="str">
        <f>Input!B631</f>
        <v>Hu1-13</v>
      </c>
      <c r="C631" s="137">
        <f>Input!O631</f>
        <v>2.0294873051335731</v>
      </c>
      <c r="D631" s="137">
        <f>C631*Input!P631/100</f>
        <v>4.5009641507503882E-2</v>
      </c>
      <c r="E631" s="138">
        <f>Input!M631</f>
        <v>2.6989276508866755</v>
      </c>
      <c r="F631" s="139">
        <f>E631*Input!N631/100</f>
        <v>8.7673947935489776E-4</v>
      </c>
      <c r="G631" s="140">
        <f t="shared" si="1951"/>
        <v>372.12814450425481</v>
      </c>
      <c r="H631" s="139">
        <f>G631*Input!L631/100</f>
        <v>4.9830066452580139E-2</v>
      </c>
      <c r="I631" s="137">
        <v>0</v>
      </c>
      <c r="J631" s="141">
        <f>(((C631*$G$4*0.000000001*Input!G631*(234/233))-(I631*0.000000000000001))/Input!F631)*1000000000000</f>
        <v>742.30907412950478</v>
      </c>
      <c r="K631" s="137">
        <f>J631*Input!P631/100</f>
        <v>16.462810695993557</v>
      </c>
      <c r="L631" s="142">
        <f t="shared" si="1952"/>
        <v>10.265594917348317</v>
      </c>
      <c r="M631" s="143">
        <f>L631*Input!P631/100</f>
        <v>0.22766870525494182</v>
      </c>
      <c r="N631" s="137">
        <v>0</v>
      </c>
      <c r="O631" s="141">
        <f>(((G631*$D$4*0.000000001*Input!G631*(238/236))-(N631*0.000000001))/Input!F631)*1000000</f>
        <v>13.710964395792749</v>
      </c>
      <c r="P631" s="137">
        <f>O631*Input!N631/100</f>
        <v>4.4539703692581933E-3</v>
      </c>
      <c r="Q631" s="144">
        <f t="shared" si="1953"/>
        <v>10.229739290338582</v>
      </c>
      <c r="R631" s="145">
        <f>Q631*Input!N631/100</f>
        <v>3.3231036394774328E-3</v>
      </c>
      <c r="S631" s="143">
        <f>Input!S631*0.0000028263/0.000000000155125</f>
        <v>0.99635503689717153</v>
      </c>
      <c r="T631" s="137">
        <f>S631*Input!T631/100</f>
        <v>4.1514890377673565E-3</v>
      </c>
      <c r="U631" s="143">
        <f>S631</f>
        <v>0.99635503689717153</v>
      </c>
      <c r="V631" s="137">
        <f>U631*Input!T631/100</f>
        <v>4.1514890377673565E-3</v>
      </c>
      <c r="W631" s="146">
        <v>0</v>
      </c>
      <c r="X631" s="141">
        <f>((($L$4*0.000000001*Input!G631/Input!W631*(232/229))-(W631*0.000000001))/Input!F631)*1000000000</f>
        <v>0.94493271201274098</v>
      </c>
      <c r="Y631" s="141">
        <f>X631*Input!X631/100</f>
        <v>1.1356382520849442E-2</v>
      </c>
      <c r="Z631" s="141">
        <f t="shared" si="1954"/>
        <v>2.3072553097511399E-4</v>
      </c>
      <c r="AA631" s="141">
        <f>Z631*Input!X631/100</f>
        <v>2.7729036721549773E-6</v>
      </c>
      <c r="AB631" s="142">
        <v>0</v>
      </c>
      <c r="AC631" s="142">
        <v>0.85</v>
      </c>
      <c r="AD631" s="141">
        <f>(((Input!G631*$L$4*0.000000001*Input!U631*(230/229))-((AB631*0.000000000000001)+(Input!G631*AC631*0.000000000000001)))/Input!F631)*1000000000000</f>
        <v>224.96209145920739</v>
      </c>
      <c r="AE631" s="141">
        <f>AD631*Input!V631/100</f>
        <v>0.93959269092453046</v>
      </c>
      <c r="AF631" s="141">
        <f t="shared" si="1955"/>
        <v>10.255689636387872</v>
      </c>
      <c r="AG631" s="141">
        <f>AF631*Input!V631/100</f>
        <v>4.2834643651451988E-2</v>
      </c>
      <c r="AH631" s="137">
        <f t="shared" si="1956"/>
        <v>44449.739016936313</v>
      </c>
      <c r="AI631" s="146">
        <f t="shared" si="1957"/>
        <v>565.54588381819519</v>
      </c>
      <c r="AJ631" s="143">
        <f t="shared" si="1958"/>
        <v>-3.644963102828469</v>
      </c>
      <c r="AK631" s="146">
        <f t="shared" si="1959"/>
        <v>4.1514890377673561</v>
      </c>
      <c r="AL631" s="146">
        <f t="shared" si="1960"/>
        <v>1.002536755367148</v>
      </c>
      <c r="AM631" s="146">
        <f t="shared" si="1961"/>
        <v>4.199912118109282E-3</v>
      </c>
      <c r="AN631" s="137">
        <f>AF631/Q631</f>
        <v>1.002536755367148</v>
      </c>
      <c r="AO631" s="141">
        <f t="shared" si="1962"/>
        <v>4.199912118109282E-3</v>
      </c>
      <c r="AP631" s="137" t="str">
        <f t="shared" si="1963"/>
        <v>Out of range</v>
      </c>
      <c r="AQ631" s="137" t="e">
        <f t="shared" si="1964"/>
        <v>#VALUE!</v>
      </c>
      <c r="AR631" s="137" t="e">
        <f t="shared" si="1965"/>
        <v>#VALUE!</v>
      </c>
      <c r="AS631" s="145">
        <f t="shared" si="1966"/>
        <v>2.2554390139054802E-5</v>
      </c>
      <c r="AT631" s="145">
        <f t="shared" si="1967"/>
        <v>2.7116198681700092E-7</v>
      </c>
      <c r="AU631" s="137">
        <v>0.75</v>
      </c>
      <c r="AV631" s="137">
        <f t="shared" si="1968"/>
        <v>0.375</v>
      </c>
      <c r="AW631" s="137" t="str">
        <f t="shared" si="1969"/>
        <v>Out of range</v>
      </c>
      <c r="AX631" s="147">
        <f t="shared" si="1970"/>
        <v>167.1021395768</v>
      </c>
      <c r="AY631" s="147" t="e">
        <f t="shared" si="1971"/>
        <v>#VALUE!</v>
      </c>
      <c r="AZ631" s="137" t="str">
        <f>Input!B631</f>
        <v>Hu1-13</v>
      </c>
      <c r="BA631" s="148">
        <f>Input!E631</f>
        <v>0</v>
      </c>
      <c r="BB631" s="137" t="e">
        <f t="shared" si="1972"/>
        <v>#VALUE!</v>
      </c>
      <c r="BC631" s="143" t="e">
        <f t="shared" si="1973"/>
        <v>#VALUE!</v>
      </c>
      <c r="BD631" s="137" t="e">
        <f t="shared" si="1974"/>
        <v>#VALUE!</v>
      </c>
      <c r="BE631" s="149" t="e">
        <f t="shared" si="1975"/>
        <v>#VALUE!</v>
      </c>
      <c r="BF631" s="150" t="e">
        <f t="shared" si="1976"/>
        <v>#VALUE!</v>
      </c>
      <c r="BG631" s="151"/>
      <c r="BH631" s="151"/>
      <c r="BI631" s="151"/>
      <c r="BJ631" s="151"/>
      <c r="BK631" s="151"/>
      <c r="BL631" s="151"/>
      <c r="BM631" s="155"/>
      <c r="BN631" s="151"/>
      <c r="BO631" s="151"/>
      <c r="BP631" s="151"/>
      <c r="BQ631" s="151"/>
      <c r="BR631" s="151"/>
      <c r="BS631" s="151"/>
      <c r="BT631" s="151"/>
      <c r="BU631" s="151"/>
      <c r="BV631" s="151"/>
      <c r="BW631" s="151"/>
      <c r="BX631" s="151"/>
      <c r="BY631" s="151"/>
      <c r="BZ631" s="151"/>
      <c r="CA631" s="151"/>
      <c r="CB631" s="151"/>
      <c r="CC631" s="151"/>
      <c r="CD631" s="151"/>
      <c r="CE631" s="151"/>
      <c r="CF631" s="151"/>
      <c r="CG631" s="151"/>
      <c r="CH631" s="151"/>
      <c r="CI631" s="151"/>
      <c r="CJ631" s="151"/>
      <c r="CK631" s="151"/>
      <c r="CL631" s="151"/>
      <c r="CM631" s="151"/>
      <c r="CN631" s="151"/>
      <c r="CO631" s="151"/>
      <c r="CP631" s="151"/>
      <c r="CQ631" s="151"/>
      <c r="CR631" s="151"/>
      <c r="CS631" s="151"/>
      <c r="CT631" s="151"/>
      <c r="CU631" s="151"/>
      <c r="CV631" s="151"/>
      <c r="CW631" s="151"/>
      <c r="CX631" s="151"/>
      <c r="CY631" s="151"/>
      <c r="CZ631" s="151"/>
      <c r="DA631" s="151"/>
      <c r="DB631" s="151"/>
      <c r="DC631" s="151"/>
      <c r="DD631" s="151"/>
      <c r="DE631" s="151"/>
    </row>
    <row r="632" spans="1:109" ht="15" customHeight="1" x14ac:dyDescent="0.2">
      <c r="A632" s="9">
        <f>Input!A632</f>
        <v>9606</v>
      </c>
      <c r="B632" s="9" t="str">
        <f>Input!B632</f>
        <v>CO9-2-15,0</v>
      </c>
      <c r="C632" s="9">
        <f>Input!O632</f>
        <v>0.26919466236493012</v>
      </c>
      <c r="D632" s="9">
        <f>C632*Input!P632/100</f>
        <v>9.9002580020038497E-4</v>
      </c>
      <c r="E632" s="11">
        <f>Input!M632</f>
        <v>0.25132407000613682</v>
      </c>
      <c r="F632" s="12">
        <f>E632*Input!N632/100</f>
        <v>1.9932570970813481E-5</v>
      </c>
      <c r="G632" s="13">
        <f t="shared" si="1951"/>
        <v>34.652562772446146</v>
      </c>
      <c r="H632" s="12">
        <f>G632*Input!L632/100</f>
        <v>3.4666394413017197E-3</v>
      </c>
      <c r="I632" s="9">
        <v>0.3</v>
      </c>
      <c r="J632" s="21">
        <f>(((C632*$G$4*0.000000001*Input!G632*(234/233))-(I632*0.000000000000001))/Input!F632)*1000000000000</f>
        <v>3.9407870397224061</v>
      </c>
      <c r="K632" s="9">
        <f>J632*Input!P632/100</f>
        <v>1.449315825263835E-2</v>
      </c>
      <c r="L632" s="14">
        <f t="shared" si="1952"/>
        <v>5.4498220236317181E-2</v>
      </c>
      <c r="M632" s="22">
        <f>L632*Input!P632/100</f>
        <v>2.0042984368617918E-4</v>
      </c>
      <c r="N632" s="9">
        <v>5.0000000000000001E-3</v>
      </c>
      <c r="O632" s="21">
        <f>(((G632*$D$4*0.000000001*Input!G632*(238/236))-(N632*0.000000001))/Input!F632)*1000000</f>
        <v>5.1096792847161676E-2</v>
      </c>
      <c r="P632" s="9">
        <f>O632*Input!N632/100</f>
        <v>4.0524986316755701E-6</v>
      </c>
      <c r="Q632" s="23">
        <f t="shared" si="1953"/>
        <v>3.8123275235058984E-2</v>
      </c>
      <c r="R632" s="24">
        <f>Q632*Input!N632/100</f>
        <v>3.0235659053433046E-6</v>
      </c>
      <c r="S632" s="65">
        <f>Input!S632*0.0000028263/0.000000000155125</f>
        <v>1.4310427330460769</v>
      </c>
      <c r="T632" s="9">
        <f>S632*Input!T632/100</f>
        <v>4.1989800780735161E-3</v>
      </c>
      <c r="U632" s="9">
        <f>S632*1/((U631+U633)/2)</f>
        <v>1.4359781635201319</v>
      </c>
      <c r="V632" s="9">
        <f>U632*Input!T632/100</f>
        <v>4.2134616681467644E-3</v>
      </c>
      <c r="W632" s="3">
        <v>3.0000000000000001E-3</v>
      </c>
      <c r="X632" s="21">
        <f>((($L$4*0.000000001*Input!G632/Input!W632*(232/229))-(W632*0.000000001))/Input!F632)*1000000000</f>
        <v>4.4679177669808348E-2</v>
      </c>
      <c r="Y632" s="21">
        <f>X632*Input!X632/100</f>
        <v>1.4437356661608521E-4</v>
      </c>
      <c r="Z632" s="21">
        <f t="shared" si="1954"/>
        <v>1.0909376784554573E-5</v>
      </c>
      <c r="AA632" s="21">
        <f>Z632*Input!X632/100</f>
        <v>3.5251894016150976E-8</v>
      </c>
      <c r="AB632" s="14">
        <v>0.05</v>
      </c>
      <c r="AC632" s="14">
        <v>0.85</v>
      </c>
      <c r="AD632" s="21">
        <f>(((Input!G632*$L$4*0.000000001*Input!U632*(230/229))-((AB632*0.000000000000001)+(Input!G632*AC632*0.000000000000001)))/Input!F632)*1000000000000</f>
        <v>1.4418065860636103E-2</v>
      </c>
      <c r="AE632" s="21">
        <f>AD632*Input!V632/100</f>
        <v>4.8786745389614345E-4</v>
      </c>
      <c r="AF632" s="21">
        <f t="shared" si="1955"/>
        <v>6.572983370867015E-4</v>
      </c>
      <c r="AG632" s="21">
        <f>AF632*Input!V632/100</f>
        <v>2.2241156980712425E-5</v>
      </c>
      <c r="AH632" s="9">
        <f t="shared" si="1956"/>
        <v>60.250768679774666</v>
      </c>
      <c r="AI632" s="3">
        <f t="shared" si="1957"/>
        <v>2.0479943426474763</v>
      </c>
      <c r="AJ632" s="22">
        <f t="shared" si="1958"/>
        <v>435.97816352013183</v>
      </c>
      <c r="AK632" s="3">
        <f t="shared" si="1959"/>
        <v>4.2134616681467643</v>
      </c>
      <c r="AL632" s="3">
        <f t="shared" si="1960"/>
        <v>1.724139211633726E-2</v>
      </c>
      <c r="AM632" s="3">
        <f t="shared" si="1961"/>
        <v>5.834026047646122E-4</v>
      </c>
      <c r="AN632" s="9">
        <f>AL632*1/((AN631+AN633)/2)</f>
        <v>1.721496778629401E-2</v>
      </c>
      <c r="AO632" s="21">
        <f t="shared" si="1962"/>
        <v>5.8250847609609335E-4</v>
      </c>
      <c r="AP632" s="58">
        <f t="shared" si="1963"/>
        <v>1.3163</v>
      </c>
      <c r="AQ632" s="58">
        <f t="shared" si="1964"/>
        <v>4.4299999999999999E-2</v>
      </c>
      <c r="AR632" s="58">
        <f t="shared" si="1965"/>
        <v>3.3654941882549569</v>
      </c>
      <c r="AS632" s="67">
        <f t="shared" si="1966"/>
        <v>2.8616053361863505E-4</v>
      </c>
      <c r="AT632" s="67">
        <f t="shared" si="1967"/>
        <v>9.2496015302614634E-7</v>
      </c>
      <c r="AU632" s="58">
        <v>0.75</v>
      </c>
      <c r="AV632" s="58">
        <f t="shared" si="1968"/>
        <v>0.375</v>
      </c>
      <c r="AW632" s="58">
        <f t="shared" si="1969"/>
        <v>1.3</v>
      </c>
      <c r="AX632" s="57">
        <f t="shared" si="1970"/>
        <v>4.43483395E-2</v>
      </c>
      <c r="AY632" s="47">
        <f t="shared" si="1971"/>
        <v>4.5680144402251592E-2</v>
      </c>
      <c r="AZ632" s="9" t="str">
        <f>Input!B632</f>
        <v>CO9-2-15,0</v>
      </c>
      <c r="BA632" s="48">
        <f>Input!E632</f>
        <v>15</v>
      </c>
      <c r="BB632" s="58">
        <f t="shared" si="1972"/>
        <v>437.58297651731851</v>
      </c>
      <c r="BC632" s="22">
        <f t="shared" si="1973"/>
        <v>4.2293268570570293</v>
      </c>
      <c r="BD632" s="9">
        <f t="shared" si="1974"/>
        <v>1242</v>
      </c>
      <c r="BE632" s="49">
        <f t="shared" si="1975"/>
        <v>22.840072201125796</v>
      </c>
      <c r="BF632" s="89">
        <f t="shared" si="1976"/>
        <v>3.5138572617116606</v>
      </c>
      <c r="BG632" s="85"/>
      <c r="BH632" s="85"/>
      <c r="BI632" s="85"/>
      <c r="BJ632" s="85"/>
      <c r="BK632" s="85"/>
      <c r="BL632" s="85"/>
      <c r="BM632" s="90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s="154" customFormat="1" ht="15" customHeight="1" x14ac:dyDescent="0.2">
      <c r="A633" s="137">
        <f>Input!A633</f>
        <v>9186</v>
      </c>
      <c r="B633" s="137" t="str">
        <f>Input!B633</f>
        <v>Hu1-13</v>
      </c>
      <c r="C633" s="137">
        <f>Input!O633</f>
        <v>2.0352691296622933</v>
      </c>
      <c r="D633" s="137">
        <f>C633*Input!P633/100</f>
        <v>4.6427863881247575E-2</v>
      </c>
      <c r="E633" s="138">
        <f>Input!M633</f>
        <v>2.6992954414231951</v>
      </c>
      <c r="F633" s="139">
        <f>E633*Input!N633/100</f>
        <v>6.1690069485298047E-4</v>
      </c>
      <c r="G633" s="140">
        <f t="shared" si="1951"/>
        <v>372.17885546343012</v>
      </c>
      <c r="H633" s="139">
        <f>G633*Input!L633/100</f>
        <v>4.1543943330334177E-2</v>
      </c>
      <c r="I633" s="137">
        <v>0</v>
      </c>
      <c r="J633" s="141">
        <f>(((C633*$G$4*0.000000001*Input!G633*(234/233))-(I633*0.000000000000001))/Input!F633)*1000000000000</f>
        <v>744.42384508758732</v>
      </c>
      <c r="K633" s="137">
        <f>J633*Input!P633/100</f>
        <v>16.981542365071007</v>
      </c>
      <c r="L633" s="142">
        <f t="shared" si="1952"/>
        <v>10.294840662490399</v>
      </c>
      <c r="M633" s="143">
        <f>L633*Input!P633/100</f>
        <v>0.23484238717684708</v>
      </c>
      <c r="N633" s="137">
        <v>0</v>
      </c>
      <c r="O633" s="141">
        <f>(((G633*$D$4*0.000000001*Input!G633*(238/236))-(N633*0.000000001))/Input!F633)*1000000</f>
        <v>13.712832827853042</v>
      </c>
      <c r="P633" s="137">
        <f>O633*Input!N633/100</f>
        <v>3.1339496855687203E-3</v>
      </c>
      <c r="Q633" s="144">
        <f t="shared" si="1953"/>
        <v>10.231133325966331</v>
      </c>
      <c r="R633" s="145">
        <f>Q633*Input!N633/100</f>
        <v>2.3382372900220016E-3</v>
      </c>
      <c r="S633" s="143">
        <f>Input!S633*0.0000028263/0.000000000155125</f>
        <v>0.99677099997520491</v>
      </c>
      <c r="T633" s="137">
        <f>S633*Input!T633/100</f>
        <v>5.0540751376931025E-3</v>
      </c>
      <c r="U633" s="143">
        <f>S633</f>
        <v>0.99677099997520491</v>
      </c>
      <c r="V633" s="137">
        <f>U633*Input!T633/100</f>
        <v>5.0540751376931025E-3</v>
      </c>
      <c r="W633" s="146">
        <v>0</v>
      </c>
      <c r="X633" s="141">
        <f>((($L$4*0.000000001*Input!G633/Input!W633*(232/229))-(W633*0.000000001))/Input!F633)*1000000000</f>
        <v>0.93248989755906686</v>
      </c>
      <c r="Y633" s="141">
        <f>X633*Input!X633/100</f>
        <v>1.5168186559980274E-2</v>
      </c>
      <c r="Z633" s="141">
        <f t="shared" si="1954"/>
        <v>2.2768735171096966E-4</v>
      </c>
      <c r="AA633" s="141">
        <f>Z633*Input!X633/100</f>
        <v>3.7036371516090012E-6</v>
      </c>
      <c r="AB633" s="142">
        <v>0</v>
      </c>
      <c r="AC633" s="142">
        <v>0.85</v>
      </c>
      <c r="AD633" s="141">
        <f>(((Input!G633*$L$4*0.000000001*Input!U633*(230/229))-((AB633*0.000000000000001)+(Input!G633*AC633*0.000000000000001)))/Input!F633)*1000000000000</f>
        <v>224.54309608026401</v>
      </c>
      <c r="AE633" s="141">
        <f>AD633*Input!V633/100</f>
        <v>1.2560886355517036</v>
      </c>
      <c r="AF633" s="141">
        <f t="shared" si="1955"/>
        <v>10.236588255627893</v>
      </c>
      <c r="AG633" s="141">
        <f>AF633*Input!V633/100</f>
        <v>5.7263226521647573E-2</v>
      </c>
      <c r="AH633" s="137">
        <f t="shared" si="1956"/>
        <v>44958.967543451421</v>
      </c>
      <c r="AI633" s="146">
        <f t="shared" si="1957"/>
        <v>773.35434901510064</v>
      </c>
      <c r="AJ633" s="143">
        <f t="shared" si="1958"/>
        <v>-3.2290000247950923</v>
      </c>
      <c r="AK633" s="146">
        <f t="shared" si="1959"/>
        <v>5.0540751376931023</v>
      </c>
      <c r="AL633" s="146">
        <f t="shared" si="1960"/>
        <v>1.0005331696389606</v>
      </c>
      <c r="AM633" s="146">
        <f t="shared" si="1961"/>
        <v>5.6016273538901729E-3</v>
      </c>
      <c r="AN633" s="137">
        <f>AF633/Q633</f>
        <v>1.0005331696389606</v>
      </c>
      <c r="AO633" s="141">
        <f t="shared" si="1962"/>
        <v>5.6016273538901729E-3</v>
      </c>
      <c r="AP633" s="137" t="str">
        <f t="shared" si="1963"/>
        <v>Out of range</v>
      </c>
      <c r="AQ633" s="137" t="e">
        <f t="shared" si="1964"/>
        <v>#VALUE!</v>
      </c>
      <c r="AR633" s="137" t="e">
        <f t="shared" si="1965"/>
        <v>#VALUE!</v>
      </c>
      <c r="AS633" s="145">
        <f t="shared" si="1966"/>
        <v>2.2254362684640764E-5</v>
      </c>
      <c r="AT633" s="145">
        <f t="shared" si="1967"/>
        <v>3.6203249116912104E-7</v>
      </c>
      <c r="AU633" s="137">
        <v>0.75</v>
      </c>
      <c r="AV633" s="137">
        <f t="shared" si="1968"/>
        <v>0.375</v>
      </c>
      <c r="AW633" s="137" t="str">
        <f t="shared" si="1969"/>
        <v>Out of range</v>
      </c>
      <c r="AX633" s="147">
        <f t="shared" si="1970"/>
        <v>273.27840431060002</v>
      </c>
      <c r="AY633" s="147" t="e">
        <f t="shared" si="1971"/>
        <v>#VALUE!</v>
      </c>
      <c r="AZ633" s="137" t="str">
        <f>Input!B633</f>
        <v>Hu1-13</v>
      </c>
      <c r="BA633" s="148">
        <f>Input!E633</f>
        <v>0</v>
      </c>
      <c r="BB633" s="137" t="e">
        <f t="shared" si="1972"/>
        <v>#VALUE!</v>
      </c>
      <c r="BC633" s="143" t="e">
        <f t="shared" si="1973"/>
        <v>#VALUE!</v>
      </c>
      <c r="BD633" s="137" t="e">
        <f t="shared" si="1974"/>
        <v>#VALUE!</v>
      </c>
      <c r="BE633" s="149" t="e">
        <f t="shared" si="1975"/>
        <v>#VALUE!</v>
      </c>
      <c r="BF633" s="150" t="e">
        <f t="shared" si="1976"/>
        <v>#VALUE!</v>
      </c>
      <c r="BG633" s="151"/>
      <c r="BH633" s="151"/>
      <c r="BI633" s="151"/>
      <c r="BJ633" s="151"/>
      <c r="BK633" s="151"/>
      <c r="BL633" s="151"/>
      <c r="BM633" s="155"/>
      <c r="BN633" s="151"/>
      <c r="BO633" s="151"/>
      <c r="BP633" s="151"/>
      <c r="BQ633" s="151"/>
      <c r="BR633" s="151"/>
      <c r="BS633" s="151"/>
      <c r="BT633" s="151"/>
      <c r="BU633" s="151"/>
      <c r="BV633" s="151"/>
      <c r="BW633" s="151"/>
      <c r="BX633" s="151"/>
      <c r="BY633" s="151"/>
      <c r="BZ633" s="151"/>
      <c r="CA633" s="151"/>
      <c r="CB633" s="151"/>
      <c r="CC633" s="151"/>
      <c r="CD633" s="151"/>
      <c r="CE633" s="151"/>
      <c r="CF633" s="151"/>
      <c r="CG633" s="151"/>
      <c r="CH633" s="151"/>
      <c r="CI633" s="151"/>
      <c r="CJ633" s="151"/>
      <c r="CK633" s="151"/>
      <c r="CL633" s="151"/>
      <c r="CM633" s="151"/>
      <c r="CN633" s="151"/>
      <c r="CO633" s="151"/>
      <c r="CP633" s="151"/>
      <c r="CQ633" s="151"/>
      <c r="CR633" s="151"/>
      <c r="CS633" s="151"/>
      <c r="CT633" s="151"/>
      <c r="CU633" s="151"/>
      <c r="CV633" s="151"/>
      <c r="CW633" s="151"/>
      <c r="CX633" s="151"/>
      <c r="CY633" s="151"/>
      <c r="CZ633" s="151"/>
      <c r="DA633" s="151"/>
      <c r="DB633" s="151"/>
      <c r="DC633" s="151"/>
      <c r="DD633" s="151"/>
      <c r="DE633" s="151"/>
    </row>
    <row r="634" spans="1:109" ht="15" customHeight="1" x14ac:dyDescent="0.2">
      <c r="A634" s="9">
        <f>Input!A634</f>
        <v>9605</v>
      </c>
      <c r="B634" s="9" t="str">
        <f>Input!B634</f>
        <v>CO9-2-8,2</v>
      </c>
      <c r="C634" s="9">
        <f>Input!O634</f>
        <v>0.28173097997090002</v>
      </c>
      <c r="D634" s="9">
        <f>C634*Input!P634/100</f>
        <v>8.7388288084014939E-4</v>
      </c>
      <c r="E634" s="11">
        <f>Input!M634</f>
        <v>0.25861720074507627</v>
      </c>
      <c r="F634" s="12">
        <f>E634*Input!N634/100</f>
        <v>2.7410294539870365E-5</v>
      </c>
      <c r="G634" s="13">
        <f t="shared" si="1951"/>
        <v>35.658139638731114</v>
      </c>
      <c r="H634" s="12">
        <f>G634*Input!L634/100</f>
        <v>4.6985565326894815E-3</v>
      </c>
      <c r="I634" s="9">
        <v>0.3</v>
      </c>
      <c r="J634" s="21">
        <f>(((C634*$G$4*0.000000001*Input!G634*(234/233))-(I634*0.000000000000001))/Input!F634)*1000000000000</f>
        <v>3.8888883250583191</v>
      </c>
      <c r="K634" s="9">
        <f>J634*Input!P634/100</f>
        <v>1.2062688076116483E-2</v>
      </c>
      <c r="L634" s="14">
        <f t="shared" si="1952"/>
        <v>5.378049873722688E-2</v>
      </c>
      <c r="M634" s="22">
        <f>L634*Input!P634/100</f>
        <v>1.668182078320327E-4</v>
      </c>
      <c r="N634" s="9">
        <v>5.0000000000000001E-3</v>
      </c>
      <c r="O634" s="21">
        <f>(((G634*$D$4*0.000000001*Input!G634*(238/236))-(N634*0.000000001))/Input!F634)*1000000</f>
        <v>4.9578157750794716E-2</v>
      </c>
      <c r="P634" s="9">
        <f>O634*Input!N634/100</f>
        <v>5.254684927291375E-6</v>
      </c>
      <c r="Q634" s="23">
        <f t="shared" si="1953"/>
        <v>3.6990222835203056E-2</v>
      </c>
      <c r="R634" s="24">
        <f>Q634*Input!N634/100</f>
        <v>3.9205161145015526E-6</v>
      </c>
      <c r="S634" s="65">
        <f>Input!S634*0.0000028263/0.000000000155125</f>
        <v>1.4453725086650826</v>
      </c>
      <c r="T634" s="9">
        <f>S634*Input!T634/100</f>
        <v>4.2894337065079342E-3</v>
      </c>
      <c r="U634" s="9">
        <f>S634*1/((U633+U635)/2)</f>
        <v>1.4482373101880999</v>
      </c>
      <c r="V634" s="9">
        <f>U634*Input!T634/100</f>
        <v>4.2979355813821396E-3</v>
      </c>
      <c r="W634" s="3">
        <v>3.0000000000000001E-3</v>
      </c>
      <c r="X634" s="21">
        <f>((($L$4*0.000000001*Input!G634/Input!W634*(232/229))-(W634*0.000000001))/Input!F634)*1000000000</f>
        <v>8.6214087461500305E-2</v>
      </c>
      <c r="Y634" s="21">
        <f>X634*Input!X634/100</f>
        <v>2.0383450803712378E-4</v>
      </c>
      <c r="Z634" s="21">
        <f t="shared" si="1954"/>
        <v>2.1051013320005969E-5</v>
      </c>
      <c r="AA634" s="21">
        <f>Z634*Input!X634/100</f>
        <v>4.9770554559108541E-8</v>
      </c>
      <c r="AB634" s="14">
        <v>0.05</v>
      </c>
      <c r="AC634" s="14">
        <v>0.85</v>
      </c>
      <c r="AD634" s="21">
        <f>(((Input!G634*$L$4*0.000000001*Input!U634*(230/229))-((AB634*0.000000000000001)+(Input!G634*AC634*0.000000000000001)))/Input!F634)*1000000000000</f>
        <v>6.9306458619493435E-3</v>
      </c>
      <c r="AE634" s="21">
        <f>AD634*Input!V634/100</f>
        <v>3.2630179786289205E-4</v>
      </c>
      <c r="AF634" s="21">
        <f t="shared" si="1955"/>
        <v>3.1595791308135636E-4</v>
      </c>
      <c r="AG634" s="21">
        <f>AF634*Input!V634/100</f>
        <v>1.487561724275669E-5</v>
      </c>
      <c r="AH634" s="9">
        <f t="shared" si="1956"/>
        <v>15.009154584548368</v>
      </c>
      <c r="AI634" s="3">
        <f t="shared" si="1957"/>
        <v>0.70753657951790105</v>
      </c>
      <c r="AJ634" s="22">
        <f t="shared" si="1958"/>
        <v>448.23731018809985</v>
      </c>
      <c r="AK634" s="3">
        <f t="shared" si="1959"/>
        <v>4.2979355813821396</v>
      </c>
      <c r="AL634" s="3">
        <f t="shared" si="1960"/>
        <v>8.5416601702832627E-3</v>
      </c>
      <c r="AM634" s="3">
        <f t="shared" si="1961"/>
        <v>4.0215099547921619E-4</v>
      </c>
      <c r="AN634" s="9">
        <f>AL634*1/((AN633+AN635)/2)</f>
        <v>8.5385754795971915E-3</v>
      </c>
      <c r="AO634" s="21">
        <f t="shared" si="1962"/>
        <v>4.0200576476230414E-4</v>
      </c>
      <c r="AP634" s="58">
        <f t="shared" si="1963"/>
        <v>0.64549999999999996</v>
      </c>
      <c r="AQ634" s="58">
        <f t="shared" si="1964"/>
        <v>3.1E-2</v>
      </c>
      <c r="AR634" s="58">
        <f t="shared" si="1965"/>
        <v>4.8024786986831911</v>
      </c>
      <c r="AS634" s="67">
        <f t="shared" si="1966"/>
        <v>5.6909668843551882E-4</v>
      </c>
      <c r="AT634" s="67">
        <f t="shared" si="1967"/>
        <v>1.3468569680534945E-6</v>
      </c>
      <c r="AU634" s="58">
        <v>0.75</v>
      </c>
      <c r="AV634" s="58">
        <f t="shared" si="1968"/>
        <v>0.375</v>
      </c>
      <c r="AW634" s="58">
        <f t="shared" si="1969"/>
        <v>0.61339999999999995</v>
      </c>
      <c r="AX634" s="57">
        <f t="shared" si="1970"/>
        <v>3.5435316299999998E-2</v>
      </c>
      <c r="AY634" s="47">
        <f t="shared" si="1971"/>
        <v>3.4508631332339057E-2</v>
      </c>
      <c r="AZ634" s="9" t="str">
        <f>Input!B634</f>
        <v>CO9-2-8,2</v>
      </c>
      <c r="BA634" s="48">
        <f>Input!E634</f>
        <v>8.1999999999999993</v>
      </c>
      <c r="BB634" s="58">
        <f t="shared" si="1972"/>
        <v>449.01507187505695</v>
      </c>
      <c r="BC634" s="22">
        <f t="shared" si="1973"/>
        <v>4.3056280126693851</v>
      </c>
      <c r="BD634" s="9">
        <f t="shared" si="1974"/>
        <v>555.4</v>
      </c>
      <c r="BE634" s="49">
        <f t="shared" si="1975"/>
        <v>17.254315666169528</v>
      </c>
      <c r="BF634" s="89">
        <f t="shared" si="1976"/>
        <v>5.6257957829049658</v>
      </c>
      <c r="BG634" s="85"/>
      <c r="BH634" s="85"/>
      <c r="BI634" s="85"/>
      <c r="BJ634" s="85"/>
      <c r="BK634" s="85"/>
      <c r="BL634" s="85"/>
      <c r="BM634" s="90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s="154" customFormat="1" ht="15" customHeight="1" x14ac:dyDescent="0.2">
      <c r="A635" s="137">
        <f>Input!A635</f>
        <v>9186</v>
      </c>
      <c r="B635" s="137" t="str">
        <f>Input!B635</f>
        <v>Hu1-13</v>
      </c>
      <c r="C635" s="137">
        <f>Input!O635</f>
        <v>2.0738615313834261</v>
      </c>
      <c r="D635" s="137">
        <f>C635*Input!P635/100</f>
        <v>5.6821755543732477E-2</v>
      </c>
      <c r="E635" s="138">
        <f>Input!M635</f>
        <v>2.6999141825878814</v>
      </c>
      <c r="F635" s="139">
        <f>E635*Input!N635/100</f>
        <v>5.0267253256031303E-4</v>
      </c>
      <c r="G635" s="140">
        <f t="shared" si="1951"/>
        <v>372.26416749521707</v>
      </c>
      <c r="H635" s="139">
        <f>G635*Input!L635/100</f>
        <v>4.7331575278490551E-2</v>
      </c>
      <c r="I635" s="137">
        <v>0</v>
      </c>
      <c r="J635" s="141">
        <f>(((C635*$G$4*0.000000001*Input!G635*(234/233))-(I635*0.000000000000001))/Input!F635)*1000000000000</f>
        <v>758.53947415192511</v>
      </c>
      <c r="K635" s="137">
        <f>J635*Input!P635/100</f>
        <v>20.783231627706606</v>
      </c>
      <c r="L635" s="142">
        <f t="shared" si="1952"/>
        <v>10.49004955192499</v>
      </c>
      <c r="M635" s="143">
        <f>L635*Input!P635/100</f>
        <v>0.28741698626499046</v>
      </c>
      <c r="N635" s="137">
        <v>0</v>
      </c>
      <c r="O635" s="141">
        <f>(((G635*$D$4*0.000000001*Input!G635*(238/236))-(N635*0.000000001))/Input!F635)*1000000</f>
        <v>13.715976127406268</v>
      </c>
      <c r="P635" s="137">
        <f>O635*Input!N635/100</f>
        <v>2.5536531868177947E-3</v>
      </c>
      <c r="Q635" s="144">
        <f t="shared" si="1953"/>
        <v>10.233478539184942</v>
      </c>
      <c r="R635" s="145">
        <f>Q635*Input!N635/100</f>
        <v>1.9052785482474382E-3</v>
      </c>
      <c r="S635" s="143">
        <f>Input!S635*0.0000028263/0.000000000155125</f>
        <v>0.99927274022833223</v>
      </c>
      <c r="T635" s="137">
        <f>S635*Input!T635/100</f>
        <v>3.3529886782269602E-3</v>
      </c>
      <c r="U635" s="143">
        <f>S635</f>
        <v>0.99927274022833223</v>
      </c>
      <c r="V635" s="137">
        <f>U635*Input!T635/100</f>
        <v>3.3529886782269602E-3</v>
      </c>
      <c r="W635" s="146">
        <v>0</v>
      </c>
      <c r="X635" s="141">
        <f>((($L$4*0.000000001*Input!G635/Input!W635*(232/229))-(W635*0.000000001))/Input!F635)*1000000000</f>
        <v>0.9298232114243804</v>
      </c>
      <c r="Y635" s="141">
        <f>X635*Input!X635/100</f>
        <v>9.5968223220122377E-3</v>
      </c>
      <c r="Z635" s="141">
        <f t="shared" si="1954"/>
        <v>2.2703622325859655E-4</v>
      </c>
      <c r="AA635" s="141">
        <f>Z635*Input!X635/100</f>
        <v>2.3432694177807696E-6</v>
      </c>
      <c r="AB635" s="142">
        <v>0</v>
      </c>
      <c r="AC635" s="142">
        <v>0.85</v>
      </c>
      <c r="AD635" s="141">
        <f>(((Input!G635*$L$4*0.000000001*Input!U635*(230/229))-((AB635*0.000000000000001)+(Input!G635*AC635*0.000000000000001)))/Input!F635)*1000000000000</f>
        <v>224.51739013835638</v>
      </c>
      <c r="AE635" s="141">
        <f>AD635*Input!V635/100</f>
        <v>1.0366453714919328</v>
      </c>
      <c r="AF635" s="141">
        <f t="shared" si="1955"/>
        <v>10.235416359686202</v>
      </c>
      <c r="AG635" s="141">
        <f>AF635*Input!V635/100</f>
        <v>4.7259132078913385E-2</v>
      </c>
      <c r="AH635" s="137">
        <f t="shared" si="1956"/>
        <v>45082.745884245793</v>
      </c>
      <c r="AI635" s="146">
        <f t="shared" si="1957"/>
        <v>509.74278397155348</v>
      </c>
      <c r="AJ635" s="143">
        <f t="shared" si="1958"/>
        <v>-0.72725977166776534</v>
      </c>
      <c r="AK635" s="146">
        <f t="shared" si="1959"/>
        <v>3.3529886782269602</v>
      </c>
      <c r="AL635" s="146">
        <f t="shared" si="1960"/>
        <v>1.0001893608799628</v>
      </c>
      <c r="AM635" s="146">
        <f t="shared" si="1961"/>
        <v>4.6218435919701028E-3</v>
      </c>
      <c r="AN635" s="137">
        <f>AF635/Q635</f>
        <v>1.0001893608799628</v>
      </c>
      <c r="AO635" s="141">
        <f t="shared" si="1962"/>
        <v>4.6218435919701028E-3</v>
      </c>
      <c r="AP635" s="137" t="str">
        <f t="shared" si="1963"/>
        <v>Out of range</v>
      </c>
      <c r="AQ635" s="137" t="e">
        <f t="shared" si="1964"/>
        <v>#VALUE!</v>
      </c>
      <c r="AR635" s="137" t="e">
        <f t="shared" si="1965"/>
        <v>#VALUE!</v>
      </c>
      <c r="AS635" s="145">
        <f t="shared" si="1966"/>
        <v>2.2185635352559123E-5</v>
      </c>
      <c r="AT635" s="145">
        <f t="shared" si="1967"/>
        <v>2.2901798509561707E-7</v>
      </c>
      <c r="AU635" s="137">
        <v>0.75</v>
      </c>
      <c r="AV635" s="137">
        <f t="shared" si="1968"/>
        <v>0.375</v>
      </c>
      <c r="AW635" s="137" t="str">
        <f t="shared" si="1969"/>
        <v>Out of range</v>
      </c>
      <c r="AX635" s="147">
        <f t="shared" si="1970"/>
        <v>305.41835701410002</v>
      </c>
      <c r="AY635" s="147" t="e">
        <f t="shared" si="1971"/>
        <v>#VALUE!</v>
      </c>
      <c r="AZ635" s="137" t="str">
        <f>Input!B635</f>
        <v>Hu1-13</v>
      </c>
      <c r="BA635" s="148">
        <f>Input!E635</f>
        <v>0</v>
      </c>
      <c r="BB635" s="137" t="e">
        <f t="shared" si="1972"/>
        <v>#VALUE!</v>
      </c>
      <c r="BC635" s="143" t="e">
        <f t="shared" si="1973"/>
        <v>#VALUE!</v>
      </c>
      <c r="BD635" s="137" t="e">
        <f t="shared" si="1974"/>
        <v>#VALUE!</v>
      </c>
      <c r="BE635" s="149" t="e">
        <f t="shared" si="1975"/>
        <v>#VALUE!</v>
      </c>
      <c r="BF635" s="150" t="e">
        <f t="shared" si="1976"/>
        <v>#VALUE!</v>
      </c>
      <c r="BG635" s="151"/>
      <c r="BH635" s="151"/>
      <c r="BI635" s="151"/>
      <c r="BJ635" s="151"/>
      <c r="BK635" s="151"/>
      <c r="BL635" s="151"/>
      <c r="BM635" s="155"/>
      <c r="BN635" s="151"/>
      <c r="BO635" s="151"/>
      <c r="BP635" s="151"/>
      <c r="BQ635" s="151"/>
      <c r="BR635" s="151"/>
      <c r="BS635" s="151"/>
      <c r="BT635" s="151"/>
      <c r="BU635" s="151"/>
      <c r="BV635" s="151"/>
      <c r="BW635" s="151"/>
      <c r="BX635" s="151"/>
      <c r="BY635" s="151"/>
      <c r="BZ635" s="151"/>
      <c r="CA635" s="151"/>
      <c r="CB635" s="151"/>
      <c r="CC635" s="151"/>
      <c r="CD635" s="151"/>
      <c r="CE635" s="151"/>
      <c r="CF635" s="151"/>
      <c r="CG635" s="151"/>
      <c r="CH635" s="151"/>
      <c r="CI635" s="151"/>
      <c r="CJ635" s="151"/>
      <c r="CK635" s="151"/>
      <c r="CL635" s="151"/>
      <c r="CM635" s="151"/>
      <c r="CN635" s="151"/>
      <c r="CO635" s="151"/>
      <c r="CP635" s="151"/>
      <c r="CQ635" s="151"/>
      <c r="CR635" s="151"/>
      <c r="CS635" s="151"/>
      <c r="CT635" s="151"/>
      <c r="CU635" s="151"/>
      <c r="CV635" s="151"/>
      <c r="CW635" s="151"/>
      <c r="CX635" s="151"/>
      <c r="CY635" s="151"/>
      <c r="CZ635" s="151"/>
      <c r="DA635" s="151"/>
      <c r="DB635" s="151"/>
      <c r="DC635" s="151"/>
      <c r="DD635" s="151"/>
      <c r="DE635" s="151"/>
    </row>
    <row r="636" spans="1:109" ht="15" customHeight="1" x14ac:dyDescent="0.2">
      <c r="A636" s="9">
        <f>Input!A636</f>
        <v>9604</v>
      </c>
      <c r="B636" s="9" t="str">
        <f>Input!B636</f>
        <v>CO9-2-3,7</v>
      </c>
      <c r="C636" s="9">
        <f>Input!O636</f>
        <v>0.26504340229360074</v>
      </c>
      <c r="D636" s="9">
        <f>C636*Input!P636/100</f>
        <v>1.2748732170435348E-3</v>
      </c>
      <c r="E636" s="11">
        <f>Input!M636</f>
        <v>0.24309813909158098</v>
      </c>
      <c r="F636" s="12">
        <f>E636*Input!N636/100</f>
        <v>2.7737658468261066E-5</v>
      </c>
      <c r="G636" s="13">
        <f t="shared" si="1951"/>
        <v>33.518371417947186</v>
      </c>
      <c r="H636" s="12">
        <f>G636*Input!L636/100</f>
        <v>5.1636105915036368E-3</v>
      </c>
      <c r="I636" s="9">
        <v>0.3</v>
      </c>
      <c r="J636" s="21">
        <f>(((C636*$G$4*0.000000001*Input!G636*(234/233))-(I636*0.000000000000001))/Input!F636)*1000000000000</f>
        <v>3.550458382233141</v>
      </c>
      <c r="K636" s="9">
        <f>J636*Input!P636/100</f>
        <v>1.7077898414247887E-2</v>
      </c>
      <c r="L636" s="14">
        <f t="shared" si="1952"/>
        <v>4.9100258629669581E-2</v>
      </c>
      <c r="M636" s="22">
        <f>L636*Input!P636/100</f>
        <v>2.361749212966083E-4</v>
      </c>
      <c r="N636" s="9">
        <v>5.0000000000000001E-3</v>
      </c>
      <c r="O636" s="21">
        <f>(((G636*$D$4*0.000000001*Input!G636*(238/236))-(N636*0.000000001))/Input!F636)*1000000</f>
        <v>4.5226037288234149E-2</v>
      </c>
      <c r="P636" s="9">
        <f>O636*Input!N636/100</f>
        <v>5.1603207694703555E-6</v>
      </c>
      <c r="Q636" s="23">
        <f t="shared" si="1953"/>
        <v>3.374310932757818E-2</v>
      </c>
      <c r="R636" s="24">
        <f>Q636*Input!N636/100</f>
        <v>3.8501110937462217E-6</v>
      </c>
      <c r="S636" s="65">
        <f>Input!S636*0.0000028263/0.000000000155125</f>
        <v>1.4455281840620602</v>
      </c>
      <c r="T636" s="9">
        <f>S636*Input!T636/100</f>
        <v>4.9794315388023884E-3</v>
      </c>
      <c r="U636" s="9">
        <f>S636*1/((U635+U637)/2)</f>
        <v>1.4467174044960232</v>
      </c>
      <c r="V636" s="9">
        <f>U636*Input!T636/100</f>
        <v>4.9835280633812613E-3</v>
      </c>
      <c r="W636" s="3">
        <v>3.0000000000000001E-3</v>
      </c>
      <c r="X636" s="21">
        <f>((($L$4*0.000000001*Input!G636/Input!W636*(232/229))-(W636*0.000000001))/Input!F636)*1000000000</f>
        <v>3.3785926192178184E-2</v>
      </c>
      <c r="Y636" s="21">
        <f>X636*Input!X636/100</f>
        <v>1.5430338173557788E-4</v>
      </c>
      <c r="Z636" s="21">
        <f t="shared" si="1954"/>
        <v>8.2495564616152425E-6</v>
      </c>
      <c r="AA636" s="21">
        <f>Z636*Input!X636/100</f>
        <v>3.7676470747175151E-8</v>
      </c>
      <c r="AB636" s="14">
        <v>0.05</v>
      </c>
      <c r="AC636" s="14">
        <v>0.85</v>
      </c>
      <c r="AD636" s="21">
        <f>(((Input!G636*$L$4*0.000000001*Input!U636*(230/229))-((AB636*0.000000000000001)+(Input!G636*AC636*0.000000000000001)))/Input!F636)*1000000000000</f>
        <v>4.0399332458931165E-3</v>
      </c>
      <c r="AE636" s="21">
        <f>AD636*Input!V636/100</f>
        <v>2.2055767898989691E-4</v>
      </c>
      <c r="AF636" s="21">
        <f t="shared" si="1955"/>
        <v>1.8417459249625543E-4</v>
      </c>
      <c r="AG636" s="21">
        <f>AF636*Input!V636/100</f>
        <v>1.0054898974179457E-5</v>
      </c>
      <c r="AH636" s="9">
        <f t="shared" si="1956"/>
        <v>22.325393292743705</v>
      </c>
      <c r="AI636" s="3">
        <f t="shared" si="1957"/>
        <v>1.2230985419833005</v>
      </c>
      <c r="AJ636" s="22">
        <f t="shared" si="1958"/>
        <v>446.71740449602316</v>
      </c>
      <c r="AK636" s="3">
        <f t="shared" si="1959"/>
        <v>4.9835280633812609</v>
      </c>
      <c r="AL636" s="3">
        <f t="shared" si="1960"/>
        <v>5.4581393406365752E-3</v>
      </c>
      <c r="AM636" s="3">
        <f t="shared" si="1961"/>
        <v>2.9798442213269945E-4</v>
      </c>
      <c r="AN636" s="9">
        <f>AL636*1/((AN635+AN637)/2)</f>
        <v>5.4458634213394091E-3</v>
      </c>
      <c r="AO636" s="21">
        <f t="shared" si="1962"/>
        <v>2.9731422438038501E-4</v>
      </c>
      <c r="AP636" s="58">
        <f t="shared" si="1963"/>
        <v>0.4118</v>
      </c>
      <c r="AQ636" s="58">
        <f t="shared" si="1964"/>
        <v>2.35E-2</v>
      </c>
      <c r="AR636" s="58">
        <f t="shared" si="1965"/>
        <v>5.7066537153958237</v>
      </c>
      <c r="AS636" s="67">
        <f t="shared" si="1966"/>
        <v>2.4448121782520189E-4</v>
      </c>
      <c r="AT636" s="67">
        <f t="shared" si="1967"/>
        <v>1.1169162465600164E-6</v>
      </c>
      <c r="AU636" s="58">
        <v>0.75</v>
      </c>
      <c r="AV636" s="58">
        <f t="shared" si="1968"/>
        <v>0.375</v>
      </c>
      <c r="AW636" s="58">
        <f t="shared" si="1969"/>
        <v>0.39789999999999998</v>
      </c>
      <c r="AX636" s="57">
        <f t="shared" si="1970"/>
        <v>2.4626744999999998E-2</v>
      </c>
      <c r="AY636" s="47">
        <f t="shared" si="1971"/>
        <v>2.3597014509793603E-2</v>
      </c>
      <c r="AZ636" s="9" t="str">
        <f>Input!B636</f>
        <v>CO9-2-3,7</v>
      </c>
      <c r="BA636" s="48">
        <f>Input!E636</f>
        <v>3.7</v>
      </c>
      <c r="BB636" s="58">
        <f t="shared" si="1972"/>
        <v>447.22005867125313</v>
      </c>
      <c r="BC636" s="22">
        <f t="shared" si="1973"/>
        <v>4.9892327188394363</v>
      </c>
      <c r="BD636" s="9">
        <f t="shared" si="1974"/>
        <v>339.9</v>
      </c>
      <c r="BE636" s="49">
        <f t="shared" si="1975"/>
        <v>11.798507254896801</v>
      </c>
      <c r="BF636" s="89">
        <f t="shared" si="1976"/>
        <v>5.9303881653163115</v>
      </c>
      <c r="BG636" s="85"/>
      <c r="BH636" s="85"/>
      <c r="BI636" s="85"/>
      <c r="BJ636" s="85"/>
      <c r="BK636" s="85"/>
      <c r="BL636" s="85"/>
      <c r="BM636" s="90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s="154" customFormat="1" ht="15" customHeight="1" x14ac:dyDescent="0.2">
      <c r="A637" s="137">
        <f>Input!A637</f>
        <v>9186</v>
      </c>
      <c r="B637" s="137" t="str">
        <f>Input!B637</f>
        <v>Hu1-13</v>
      </c>
      <c r="C637" s="137">
        <f>Input!O637</f>
        <v>2.02759871663191</v>
      </c>
      <c r="D637" s="137">
        <f>C637*Input!P637/100</f>
        <v>5.535329789980982E-2</v>
      </c>
      <c r="E637" s="138">
        <f>Input!M637</f>
        <v>2.6991799460642087</v>
      </c>
      <c r="F637" s="139">
        <f>E637*Input!N637/100</f>
        <v>9.2523274893387835E-4</v>
      </c>
      <c r="G637" s="140">
        <f t="shared" si="1951"/>
        <v>372.16293096333311</v>
      </c>
      <c r="H637" s="139">
        <f>G637*Input!L637/100</f>
        <v>3.1502007738190209E-2</v>
      </c>
      <c r="I637" s="137">
        <v>0</v>
      </c>
      <c r="J637" s="141">
        <f>(((C637*$G$4*0.000000001*Input!G637*(234/233))-(I637*0.000000000000001))/Input!F637)*1000000000000</f>
        <v>741.61830046537057</v>
      </c>
      <c r="K637" s="137">
        <f>J637*Input!P637/100</f>
        <v>20.246125812212536</v>
      </c>
      <c r="L637" s="142">
        <f t="shared" si="1952"/>
        <v>10.256042019690572</v>
      </c>
      <c r="M637" s="143">
        <f>L637*Input!P637/100</f>
        <v>0.27998920325414695</v>
      </c>
      <c r="N637" s="137">
        <v>0</v>
      </c>
      <c r="O637" s="141">
        <f>(((G637*$D$4*0.000000001*Input!G637*(238/236))-(N637*0.000000001))/Input!F637)*1000000</f>
        <v>13.712246093801678</v>
      </c>
      <c r="P637" s="137">
        <f>O637*Input!N637/100</f>
        <v>4.7003235801027108E-3</v>
      </c>
      <c r="Q637" s="144">
        <f t="shared" si="1953"/>
        <v>10.23069556417183</v>
      </c>
      <c r="R637" s="145">
        <f>Q637*Input!N637/100</f>
        <v>3.5069075680362826E-3</v>
      </c>
      <c r="S637" s="143">
        <f>Input!S637*0.0000028263/0.000000000155125</f>
        <v>0.99908323388206799</v>
      </c>
      <c r="T637" s="137">
        <f>S637*Input!T637/100</f>
        <v>3.6978026097635574E-3</v>
      </c>
      <c r="U637" s="143">
        <f>S637</f>
        <v>0.99908323388206799</v>
      </c>
      <c r="V637" s="137">
        <f>U637*Input!T637/100</f>
        <v>3.6978026097635574E-3</v>
      </c>
      <c r="W637" s="146">
        <v>0</v>
      </c>
      <c r="X637" s="141">
        <f>((($L$4*0.000000001*Input!G637/Input!W637*(232/229))-(W637*0.000000001))/Input!F637)*1000000000</f>
        <v>0.93227693997057037</v>
      </c>
      <c r="Y637" s="141">
        <f>X637*Input!X637/100</f>
        <v>1.3110672936427063E-2</v>
      </c>
      <c r="Z637" s="141">
        <f t="shared" si="1954"/>
        <v>2.2763535356120048E-4</v>
      </c>
      <c r="AA637" s="141">
        <f>Z637*Input!X637/100</f>
        <v>3.2012511962411606E-6</v>
      </c>
      <c r="AB637" s="142">
        <v>0</v>
      </c>
      <c r="AC637" s="142">
        <v>0.85</v>
      </c>
      <c r="AD637" s="141">
        <f>(((Input!G637*$L$4*0.000000001*Input!U637*(230/229))-((AB637*0.000000000000001)+(Input!G637*AC637*0.000000000000001)))/Input!F637)*1000000000000</f>
        <v>225.38307796935732</v>
      </c>
      <c r="AE637" s="141">
        <f>AD637*Input!V637/100</f>
        <v>1.0015184775232084</v>
      </c>
      <c r="AF637" s="141">
        <f t="shared" si="1955"/>
        <v>10.274881789880041</v>
      </c>
      <c r="AG637" s="141">
        <f>AF637*Input!V637/100</f>
        <v>4.5657748840978535E-2</v>
      </c>
      <c r="AH637" s="137">
        <f t="shared" si="1956"/>
        <v>45137.460544403562</v>
      </c>
      <c r="AI637" s="146">
        <f t="shared" si="1957"/>
        <v>665.70589476987993</v>
      </c>
      <c r="AJ637" s="143">
        <f t="shared" si="1958"/>
        <v>-0.91676611793201079</v>
      </c>
      <c r="AK637" s="146">
        <f t="shared" si="1959"/>
        <v>3.6978026097635572</v>
      </c>
      <c r="AL637" s="146">
        <f t="shared" si="1960"/>
        <v>1.004318985491363</v>
      </c>
      <c r="AM637" s="146">
        <f t="shared" si="1961"/>
        <v>4.4760782157781771E-3</v>
      </c>
      <c r="AN637" s="137">
        <f>AF637/Q637</f>
        <v>1.004318985491363</v>
      </c>
      <c r="AO637" s="141">
        <f t="shared" si="1962"/>
        <v>4.4760782157781771E-3</v>
      </c>
      <c r="AP637" s="137" t="str">
        <f t="shared" si="1963"/>
        <v>Out of range</v>
      </c>
      <c r="AQ637" s="137" t="e">
        <f t="shared" si="1964"/>
        <v>#VALUE!</v>
      </c>
      <c r="AR637" s="137" t="e">
        <f t="shared" si="1965"/>
        <v>#VALUE!</v>
      </c>
      <c r="AS637" s="145">
        <f t="shared" si="1966"/>
        <v>2.2250232365273929E-5</v>
      </c>
      <c r="AT637" s="145">
        <f t="shared" si="1967"/>
        <v>3.1299944441891698E-7</v>
      </c>
      <c r="AU637" s="137">
        <v>0.75</v>
      </c>
      <c r="AV637" s="137">
        <f t="shared" si="1968"/>
        <v>0.375</v>
      </c>
      <c r="AW637" s="137" t="str">
        <f t="shared" si="1969"/>
        <v>Out of range</v>
      </c>
      <c r="AX637" s="147">
        <f t="shared" si="1970"/>
        <v>251.42134731729999</v>
      </c>
      <c r="AY637" s="147" t="e">
        <f t="shared" si="1971"/>
        <v>#VALUE!</v>
      </c>
      <c r="AZ637" s="137" t="str">
        <f>Input!B637</f>
        <v>Hu1-13</v>
      </c>
      <c r="BA637" s="148">
        <f>Input!E637</f>
        <v>0</v>
      </c>
      <c r="BB637" s="137" t="e">
        <f t="shared" si="1972"/>
        <v>#VALUE!</v>
      </c>
      <c r="BC637" s="143" t="e">
        <f t="shared" si="1973"/>
        <v>#VALUE!</v>
      </c>
      <c r="BD637" s="137" t="e">
        <f t="shared" si="1974"/>
        <v>#VALUE!</v>
      </c>
      <c r="BE637" s="149" t="e">
        <f t="shared" si="1975"/>
        <v>#VALUE!</v>
      </c>
      <c r="BF637" s="150" t="e">
        <f t="shared" si="1976"/>
        <v>#VALUE!</v>
      </c>
      <c r="BG637" s="151"/>
      <c r="BH637" s="151"/>
      <c r="BI637" s="151"/>
      <c r="BJ637" s="151"/>
      <c r="BK637" s="151"/>
      <c r="BL637" s="151"/>
      <c r="BM637" s="155"/>
      <c r="BN637" s="151"/>
      <c r="BO637" s="151"/>
      <c r="BP637" s="151"/>
      <c r="BQ637" s="151"/>
      <c r="BR637" s="151"/>
      <c r="BS637" s="151"/>
      <c r="BT637" s="151"/>
      <c r="BU637" s="151"/>
      <c r="BV637" s="151"/>
      <c r="BW637" s="151"/>
      <c r="BX637" s="151"/>
      <c r="BY637" s="151"/>
      <c r="BZ637" s="151"/>
      <c r="CA637" s="151"/>
      <c r="CB637" s="151"/>
      <c r="CC637" s="151"/>
      <c r="CD637" s="151"/>
      <c r="CE637" s="151"/>
      <c r="CF637" s="151"/>
      <c r="CG637" s="151"/>
      <c r="CH637" s="151"/>
      <c r="CI637" s="151"/>
      <c r="CJ637" s="151"/>
      <c r="CK637" s="151"/>
      <c r="CL637" s="151"/>
      <c r="CM637" s="151"/>
      <c r="CN637" s="151"/>
      <c r="CO637" s="151"/>
      <c r="CP637" s="151"/>
      <c r="CQ637" s="151"/>
      <c r="CR637" s="151"/>
      <c r="CS637" s="151"/>
      <c r="CT637" s="151"/>
      <c r="CU637" s="151"/>
      <c r="CV637" s="151"/>
      <c r="CW637" s="151"/>
      <c r="CX637" s="151"/>
      <c r="CY637" s="151"/>
      <c r="CZ637" s="151"/>
      <c r="DA637" s="151"/>
      <c r="DB637" s="151"/>
      <c r="DC637" s="151"/>
      <c r="DD637" s="151"/>
      <c r="DE637" s="151"/>
    </row>
    <row r="638" spans="1:109" s="76" customFormat="1" ht="15" customHeight="1" x14ac:dyDescent="0.2">
      <c r="A638" s="58"/>
      <c r="B638" s="58"/>
      <c r="C638" s="58"/>
      <c r="D638" s="58"/>
      <c r="E638" s="60"/>
      <c r="F638" s="61"/>
      <c r="G638" s="59"/>
      <c r="H638" s="61"/>
      <c r="I638" s="58"/>
      <c r="J638" s="63"/>
      <c r="K638" s="58"/>
      <c r="L638" s="64"/>
      <c r="M638" s="65"/>
      <c r="N638" s="58"/>
      <c r="O638" s="63"/>
      <c r="P638" s="58"/>
      <c r="Q638" s="66"/>
      <c r="R638" s="67"/>
      <c r="S638" s="65"/>
      <c r="T638" s="58"/>
      <c r="U638" s="58"/>
      <c r="V638" s="58"/>
      <c r="W638" s="68"/>
      <c r="X638" s="63"/>
      <c r="Y638" s="63"/>
      <c r="Z638" s="63"/>
      <c r="AA638" s="63"/>
      <c r="AB638" s="64"/>
      <c r="AC638" s="64"/>
      <c r="AD638" s="63"/>
      <c r="AE638" s="63"/>
      <c r="AF638" s="63"/>
      <c r="AG638" s="63"/>
      <c r="AH638" s="58"/>
      <c r="AI638" s="68"/>
      <c r="AJ638" s="65"/>
      <c r="AK638" s="68"/>
      <c r="AL638" s="68"/>
      <c r="AM638" s="68"/>
      <c r="AN638" s="58"/>
      <c r="AO638" s="63"/>
      <c r="AP638" s="58"/>
      <c r="AQ638" s="58"/>
      <c r="AR638" s="58"/>
      <c r="AS638" s="67"/>
      <c r="AT638" s="67"/>
      <c r="AU638" s="58"/>
      <c r="AV638" s="58"/>
      <c r="AW638" s="58"/>
      <c r="AX638" s="57"/>
      <c r="AY638" s="57"/>
      <c r="AZ638" s="58"/>
      <c r="BA638" s="69"/>
      <c r="BB638" s="58"/>
      <c r="BC638" s="65"/>
      <c r="BD638" s="58"/>
      <c r="BE638" s="62"/>
      <c r="BF638" s="74"/>
      <c r="BG638" s="75"/>
      <c r="BH638" s="75"/>
      <c r="BI638" s="75"/>
      <c r="BJ638" s="75"/>
      <c r="BK638" s="75"/>
      <c r="BL638" s="75"/>
      <c r="BM638" s="103"/>
      <c r="BN638" s="75"/>
      <c r="BO638" s="75"/>
      <c r="BP638" s="75"/>
      <c r="BQ638" s="75"/>
      <c r="BR638" s="75"/>
      <c r="BS638" s="75"/>
      <c r="BT638" s="75"/>
      <c r="BU638" s="75"/>
      <c r="BV638" s="75"/>
      <c r="BW638" s="75"/>
      <c r="BX638" s="75"/>
      <c r="BY638" s="75"/>
      <c r="BZ638" s="75"/>
      <c r="CA638" s="75"/>
      <c r="CB638" s="75"/>
      <c r="CC638" s="75"/>
      <c r="CD638" s="75"/>
      <c r="CE638" s="75"/>
      <c r="CF638" s="75"/>
      <c r="CG638" s="75"/>
      <c r="CH638" s="75"/>
      <c r="CI638" s="75"/>
      <c r="CJ638" s="75"/>
      <c r="CK638" s="75"/>
      <c r="CL638" s="75"/>
      <c r="CM638" s="75"/>
      <c r="CN638" s="75"/>
      <c r="CO638" s="75"/>
      <c r="CP638" s="75"/>
      <c r="CQ638" s="75"/>
      <c r="CR638" s="75"/>
      <c r="CS638" s="75"/>
      <c r="CT638" s="75"/>
      <c r="CU638" s="75"/>
      <c r="CV638" s="75"/>
      <c r="CW638" s="75"/>
      <c r="CX638" s="75"/>
      <c r="CY638" s="75"/>
      <c r="CZ638" s="75"/>
      <c r="DA638" s="75"/>
      <c r="DB638" s="75"/>
      <c r="DC638" s="75"/>
      <c r="DD638" s="75"/>
      <c r="DE638" s="75"/>
    </row>
    <row r="639" spans="1:109" s="154" customFormat="1" ht="15" customHeight="1" x14ac:dyDescent="0.2">
      <c r="A639" s="137">
        <f>Input!A639</f>
        <v>9186</v>
      </c>
      <c r="B639" s="137" t="str">
        <f>Input!B639</f>
        <v>Hu1-13</v>
      </c>
      <c r="C639" s="137">
        <f>Input!O639</f>
        <v>2.0651935639999999</v>
      </c>
      <c r="D639" s="137">
        <f>C639*Input!P639/100</f>
        <v>1.4811120589651068E-2</v>
      </c>
      <c r="E639" s="138">
        <f>Input!M639</f>
        <v>2.6999260070000002</v>
      </c>
      <c r="F639" s="139">
        <f>E639*Input!N639/100</f>
        <v>2.93919722963675E-4</v>
      </c>
      <c r="G639" s="140">
        <f t="shared" ref="G639:G643" si="1977">E639*137.88</f>
        <v>372.26579784516002</v>
      </c>
      <c r="H639" s="139">
        <f>G639*Input!L639/100</f>
        <v>1.6756502545765911E-2</v>
      </c>
      <c r="I639" s="137">
        <v>0</v>
      </c>
      <c r="J639" s="141">
        <f>(((C639*$G$4*0.000000001*Input!G639*(234/233))-(I639*0.000000000000001))/Input!F639)*1000000000000</f>
        <v>755.36906218300078</v>
      </c>
      <c r="K639" s="137">
        <f>J639*Input!P639/100</f>
        <v>5.4173431801785625</v>
      </c>
      <c r="L639" s="142">
        <f t="shared" ref="L639:L643" si="1978">(J639/234)*602200000000*0.0000028263/(365.2425*24*60)</f>
        <v>10.446205058939025</v>
      </c>
      <c r="M639" s="143">
        <f>L639*Input!P639/100</f>
        <v>7.4917918363302111E-2</v>
      </c>
      <c r="N639" s="137">
        <v>0</v>
      </c>
      <c r="O639" s="141">
        <f>(((G639*$D$4*0.000000001*Input!G639*(238/236))-(N639*0.000000001))/Input!F639)*1000000</f>
        <v>13.716036197224557</v>
      </c>
      <c r="P639" s="137">
        <f>O639*Input!N639/100</f>
        <v>1.4931570527473273E-3</v>
      </c>
      <c r="Q639" s="144">
        <f t="shared" ref="Q639:Q643" si="1979">(O639/238.05)*602200000000000000*0.00000000015512/(365.2425*24*60)</f>
        <v>10.233523357227101</v>
      </c>
      <c r="R639" s="145">
        <f>Q639*Input!N639/100</f>
        <v>1.1140432524077266E-3</v>
      </c>
      <c r="S639" s="143">
        <f>Input!S639*0.0000028263/0.000000000155125</f>
        <v>1.0000082527639</v>
      </c>
      <c r="T639" s="137">
        <f>S639*Input!T639/100</f>
        <v>1.5035889286620252E-3</v>
      </c>
      <c r="U639" s="143">
        <f>S639</f>
        <v>1.0000082527639</v>
      </c>
      <c r="V639" s="137">
        <f>U639*Input!T639/100</f>
        <v>1.5035889286620252E-3</v>
      </c>
      <c r="W639" s="146">
        <v>0</v>
      </c>
      <c r="X639" s="141">
        <f>((($L$4*0.000000001*Input!G639/Input!W639*(232/229))-(W639*0.000000001))/Input!F639)*1000000000</f>
        <v>0.92598290338373146</v>
      </c>
      <c r="Y639" s="141">
        <f>X639*Input!X639/100</f>
        <v>5.2341086200363984E-3</v>
      </c>
      <c r="Z639" s="141">
        <f t="shared" ref="Z639:Z643" si="1980">(X639/232)*6.022E+23*0.000000001*0.000000000049475/(365.2425*24*60)</f>
        <v>2.2609852991755503E-4</v>
      </c>
      <c r="AA639" s="141">
        <f>Z639*Input!X639/100</f>
        <v>1.2780195618024453E-6</v>
      </c>
      <c r="AB639" s="142">
        <v>0</v>
      </c>
      <c r="AC639" s="142">
        <v>0.85</v>
      </c>
      <c r="AD639" s="141">
        <f>(((Input!G639*$L$4*0.000000001*Input!U639*(230/229))-((AB639*0.000000000000001)+(Input!G639*AC639*0.000000000000001)))/Input!F639)*1000000000000</f>
        <v>224.47355633693732</v>
      </c>
      <c r="AE639" s="141">
        <f>AD639*Input!V639/100</f>
        <v>0.41624724835167692</v>
      </c>
      <c r="AF639" s="141">
        <f t="shared" ref="AF639:AF643" si="1981">(AD639/230)*602200000000*0.0000091577/(365.2425*24*60)</f>
        <v>10.23341804139168</v>
      </c>
      <c r="AG639" s="141">
        <f>AF639*Input!V639/100</f>
        <v>1.8976097543391426E-2</v>
      </c>
      <c r="AH639" s="137">
        <f t="shared" ref="AH639:AH643" si="1982">AF639/Z639</f>
        <v>45260.878277816366</v>
      </c>
      <c r="AI639" s="146">
        <f t="shared" ref="AI639:AI643" si="1983">AH639*SQRT((AG639/AF639)^2+(AA639/Z639)^2)</f>
        <v>269.25149771942057</v>
      </c>
      <c r="AJ639" s="143">
        <f t="shared" ref="AJ639:AJ643" si="1984">(U639-1)*1000</f>
        <v>8.2527639000407049E-3</v>
      </c>
      <c r="AK639" s="146">
        <f t="shared" ref="AK639:AK643" si="1985">V639*1000</f>
        <v>1.5035889286620252</v>
      </c>
      <c r="AL639" s="146">
        <f t="shared" ref="AL639:AL643" si="1986">AF639/Q639</f>
        <v>0.99998970874138404</v>
      </c>
      <c r="AM639" s="146">
        <f t="shared" ref="AM639:AM643" si="1987">AL639*SQRT((R639/Q639)^2+(AG639/AF639)^2)</f>
        <v>1.8575000558367499E-3</v>
      </c>
      <c r="AN639" s="137">
        <f>AF639/Q639</f>
        <v>0.99998970874138404</v>
      </c>
      <c r="AO639" s="141">
        <f t="shared" ref="AO639:AO643" si="1988">AN639*SQRT((R639/Q639)^2+(AG639/AF639)^2)</f>
        <v>1.8575000558367499E-3</v>
      </c>
      <c r="AP639" s="137" t="str">
        <f t="shared" ref="AP639:AP643" si="1989">ThU_Alter_Kombi(AN639,U639)</f>
        <v>Out of range</v>
      </c>
      <c r="AQ639" s="137" t="e">
        <f t="shared" ref="AQ639:AQ643" si="1990">Montealter(AN639,AO639,U639,V639)</f>
        <v>#VALUE!</v>
      </c>
      <c r="AR639" s="137" t="e">
        <f t="shared" ref="AR639:AR643" si="1991">(AQ639/AP639)*100</f>
        <v>#VALUE!</v>
      </c>
      <c r="AS639" s="145">
        <f t="shared" ref="AS639:AS643" si="1992">Z639/Q639</f>
        <v>2.2093908620229034E-5</v>
      </c>
      <c r="AT639" s="145">
        <f t="shared" ref="AT639:AT643" si="1993">AS639*SQRT((Y639/X639)^2+(P639/O639)^2)</f>
        <v>1.2490874485921293E-7</v>
      </c>
      <c r="AU639" s="137">
        <v>0.75</v>
      </c>
      <c r="AV639" s="137">
        <f t="shared" ref="AV639:AV643" si="1994">AU639/2</f>
        <v>0.375</v>
      </c>
      <c r="AW639" s="137" t="str">
        <f t="shared" ref="AW639:AW643" si="1995">marincorr_age(AN639,U639,AS639,AU639)</f>
        <v>Out of range</v>
      </c>
      <c r="AX639" s="147">
        <f t="shared" ref="AX639:AX643" si="1996">marincorr_age_error(AN639, AO639, U639, V639, AS639, AT639, AU639, AV639)</f>
        <v>357.15953237719998</v>
      </c>
      <c r="AY639" s="147" t="e">
        <f t="shared" ref="AY639:AY643" si="1997">SQRT(((AU639*EXP(-0.0000091577*AW639*1000))/(0.0000091577*(EXP(-0.0000091577*AW639*1000)+(AJ639/1000)*EXP(-(0.0000091577-0.0000028263)*AW639*1000)-AS639*AU639*EXP(-0.0000091577*AW639*1000))))^2*AT639^2+((AS639*EXP(-0.0000091577*AW639*1000))/(0.0000091577*(EXP(-0.0000091577*AW639*1000)+(AJ639/1000)*EXP(-(0.0000091577-0.0000028263)*AW639*1000)-AS639*AU639*EXP(-0.0000091577*AW639*1000))))^2*AV639^2+((0.0000091577/(0.0000091577-0.0000028263))*(EXP(-(0.0000091577-0.0000028263)*AW639*1000)-1)/(0.0000091577*(EXP(-0.0000091577*AW639*1000)+(AJ639/1000)*EXP(-(0.0000091577-0.0000028263)*AW639*1000)-AS639*AU639*EXP(-0.0000091577*AW639*1000))))^2*T639^2+(1/(0.0000091577*(EXP(-0.0000091577*AW639*1000)+(AJ639/1000)*EXP(-(0.0000091577-0.0000028263)*AW639*1000)-AS639*AU639*EXP(-0.0000091577*AW639*1000))))^2*AO639^2)/1000</f>
        <v>#VALUE!</v>
      </c>
      <c r="AZ639" s="137" t="str">
        <f>Input!B639</f>
        <v>Hu1-13</v>
      </c>
      <c r="BA639" s="148">
        <f>Input!E639</f>
        <v>0</v>
      </c>
      <c r="BB639" s="137" t="e">
        <f t="shared" ref="BB639:BB643" si="1998">((U639-1)*EXP(0.0000028263*AW639*1000))*1000</f>
        <v>#VALUE!</v>
      </c>
      <c r="BC639" s="143" t="e">
        <f t="shared" ref="BC639:BC643" si="1999">SQRT((EXP(0.0000028263*AW639*1000)*V639)^2+((U639-1)*0.0000028263*EXP(0.0000028263*AW639*1000)*AX639*1000)^2)*1000</f>
        <v>#VALUE!</v>
      </c>
      <c r="BD639" s="137" t="e">
        <f t="shared" ref="BD639:BD643" si="2000">AW639*1000-58</f>
        <v>#VALUE!</v>
      </c>
      <c r="BE639" s="149" t="e">
        <f t="shared" ref="BE639:BE643" si="2001">AY639/2*1000</f>
        <v>#VALUE!</v>
      </c>
      <c r="BF639" s="150" t="e">
        <f t="shared" ref="BF639:BF643" si="2002">AY639/AW639*100</f>
        <v>#VALUE!</v>
      </c>
      <c r="BG639" s="151"/>
      <c r="BH639" s="151"/>
      <c r="BI639" s="151"/>
      <c r="BJ639" s="151"/>
      <c r="BK639" s="151"/>
      <c r="BL639" s="151"/>
      <c r="BM639" s="155"/>
      <c r="BN639" s="151"/>
      <c r="BO639" s="151"/>
      <c r="BP639" s="151"/>
      <c r="BQ639" s="151"/>
      <c r="BR639" s="151"/>
      <c r="BS639" s="151"/>
      <c r="BT639" s="151"/>
      <c r="BU639" s="151"/>
      <c r="BV639" s="151"/>
      <c r="BW639" s="151"/>
      <c r="BX639" s="151"/>
      <c r="BY639" s="151"/>
      <c r="BZ639" s="151"/>
      <c r="CA639" s="151"/>
      <c r="CB639" s="151"/>
      <c r="CC639" s="151"/>
      <c r="CD639" s="151"/>
      <c r="CE639" s="151"/>
      <c r="CF639" s="151"/>
      <c r="CG639" s="151"/>
      <c r="CH639" s="151"/>
      <c r="CI639" s="151"/>
      <c r="CJ639" s="151"/>
      <c r="CK639" s="151"/>
      <c r="CL639" s="151"/>
      <c r="CM639" s="151"/>
      <c r="CN639" s="151"/>
      <c r="CO639" s="151"/>
      <c r="CP639" s="151"/>
      <c r="CQ639" s="151"/>
      <c r="CR639" s="151"/>
      <c r="CS639" s="151"/>
      <c r="CT639" s="151"/>
      <c r="CU639" s="151"/>
      <c r="CV639" s="151"/>
      <c r="CW639" s="151"/>
      <c r="CX639" s="151"/>
      <c r="CY639" s="151"/>
      <c r="CZ639" s="151"/>
      <c r="DA639" s="151"/>
      <c r="DB639" s="151"/>
      <c r="DC639" s="151"/>
      <c r="DD639" s="151"/>
      <c r="DE639" s="151"/>
    </row>
    <row r="640" spans="1:109" ht="15" customHeight="1" x14ac:dyDescent="0.2">
      <c r="A640" s="9">
        <f>Input!A640</f>
        <v>9737</v>
      </c>
      <c r="B640" s="9" t="str">
        <f>Input!B640</f>
        <v>Sachalin-2018</v>
      </c>
      <c r="C640" s="9">
        <f>Input!O640</f>
        <v>0.54700919800000003</v>
      </c>
      <c r="D640" s="9">
        <f>C640*Input!P640/100</f>
        <v>1.3178186486677516E-3</v>
      </c>
      <c r="E640" s="11">
        <f>Input!M640</f>
        <v>0.28828207900000002</v>
      </c>
      <c r="F640" s="12">
        <f>E640*Input!N640/100</f>
        <v>3.3467802382501265E-5</v>
      </c>
      <c r="G640" s="13">
        <f t="shared" si="1977"/>
        <v>39.748333052520003</v>
      </c>
      <c r="H640" s="12">
        <f>G640*Input!L640/100</f>
        <v>3.837337064006715E-3</v>
      </c>
      <c r="I640" s="9">
        <v>0.3</v>
      </c>
      <c r="J640" s="21">
        <f>(((C640*$G$4*0.000000001*Input!G640*(234/233))-(I640*0.000000000000001))/Input!F640)*1000000000000</f>
        <v>68.49321843191143</v>
      </c>
      <c r="K640" s="9">
        <f>J640*Input!P640/100</f>
        <v>0.16500936526637097</v>
      </c>
      <c r="L640" s="14">
        <f t="shared" si="1978"/>
        <v>0.94721142380214185</v>
      </c>
      <c r="M640" s="22">
        <f>L640*Input!P640/100</f>
        <v>2.2819595777941477E-3</v>
      </c>
      <c r="N640" s="9">
        <v>5.0000000000000001E-3</v>
      </c>
      <c r="O640" s="21">
        <f>(((G640*$D$4*0.000000001*Input!G640*(238/236))-(N640*0.000000001))/Input!F640)*1000000</f>
        <v>0.50127238855989331</v>
      </c>
      <c r="P640" s="9">
        <f>O640*Input!N640/100</f>
        <v>5.8194686601128944E-5</v>
      </c>
      <c r="Q640" s="23">
        <f t="shared" si="1979"/>
        <v>0.37399891797447277</v>
      </c>
      <c r="R640" s="24">
        <f>Q640*Input!N640/100</f>
        <v>4.3419007943393365E-5</v>
      </c>
      <c r="S640" s="65">
        <f>Input!S640*0.0000028263/0.000000000155125</f>
        <v>2.5248583658340045</v>
      </c>
      <c r="T640" s="9">
        <f>S640*Input!T640/100</f>
        <v>3.3652959012461809E-3</v>
      </c>
      <c r="U640" s="9">
        <f>S640*1/((U639+U641)/2)</f>
        <v>2.525270011461934</v>
      </c>
      <c r="V640" s="9">
        <f>U640*Input!T640/100</f>
        <v>3.3658445693866127E-3</v>
      </c>
      <c r="W640" s="3">
        <v>3.0000000000000001E-3</v>
      </c>
      <c r="X640" s="21">
        <f>((($L$4*0.000000001*Input!G640/Input!W640*(232/229))-(W640*0.000000001))/Input!F640)*1000000000</f>
        <v>43.219700277838022</v>
      </c>
      <c r="Y640" s="21">
        <f>X640*Input!X640/100</f>
        <v>7.3022199438160518E-2</v>
      </c>
      <c r="Z640" s="21">
        <f t="shared" si="1980"/>
        <v>1.0553014165367369E-2</v>
      </c>
      <c r="AA640" s="21">
        <f>Z640*Input!X640/100</f>
        <v>1.7829931723342737E-5</v>
      </c>
      <c r="AB640" s="14">
        <v>0.05</v>
      </c>
      <c r="AC640" s="14">
        <v>0.85</v>
      </c>
      <c r="AD640" s="21">
        <f>(((Input!G640*$L$4*0.000000001*Input!U640*(230/229))-((AB640*0.000000000000001)+(Input!G640*AC640*0.000000000000001)))/Input!F640)*1000000000000</f>
        <v>7.527190057463268</v>
      </c>
      <c r="AE640" s="21">
        <f>AD640*Input!V640/100</f>
        <v>2.032014507504358E-2</v>
      </c>
      <c r="AF640" s="21">
        <f t="shared" si="1981"/>
        <v>0.34315348227212761</v>
      </c>
      <c r="AG640" s="21">
        <f>AF640*Input!V640/100</f>
        <v>9.2636541518734659E-4</v>
      </c>
      <c r="AH640" s="9">
        <f t="shared" si="1982"/>
        <v>32.517106193060989</v>
      </c>
      <c r="AI640" s="3">
        <f t="shared" si="1983"/>
        <v>0.10355696530463239</v>
      </c>
      <c r="AJ640" s="22">
        <f t="shared" si="1984"/>
        <v>1525.270011461934</v>
      </c>
      <c r="AK640" s="3">
        <f t="shared" si="1985"/>
        <v>3.3658445693866126</v>
      </c>
      <c r="AL640" s="3">
        <f t="shared" si="1986"/>
        <v>0.91752533437957562</v>
      </c>
      <c r="AM640" s="3">
        <f t="shared" si="1987"/>
        <v>2.4792093929437669E-3</v>
      </c>
      <c r="AN640" s="9">
        <f>AL640*1/((AN639+AN641)/2)</f>
        <v>0.91596828359473093</v>
      </c>
      <c r="AO640" s="21">
        <f t="shared" si="1988"/>
        <v>2.4750021467932421E-3</v>
      </c>
      <c r="AP640" s="58">
        <f t="shared" si="1989"/>
        <v>46.9011</v>
      </c>
      <c r="AQ640" s="58">
        <f t="shared" si="1990"/>
        <v>0.16869999999999999</v>
      </c>
      <c r="AR640" s="58">
        <f t="shared" si="1991"/>
        <v>0.35969305623961906</v>
      </c>
      <c r="AS640" s="67">
        <f t="shared" si="1992"/>
        <v>2.8216697049609281E-2</v>
      </c>
      <c r="AT640" s="67">
        <f t="shared" si="1993"/>
        <v>4.7786163571805202E-5</v>
      </c>
      <c r="AU640" s="58">
        <v>0.75</v>
      </c>
      <c r="AV640" s="58">
        <f t="shared" si="1994"/>
        <v>0.375</v>
      </c>
      <c r="AW640" s="58">
        <f t="shared" si="1995"/>
        <v>46.054200000000002</v>
      </c>
      <c r="AX640" s="57">
        <f t="shared" si="1996"/>
        <v>0.45162384830000002</v>
      </c>
      <c r="AY640" s="47">
        <f t="shared" si="1997"/>
        <v>0.45790513274554612</v>
      </c>
      <c r="AZ640" s="9" t="str">
        <f>Input!B640</f>
        <v>Sachalin-2018</v>
      </c>
      <c r="BA640" s="48">
        <f>Input!E640</f>
        <v>0</v>
      </c>
      <c r="BB640" s="58">
        <f t="shared" si="1998"/>
        <v>1737.3039134903788</v>
      </c>
      <c r="BC640" s="22">
        <f t="shared" si="1999"/>
        <v>4.4288898666094267</v>
      </c>
      <c r="BD640" s="9">
        <f t="shared" si="2000"/>
        <v>45996.200000000004</v>
      </c>
      <c r="BE640" s="49">
        <f t="shared" si="2001"/>
        <v>228.95256637277305</v>
      </c>
      <c r="BF640" s="89">
        <f t="shared" si="2002"/>
        <v>0.99427442610130257</v>
      </c>
      <c r="BG640" s="85"/>
      <c r="BH640" s="85"/>
      <c r="BI640" s="85"/>
      <c r="BJ640" s="85"/>
      <c r="BK640" s="85"/>
      <c r="BL640" s="85"/>
      <c r="BM640" s="90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s="154" customFormat="1" ht="15" customHeight="1" x14ac:dyDescent="0.2">
      <c r="A641" s="137">
        <f>Input!A641</f>
        <v>9186</v>
      </c>
      <c r="B641" s="137" t="str">
        <f>Input!B641</f>
        <v>Hu1-13</v>
      </c>
      <c r="C641" s="137">
        <f>Input!O641</f>
        <v>2.0555215590000002</v>
      </c>
      <c r="D641" s="137">
        <f>C641*Input!P641/100</f>
        <v>1.4293355186331437E-2</v>
      </c>
      <c r="E641" s="138">
        <f>Input!M641</f>
        <v>2.699085299</v>
      </c>
      <c r="F641" s="139">
        <f>E641*Input!N641/100</f>
        <v>2.7308934794316556E-4</v>
      </c>
      <c r="G641" s="140">
        <f t="shared" si="1977"/>
        <v>372.14988102612</v>
      </c>
      <c r="H641" s="139">
        <f>G641*Input!L641/100</f>
        <v>2.4650884348773699E-2</v>
      </c>
      <c r="I641" s="137">
        <v>0</v>
      </c>
      <c r="J641" s="141">
        <f>(((C641*$G$4*0.000000001*Input!G641*(234/233))-(I641*0.000000000000001))/Input!F641)*1000000000000</f>
        <v>751.83141153676831</v>
      </c>
      <c r="K641" s="137">
        <f>J641*Input!P641/100</f>
        <v>5.2279643374618345</v>
      </c>
      <c r="L641" s="142">
        <f t="shared" si="1978"/>
        <v>10.397281921988416</v>
      </c>
      <c r="M641" s="143">
        <f>L641*Input!P641/100</f>
        <v>7.2298946626325911E-2</v>
      </c>
      <c r="N641" s="137">
        <v>0</v>
      </c>
      <c r="O641" s="141">
        <f>(((G641*$D$4*0.000000001*Input!G641*(238/236))-(N641*0.000000001))/Input!F641)*1000000</f>
        <v>13.711765272269799</v>
      </c>
      <c r="P641" s="137">
        <f>O641*Input!N641/100</f>
        <v>1.3873355683650447E-3</v>
      </c>
      <c r="Q641" s="144">
        <f t="shared" si="1979"/>
        <v>10.230336823621252</v>
      </c>
      <c r="R641" s="145">
        <f>Q641*Input!N641/100</f>
        <v>1.0350899297020264E-3</v>
      </c>
      <c r="S641" s="143">
        <f>Input!S641*0.0000028263/0.000000000155125</f>
        <v>0.99966572615632543</v>
      </c>
      <c r="T641" s="137">
        <f>S641*Input!T641/100</f>
        <v>1.6383903658216553E-3</v>
      </c>
      <c r="U641" s="143">
        <f>S641</f>
        <v>0.99966572615632543</v>
      </c>
      <c r="V641" s="137">
        <f>U641*Input!T641/100</f>
        <v>1.6383903658216553E-3</v>
      </c>
      <c r="W641" s="146">
        <v>0</v>
      </c>
      <c r="X641" s="141">
        <f>((($L$4*0.000000001*Input!G641/Input!W641*(232/229))-(W641*0.000000001))/Input!F641)*1000000000</f>
        <v>0.92853317628814891</v>
      </c>
      <c r="Y641" s="141">
        <f>X641*Input!X641/100</f>
        <v>5.1613581631529959E-3</v>
      </c>
      <c r="Z641" s="141">
        <f t="shared" si="1980"/>
        <v>2.2672123359002058E-4</v>
      </c>
      <c r="AA641" s="141">
        <f>Z641*Input!X641/100</f>
        <v>1.2602559818356221E-6</v>
      </c>
      <c r="AB641" s="142">
        <v>0</v>
      </c>
      <c r="AC641" s="142">
        <v>0.85</v>
      </c>
      <c r="AD641" s="141">
        <f>(((Input!G641*$L$4*0.000000001*Input!U641*(230/229))-((AB641*0.000000000000001)+(Input!G641*AC641*0.000000000000001)))/Input!F641)*1000000000000</f>
        <v>225.17121178109269</v>
      </c>
      <c r="AE641" s="141">
        <f>AD641*Input!V641/100</f>
        <v>0.53996170746910399</v>
      </c>
      <c r="AF641" s="141">
        <f t="shared" si="1981"/>
        <v>10.26522312313671</v>
      </c>
      <c r="AG641" s="141">
        <f>AF641*Input!V641/100</f>
        <v>2.4616057093963067E-2</v>
      </c>
      <c r="AH641" s="137">
        <f t="shared" si="1982"/>
        <v>45276.849285758944</v>
      </c>
      <c r="AI641" s="146">
        <f t="shared" si="1983"/>
        <v>274.09748105317107</v>
      </c>
      <c r="AJ641" s="143">
        <f t="shared" si="1984"/>
        <v>-0.33427384367457069</v>
      </c>
      <c r="AK641" s="146">
        <f t="shared" si="1985"/>
        <v>1.6383903658216552</v>
      </c>
      <c r="AL641" s="146">
        <f t="shared" si="1986"/>
        <v>1.0034100831787773</v>
      </c>
      <c r="AM641" s="146">
        <f t="shared" si="1987"/>
        <v>2.4083232934521354E-3</v>
      </c>
      <c r="AN641" s="137">
        <f>AF641/Q641</f>
        <v>1.0034100831787773</v>
      </c>
      <c r="AO641" s="141">
        <f t="shared" si="1988"/>
        <v>2.4083232934521354E-3</v>
      </c>
      <c r="AP641" s="137" t="str">
        <f t="shared" si="1989"/>
        <v>Out of range</v>
      </c>
      <c r="AQ641" s="137" t="e">
        <f t="shared" si="1990"/>
        <v>#VALUE!</v>
      </c>
      <c r="AR641" s="137" t="e">
        <f t="shared" si="1991"/>
        <v>#VALUE!</v>
      </c>
      <c r="AS641" s="145">
        <f t="shared" si="1992"/>
        <v>2.2161658750720155E-5</v>
      </c>
      <c r="AT641" s="145">
        <f t="shared" si="1993"/>
        <v>1.2320852755122978E-7</v>
      </c>
      <c r="AU641" s="137">
        <v>0.75</v>
      </c>
      <c r="AV641" s="137">
        <f t="shared" si="1994"/>
        <v>0.375</v>
      </c>
      <c r="AW641" s="137" t="str">
        <f t="shared" si="1995"/>
        <v>Out of range</v>
      </c>
      <c r="AX641" s="147">
        <f t="shared" si="1996"/>
        <v>219.74777119999999</v>
      </c>
      <c r="AY641" s="147" t="e">
        <f t="shared" si="1997"/>
        <v>#VALUE!</v>
      </c>
      <c r="AZ641" s="137" t="str">
        <f>Input!B641</f>
        <v>Hu1-13</v>
      </c>
      <c r="BA641" s="148">
        <f>Input!E641</f>
        <v>0</v>
      </c>
      <c r="BB641" s="137" t="e">
        <f t="shared" si="1998"/>
        <v>#VALUE!</v>
      </c>
      <c r="BC641" s="143" t="e">
        <f t="shared" si="1999"/>
        <v>#VALUE!</v>
      </c>
      <c r="BD641" s="137" t="e">
        <f t="shared" si="2000"/>
        <v>#VALUE!</v>
      </c>
      <c r="BE641" s="149" t="e">
        <f t="shared" si="2001"/>
        <v>#VALUE!</v>
      </c>
      <c r="BF641" s="150" t="e">
        <f t="shared" si="2002"/>
        <v>#VALUE!</v>
      </c>
      <c r="BG641" s="151"/>
      <c r="BH641" s="151"/>
      <c r="BI641" s="151"/>
      <c r="BJ641" s="151"/>
      <c r="BK641" s="151"/>
      <c r="BL641" s="151"/>
      <c r="BM641" s="155"/>
      <c r="BN641" s="151"/>
      <c r="BO641" s="151"/>
      <c r="BP641" s="151"/>
      <c r="BQ641" s="151"/>
      <c r="BR641" s="151"/>
      <c r="BS641" s="151"/>
      <c r="BT641" s="151"/>
      <c r="BU641" s="151"/>
      <c r="BV641" s="151"/>
      <c r="BW641" s="151"/>
      <c r="BX641" s="151"/>
      <c r="BY641" s="151"/>
      <c r="BZ641" s="151"/>
      <c r="CA641" s="151"/>
      <c r="CB641" s="151"/>
      <c r="CC641" s="151"/>
      <c r="CD641" s="151"/>
      <c r="CE641" s="151"/>
      <c r="CF641" s="151"/>
      <c r="CG641" s="151"/>
      <c r="CH641" s="151"/>
      <c r="CI641" s="151"/>
      <c r="CJ641" s="151"/>
      <c r="CK641" s="151"/>
      <c r="CL641" s="151"/>
      <c r="CM641" s="151"/>
      <c r="CN641" s="151"/>
      <c r="CO641" s="151"/>
      <c r="CP641" s="151"/>
      <c r="CQ641" s="151"/>
      <c r="CR641" s="151"/>
      <c r="CS641" s="151"/>
      <c r="CT641" s="151"/>
      <c r="CU641" s="151"/>
      <c r="CV641" s="151"/>
      <c r="CW641" s="151"/>
      <c r="CX641" s="151"/>
      <c r="CY641" s="151"/>
      <c r="CZ641" s="151"/>
      <c r="DA641" s="151"/>
      <c r="DB641" s="151"/>
      <c r="DC641" s="151"/>
      <c r="DD641" s="151"/>
      <c r="DE641" s="151"/>
    </row>
    <row r="642" spans="1:109" ht="15" customHeight="1" x14ac:dyDescent="0.2">
      <c r="A642" s="9">
        <f>Input!A642</f>
        <v>9729</v>
      </c>
      <c r="B642" s="9" t="str">
        <f>Input!B642</f>
        <v>ZLOM18/DS1-4</v>
      </c>
      <c r="C642" s="9">
        <f>Input!O642</f>
        <v>0.17872376000000001</v>
      </c>
      <c r="D642" s="9">
        <f>C642*Input!P642/100</f>
        <v>3.9286343994121364E-4</v>
      </c>
      <c r="E642" s="11">
        <f>Input!M642</f>
        <v>0.154687725</v>
      </c>
      <c r="F642" s="12">
        <f>E642*Input!N642/100</f>
        <v>2.8069334484313499E-5</v>
      </c>
      <c r="G642" s="13">
        <f t="shared" si="1977"/>
        <v>21.328343522999997</v>
      </c>
      <c r="H642" s="12">
        <f>G642*Input!L642/100</f>
        <v>2.0905059084608186E-3</v>
      </c>
      <c r="I642" s="9">
        <v>0.3</v>
      </c>
      <c r="J642" s="21">
        <f>(((C642*$G$4*0.000000001*Input!G642*(234/233))-(I642*0.000000000000001))/Input!F642)*1000000000000</f>
        <v>79.908895734425855</v>
      </c>
      <c r="K642" s="9">
        <f>J642*Input!P642/100</f>
        <v>0.17565254703756406</v>
      </c>
      <c r="L642" s="14">
        <f t="shared" si="1978"/>
        <v>1.1050819429416341</v>
      </c>
      <c r="M642" s="22">
        <f>L642*Input!P642/100</f>
        <v>2.4291470452555961E-3</v>
      </c>
      <c r="N642" s="9">
        <v>5.0000000000000001E-3</v>
      </c>
      <c r="O642" s="21">
        <f>(((G642*$D$4*0.000000001*Input!G642*(238/236))-(N642*0.000000001))/Input!F642)*1000000</f>
        <v>0.96052948986950781</v>
      </c>
      <c r="P642" s="9">
        <f>O642*Input!N642/100</f>
        <v>1.7429581780451054E-4</v>
      </c>
      <c r="Q642" s="23">
        <f t="shared" si="1979"/>
        <v>0.71665026459131542</v>
      </c>
      <c r="R642" s="24">
        <f>Q642*Input!N642/100</f>
        <v>1.3004196671122679E-4</v>
      </c>
      <c r="S642" s="65">
        <f>Input!S642*0.0000028263/0.000000000155125</f>
        <v>1.5378879875584208</v>
      </c>
      <c r="T642" s="9">
        <f>S642*Input!T642/100</f>
        <v>2.9318624011166281E-3</v>
      </c>
      <c r="U642" s="9">
        <f>S642*1/((U641+U643)/2)</f>
        <v>1.5384022351866942</v>
      </c>
      <c r="V642" s="9">
        <f>U642*Input!T642/100</f>
        <v>2.9328427737435009E-3</v>
      </c>
      <c r="W642" s="3">
        <v>3.0000000000000001E-3</v>
      </c>
      <c r="X642" s="21">
        <f>((($L$4*0.000000001*Input!G642/Input!W642*(232/229))-(W642*0.000000001))/Input!F642)*1000000000</f>
        <v>21.580883936322994</v>
      </c>
      <c r="Y642" s="21">
        <f>X642*Input!X642/100</f>
        <v>3.130451806886024E-2</v>
      </c>
      <c r="Z642" s="21">
        <f t="shared" si="1980"/>
        <v>5.269434364817813E-3</v>
      </c>
      <c r="AA642" s="21">
        <f>Z642*Input!X642/100</f>
        <v>7.643667598270681E-6</v>
      </c>
      <c r="AB642" s="14">
        <v>0.05</v>
      </c>
      <c r="AC642" s="14">
        <v>0.85</v>
      </c>
      <c r="AD642" s="21">
        <f>(((Input!G642*$L$4*0.000000001*Input!U642*(230/229))-((AB642*0.000000000000001)+(Input!G642*AC642*0.000000000000001)))/Input!F642)*1000000000000</f>
        <v>8.8103804275632669</v>
      </c>
      <c r="AE642" s="21">
        <f>AD642*Input!V642/100</f>
        <v>3.2345366319696325E-2</v>
      </c>
      <c r="AF642" s="21">
        <f t="shared" si="1981"/>
        <v>0.40165223686133633</v>
      </c>
      <c r="AG642" s="21">
        <f>AF642*Input!V642/100</f>
        <v>1.4745774988059752E-3</v>
      </c>
      <c r="AH642" s="9">
        <f t="shared" si="1982"/>
        <v>76.223026809676028</v>
      </c>
      <c r="AI642" s="3">
        <f t="shared" si="1983"/>
        <v>0.30088730172381661</v>
      </c>
      <c r="AJ642" s="22">
        <f t="shared" si="1984"/>
        <v>538.40223518669416</v>
      </c>
      <c r="AK642" s="3">
        <f t="shared" si="1985"/>
        <v>2.9328427737435008</v>
      </c>
      <c r="AL642" s="3">
        <f t="shared" si="1986"/>
        <v>0.56045780865006278</v>
      </c>
      <c r="AM642" s="3">
        <f t="shared" si="1987"/>
        <v>2.0601088781320824E-3</v>
      </c>
      <c r="AN642" s="9">
        <f>AL642*1/((AN641+AN643)/2)</f>
        <v>0.55855309613248738</v>
      </c>
      <c r="AO642" s="21">
        <f t="shared" si="1988"/>
        <v>2.0531076104056186E-3</v>
      </c>
      <c r="AP642" s="58">
        <f t="shared" si="1989"/>
        <v>47.872300000000003</v>
      </c>
      <c r="AQ642" s="58">
        <f t="shared" si="1990"/>
        <v>0.22750000000000001</v>
      </c>
      <c r="AR642" s="58">
        <f t="shared" si="1991"/>
        <v>0.47522262352132655</v>
      </c>
      <c r="AS642" s="67">
        <f t="shared" si="1992"/>
        <v>7.3528673959575202E-3</v>
      </c>
      <c r="AT642" s="67">
        <f t="shared" si="1993"/>
        <v>1.0748955755814516E-5</v>
      </c>
      <c r="AU642" s="58">
        <v>0.75</v>
      </c>
      <c r="AV642" s="58">
        <f t="shared" si="1994"/>
        <v>0.375</v>
      </c>
      <c r="AW642" s="58">
        <f t="shared" si="1995"/>
        <v>47.499099999999999</v>
      </c>
      <c r="AX642" s="57">
        <f t="shared" si="1996"/>
        <v>0.31934494340000003</v>
      </c>
      <c r="AY642" s="47">
        <f t="shared" si="1997"/>
        <v>0.30748771967067068</v>
      </c>
      <c r="AZ642" s="9" t="str">
        <f>Input!B642</f>
        <v>ZLOM18/DS1-4</v>
      </c>
      <c r="BA642" s="48" t="str">
        <f>Input!E642</f>
        <v>25 m</v>
      </c>
      <c r="BB642" s="58">
        <f t="shared" si="1998"/>
        <v>615.75714224064359</v>
      </c>
      <c r="BC642" s="22">
        <f t="shared" si="1999"/>
        <v>3.3999490339514993</v>
      </c>
      <c r="BD642" s="9">
        <f t="shared" si="2000"/>
        <v>47441.1</v>
      </c>
      <c r="BE642" s="49">
        <f t="shared" si="2001"/>
        <v>153.74385983533534</v>
      </c>
      <c r="BF642" s="89">
        <f t="shared" si="2002"/>
        <v>0.64735483339825539</v>
      </c>
      <c r="BG642" s="85"/>
      <c r="BH642" s="85"/>
      <c r="BI642" s="85"/>
      <c r="BJ642" s="85"/>
      <c r="BK642" s="85"/>
      <c r="BL642" s="85"/>
      <c r="BM642" s="90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s="154" customFormat="1" ht="15" customHeight="1" x14ac:dyDescent="0.2">
      <c r="A643" s="137">
        <f>Input!A643</f>
        <v>9186</v>
      </c>
      <c r="B643" s="137" t="str">
        <f>Input!B643</f>
        <v>Hu1-13</v>
      </c>
      <c r="C643" s="137">
        <f>Input!O643</f>
        <v>2.0555215590000002</v>
      </c>
      <c r="D643" s="137">
        <f>C643*Input!P643/100</f>
        <v>1.4293355186331437E-2</v>
      </c>
      <c r="E643" s="138">
        <f>Input!M643</f>
        <v>2.699085299</v>
      </c>
      <c r="F643" s="139">
        <f>E643*Input!N643/100</f>
        <v>2.7308934794316556E-4</v>
      </c>
      <c r="G643" s="140">
        <f t="shared" si="1977"/>
        <v>372.14988102612</v>
      </c>
      <c r="H643" s="139">
        <f>G643*Input!L643/100</f>
        <v>2.4650884348773699E-2</v>
      </c>
      <c r="I643" s="137">
        <v>0</v>
      </c>
      <c r="J643" s="141">
        <f>(((C643*$G$4*0.000000001*Input!G643*(234/233))-(I643*0.000000000000001))/Input!F643)*1000000000000</f>
        <v>751.83141153676831</v>
      </c>
      <c r="K643" s="137">
        <f>J643*Input!P643/100</f>
        <v>5.2279643374618345</v>
      </c>
      <c r="L643" s="142">
        <f t="shared" si="1978"/>
        <v>10.397281921988416</v>
      </c>
      <c r="M643" s="143">
        <f>L643*Input!P643/100</f>
        <v>7.2298946626325911E-2</v>
      </c>
      <c r="N643" s="137">
        <v>0</v>
      </c>
      <c r="O643" s="141">
        <f>(((G643*$D$4*0.000000001*Input!G643*(238/236))-(N643*0.000000001))/Input!F643)*1000000</f>
        <v>13.711765272269799</v>
      </c>
      <c r="P643" s="137">
        <f>O643*Input!N643/100</f>
        <v>1.3873355683650447E-3</v>
      </c>
      <c r="Q643" s="144">
        <f t="shared" si="1979"/>
        <v>10.230336823621252</v>
      </c>
      <c r="R643" s="145">
        <f>Q643*Input!N643/100</f>
        <v>1.0350899297020264E-3</v>
      </c>
      <c r="S643" s="143">
        <f>Input!S643*0.0000028263/0.000000000155125</f>
        <v>0.99966572615632543</v>
      </c>
      <c r="T643" s="137">
        <f>S643*Input!T643/100</f>
        <v>1.6383903658216553E-3</v>
      </c>
      <c r="U643" s="143">
        <f>S643</f>
        <v>0.99966572615632543</v>
      </c>
      <c r="V643" s="137">
        <f>U643*Input!T643/100</f>
        <v>1.6383903658216553E-3</v>
      </c>
      <c r="W643" s="146">
        <v>0</v>
      </c>
      <c r="X643" s="141">
        <f>((($L$4*0.000000001*Input!G643/Input!W643*(232/229))-(W643*0.000000001))/Input!F643)*1000000000</f>
        <v>0.92853317628814891</v>
      </c>
      <c r="Y643" s="141">
        <f>X643*Input!X643/100</f>
        <v>5.1613581631529959E-3</v>
      </c>
      <c r="Z643" s="141">
        <f t="shared" si="1980"/>
        <v>2.2672123359002058E-4</v>
      </c>
      <c r="AA643" s="141">
        <f>Z643*Input!X643/100</f>
        <v>1.2602559818356221E-6</v>
      </c>
      <c r="AB643" s="142">
        <v>0</v>
      </c>
      <c r="AC643" s="142">
        <v>0.85</v>
      </c>
      <c r="AD643" s="141">
        <f>(((Input!G643*$L$4*0.000000001*Input!U643*(230/229))-((AB643*0.000000000000001)+(Input!G643*AC643*0.000000000000001)))/Input!F643)*1000000000000</f>
        <v>225.17121178109269</v>
      </c>
      <c r="AE643" s="141">
        <f>AD643*Input!V643/100</f>
        <v>0.53996170746910399</v>
      </c>
      <c r="AF643" s="141">
        <f t="shared" si="1981"/>
        <v>10.26522312313671</v>
      </c>
      <c r="AG643" s="141">
        <f>AF643*Input!V643/100</f>
        <v>2.4616057093963067E-2</v>
      </c>
      <c r="AH643" s="137">
        <f t="shared" si="1982"/>
        <v>45276.849285758944</v>
      </c>
      <c r="AI643" s="146">
        <f t="shared" si="1983"/>
        <v>274.09748105317107</v>
      </c>
      <c r="AJ643" s="143">
        <f t="shared" si="1984"/>
        <v>-0.33427384367457069</v>
      </c>
      <c r="AK643" s="146">
        <f t="shared" si="1985"/>
        <v>1.6383903658216552</v>
      </c>
      <c r="AL643" s="146">
        <f t="shared" si="1986"/>
        <v>1.0034100831787773</v>
      </c>
      <c r="AM643" s="146">
        <f t="shared" si="1987"/>
        <v>2.4083232934521354E-3</v>
      </c>
      <c r="AN643" s="137">
        <f>AF643/Q643</f>
        <v>1.0034100831787773</v>
      </c>
      <c r="AO643" s="141">
        <f t="shared" si="1988"/>
        <v>2.4083232934521354E-3</v>
      </c>
      <c r="AP643" s="137" t="str">
        <f t="shared" si="1989"/>
        <v>Out of range</v>
      </c>
      <c r="AQ643" s="137" t="e">
        <f t="shared" si="1990"/>
        <v>#VALUE!</v>
      </c>
      <c r="AR643" s="137" t="e">
        <f t="shared" si="1991"/>
        <v>#VALUE!</v>
      </c>
      <c r="AS643" s="145">
        <f t="shared" si="1992"/>
        <v>2.2161658750720155E-5</v>
      </c>
      <c r="AT643" s="145">
        <f t="shared" si="1993"/>
        <v>1.2320852755122978E-7</v>
      </c>
      <c r="AU643" s="137">
        <v>0.75</v>
      </c>
      <c r="AV643" s="137">
        <f t="shared" si="1994"/>
        <v>0.375</v>
      </c>
      <c r="AW643" s="137" t="str">
        <f t="shared" si="1995"/>
        <v>Out of range</v>
      </c>
      <c r="AX643" s="147">
        <f t="shared" si="1996"/>
        <v>204.74454831400001</v>
      </c>
      <c r="AY643" s="147" t="e">
        <f t="shared" si="1997"/>
        <v>#VALUE!</v>
      </c>
      <c r="AZ643" s="137" t="str">
        <f>Input!B643</f>
        <v>Hu1-13</v>
      </c>
      <c r="BA643" s="148">
        <f>Input!E643</f>
        <v>0</v>
      </c>
      <c r="BB643" s="137" t="e">
        <f t="shared" si="1998"/>
        <v>#VALUE!</v>
      </c>
      <c r="BC643" s="143" t="e">
        <f t="shared" si="1999"/>
        <v>#VALUE!</v>
      </c>
      <c r="BD643" s="137" t="e">
        <f t="shared" si="2000"/>
        <v>#VALUE!</v>
      </c>
      <c r="BE643" s="149" t="e">
        <f t="shared" si="2001"/>
        <v>#VALUE!</v>
      </c>
      <c r="BF643" s="150" t="e">
        <f t="shared" si="2002"/>
        <v>#VALUE!</v>
      </c>
      <c r="BG643" s="151"/>
      <c r="BH643" s="151"/>
      <c r="BI643" s="151"/>
      <c r="BJ643" s="151"/>
      <c r="BK643" s="151"/>
      <c r="BL643" s="151"/>
      <c r="BM643" s="155"/>
      <c r="BN643" s="151"/>
      <c r="BO643" s="151"/>
      <c r="BP643" s="151"/>
      <c r="BQ643" s="151"/>
      <c r="BR643" s="151"/>
      <c r="BS643" s="151"/>
      <c r="BT643" s="151"/>
      <c r="BU643" s="151"/>
      <c r="BV643" s="151"/>
      <c r="BW643" s="151"/>
      <c r="BX643" s="151"/>
      <c r="BY643" s="151"/>
      <c r="BZ643" s="151"/>
      <c r="CA643" s="151"/>
      <c r="CB643" s="151"/>
      <c r="CC643" s="151"/>
      <c r="CD643" s="151"/>
      <c r="CE643" s="151"/>
      <c r="CF643" s="151"/>
      <c r="CG643" s="151"/>
      <c r="CH643" s="151"/>
      <c r="CI643" s="151"/>
      <c r="CJ643" s="151"/>
      <c r="CK643" s="151"/>
      <c r="CL643" s="151"/>
      <c r="CM643" s="151"/>
      <c r="CN643" s="151"/>
      <c r="CO643" s="151"/>
      <c r="CP643" s="151"/>
      <c r="CQ643" s="151"/>
      <c r="CR643" s="151"/>
      <c r="CS643" s="151"/>
      <c r="CT643" s="151"/>
      <c r="CU643" s="151"/>
      <c r="CV643" s="151"/>
      <c r="CW643" s="151"/>
      <c r="CX643" s="151"/>
      <c r="CY643" s="151"/>
      <c r="CZ643" s="151"/>
      <c r="DA643" s="151"/>
      <c r="DB643" s="151"/>
      <c r="DC643" s="151"/>
      <c r="DD643" s="151"/>
      <c r="DE643" s="151"/>
    </row>
    <row r="644" spans="1:109" s="76" customFormat="1" ht="15" customHeight="1" x14ac:dyDescent="0.2">
      <c r="A644" s="58"/>
      <c r="B644" s="58"/>
      <c r="C644" s="58"/>
      <c r="D644" s="58"/>
      <c r="E644" s="60"/>
      <c r="F644" s="61"/>
      <c r="G644" s="59"/>
      <c r="H644" s="61"/>
      <c r="I644" s="58"/>
      <c r="J644" s="63"/>
      <c r="K644" s="58"/>
      <c r="L644" s="64"/>
      <c r="M644" s="65"/>
      <c r="N644" s="58"/>
      <c r="O644" s="63"/>
      <c r="P644" s="58"/>
      <c r="Q644" s="66"/>
      <c r="R644" s="67"/>
      <c r="S644" s="65"/>
      <c r="T644" s="58"/>
      <c r="U644" s="58"/>
      <c r="V644" s="58"/>
      <c r="W644" s="68"/>
      <c r="X644" s="63"/>
      <c r="Y644" s="63"/>
      <c r="Z644" s="63"/>
      <c r="AA644" s="63"/>
      <c r="AB644" s="64"/>
      <c r="AC644" s="64"/>
      <c r="AD644" s="63"/>
      <c r="AE644" s="63"/>
      <c r="AF644" s="63"/>
      <c r="AG644" s="63"/>
      <c r="AH644" s="58"/>
      <c r="AI644" s="68"/>
      <c r="AJ644" s="65"/>
      <c r="AK644" s="68"/>
      <c r="AL644" s="68"/>
      <c r="AM644" s="68"/>
      <c r="AN644" s="58"/>
      <c r="AO644" s="63"/>
      <c r="AP644" s="58"/>
      <c r="AQ644" s="58"/>
      <c r="AR644" s="58"/>
      <c r="AS644" s="67"/>
      <c r="AT644" s="67"/>
      <c r="AU644" s="58"/>
      <c r="AV644" s="58"/>
      <c r="AW644" s="58"/>
      <c r="AX644" s="57"/>
      <c r="AY644" s="57"/>
      <c r="AZ644" s="58"/>
      <c r="BA644" s="69"/>
      <c r="BB644" s="58"/>
      <c r="BC644" s="65"/>
      <c r="BD644" s="58"/>
      <c r="BE644" s="62"/>
      <c r="BF644" s="74"/>
      <c r="BG644" s="75"/>
      <c r="BH644" s="75"/>
      <c r="BI644" s="75"/>
      <c r="BJ644" s="75"/>
      <c r="BK644" s="75"/>
      <c r="BL644" s="75"/>
      <c r="BM644" s="103"/>
      <c r="BN644" s="75"/>
      <c r="BO644" s="75"/>
      <c r="BP644" s="75"/>
      <c r="BQ644" s="75"/>
      <c r="BR644" s="75"/>
      <c r="BS644" s="75"/>
      <c r="BT644" s="75"/>
      <c r="BU644" s="75"/>
      <c r="BV644" s="75"/>
      <c r="BW644" s="75"/>
      <c r="BX644" s="75"/>
      <c r="BY644" s="75"/>
      <c r="BZ644" s="75"/>
      <c r="CA644" s="75"/>
      <c r="CB644" s="75"/>
      <c r="CC644" s="75"/>
      <c r="CD644" s="75"/>
      <c r="CE644" s="75"/>
      <c r="CF644" s="75"/>
      <c r="CG644" s="75"/>
      <c r="CH644" s="75"/>
      <c r="CI644" s="75"/>
      <c r="CJ644" s="75"/>
      <c r="CK644" s="75"/>
      <c r="CL644" s="75"/>
      <c r="CM644" s="75"/>
      <c r="CN644" s="75"/>
      <c r="CO644" s="75"/>
      <c r="CP644" s="75"/>
      <c r="CQ644" s="75"/>
      <c r="CR644" s="75"/>
      <c r="CS644" s="75"/>
      <c r="CT644" s="75"/>
      <c r="CU644" s="75"/>
      <c r="CV644" s="75"/>
      <c r="CW644" s="75"/>
      <c r="CX644" s="75"/>
      <c r="CY644" s="75"/>
      <c r="CZ644" s="75"/>
      <c r="DA644" s="75"/>
      <c r="DB644" s="75"/>
      <c r="DC644" s="75"/>
      <c r="DD644" s="75"/>
      <c r="DE644" s="75"/>
    </row>
    <row r="645" spans="1:109" s="154" customFormat="1" ht="15" customHeight="1" x14ac:dyDescent="0.2">
      <c r="A645" s="137">
        <f>Input!A645</f>
        <v>9186</v>
      </c>
      <c r="B645" s="137" t="str">
        <f>Input!B645</f>
        <v>Hu1-13</v>
      </c>
      <c r="C645" s="137">
        <f>Input!O645</f>
        <v>2.0727847768029242</v>
      </c>
      <c r="D645" s="137">
        <f>C645*Input!P645/100</f>
        <v>1.8151231445719767E-2</v>
      </c>
      <c r="E645" s="138">
        <f>Input!M645</f>
        <v>2.6998468967158935</v>
      </c>
      <c r="F645" s="139">
        <f>E645*Input!N645/100</f>
        <v>3.1298277805933176E-4</v>
      </c>
      <c r="G645" s="140">
        <f t="shared" ref="G645:G649" si="2003">E645*137.88</f>
        <v>372.25489011918739</v>
      </c>
      <c r="H645" s="139">
        <f>G645*Input!L645/100</f>
        <v>2.637525543074248E-2</v>
      </c>
      <c r="I645" s="137">
        <v>0</v>
      </c>
      <c r="J645" s="141">
        <f>(((C645*$G$4*0.000000001*Input!G645*(234/233))-(I645*0.000000000000001))/Input!F645)*1000000000000</f>
        <v>758.14563838182914</v>
      </c>
      <c r="K645" s="137">
        <f>J645*Input!P645/100</f>
        <v>6.639028376625296</v>
      </c>
      <c r="L645" s="142">
        <f t="shared" ref="L645:L649" si="2004">(J645/234)*602200000000*0.0000028263/(365.2425*24*60)</f>
        <v>10.484603089500281</v>
      </c>
      <c r="M645" s="143">
        <f>L645*Input!P645/100</f>
        <v>9.1812936598058684E-2</v>
      </c>
      <c r="N645" s="137">
        <v>0</v>
      </c>
      <c r="O645" s="141">
        <f>(((G645*$D$4*0.000000001*Input!G645*(238/236))-(N645*0.000000001))/Input!F645)*1000000</f>
        <v>13.715634304906928</v>
      </c>
      <c r="P645" s="137">
        <f>O645*Input!N645/100</f>
        <v>1.5900002821705823E-3</v>
      </c>
      <c r="Q645" s="144">
        <f t="shared" ref="Q645:Q649" si="2005">(O645/238.05)*602200000000000000*0.00000000015512/(365.2425*24*60)</f>
        <v>10.233223505698538</v>
      </c>
      <c r="R645" s="145">
        <f>Q645*Input!N645/100</f>
        <v>1.186297906452218E-3</v>
      </c>
      <c r="S645" s="143">
        <f>Input!S645*0.0000028263/0.000000000155125</f>
        <v>0.9988236151094021</v>
      </c>
      <c r="T645" s="137">
        <f>S645*Input!T645/100</f>
        <v>1.3404905539845969E-3</v>
      </c>
      <c r="U645" s="143">
        <f>S645</f>
        <v>0.9988236151094021</v>
      </c>
      <c r="V645" s="137">
        <f>U645*Input!T645/100</f>
        <v>1.3404905539845969E-3</v>
      </c>
      <c r="W645" s="146">
        <v>0</v>
      </c>
      <c r="X645" s="141">
        <f>((($L$4*0.000000001*Input!G645/Input!W645*(232/229))-(W645*0.000000001))/Input!F645)*1000000000</f>
        <v>0.91975438481185767</v>
      </c>
      <c r="Y645" s="141">
        <f>X645*Input!X645/100</f>
        <v>5.7243707121024615E-3</v>
      </c>
      <c r="Z645" s="141">
        <f t="shared" ref="Z645:Z649" si="2006">(X645/232)*6.022E+23*0.000000001*0.000000000049475/(365.2425*24*60)</f>
        <v>2.2457770389850136E-4</v>
      </c>
      <c r="AA645" s="141">
        <f>Z645*Input!X645/100</f>
        <v>1.3977275368475375E-6</v>
      </c>
      <c r="AB645" s="142">
        <v>0</v>
      </c>
      <c r="AC645" s="142">
        <v>0.85</v>
      </c>
      <c r="AD645" s="141">
        <f>(((Input!G645*$L$4*0.000000001*Input!U645*(230/229))-((AB645*0.000000000000001)+(Input!G645*AC645*0.000000000000001)))/Input!F645)*1000000000000</f>
        <v>225.59831758298279</v>
      </c>
      <c r="AE645" s="141">
        <f>AD645*Input!V645/100</f>
        <v>0.53866016245150006</v>
      </c>
      <c r="AF645" s="141">
        <f t="shared" ref="AF645:AF649" si="2007">(AD645/230)*602200000000*0.0000091577/(365.2425*24*60)</f>
        <v>10.284694246105355</v>
      </c>
      <c r="AG645" s="141">
        <f>AF645*Input!V645/100</f>
        <v>2.4556721578091259E-2</v>
      </c>
      <c r="AH645" s="137">
        <f t="shared" ref="AH645:AH649" si="2008">AF645/Z645</f>
        <v>45795.704861038015</v>
      </c>
      <c r="AI645" s="146">
        <f t="shared" ref="AI645:AI649" si="2009">AH645*SQRT((AG645/AF645)^2+(AA645/Z645)^2)</f>
        <v>305.27852231509542</v>
      </c>
      <c r="AJ645" s="143">
        <f t="shared" ref="AJ645:AJ649" si="2010">(U645-1)*1000</f>
        <v>-1.1763848905979035</v>
      </c>
      <c r="AK645" s="146">
        <f t="shared" ref="AK645:AK649" si="2011">V645*1000</f>
        <v>1.3404905539845968</v>
      </c>
      <c r="AL645" s="146">
        <f t="shared" ref="AL645:AL649" si="2012">AF645/Q645</f>
        <v>1.0050297680274602</v>
      </c>
      <c r="AM645" s="146">
        <f t="shared" ref="AM645:AM649" si="2013">AL645*SQRT((R645/Q645)^2+(AG645/AF645)^2)</f>
        <v>2.4025320686837316E-3</v>
      </c>
      <c r="AN645" s="137">
        <f>AF645/Q645</f>
        <v>1.0050297680274602</v>
      </c>
      <c r="AO645" s="141">
        <f t="shared" ref="AO645:AO649" si="2014">AN645*SQRT((R645/Q645)^2+(AG645/AF645)^2)</f>
        <v>2.4025320686837316E-3</v>
      </c>
      <c r="AP645" s="137" t="str">
        <f t="shared" ref="AP645:AP649" si="2015">ThU_Alter_Kombi(AN645,U645)</f>
        <v>Out of range</v>
      </c>
      <c r="AQ645" s="137" t="e">
        <f t="shared" ref="AQ645:AQ649" si="2016">Montealter(AN645,AO645,U645,V645)</f>
        <v>#VALUE!</v>
      </c>
      <c r="AR645" s="137" t="e">
        <f t="shared" ref="AR645:AR649" si="2017">(AQ645/AP645)*100</f>
        <v>#VALUE!</v>
      </c>
      <c r="AS645" s="145">
        <f t="shared" ref="AS645:AS649" si="2018">Z645/Q645</f>
        <v>2.1945939495354676E-5</v>
      </c>
      <c r="AT645" s="145">
        <f t="shared" ref="AT645:AT649" si="2019">AS645*SQRT((Y645/X645)^2+(P645/O645)^2)</f>
        <v>1.3661091022450862E-7</v>
      </c>
      <c r="AU645" s="137">
        <v>0.75</v>
      </c>
      <c r="AV645" s="137">
        <f t="shared" ref="AV645:AV649" si="2020">AU645/2</f>
        <v>0.375</v>
      </c>
      <c r="AW645" s="137" t="str">
        <f t="shared" ref="AW645:AW649" si="2021">marincorr_age(AN645,U645,AS645,AU645)</f>
        <v>Out of range</v>
      </c>
      <c r="AX645" s="147">
        <f t="shared" ref="AX645:AX649" si="2022">marincorr_age_error(AN645, AO645, U645, V645, AS645, AT645, AU645, AV645)</f>
        <v>76.0355428206</v>
      </c>
      <c r="AY645" s="147" t="e">
        <f t="shared" ref="AY645:AY649" si="2023">SQRT(((AU645*EXP(-0.0000091577*AW645*1000))/(0.0000091577*(EXP(-0.0000091577*AW645*1000)+(AJ645/1000)*EXP(-(0.0000091577-0.0000028263)*AW645*1000)-AS645*AU645*EXP(-0.0000091577*AW645*1000))))^2*AT645^2+((AS645*EXP(-0.0000091577*AW645*1000))/(0.0000091577*(EXP(-0.0000091577*AW645*1000)+(AJ645/1000)*EXP(-(0.0000091577-0.0000028263)*AW645*1000)-AS645*AU645*EXP(-0.0000091577*AW645*1000))))^2*AV645^2+((0.0000091577/(0.0000091577-0.0000028263))*(EXP(-(0.0000091577-0.0000028263)*AW645*1000)-1)/(0.0000091577*(EXP(-0.0000091577*AW645*1000)+(AJ645/1000)*EXP(-(0.0000091577-0.0000028263)*AW645*1000)-AS645*AU645*EXP(-0.0000091577*AW645*1000))))^2*T645^2+(1/(0.0000091577*(EXP(-0.0000091577*AW645*1000)+(AJ645/1000)*EXP(-(0.0000091577-0.0000028263)*AW645*1000)-AS645*AU645*EXP(-0.0000091577*AW645*1000))))^2*AO645^2)/1000</f>
        <v>#VALUE!</v>
      </c>
      <c r="AZ645" s="137" t="str">
        <f>Input!B645</f>
        <v>Hu1-13</v>
      </c>
      <c r="BA645" s="148">
        <f>Input!E645</f>
        <v>0</v>
      </c>
      <c r="BB645" s="137" t="e">
        <f t="shared" ref="BB645:BB649" si="2024">((U645-1)*EXP(0.0000028263*AW645*1000))*1000</f>
        <v>#VALUE!</v>
      </c>
      <c r="BC645" s="143" t="e">
        <f t="shared" ref="BC645:BC649" si="2025">SQRT((EXP(0.0000028263*AW645*1000)*V645)^2+((U645-1)*0.0000028263*EXP(0.0000028263*AW645*1000)*AX645*1000)^2)*1000</f>
        <v>#VALUE!</v>
      </c>
      <c r="BD645" s="137" t="e">
        <f t="shared" ref="BD645:BD649" si="2026">AW645*1000-58</f>
        <v>#VALUE!</v>
      </c>
      <c r="BE645" s="149" t="e">
        <f t="shared" ref="BE645:BE649" si="2027">AY645/2*1000</f>
        <v>#VALUE!</v>
      </c>
      <c r="BF645" s="150" t="e">
        <f t="shared" ref="BF645:BF649" si="2028">AY645/AW645*100</f>
        <v>#VALUE!</v>
      </c>
      <c r="BG645" s="151"/>
      <c r="BH645" s="151"/>
      <c r="BI645" s="151"/>
      <c r="BJ645" s="151"/>
      <c r="BK645" s="151"/>
      <c r="BL645" s="151"/>
      <c r="BM645" s="155"/>
      <c r="BN645" s="151"/>
      <c r="BO645" s="151"/>
      <c r="BP645" s="151"/>
      <c r="BQ645" s="151"/>
      <c r="BR645" s="151"/>
      <c r="BS645" s="151"/>
      <c r="BT645" s="151"/>
      <c r="BU645" s="151"/>
      <c r="BV645" s="151"/>
      <c r="BW645" s="151"/>
      <c r="BX645" s="151"/>
      <c r="BY645" s="151"/>
      <c r="BZ645" s="151"/>
      <c r="CA645" s="151"/>
      <c r="CB645" s="151"/>
      <c r="CC645" s="151"/>
      <c r="CD645" s="151"/>
      <c r="CE645" s="151"/>
      <c r="CF645" s="151"/>
      <c r="CG645" s="151"/>
      <c r="CH645" s="151"/>
      <c r="CI645" s="151"/>
      <c r="CJ645" s="151"/>
      <c r="CK645" s="151"/>
      <c r="CL645" s="151"/>
      <c r="CM645" s="151"/>
      <c r="CN645" s="151"/>
      <c r="CO645" s="151"/>
      <c r="CP645" s="151"/>
      <c r="CQ645" s="151"/>
      <c r="CR645" s="151"/>
      <c r="CS645" s="151"/>
      <c r="CT645" s="151"/>
      <c r="CU645" s="151"/>
      <c r="CV645" s="151"/>
      <c r="CW645" s="151"/>
      <c r="CX645" s="151"/>
      <c r="CY645" s="151"/>
      <c r="CZ645" s="151"/>
      <c r="DA645" s="151"/>
      <c r="DB645" s="151"/>
      <c r="DC645" s="151"/>
      <c r="DD645" s="151"/>
      <c r="DE645" s="151"/>
    </row>
    <row r="646" spans="1:109" ht="15" customHeight="1" x14ac:dyDescent="0.2">
      <c r="A646" s="9">
        <f>Input!A646</f>
        <v>9731</v>
      </c>
      <c r="B646" s="9" t="str">
        <f>Input!B646</f>
        <v>ZLOM18/DS1-6</v>
      </c>
      <c r="C646" s="9">
        <f>Input!O646</f>
        <v>0.24788653593925247</v>
      </c>
      <c r="D646" s="9">
        <f>C646*Input!P646/100</f>
        <v>4.6948709582944137E-4</v>
      </c>
      <c r="E646" s="11">
        <f>Input!M646</f>
        <v>0.22031665109556478</v>
      </c>
      <c r="F646" s="12">
        <f>E646*Input!N646/100</f>
        <v>1.5025027382645682E-5</v>
      </c>
      <c r="G646" s="13">
        <f t="shared" si="2003"/>
        <v>30.377259853056472</v>
      </c>
      <c r="H646" s="12">
        <f>G646*Input!L646/100</f>
        <v>2.0675444537268119E-3</v>
      </c>
      <c r="I646" s="9">
        <v>0.3</v>
      </c>
      <c r="J646" s="21">
        <f>(((C646*$G$4*0.000000001*Input!G646*(234/233))-(I646*0.000000000000001))/Input!F646)*1000000000000</f>
        <v>131.88524991909222</v>
      </c>
      <c r="K646" s="9">
        <f>J646*Input!P646/100</f>
        <v>0.24978534123542925</v>
      </c>
      <c r="L646" s="14">
        <f t="shared" si="2004"/>
        <v>1.8238771401660712</v>
      </c>
      <c r="M646" s="22">
        <f>L646*Input!P646/100</f>
        <v>3.4543497025434204E-3</v>
      </c>
      <c r="N646" s="9">
        <v>5.0000000000000001E-3</v>
      </c>
      <c r="O646" s="21">
        <f>(((G646*$D$4*0.000000001*Input!G646*(238/236))-(N646*0.000000001))/Input!F646)*1000000</f>
        <v>1.6279656289172182</v>
      </c>
      <c r="P646" s="9">
        <f>O646*Input!N646/100</f>
        <v>1.1102305718089962E-4</v>
      </c>
      <c r="Q646" s="23">
        <f t="shared" si="2005"/>
        <v>1.2146238205217317</v>
      </c>
      <c r="R646" s="24">
        <f>Q646*Input!N646/100</f>
        <v>8.2834211904558679E-5</v>
      </c>
      <c r="S646" s="65">
        <f>Input!S646*0.0000028263/0.000000000155125</f>
        <v>1.4947117437219615</v>
      </c>
      <c r="T646" s="9">
        <f>S646*Input!T646/100</f>
        <v>2.4108174581665598E-3</v>
      </c>
      <c r="U646" s="9">
        <f>S646*1/((U645+U647)/2)</f>
        <v>1.4962423983697279</v>
      </c>
      <c r="V646" s="9">
        <f>U646*Input!T646/100</f>
        <v>2.4132862478597954E-3</v>
      </c>
      <c r="W646" s="3">
        <v>3.0000000000000001E-3</v>
      </c>
      <c r="X646" s="21">
        <f>((($L$4*0.000000001*Input!G646/Input!W646*(232/229))-(W646*0.000000001))/Input!F646)*1000000000</f>
        <v>23.718547854764108</v>
      </c>
      <c r="Y646" s="21">
        <f>X646*Input!X646/100</f>
        <v>3.9629688256917671E-2</v>
      </c>
      <c r="Z646" s="21">
        <f t="shared" si="2006"/>
        <v>5.79139072886209E-3</v>
      </c>
      <c r="AA646" s="21">
        <f>Z646*Input!X646/100</f>
        <v>9.6764359506397119E-6</v>
      </c>
      <c r="AB646" s="14">
        <v>0.05</v>
      </c>
      <c r="AC646" s="14">
        <v>0.85</v>
      </c>
      <c r="AD646" s="21">
        <f>(((Input!G646*$L$4*0.000000001*Input!U646*(230/229))-((AB646*0.000000000000001)+(Input!G646*AC646*0.000000000000001)))/Input!F646)*1000000000000</f>
        <v>11.823880571563976</v>
      </c>
      <c r="AE646" s="21">
        <f>AD646*Input!V646/100</f>
        <v>3.9879948999566775E-2</v>
      </c>
      <c r="AF646" s="21">
        <f t="shared" si="2007"/>
        <v>0.53903325957326986</v>
      </c>
      <c r="AG646" s="21">
        <f>AF646*Input!V646/100</f>
        <v>1.8180679998198615E-3</v>
      </c>
      <c r="AH646" s="9">
        <f t="shared" si="2008"/>
        <v>93.074925317494632</v>
      </c>
      <c r="AI646" s="3">
        <f t="shared" si="2009"/>
        <v>0.35033362989332212</v>
      </c>
      <c r="AJ646" s="22">
        <f t="shared" si="2010"/>
        <v>496.24239836972794</v>
      </c>
      <c r="AK646" s="3">
        <f t="shared" si="2011"/>
        <v>2.4132862478597952</v>
      </c>
      <c r="AL646" s="3">
        <f t="shared" si="2012"/>
        <v>0.44378617516469632</v>
      </c>
      <c r="AM646" s="3">
        <f t="shared" si="2013"/>
        <v>1.4971216395836494E-3</v>
      </c>
      <c r="AN646" s="9">
        <f>AL646*1/((AN645+AN647)/2)</f>
        <v>0.44112375493831008</v>
      </c>
      <c r="AO646" s="21">
        <f t="shared" si="2014"/>
        <v>1.4881399110899468E-3</v>
      </c>
      <c r="AP646" s="58">
        <f t="shared" si="2015"/>
        <v>37.378300000000003</v>
      </c>
      <c r="AQ646" s="58">
        <f t="shared" si="2016"/>
        <v>0.17460000000000001</v>
      </c>
      <c r="AR646" s="58">
        <f t="shared" si="2017"/>
        <v>0.46711594695317871</v>
      </c>
      <c r="AS646" s="67">
        <f t="shared" si="2018"/>
        <v>4.7680529815185462E-3</v>
      </c>
      <c r="AT646" s="67">
        <f t="shared" si="2019"/>
        <v>7.9732447409635688E-6</v>
      </c>
      <c r="AU646" s="58">
        <v>0.75</v>
      </c>
      <c r="AV646" s="58">
        <f t="shared" si="2020"/>
        <v>0.375</v>
      </c>
      <c r="AW646" s="58">
        <f t="shared" si="2021"/>
        <v>37.126300000000001</v>
      </c>
      <c r="AX646" s="57">
        <f t="shared" si="2022"/>
        <v>0.20249416589999999</v>
      </c>
      <c r="AY646" s="47">
        <f t="shared" si="2023"/>
        <v>0.20718245179630507</v>
      </c>
      <c r="AZ646" s="9" t="str">
        <f>Input!B646</f>
        <v>ZLOM18/DS1-6</v>
      </c>
      <c r="BA646" s="48" t="str">
        <f>Input!E646</f>
        <v>25 m</v>
      </c>
      <c r="BB646" s="58">
        <f t="shared" si="2024"/>
        <v>551.14314980920062</v>
      </c>
      <c r="BC646" s="22">
        <f t="shared" si="2025"/>
        <v>2.6987714894558619</v>
      </c>
      <c r="BD646" s="9">
        <f t="shared" si="2026"/>
        <v>37068.300000000003</v>
      </c>
      <c r="BE646" s="49">
        <f t="shared" si="2027"/>
        <v>103.59122589815253</v>
      </c>
      <c r="BF646" s="89">
        <f t="shared" si="2028"/>
        <v>0.55804766916257498</v>
      </c>
      <c r="BG646" s="85"/>
      <c r="BH646" s="85"/>
      <c r="BI646" s="85"/>
      <c r="BJ646" s="85"/>
      <c r="BK646" s="85"/>
      <c r="BL646" s="85"/>
      <c r="BM646" s="90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s="154" customFormat="1" ht="15" customHeight="1" x14ac:dyDescent="0.2">
      <c r="A647" s="137">
        <f>Input!A647</f>
        <v>9186</v>
      </c>
      <c r="B647" s="137" t="str">
        <f>Input!B647</f>
        <v>Hu1-13</v>
      </c>
      <c r="C647" s="137">
        <f>Input!O647</f>
        <v>2.0801252781380013</v>
      </c>
      <c r="D647" s="137">
        <f>C647*Input!P647/100</f>
        <v>2.0824083875840879E-2</v>
      </c>
      <c r="E647" s="138">
        <f>Input!M647</f>
        <v>2.6995759193619802</v>
      </c>
      <c r="F647" s="139">
        <f>E647*Input!N647/100</f>
        <v>4.0203030182331769E-4</v>
      </c>
      <c r="G647" s="140">
        <f t="shared" si="2003"/>
        <v>372.21752776162981</v>
      </c>
      <c r="H647" s="139">
        <f>G647*Input!L647/100</f>
        <v>3.7335906848487255E-2</v>
      </c>
      <c r="I647" s="137">
        <v>0</v>
      </c>
      <c r="J647" s="141">
        <f>(((C647*$G$4*0.000000001*Input!G647*(234/233))-(I647*0.000000000000001))/Input!F647)*1000000000000</f>
        <v>760.83051388506829</v>
      </c>
      <c r="K647" s="137">
        <f>J647*Input!P647/100</f>
        <v>7.6166558826802895</v>
      </c>
      <c r="L647" s="142">
        <f t="shared" si="2004"/>
        <v>10.521732966097959</v>
      </c>
      <c r="M647" s="143">
        <f>L647*Input!P647/100</f>
        <v>0.10533281437806163</v>
      </c>
      <c r="N647" s="137">
        <v>0</v>
      </c>
      <c r="O647" s="141">
        <f>(((G647*$D$4*0.000000001*Input!G647*(238/236))-(N647*0.000000001))/Input!F647)*1000000</f>
        <v>13.714257698590583</v>
      </c>
      <c r="P647" s="137">
        <f>O647*Input!N647/100</f>
        <v>2.0423752939499498E-3</v>
      </c>
      <c r="Q647" s="144">
        <f t="shared" si="2005"/>
        <v>10.232196420854969</v>
      </c>
      <c r="R647" s="145">
        <f>Q647*Input!N647/100</f>
        <v>1.5238145317150473E-3</v>
      </c>
      <c r="S647" s="143">
        <f>Input!S647*0.0000028263/0.000000000155125</f>
        <v>0.99913038666272491</v>
      </c>
      <c r="T647" s="137">
        <f>S647*Input!T647/100</f>
        <v>1.8604561943614769E-3</v>
      </c>
      <c r="U647" s="143">
        <f>S647</f>
        <v>0.99913038666272491</v>
      </c>
      <c r="V647" s="137">
        <f>U647*Input!T647/100</f>
        <v>1.8604561943614769E-3</v>
      </c>
      <c r="W647" s="146">
        <v>0</v>
      </c>
      <c r="X647" s="141">
        <f>((($L$4*0.000000001*Input!G647/Input!W647*(232/229))-(W647*0.000000001))/Input!F647)*1000000000</f>
        <v>0.92601549377920067</v>
      </c>
      <c r="Y647" s="141">
        <f>X647*Input!X647/100</f>
        <v>7.4206889851955813E-3</v>
      </c>
      <c r="Z647" s="141">
        <f t="shared" si="2006"/>
        <v>2.261064875596217E-4</v>
      </c>
      <c r="AA647" s="141">
        <f>Z647*Input!X647/100</f>
        <v>1.8119199224921579E-6</v>
      </c>
      <c r="AB647" s="142">
        <v>0</v>
      </c>
      <c r="AC647" s="142">
        <v>0.85</v>
      </c>
      <c r="AD647" s="141">
        <f>(((Input!G647*$L$4*0.000000001*Input!U647*(230/229))-((AB647*0.000000000000001)+(Input!G647*AC647*0.000000000000001)))/Input!F647)*1000000000000</f>
        <v>226.02715948622981</v>
      </c>
      <c r="AE647" s="141">
        <f>AD647*Input!V647/100</f>
        <v>0.96637178397609025</v>
      </c>
      <c r="AF647" s="141">
        <f t="shared" si="2007"/>
        <v>10.30424451537184</v>
      </c>
      <c r="AG647" s="141">
        <f>AF647*Input!V647/100</f>
        <v>4.4055462969494953E-2</v>
      </c>
      <c r="AH647" s="137">
        <f t="shared" si="2008"/>
        <v>45572.529238705407</v>
      </c>
      <c r="AI647" s="146">
        <f t="shared" si="2009"/>
        <v>413.92529999906361</v>
      </c>
      <c r="AJ647" s="143">
        <f t="shared" si="2010"/>
        <v>-0.86961333727508805</v>
      </c>
      <c r="AK647" s="146">
        <f t="shared" si="2011"/>
        <v>1.860456194361477</v>
      </c>
      <c r="AL647" s="146">
        <f t="shared" si="2012"/>
        <v>1.0070413126911857</v>
      </c>
      <c r="AM647" s="146">
        <f t="shared" si="2013"/>
        <v>4.3081835757763183E-3</v>
      </c>
      <c r="AN647" s="137">
        <f>AF647/Q647</f>
        <v>1.0070413126911857</v>
      </c>
      <c r="AO647" s="141">
        <f t="shared" si="2014"/>
        <v>4.3081835757763183E-3</v>
      </c>
      <c r="AP647" s="137" t="str">
        <f t="shared" si="2015"/>
        <v>Out of range</v>
      </c>
      <c r="AQ647" s="137" t="e">
        <f t="shared" si="2016"/>
        <v>#VALUE!</v>
      </c>
      <c r="AR647" s="137" t="e">
        <f t="shared" si="2017"/>
        <v>#VALUE!</v>
      </c>
      <c r="AS647" s="145">
        <f t="shared" si="2018"/>
        <v>2.2097551518731399E-5</v>
      </c>
      <c r="AT647" s="145">
        <f t="shared" si="2019"/>
        <v>1.771108279273225E-7</v>
      </c>
      <c r="AU647" s="137">
        <v>0.75</v>
      </c>
      <c r="AV647" s="137">
        <f t="shared" si="2020"/>
        <v>0.375</v>
      </c>
      <c r="AW647" s="137" t="str">
        <f t="shared" si="2021"/>
        <v>Out of range</v>
      </c>
      <c r="AX647" s="147">
        <f t="shared" si="2022"/>
        <v>184.9628428787</v>
      </c>
      <c r="AY647" s="147" t="e">
        <f t="shared" si="2023"/>
        <v>#VALUE!</v>
      </c>
      <c r="AZ647" s="137" t="str">
        <f>Input!B647</f>
        <v>Hu1-13</v>
      </c>
      <c r="BA647" s="148">
        <f>Input!E647</f>
        <v>0</v>
      </c>
      <c r="BB647" s="137" t="e">
        <f t="shared" si="2024"/>
        <v>#VALUE!</v>
      </c>
      <c r="BC647" s="143" t="e">
        <f t="shared" si="2025"/>
        <v>#VALUE!</v>
      </c>
      <c r="BD647" s="137" t="e">
        <f t="shared" si="2026"/>
        <v>#VALUE!</v>
      </c>
      <c r="BE647" s="149" t="e">
        <f t="shared" si="2027"/>
        <v>#VALUE!</v>
      </c>
      <c r="BF647" s="150" t="e">
        <f t="shared" si="2028"/>
        <v>#VALUE!</v>
      </c>
      <c r="BG647" s="151"/>
      <c r="BH647" s="151"/>
      <c r="BI647" s="151"/>
      <c r="BJ647" s="151"/>
      <c r="BK647" s="151"/>
      <c r="BL647" s="151"/>
      <c r="BM647" s="155"/>
      <c r="BN647" s="151"/>
      <c r="BO647" s="151"/>
      <c r="BP647" s="151"/>
      <c r="BQ647" s="151"/>
      <c r="BR647" s="151"/>
      <c r="BS647" s="151"/>
      <c r="BT647" s="151"/>
      <c r="BU647" s="151"/>
      <c r="BV647" s="151"/>
      <c r="BW647" s="151"/>
      <c r="BX647" s="151"/>
      <c r="BY647" s="151"/>
      <c r="BZ647" s="151"/>
      <c r="CA647" s="151"/>
      <c r="CB647" s="151"/>
      <c r="CC647" s="151"/>
      <c r="CD647" s="151"/>
      <c r="CE647" s="151"/>
      <c r="CF647" s="151"/>
      <c r="CG647" s="151"/>
      <c r="CH647" s="151"/>
      <c r="CI647" s="151"/>
      <c r="CJ647" s="151"/>
      <c r="CK647" s="151"/>
      <c r="CL647" s="151"/>
      <c r="CM647" s="151"/>
      <c r="CN647" s="151"/>
      <c r="CO647" s="151"/>
      <c r="CP647" s="151"/>
      <c r="CQ647" s="151"/>
      <c r="CR647" s="151"/>
      <c r="CS647" s="151"/>
      <c r="CT647" s="151"/>
      <c r="CU647" s="151"/>
      <c r="CV647" s="151"/>
      <c r="CW647" s="151"/>
      <c r="CX647" s="151"/>
      <c r="CY647" s="151"/>
      <c r="CZ647" s="151"/>
      <c r="DA647" s="151"/>
      <c r="DB647" s="151"/>
      <c r="DC647" s="151"/>
      <c r="DD647" s="151"/>
      <c r="DE647" s="151"/>
    </row>
    <row r="648" spans="1:109" ht="15" customHeight="1" x14ac:dyDescent="0.2">
      <c r="A648" s="9">
        <f>Input!A648</f>
        <v>9726</v>
      </c>
      <c r="B648" s="9" t="str">
        <f>Input!B648</f>
        <v>ZLOM18/DS1-1</v>
      </c>
      <c r="C648" s="9">
        <f>Input!O648</f>
        <v>0.35204198327830821</v>
      </c>
      <c r="D648" s="9">
        <f>C648*Input!P648/100</f>
        <v>4.8965457327816762E-4</v>
      </c>
      <c r="E648" s="11">
        <f>Input!M648</f>
        <v>0.30481557110017343</v>
      </c>
      <c r="F648" s="12">
        <f>E648*Input!N648/100</f>
        <v>1.979642011813184E-5</v>
      </c>
      <c r="G648" s="13">
        <f t="shared" si="2003"/>
        <v>42.027970943291912</v>
      </c>
      <c r="H648" s="12">
        <f>G648*Input!L648/100</f>
        <v>2.7740186487742445E-3</v>
      </c>
      <c r="I648" s="9">
        <v>0.3</v>
      </c>
      <c r="J648" s="21">
        <f>(((C648*$G$4*0.000000001*Input!G648*(234/233))-(I648*0.000000000000001))/Input!F648)*1000000000000</f>
        <v>184.88934474201497</v>
      </c>
      <c r="K648" s="9">
        <f>J648*Input!P648/100</f>
        <v>0.25716226331948883</v>
      </c>
      <c r="L648" s="14">
        <f t="shared" si="2004"/>
        <v>2.5568852433620672</v>
      </c>
      <c r="M648" s="22">
        <f>L648*Input!P648/100</f>
        <v>3.5563671727469244E-3</v>
      </c>
      <c r="N648" s="9">
        <v>5.0000000000000001E-3</v>
      </c>
      <c r="O648" s="21">
        <f>(((G648*$D$4*0.000000001*Input!G648*(238/236))-(N648*0.000000001))/Input!F648)*1000000</f>
        <v>2.2233877591789617</v>
      </c>
      <c r="P648" s="9">
        <f>O648*Input!N648/100</f>
        <v>1.4439917884560266E-4</v>
      </c>
      <c r="Q648" s="23">
        <f t="shared" si="2005"/>
        <v>1.6588677835608814</v>
      </c>
      <c r="R648" s="24">
        <f>Q648*Input!N648/100</f>
        <v>1.0773610890440077E-4</v>
      </c>
      <c r="S648" s="65">
        <f>Input!S648*0.0000028263/0.000000000155125</f>
        <v>1.5345328372508391</v>
      </c>
      <c r="T648" s="9">
        <f>S648*Input!T648/100</f>
        <v>1.1594578267912262E-3</v>
      </c>
      <c r="U648" s="9">
        <f>S648*1/((U647+U649)/2)</f>
        <v>1.5350297560689368</v>
      </c>
      <c r="V648" s="9">
        <f>U648*Input!T648/100</f>
        <v>1.159833287256416E-3</v>
      </c>
      <c r="W648" s="3">
        <v>3.0000000000000001E-3</v>
      </c>
      <c r="X648" s="21">
        <f>((($L$4*0.000000001*Input!G648/Input!W648*(232/229))-(W648*0.000000001))/Input!F648)*1000000000</f>
        <v>20.106549746889108</v>
      </c>
      <c r="Y648" s="21">
        <f>X648*Input!X648/100</f>
        <v>2.8469663190706523E-2</v>
      </c>
      <c r="Z648" s="21">
        <f t="shared" si="2006"/>
        <v>4.9094441407865888E-3</v>
      </c>
      <c r="AA648" s="21">
        <f>Z648*Input!X648/100</f>
        <v>6.9514771505442921E-6</v>
      </c>
      <c r="AB648" s="14">
        <v>0.05</v>
      </c>
      <c r="AC648" s="14">
        <v>0.85</v>
      </c>
      <c r="AD648" s="21">
        <f>(((Input!G648*$L$4*0.000000001*Input!U648*(230/229))-((AB648*0.000000000000001)+(Input!G648*AC648*0.000000000000001)))/Input!F648)*1000000000000</f>
        <v>14.823372805175529</v>
      </c>
      <c r="AE648" s="21">
        <f>AD648*Input!V648/100</f>
        <v>3.7531231218842158E-2</v>
      </c>
      <c r="AF648" s="21">
        <f t="shared" si="2007"/>
        <v>0.67577568233054575</v>
      </c>
      <c r="AG648" s="21">
        <f>AF648*Input!V648/100</f>
        <v>1.710993423626453E-3</v>
      </c>
      <c r="AH648" s="9">
        <f t="shared" si="2008"/>
        <v>137.64810494865378</v>
      </c>
      <c r="AI648" s="3">
        <f t="shared" si="2009"/>
        <v>0.39930717227790563</v>
      </c>
      <c r="AJ648" s="22">
        <f t="shared" si="2010"/>
        <v>535.02975606893676</v>
      </c>
      <c r="AK648" s="3">
        <f t="shared" si="2011"/>
        <v>1.1598332872564161</v>
      </c>
      <c r="AL648" s="3">
        <f t="shared" si="2012"/>
        <v>0.4073716356585958</v>
      </c>
      <c r="AM648" s="3">
        <f t="shared" si="2013"/>
        <v>1.031761687686565E-3</v>
      </c>
      <c r="AN648" s="9">
        <f>AL648*1/((AN647+AN649)/2)</f>
        <v>0.40513313621800728</v>
      </c>
      <c r="AO648" s="21">
        <f t="shared" si="2014"/>
        <v>1.0260921767080377E-3</v>
      </c>
      <c r="AP648" s="58">
        <f t="shared" si="2015"/>
        <v>32.851700000000001</v>
      </c>
      <c r="AQ648" s="58">
        <f t="shared" si="2016"/>
        <v>0.10390000000000001</v>
      </c>
      <c r="AR648" s="58">
        <f t="shared" si="2017"/>
        <v>0.31626978208129264</v>
      </c>
      <c r="AS648" s="67">
        <f t="shared" si="2018"/>
        <v>2.9595150315404324E-3</v>
      </c>
      <c r="AT648" s="67">
        <f t="shared" si="2019"/>
        <v>4.194900715387806E-6</v>
      </c>
      <c r="AU648" s="58">
        <v>0.75</v>
      </c>
      <c r="AV648" s="58">
        <f t="shared" si="2020"/>
        <v>0.375</v>
      </c>
      <c r="AW648" s="58">
        <f t="shared" si="2021"/>
        <v>32.698900000000002</v>
      </c>
      <c r="AX648" s="57">
        <f t="shared" si="2022"/>
        <v>0.1257340824</v>
      </c>
      <c r="AY648" s="47">
        <f t="shared" si="2023"/>
        <v>0.12569546741174739</v>
      </c>
      <c r="AZ648" s="9" t="str">
        <f>Input!B648</f>
        <v>ZLOM18/DS1-1</v>
      </c>
      <c r="BA648" s="48" t="str">
        <f>Input!E648</f>
        <v>25 m</v>
      </c>
      <c r="BB648" s="58">
        <f t="shared" si="2024"/>
        <v>586.83240338678797</v>
      </c>
      <c r="BC648" s="22">
        <f t="shared" si="2025"/>
        <v>1.2891099795272236</v>
      </c>
      <c r="BD648" s="9">
        <f t="shared" si="2026"/>
        <v>32640.9</v>
      </c>
      <c r="BE648" s="49">
        <f t="shared" si="2027"/>
        <v>62.847733705873694</v>
      </c>
      <c r="BF648" s="89">
        <f t="shared" si="2028"/>
        <v>0.38440273957762305</v>
      </c>
      <c r="BG648" s="85"/>
      <c r="BH648" s="85"/>
      <c r="BI648" s="85"/>
      <c r="BJ648" s="85"/>
      <c r="BK648" s="85"/>
      <c r="BL648" s="85"/>
      <c r="BM648" s="90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s="154" customFormat="1" ht="15" customHeight="1" x14ac:dyDescent="0.2">
      <c r="A649" s="137">
        <f>Input!A649</f>
        <v>9186</v>
      </c>
      <c r="B649" s="137" t="str">
        <f>Input!B649</f>
        <v>Hu1-13</v>
      </c>
      <c r="C649" s="137">
        <f>Input!O649</f>
        <v>2.1019600484147118</v>
      </c>
      <c r="D649" s="137">
        <f>C649*Input!P649/100</f>
        <v>2.3380765581260569E-2</v>
      </c>
      <c r="E649" s="138">
        <f>Input!M649</f>
        <v>2.6992851944691645</v>
      </c>
      <c r="F649" s="139">
        <f>E649*Input!N649/100</f>
        <v>4.5305294858384267E-4</v>
      </c>
      <c r="G649" s="140">
        <f t="shared" si="2003"/>
        <v>372.1774426134084</v>
      </c>
      <c r="H649" s="139">
        <f>G649*Input!L649/100</f>
        <v>2.5447951614708836E-2</v>
      </c>
      <c r="I649" s="137">
        <v>0</v>
      </c>
      <c r="J649" s="141">
        <f>(((C649*$G$4*0.000000001*Input!G649*(234/233))-(I649*0.000000000000001))/Input!F649)*1000000000000</f>
        <v>768.81684031684085</v>
      </c>
      <c r="K649" s="137">
        <f>J649*Input!P649/100</f>
        <v>8.5517925670997172</v>
      </c>
      <c r="L649" s="142">
        <f t="shared" si="2004"/>
        <v>10.632178055459731</v>
      </c>
      <c r="M649" s="143">
        <f>L649*Input!P649/100</f>
        <v>0.11826507498104498</v>
      </c>
      <c r="N649" s="137">
        <v>0</v>
      </c>
      <c r="O649" s="141">
        <f>(((G649*$D$4*0.000000001*Input!G649*(238/236))-(N649*0.000000001))/Input!F649)*1000000</f>
        <v>13.712780771762604</v>
      </c>
      <c r="P649" s="137">
        <f>O649*Input!N649/100</f>
        <v>2.3015781269280179E-3</v>
      </c>
      <c r="Q649" s="144">
        <f t="shared" si="2005"/>
        <v>10.23109448695995</v>
      </c>
      <c r="R649" s="145">
        <f>Q649*Input!N649/100</f>
        <v>1.7172055528088268E-3</v>
      </c>
      <c r="S649" s="143">
        <f>Input!S649*0.0000028263/0.000000000155125</f>
        <v>1.0002221746591218</v>
      </c>
      <c r="T649" s="137">
        <f>S649*Input!T649/100</f>
        <v>1.7445269452667166E-3</v>
      </c>
      <c r="U649" s="143">
        <f>S649</f>
        <v>1.0002221746591218</v>
      </c>
      <c r="V649" s="137">
        <f>U649*Input!T649/100</f>
        <v>1.7445269452667166E-3</v>
      </c>
      <c r="W649" s="146">
        <v>0</v>
      </c>
      <c r="X649" s="141">
        <f>((($L$4*0.000000001*Input!G649/Input!W649*(232/229))-(W649*0.000000001))/Input!F649)*1000000000</f>
        <v>0.93486622513782291</v>
      </c>
      <c r="Y649" s="141">
        <f>X649*Input!X649/100</f>
        <v>9.1428315033334571E-3</v>
      </c>
      <c r="Z649" s="141">
        <f t="shared" si="2006"/>
        <v>2.28267582911995E-4</v>
      </c>
      <c r="AA649" s="141">
        <f>Z649*Input!X649/100</f>
        <v>2.2324178498692598E-6</v>
      </c>
      <c r="AB649" s="142">
        <v>0</v>
      </c>
      <c r="AC649" s="142">
        <v>0.85</v>
      </c>
      <c r="AD649" s="141">
        <f>(((Input!G649*$L$4*0.000000001*Input!U649*(230/229))-((AB649*0.000000000000001)+(Input!G649*AC649*0.000000000000001)))/Input!F649)*1000000000000</f>
        <v>225.3223821960872</v>
      </c>
      <c r="AE649" s="141">
        <f>AD649*Input!V649/100</f>
        <v>0.74050091534332874</v>
      </c>
      <c r="AF649" s="141">
        <f t="shared" si="2007"/>
        <v>10.272114759182285</v>
      </c>
      <c r="AG649" s="141">
        <f>AF649*Input!V649/100</f>
        <v>3.3758343523399376E-2</v>
      </c>
      <c r="AH649" s="137">
        <f t="shared" si="2008"/>
        <v>45000.322113817354</v>
      </c>
      <c r="AI649" s="146">
        <f t="shared" si="2009"/>
        <v>464.27928547873614</v>
      </c>
      <c r="AJ649" s="143">
        <f t="shared" si="2010"/>
        <v>0.22217465912177659</v>
      </c>
      <c r="AK649" s="146">
        <f t="shared" si="2011"/>
        <v>1.7445269452667167</v>
      </c>
      <c r="AL649" s="146">
        <f t="shared" si="2012"/>
        <v>1.0040093728265942</v>
      </c>
      <c r="AM649" s="146">
        <f t="shared" si="2013"/>
        <v>3.3038831642308118E-3</v>
      </c>
      <c r="AN649" s="137">
        <f>AF649/Q649</f>
        <v>1.0040093728265942</v>
      </c>
      <c r="AO649" s="141">
        <f t="shared" si="2014"/>
        <v>3.3038831642308118E-3</v>
      </c>
      <c r="AP649" s="137" t="str">
        <f t="shared" si="2015"/>
        <v>Out of range</v>
      </c>
      <c r="AQ649" s="137" t="e">
        <f t="shared" si="2016"/>
        <v>#VALUE!</v>
      </c>
      <c r="AR649" s="137" t="e">
        <f t="shared" si="2017"/>
        <v>#VALUE!</v>
      </c>
      <c r="AS649" s="145">
        <f t="shared" si="2018"/>
        <v>2.2311159690972811E-5</v>
      </c>
      <c r="AT649" s="145">
        <f t="shared" si="2019"/>
        <v>2.1823145039312674E-7</v>
      </c>
      <c r="AU649" s="137">
        <v>0.75</v>
      </c>
      <c r="AV649" s="137">
        <f t="shared" si="2020"/>
        <v>0.375</v>
      </c>
      <c r="AW649" s="137" t="str">
        <f t="shared" si="2021"/>
        <v>Out of range</v>
      </c>
      <c r="AX649" s="147">
        <f t="shared" si="2022"/>
        <v>274.0622822725</v>
      </c>
      <c r="AY649" s="147" t="e">
        <f t="shared" si="2023"/>
        <v>#VALUE!</v>
      </c>
      <c r="AZ649" s="137" t="str">
        <f>Input!B649</f>
        <v>Hu1-13</v>
      </c>
      <c r="BA649" s="148">
        <f>Input!E649</f>
        <v>0</v>
      </c>
      <c r="BB649" s="137" t="e">
        <f t="shared" si="2024"/>
        <v>#VALUE!</v>
      </c>
      <c r="BC649" s="143" t="e">
        <f t="shared" si="2025"/>
        <v>#VALUE!</v>
      </c>
      <c r="BD649" s="137" t="e">
        <f t="shared" si="2026"/>
        <v>#VALUE!</v>
      </c>
      <c r="BE649" s="149" t="e">
        <f t="shared" si="2027"/>
        <v>#VALUE!</v>
      </c>
      <c r="BF649" s="150" t="e">
        <f t="shared" si="2028"/>
        <v>#VALUE!</v>
      </c>
      <c r="BG649" s="151"/>
      <c r="BH649" s="151"/>
      <c r="BI649" s="151"/>
      <c r="BJ649" s="151"/>
      <c r="BK649" s="151"/>
      <c r="BL649" s="151"/>
      <c r="BM649" s="155"/>
      <c r="BN649" s="151"/>
      <c r="BO649" s="151"/>
      <c r="BP649" s="151"/>
      <c r="BQ649" s="151"/>
      <c r="BR649" s="151"/>
      <c r="BS649" s="151"/>
      <c r="BT649" s="151"/>
      <c r="BU649" s="151"/>
      <c r="BV649" s="151"/>
      <c r="BW649" s="151"/>
      <c r="BX649" s="151"/>
      <c r="BY649" s="151"/>
      <c r="BZ649" s="151"/>
      <c r="CA649" s="151"/>
      <c r="CB649" s="151"/>
      <c r="CC649" s="151"/>
      <c r="CD649" s="151"/>
      <c r="CE649" s="151"/>
      <c r="CF649" s="151"/>
      <c r="CG649" s="151"/>
      <c r="CH649" s="151"/>
      <c r="CI649" s="151"/>
      <c r="CJ649" s="151"/>
      <c r="CK649" s="151"/>
      <c r="CL649" s="151"/>
      <c r="CM649" s="151"/>
      <c r="CN649" s="151"/>
      <c r="CO649" s="151"/>
      <c r="CP649" s="151"/>
      <c r="CQ649" s="151"/>
      <c r="CR649" s="151"/>
      <c r="CS649" s="151"/>
      <c r="CT649" s="151"/>
      <c r="CU649" s="151"/>
      <c r="CV649" s="151"/>
      <c r="CW649" s="151"/>
      <c r="CX649" s="151"/>
      <c r="CY649" s="151"/>
      <c r="CZ649" s="151"/>
      <c r="DA649" s="151"/>
      <c r="DB649" s="151"/>
      <c r="DC649" s="151"/>
      <c r="DD649" s="151"/>
      <c r="DE649" s="151"/>
    </row>
    <row r="650" spans="1:109" ht="15" customHeight="1" x14ac:dyDescent="0.2">
      <c r="A650" s="9">
        <f>Input!A650</f>
        <v>9728</v>
      </c>
      <c r="B650" s="9" t="str">
        <f>Input!B650</f>
        <v>ZLOM18/DS1-3</v>
      </c>
      <c r="C650" s="9">
        <f>Input!O650</f>
        <v>0.36643220331547233</v>
      </c>
      <c r="D650" s="9">
        <f>C650*Input!P650/100</f>
        <v>4.2789469291377606E-4</v>
      </c>
      <c r="E650" s="11">
        <f>Input!M650</f>
        <v>0.31263291665688597</v>
      </c>
      <c r="F650" s="12">
        <f>E650*Input!N650/100</f>
        <v>1.4991223575557005E-5</v>
      </c>
      <c r="G650" s="13">
        <f t="shared" ref="G650:G655" si="2029">E650*137.88</f>
        <v>43.105826548651436</v>
      </c>
      <c r="H650" s="12">
        <f>G650*Input!L650/100</f>
        <v>2.2251530472351001E-3</v>
      </c>
      <c r="I650" s="9">
        <v>0.3</v>
      </c>
      <c r="J650" s="21">
        <f>(((C650*$G$4*0.000000001*Input!G650*(234/233))-(I650*0.000000000000001))/Input!F650)*1000000000000</f>
        <v>212.56739352313289</v>
      </c>
      <c r="K650" s="9">
        <f>J650*Input!P650/100</f>
        <v>0.24822179587953855</v>
      </c>
      <c r="L650" s="14">
        <f t="shared" ref="L650:L655" si="2030">(J650/234)*602200000000*0.0000028263/(365.2425*24*60)</f>
        <v>2.9396525390774806</v>
      </c>
      <c r="M650" s="22">
        <f>L650*Input!P650/100</f>
        <v>3.4327270067986636E-3</v>
      </c>
      <c r="N650" s="9">
        <v>5.0000000000000001E-3</v>
      </c>
      <c r="O650" s="21">
        <f>(((G650*$D$4*0.000000001*Input!G650*(238/236))-(N650*0.000000001))/Input!F650)*1000000</f>
        <v>2.5188224164100008</v>
      </c>
      <c r="P650" s="9">
        <f>O650*Input!N650/100</f>
        <v>1.2078136363666673E-4</v>
      </c>
      <c r="Q650" s="23">
        <f t="shared" ref="Q650:Q655" si="2031">(O650/238.05)*602200000000000000*0.00000000015512/(365.2425*24*60)</f>
        <v>1.8792913390134396</v>
      </c>
      <c r="R650" s="24">
        <f>Q650*Input!N650/100</f>
        <v>9.0114876347707317E-5</v>
      </c>
      <c r="S650" s="65">
        <f>Input!S650*0.0000028263/0.000000000155125</f>
        <v>1.5595968436235919</v>
      </c>
      <c r="T650" s="9">
        <f>S650*Input!T650/100</f>
        <v>1.3226247008889175E-3</v>
      </c>
      <c r="U650" s="9">
        <f>S650*1/((U649+U651)/2)</f>
        <v>1.5585622167286752</v>
      </c>
      <c r="V650" s="9">
        <f>U650*Input!T650/100</f>
        <v>1.3217472798470532E-3</v>
      </c>
      <c r="W650" s="3">
        <v>3.0000000000000001E-3</v>
      </c>
      <c r="X650" s="21">
        <f>((($L$4*0.000000001*Input!G650/Input!W650*(232/229))-(W650*0.000000001))/Input!F650)*1000000000</f>
        <v>15.896631301506405</v>
      </c>
      <c r="Y650" s="21">
        <f>X650*Input!X650/100</f>
        <v>2.3981076815355547E-2</v>
      </c>
      <c r="Z650" s="21">
        <f t="shared" ref="Z650:Z655" si="2032">(X650/232)*6.022E+23*0.000000001*0.000000000049475/(365.2425*24*60)</f>
        <v>3.8815025145475419E-3</v>
      </c>
      <c r="AA650" s="21">
        <f>Z650*Input!X650/100</f>
        <v>5.8554927893143992E-6</v>
      </c>
      <c r="AB650" s="14">
        <v>0.05</v>
      </c>
      <c r="AC650" s="14">
        <v>0.85</v>
      </c>
      <c r="AD650" s="21">
        <f>(((Input!G650*$L$4*0.000000001*Input!U650*(230/229))-((AB650*0.000000000000001)+(Input!G650*AC650*0.000000000000001)))/Input!F650)*1000000000000</f>
        <v>16.908785596145393</v>
      </c>
      <c r="AE650" s="21">
        <f>AD650*Input!V650/100</f>
        <v>4.8503816746950069E-2</v>
      </c>
      <c r="AF650" s="21">
        <f t="shared" ref="AF650:AF655" si="2033">(AD650/230)*602200000000*0.0000091577/(365.2425*24*60)</f>
        <v>0.77084657276018298</v>
      </c>
      <c r="AG650" s="21">
        <f>AF650*Input!V650/100</f>
        <v>2.2112173989418736E-3</v>
      </c>
      <c r="AH650" s="9">
        <f t="shared" ref="AH650:AH655" si="2034">AF650/Z650</f>
        <v>198.59489202212686</v>
      </c>
      <c r="AI650" s="3">
        <f t="shared" ref="AI650:AI655" si="2035">AH650*SQRT((AG650/AF650)^2+(AA650/Z650)^2)</f>
        <v>0.64365531031287804</v>
      </c>
      <c r="AJ650" s="22">
        <f t="shared" ref="AJ650:AJ655" si="2036">(U650-1)*1000</f>
        <v>558.56221672867525</v>
      </c>
      <c r="AK650" s="3">
        <f t="shared" ref="AK650:AK655" si="2037">V650*1000</f>
        <v>1.3217472798470531</v>
      </c>
      <c r="AL650" s="3">
        <f t="shared" ref="AL650:AL655" si="2038">AF650/Q650</f>
        <v>0.41017938877154075</v>
      </c>
      <c r="AM650" s="3">
        <f t="shared" ref="AM650:AM655" si="2039">AL650*SQRT((R650/Q650)^2+(AG650/AF650)^2)</f>
        <v>1.1767873746117551E-3</v>
      </c>
      <c r="AN650" s="9">
        <f>AL650*1/((AN649+AN651)/2)</f>
        <v>0.40817051938273857</v>
      </c>
      <c r="AO650" s="21">
        <f t="shared" ref="AO650:AO655" si="2040">AN650*SQRT((R650/Q650)^2+(AG650/AF650)^2)</f>
        <v>1.1710240130224112E-3</v>
      </c>
      <c r="AP650" s="58">
        <f t="shared" ref="AP650:AP655" si="2041">ThU_Alter_Kombi(AN650,U650)</f>
        <v>32.545299999999997</v>
      </c>
      <c r="AQ650" s="58">
        <f t="shared" ref="AQ650:AQ655" si="2042">Montealter(AN650,AO650,U650,V650)</f>
        <v>0.1099</v>
      </c>
      <c r="AR650" s="58">
        <f t="shared" ref="AR650:AR655" si="2043">(AQ650/AP650)*100</f>
        <v>0.33768316776923246</v>
      </c>
      <c r="AS650" s="67">
        <f t="shared" ref="AS650:AS655" si="2044">Z650/Q650</f>
        <v>2.0654075469667154E-3</v>
      </c>
      <c r="AT650" s="67">
        <f t="shared" ref="AT650:AT655" si="2045">AS650*SQRT((Y650/X650)^2+(P650/O650)^2)</f>
        <v>3.1173719628521568E-6</v>
      </c>
      <c r="AU650" s="58">
        <v>0.75</v>
      </c>
      <c r="AV650" s="58">
        <f t="shared" ref="AV650:AV655" si="2046">AU650/2</f>
        <v>0.375</v>
      </c>
      <c r="AW650" s="58">
        <f t="shared" ref="AW650:AW655" si="2047">marincorr_age(AN650,U650,AS650,AU650)</f>
        <v>32.440300000000001</v>
      </c>
      <c r="AX650" s="57">
        <f t="shared" ref="AX650:AX655" si="2048">marincorr_age_error(AN650, AO650, U650, V650, AS650, AT650, AU650, AV650)</f>
        <v>0.12671559700000001</v>
      </c>
      <c r="AY650" s="47">
        <f t="shared" ref="AY650:AY655" si="2049">SQRT(((AU650*EXP(-0.0000091577*AW650*1000))/(0.0000091577*(EXP(-0.0000091577*AW650*1000)+(AJ650/1000)*EXP(-(0.0000091577-0.0000028263)*AW650*1000)-AS650*AU650*EXP(-0.0000091577*AW650*1000))))^2*AT650^2+((AS650*EXP(-0.0000091577*AW650*1000))/(0.0000091577*(EXP(-0.0000091577*AW650*1000)+(AJ650/1000)*EXP(-(0.0000091577-0.0000028263)*AW650*1000)-AS650*AU650*EXP(-0.0000091577*AW650*1000))))^2*AV650^2+((0.0000091577/(0.0000091577-0.0000028263))*(EXP(-(0.0000091577-0.0000028263)*AW650*1000)-1)/(0.0000091577*(EXP(-0.0000091577*AW650*1000)+(AJ650/1000)*EXP(-(0.0000091577-0.0000028263)*AW650*1000)-AS650*AU650*EXP(-0.0000091577*AW650*1000))))^2*T650^2+(1/(0.0000091577*(EXP(-0.0000091577*AW650*1000)+(AJ650/1000)*EXP(-(0.0000091577-0.0000028263)*AW650*1000)-AS650*AU650*EXP(-0.0000091577*AW650*1000))))^2*AO650^2)/1000</f>
        <v>0.12339428568227881</v>
      </c>
      <c r="AZ650" s="9" t="str">
        <f>Input!B650</f>
        <v>ZLOM18/DS1-3</v>
      </c>
      <c r="BA650" s="48" t="str">
        <f>Input!E650</f>
        <v>25 m</v>
      </c>
      <c r="BB650" s="58">
        <f t="shared" ref="BB650:BB655" si="2050">((U650-1)*EXP(0.0000028263*AW650*1000))*1000</f>
        <v>612.1957179065912</v>
      </c>
      <c r="BC650" s="22">
        <f t="shared" ref="BC650:BC655" si="2051">SQRT((EXP(0.0000028263*AW650*1000)*V650)^2+((U650-1)*0.0000028263*EXP(0.0000028263*AW650*1000)*AX650*1000)^2)*1000</f>
        <v>1.4651596503181579</v>
      </c>
      <c r="BD650" s="9">
        <f t="shared" ref="BD650:BD655" si="2052">AW650*1000-58</f>
        <v>32382.3</v>
      </c>
      <c r="BE650" s="49">
        <f t="shared" ref="BE650:BE655" si="2053">AY650/2*1000</f>
        <v>61.697142841139403</v>
      </c>
      <c r="BF650" s="89">
        <f t="shared" ref="BF650:BF655" si="2054">AY650/AW650*100</f>
        <v>0.38037344192957157</v>
      </c>
      <c r="BG650" s="85"/>
      <c r="BH650" s="85"/>
      <c r="BI650" s="85"/>
      <c r="BJ650" s="85"/>
      <c r="BK650" s="85"/>
      <c r="BL650" s="85"/>
      <c r="BM650" s="90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s="154" customFormat="1" ht="15" customHeight="1" x14ac:dyDescent="0.2">
      <c r="A651" s="137">
        <f>Input!A651</f>
        <v>9186</v>
      </c>
      <c r="B651" s="137" t="str">
        <f>Input!B651</f>
        <v>Hu1-13</v>
      </c>
      <c r="C651" s="137">
        <f>Input!O651</f>
        <v>2.0728445904216848</v>
      </c>
      <c r="D651" s="137">
        <f>C651*Input!P651/100</f>
        <v>1.2768327248938434E-2</v>
      </c>
      <c r="E651" s="138">
        <f>Input!M651</f>
        <v>2.6992533059861081</v>
      </c>
      <c r="F651" s="139">
        <f>E651*Input!N651/100</f>
        <v>1.7003136402218212E-4</v>
      </c>
      <c r="G651" s="140">
        <f t="shared" si="2029"/>
        <v>372.17304582936458</v>
      </c>
      <c r="H651" s="139">
        <f>G651*Input!L651/100</f>
        <v>1.423307905733133E-2</v>
      </c>
      <c r="I651" s="137">
        <v>0</v>
      </c>
      <c r="J651" s="141">
        <f>(((C651*$G$4*0.000000001*Input!G651*(234/233))-(I651*0.000000000000001))/Input!F651)*1000000000000</f>
        <v>758.16751592294531</v>
      </c>
      <c r="K651" s="137">
        <f>J651*Input!P651/100</f>
        <v>4.6701672655785389</v>
      </c>
      <c r="L651" s="142">
        <f t="shared" si="2030"/>
        <v>10.484905639991327</v>
      </c>
      <c r="M651" s="143">
        <f>L651*Input!P651/100</f>
        <v>6.4585018579909559E-2</v>
      </c>
      <c r="N651" s="137">
        <v>0</v>
      </c>
      <c r="O651" s="141">
        <f>(((G651*$D$4*0.000000001*Input!G651*(238/236))-(N651*0.000000001))/Input!F651)*1000000</f>
        <v>13.712618773401633</v>
      </c>
      <c r="P651" s="137">
        <f>O651*Input!N651/100</f>
        <v>8.6378528061332722E-4</v>
      </c>
      <c r="Q651" s="144">
        <f t="shared" si="2031"/>
        <v>10.230973620115694</v>
      </c>
      <c r="R651" s="145">
        <f>Q651*Input!N651/100</f>
        <v>6.4446948941226457E-4</v>
      </c>
      <c r="S651" s="143">
        <f>Input!S651*0.0000028263/0.000000000155125</f>
        <v>1.0011054937314134</v>
      </c>
      <c r="T651" s="137">
        <f>S651*Input!T651/100</f>
        <v>1.4036372192988682E-3</v>
      </c>
      <c r="U651" s="143">
        <f>S651</f>
        <v>1.0011054937314134</v>
      </c>
      <c r="V651" s="137">
        <f>U651*Input!T651/100</f>
        <v>1.4036372192988682E-3</v>
      </c>
      <c r="W651" s="146">
        <v>0</v>
      </c>
      <c r="X651" s="141">
        <f>((($L$4*0.000000001*Input!G651/Input!W651*(232/229))-(W651*0.000000001))/Input!F651)*1000000000</f>
        <v>0.90390572498383814</v>
      </c>
      <c r="Y651" s="141">
        <f>X651*Input!X651/100</f>
        <v>3.8116107054156139E-3</v>
      </c>
      <c r="Z651" s="141">
        <f t="shared" si="2032"/>
        <v>2.2070791464517465E-4</v>
      </c>
      <c r="AA651" s="141">
        <f>Z651*Input!X651/100</f>
        <v>9.3068627289261275E-7</v>
      </c>
      <c r="AB651" s="142">
        <v>0</v>
      </c>
      <c r="AC651" s="142">
        <v>0.85</v>
      </c>
      <c r="AD651" s="141">
        <f>(((Input!G651*$L$4*0.000000001*Input!U651*(230/229))-((AB651*0.000000000000001)+(Input!G651*AC651*0.000000000000001)))/Input!F651)*1000000000000</f>
        <v>225.72918333043651</v>
      </c>
      <c r="AE651" s="141">
        <f>AD651*Input!V651/100</f>
        <v>0.70455826976302238</v>
      </c>
      <c r="AF651" s="141">
        <f t="shared" si="2033"/>
        <v>10.290660222333679</v>
      </c>
      <c r="AG651" s="141">
        <f>AF651*Input!V651/100</f>
        <v>3.2119771373792773E-2</v>
      </c>
      <c r="AH651" s="137">
        <f t="shared" si="2034"/>
        <v>46625.696404579139</v>
      </c>
      <c r="AI651" s="146">
        <f t="shared" si="2035"/>
        <v>244.61312723740787</v>
      </c>
      <c r="AJ651" s="143">
        <f t="shared" si="2036"/>
        <v>1.1054937314134428</v>
      </c>
      <c r="AK651" s="146">
        <f t="shared" si="2037"/>
        <v>1.4036372192988682</v>
      </c>
      <c r="AL651" s="146">
        <f t="shared" si="2038"/>
        <v>1.0058339122388735</v>
      </c>
      <c r="AM651" s="146">
        <f t="shared" si="2039"/>
        <v>3.1401030890733875E-3</v>
      </c>
      <c r="AN651" s="137">
        <f>AF651/Q651</f>
        <v>1.0058339122388735</v>
      </c>
      <c r="AO651" s="141">
        <f t="shared" si="2040"/>
        <v>3.1401030890733875E-3</v>
      </c>
      <c r="AP651" s="137" t="str">
        <f t="shared" si="2041"/>
        <v>Out of range</v>
      </c>
      <c r="AQ651" s="137" t="e">
        <f t="shared" si="2042"/>
        <v>#VALUE!</v>
      </c>
      <c r="AR651" s="137" t="e">
        <f t="shared" si="2043"/>
        <v>#VALUE!</v>
      </c>
      <c r="AS651" s="145">
        <f t="shared" si="2044"/>
        <v>2.1572523089222748E-5</v>
      </c>
      <c r="AT651" s="145">
        <f t="shared" si="2045"/>
        <v>9.0977666810937977E-8</v>
      </c>
      <c r="AU651" s="137">
        <v>0.75</v>
      </c>
      <c r="AV651" s="137">
        <f t="shared" si="2046"/>
        <v>0.375</v>
      </c>
      <c r="AW651" s="137" t="str">
        <f t="shared" si="2047"/>
        <v>Out of range</v>
      </c>
      <c r="AX651" s="147">
        <f t="shared" si="2048"/>
        <v>249.675677963</v>
      </c>
      <c r="AY651" s="147" t="e">
        <f t="shared" si="2049"/>
        <v>#VALUE!</v>
      </c>
      <c r="AZ651" s="137" t="str">
        <f>Input!B651</f>
        <v>Hu1-13</v>
      </c>
      <c r="BA651" s="148">
        <f>Input!E651</f>
        <v>0</v>
      </c>
      <c r="BB651" s="137" t="e">
        <f t="shared" si="2050"/>
        <v>#VALUE!</v>
      </c>
      <c r="BC651" s="143" t="e">
        <f t="shared" si="2051"/>
        <v>#VALUE!</v>
      </c>
      <c r="BD651" s="137" t="e">
        <f t="shared" si="2052"/>
        <v>#VALUE!</v>
      </c>
      <c r="BE651" s="149" t="e">
        <f t="shared" si="2053"/>
        <v>#VALUE!</v>
      </c>
      <c r="BF651" s="150" t="e">
        <f t="shared" si="2054"/>
        <v>#VALUE!</v>
      </c>
      <c r="BG651" s="151"/>
      <c r="BH651" s="151"/>
      <c r="BI651" s="151"/>
      <c r="BJ651" s="151"/>
      <c r="BK651" s="151"/>
      <c r="BL651" s="151"/>
      <c r="BM651" s="155"/>
      <c r="BN651" s="151"/>
      <c r="BO651" s="151"/>
      <c r="BP651" s="151"/>
      <c r="BQ651" s="151"/>
      <c r="BR651" s="151"/>
      <c r="BS651" s="151"/>
      <c r="BT651" s="151"/>
      <c r="BU651" s="151"/>
      <c r="BV651" s="151"/>
      <c r="BW651" s="151"/>
      <c r="BX651" s="151"/>
      <c r="BY651" s="151"/>
      <c r="BZ651" s="151"/>
      <c r="CA651" s="151"/>
      <c r="CB651" s="151"/>
      <c r="CC651" s="151"/>
      <c r="CD651" s="151"/>
      <c r="CE651" s="151"/>
      <c r="CF651" s="151"/>
      <c r="CG651" s="151"/>
      <c r="CH651" s="151"/>
      <c r="CI651" s="151"/>
      <c r="CJ651" s="151"/>
      <c r="CK651" s="151"/>
      <c r="CL651" s="151"/>
      <c r="CM651" s="151"/>
      <c r="CN651" s="151"/>
      <c r="CO651" s="151"/>
      <c r="CP651" s="151"/>
      <c r="CQ651" s="151"/>
      <c r="CR651" s="151"/>
      <c r="CS651" s="151"/>
      <c r="CT651" s="151"/>
      <c r="CU651" s="151"/>
      <c r="CV651" s="151"/>
      <c r="CW651" s="151"/>
      <c r="CX651" s="151"/>
      <c r="CY651" s="151"/>
      <c r="CZ651" s="151"/>
      <c r="DA651" s="151"/>
      <c r="DB651" s="151"/>
      <c r="DC651" s="151"/>
      <c r="DD651" s="151"/>
      <c r="DE651" s="151"/>
    </row>
    <row r="652" spans="1:109" ht="15" customHeight="1" x14ac:dyDescent="0.2">
      <c r="A652" s="9">
        <f>Input!A652</f>
        <v>9730</v>
      </c>
      <c r="B652" s="9" t="str">
        <f>Input!B652</f>
        <v>ZLOM18/DS1-5</v>
      </c>
      <c r="C652" s="9">
        <f>Input!O652</f>
        <v>0.41009167075677599</v>
      </c>
      <c r="D652" s="9">
        <f>C652*Input!P652/100</f>
        <v>5.0165845585773078E-4</v>
      </c>
      <c r="E652" s="11">
        <f>Input!M652</f>
        <v>0.35271196490170093</v>
      </c>
      <c r="F652" s="12">
        <f>E652*Input!N652/100</f>
        <v>1.929734839770407E-5</v>
      </c>
      <c r="G652" s="13">
        <f t="shared" si="2029"/>
        <v>48.631925720646521</v>
      </c>
      <c r="H652" s="12">
        <f>G652*Input!L652/100</f>
        <v>2.6928506814466054E-3</v>
      </c>
      <c r="I652" s="9">
        <v>0.3</v>
      </c>
      <c r="J652" s="21">
        <f>(((C652*$G$4*0.000000001*Input!G652*(234/233))-(I652*0.000000000000001))/Input!F652)*1000000000000</f>
        <v>141.04061847431936</v>
      </c>
      <c r="K652" s="9">
        <f>J652*Input!P652/100</f>
        <v>0.17253268945081909</v>
      </c>
      <c r="L652" s="14">
        <f t="shared" si="2030"/>
        <v>1.950489232328902</v>
      </c>
      <c r="M652" s="22">
        <f>L652*Input!P652/100</f>
        <v>2.3860016826276402E-3</v>
      </c>
      <c r="N652" s="9">
        <v>5.0000000000000001E-3</v>
      </c>
      <c r="O652" s="21">
        <f>(((G652*$D$4*0.000000001*Input!G652*(238/236))-(N652*0.000000001))/Input!F652)*1000000</f>
        <v>1.6847894658563458</v>
      </c>
      <c r="P652" s="9">
        <f>O652*Input!N652/100</f>
        <v>9.217710918446607E-5</v>
      </c>
      <c r="Q652" s="23">
        <f t="shared" si="2031"/>
        <v>1.2570200386566399</v>
      </c>
      <c r="R652" s="24">
        <f>Q652*Input!N652/100</f>
        <v>6.8773265561356759E-5</v>
      </c>
      <c r="S652" s="65">
        <f>Input!S652*0.0000028263/0.000000000155125</f>
        <v>1.5479259658708189</v>
      </c>
      <c r="T652" s="9">
        <f>S652*Input!T652/100</f>
        <v>1.4337524208036928E-3</v>
      </c>
      <c r="U652" s="9">
        <f>S652*1/((U651+U653)/2)</f>
        <v>1.5465631998246827</v>
      </c>
      <c r="V652" s="9">
        <f>U652*Input!T652/100</f>
        <v>1.4324901710832821E-3</v>
      </c>
      <c r="W652" s="3">
        <v>3.0000000000000001E-3</v>
      </c>
      <c r="X652" s="21">
        <f>((($L$4*0.000000001*Input!G652/Input!W652*(232/229))-(W652*0.000000001))/Input!F652)*1000000000</f>
        <v>51.961864431533456</v>
      </c>
      <c r="Y652" s="21">
        <f>X652*Input!X652/100</f>
        <v>7.9641052449581279E-2</v>
      </c>
      <c r="Z652" s="21">
        <f t="shared" si="2032"/>
        <v>1.2687600512723909E-2</v>
      </c>
      <c r="AA652" s="21">
        <f>Z652*Input!X652/100</f>
        <v>1.944606624391979E-5</v>
      </c>
      <c r="AB652" s="14">
        <v>0.05</v>
      </c>
      <c r="AC652" s="14">
        <v>0.85</v>
      </c>
      <c r="AD652" s="21">
        <f>(((Input!G652*$L$4*0.000000001*Input!U652*(230/229))-((AB652*0.000000000000001)+(Input!G652*AC652*0.000000000000001)))/Input!F652)*1000000000000</f>
        <v>14.723869005891396</v>
      </c>
      <c r="AE652" s="21">
        <f>AD652*Input!V652/100</f>
        <v>3.7460871389633721E-2</v>
      </c>
      <c r="AF652" s="21">
        <f t="shared" si="2033"/>
        <v>0.67123945101939386</v>
      </c>
      <c r="AG652" s="21">
        <f>AF652*Input!V652/100</f>
        <v>1.7077858228855892E-3</v>
      </c>
      <c r="AH652" s="9">
        <f t="shared" si="2034"/>
        <v>52.905153369719791</v>
      </c>
      <c r="AI652" s="3">
        <f t="shared" si="2035"/>
        <v>0.15713996892856527</v>
      </c>
      <c r="AJ652" s="22">
        <f t="shared" si="2036"/>
        <v>546.56319982468267</v>
      </c>
      <c r="AK652" s="3">
        <f t="shared" si="2037"/>
        <v>1.432490171083282</v>
      </c>
      <c r="AL652" s="3">
        <f t="shared" si="2038"/>
        <v>0.53399264162625304</v>
      </c>
      <c r="AM652" s="3">
        <f t="shared" si="2039"/>
        <v>1.3589128157977461E-3</v>
      </c>
      <c r="AN652" s="9">
        <f>AL652*1/((AN651+AN653)/2)</f>
        <v>0.5303448552035096</v>
      </c>
      <c r="AO652" s="21">
        <f t="shared" si="2040"/>
        <v>1.3496298719278407E-3</v>
      </c>
      <c r="AP652" s="58">
        <f t="shared" si="2041"/>
        <v>44.655900000000003</v>
      </c>
      <c r="AQ652" s="58">
        <f t="shared" si="2042"/>
        <v>0.1484</v>
      </c>
      <c r="AR652" s="58">
        <f t="shared" si="2043"/>
        <v>0.3323189097073399</v>
      </c>
      <c r="AS652" s="67">
        <f t="shared" si="2044"/>
        <v>1.0093395588413191E-2</v>
      </c>
      <c r="AT652" s="67">
        <f t="shared" si="2045"/>
        <v>1.5479826219210092E-5</v>
      </c>
      <c r="AU652" s="58">
        <v>0.75</v>
      </c>
      <c r="AV652" s="58">
        <f t="shared" si="2046"/>
        <v>0.375</v>
      </c>
      <c r="AW652" s="58">
        <f t="shared" si="2047"/>
        <v>44.144300000000001</v>
      </c>
      <c r="AX652" s="57">
        <f t="shared" si="2048"/>
        <v>0.29932673430000001</v>
      </c>
      <c r="AY652" s="47">
        <f t="shared" si="2049"/>
        <v>0.2952576350430996</v>
      </c>
      <c r="AZ652" s="9" t="str">
        <f>Input!B652</f>
        <v>ZLOM18/DS1-5</v>
      </c>
      <c r="BA652" s="48" t="str">
        <f>Input!E652</f>
        <v>25 m</v>
      </c>
      <c r="BB652" s="58">
        <f t="shared" si="2050"/>
        <v>619.1917389597113</v>
      </c>
      <c r="BC652" s="22">
        <f t="shared" si="2051"/>
        <v>1.7052901092558179</v>
      </c>
      <c r="BD652" s="9">
        <f t="shared" si="2052"/>
        <v>44086.3</v>
      </c>
      <c r="BE652" s="49">
        <f t="shared" si="2053"/>
        <v>147.62881752154979</v>
      </c>
      <c r="BF652" s="89">
        <f t="shared" si="2054"/>
        <v>0.66884656692506073</v>
      </c>
      <c r="BG652" s="85"/>
      <c r="BH652" s="85"/>
      <c r="BI652" s="85"/>
      <c r="BJ652" s="85"/>
      <c r="BK652" s="85"/>
      <c r="BL652" s="85"/>
      <c r="BM652" s="90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s="154" customFormat="1" ht="15" customHeight="1" x14ac:dyDescent="0.2">
      <c r="A653" s="137">
        <f>Input!A653</f>
        <v>9186</v>
      </c>
      <c r="B653" s="137" t="str">
        <f>Input!B653</f>
        <v>Hu1-13</v>
      </c>
      <c r="C653" s="137">
        <f>Input!O653</f>
        <v>2.0665168231658519</v>
      </c>
      <c r="D653" s="137">
        <f>C653*Input!P653/100</f>
        <v>1.3579201893444635E-2</v>
      </c>
      <c r="E653" s="138">
        <f>Input!M653</f>
        <v>2.6992627634589139</v>
      </c>
      <c r="F653" s="139">
        <f>E653*Input!N653/100</f>
        <v>2.1856796442887131E-4</v>
      </c>
      <c r="G653" s="140">
        <f t="shared" si="2029"/>
        <v>372.17434982571501</v>
      </c>
      <c r="H653" s="139">
        <f>G653*Input!L653/100</f>
        <v>2.0744996734277682E-2</v>
      </c>
      <c r="I653" s="137">
        <v>0</v>
      </c>
      <c r="J653" s="141">
        <f>(((C653*$G$4*0.000000001*Input!G653*(234/233))-(I653*0.000000000000001))/Input!F653)*1000000000000</f>
        <v>755.85305993147256</v>
      </c>
      <c r="K653" s="137">
        <f>J653*Input!P653/100</f>
        <v>4.9667542927927215</v>
      </c>
      <c r="L653" s="142">
        <f t="shared" si="2030"/>
        <v>10.452898395986733</v>
      </c>
      <c r="M653" s="143">
        <f>L653*Input!P653/100</f>
        <v>6.8686601579809936E-2</v>
      </c>
      <c r="N653" s="137">
        <v>0</v>
      </c>
      <c r="O653" s="141">
        <f>(((G653*$D$4*0.000000001*Input!G653*(238/236))-(N653*0.000000001))/Input!F653)*1000000</f>
        <v>13.71266681880695</v>
      </c>
      <c r="P653" s="137">
        <f>O653*Input!N653/100</f>
        <v>1.1103586186760588E-3</v>
      </c>
      <c r="Q653" s="144">
        <f t="shared" si="2031"/>
        <v>10.231009466753195</v>
      </c>
      <c r="R653" s="145">
        <f>Q653*Input!N653/100</f>
        <v>8.284376547080816E-4</v>
      </c>
      <c r="S653" s="143">
        <f>Input!S653*0.0000028263/0.000000000155125</f>
        <v>1.0006568216350595</v>
      </c>
      <c r="T653" s="137">
        <f>S653*Input!T653/100</f>
        <v>1.4358208809179211E-3</v>
      </c>
      <c r="U653" s="143">
        <f>S653</f>
        <v>1.0006568216350595</v>
      </c>
      <c r="V653" s="137">
        <f>U653*Input!T653/100</f>
        <v>1.4358208809179211E-3</v>
      </c>
      <c r="W653" s="146">
        <v>0</v>
      </c>
      <c r="X653" s="141">
        <f>((($L$4*0.000000001*Input!G653/Input!W653*(232/229))-(W653*0.000000001))/Input!F653)*1000000000</f>
        <v>0.91241885435810932</v>
      </c>
      <c r="Y653" s="141">
        <f>X653*Input!X653/100</f>
        <v>4.4422481044288538E-3</v>
      </c>
      <c r="Z653" s="141">
        <f t="shared" si="2032"/>
        <v>2.2278657725275299E-4</v>
      </c>
      <c r="AA653" s="141">
        <f>Z653*Input!X653/100</f>
        <v>1.0846698813446529E-6</v>
      </c>
      <c r="AB653" s="142">
        <v>0</v>
      </c>
      <c r="AC653" s="142">
        <v>0.85</v>
      </c>
      <c r="AD653" s="141">
        <f>(((Input!G653*$L$4*0.000000001*Input!U653*(230/229))-((AB653*0.000000000000001)+(Input!G653*AC653*0.000000000000001)))/Input!F653)*1000000000000</f>
        <v>226.19866714555127</v>
      </c>
      <c r="AE653" s="141">
        <f>AD653*Input!V653/100</f>
        <v>0.60102923968667554</v>
      </c>
      <c r="AF653" s="141">
        <f t="shared" si="2033"/>
        <v>10.312063296362249</v>
      </c>
      <c r="AG653" s="141">
        <f>AF653*Input!V653/100</f>
        <v>2.7400035733302377E-2</v>
      </c>
      <c r="AH653" s="137">
        <f t="shared" si="2034"/>
        <v>46286.735150399742</v>
      </c>
      <c r="AI653" s="146">
        <f t="shared" si="2035"/>
        <v>256.73019190835339</v>
      </c>
      <c r="AJ653" s="143">
        <f t="shared" si="2036"/>
        <v>0.65682163505953461</v>
      </c>
      <c r="AK653" s="146">
        <f t="shared" si="2037"/>
        <v>1.4358208809179211</v>
      </c>
      <c r="AL653" s="146">
        <f t="shared" si="2038"/>
        <v>1.0079223687430305</v>
      </c>
      <c r="AM653" s="146">
        <f t="shared" si="2039"/>
        <v>2.6793793870335128E-3</v>
      </c>
      <c r="AN653" s="137">
        <f>AF653/Q653</f>
        <v>1.0079223687430305</v>
      </c>
      <c r="AO653" s="141">
        <f t="shared" si="2040"/>
        <v>2.6793793870335128E-3</v>
      </c>
      <c r="AP653" s="137" t="str">
        <f t="shared" si="2041"/>
        <v>Out of range</v>
      </c>
      <c r="AQ653" s="137" t="e">
        <f t="shared" si="2042"/>
        <v>#VALUE!</v>
      </c>
      <c r="AR653" s="137" t="e">
        <f t="shared" si="2043"/>
        <v>#VALUE!</v>
      </c>
      <c r="AS653" s="145">
        <f t="shared" si="2044"/>
        <v>2.1775620282311612E-5</v>
      </c>
      <c r="AT653" s="145">
        <f t="shared" si="2045"/>
        <v>1.0603253657111725E-7</v>
      </c>
      <c r="AU653" s="137">
        <v>0.75</v>
      </c>
      <c r="AV653" s="137">
        <f t="shared" si="2046"/>
        <v>0.375</v>
      </c>
      <c r="AW653" s="137" t="str">
        <f t="shared" si="2047"/>
        <v>Out of range</v>
      </c>
      <c r="AX653" s="147">
        <f t="shared" si="2048"/>
        <v>0</v>
      </c>
      <c r="AY653" s="147" t="e">
        <f t="shared" si="2049"/>
        <v>#VALUE!</v>
      </c>
      <c r="AZ653" s="137" t="str">
        <f>Input!B653</f>
        <v>Hu1-13</v>
      </c>
      <c r="BA653" s="148">
        <f>Input!E653</f>
        <v>0</v>
      </c>
      <c r="BB653" s="137" t="e">
        <f t="shared" si="2050"/>
        <v>#VALUE!</v>
      </c>
      <c r="BC653" s="143" t="e">
        <f t="shared" si="2051"/>
        <v>#VALUE!</v>
      </c>
      <c r="BD653" s="137" t="e">
        <f t="shared" si="2052"/>
        <v>#VALUE!</v>
      </c>
      <c r="BE653" s="149" t="e">
        <f t="shared" si="2053"/>
        <v>#VALUE!</v>
      </c>
      <c r="BF653" s="150" t="e">
        <f t="shared" si="2054"/>
        <v>#VALUE!</v>
      </c>
      <c r="BG653" s="151"/>
      <c r="BH653" s="151"/>
      <c r="BI653" s="151"/>
      <c r="BJ653" s="151"/>
      <c r="BK653" s="151"/>
      <c r="BL653" s="151"/>
      <c r="BM653" s="155"/>
      <c r="BN653" s="151"/>
      <c r="BO653" s="151"/>
      <c r="BP653" s="151"/>
      <c r="BQ653" s="151"/>
      <c r="BR653" s="151"/>
      <c r="BS653" s="151"/>
      <c r="BT653" s="151"/>
      <c r="BU653" s="151"/>
      <c r="BV653" s="151"/>
      <c r="BW653" s="151"/>
      <c r="BX653" s="151"/>
      <c r="BY653" s="151"/>
      <c r="BZ653" s="151"/>
      <c r="CA653" s="151"/>
      <c r="CB653" s="151"/>
      <c r="CC653" s="151"/>
      <c r="CD653" s="151"/>
      <c r="CE653" s="151"/>
      <c r="CF653" s="151"/>
      <c r="CG653" s="151"/>
      <c r="CH653" s="151"/>
      <c r="CI653" s="151"/>
      <c r="CJ653" s="151"/>
      <c r="CK653" s="151"/>
      <c r="CL653" s="151"/>
      <c r="CM653" s="151"/>
      <c r="CN653" s="151"/>
      <c r="CO653" s="151"/>
      <c r="CP653" s="151"/>
      <c r="CQ653" s="151"/>
      <c r="CR653" s="151"/>
      <c r="CS653" s="151"/>
      <c r="CT653" s="151"/>
      <c r="CU653" s="151"/>
      <c r="CV653" s="151"/>
      <c r="CW653" s="151"/>
      <c r="CX653" s="151"/>
      <c r="CY653" s="151"/>
      <c r="CZ653" s="151"/>
      <c r="DA653" s="151"/>
      <c r="DB653" s="151"/>
      <c r="DC653" s="151"/>
      <c r="DD653" s="151"/>
      <c r="DE653" s="151"/>
    </row>
    <row r="654" spans="1:109" ht="15" customHeight="1" x14ac:dyDescent="0.2">
      <c r="A654" s="9">
        <f>Input!A654</f>
        <v>9727</v>
      </c>
      <c r="B654" s="9" t="str">
        <f>Input!B654</f>
        <v>ZLOM18/DS1-2</v>
      </c>
      <c r="C654" s="9">
        <f>Input!O654</f>
        <v>0.5784303810021415</v>
      </c>
      <c r="D654" s="9">
        <f>C654*Input!P654/100</f>
        <v>5.3421425800611461E-4</v>
      </c>
      <c r="E654" s="11">
        <f>Input!M654</f>
        <v>0.4941149895612752</v>
      </c>
      <c r="F654" s="12">
        <f>E654*Input!N654/100</f>
        <v>2.198431039564007E-5</v>
      </c>
      <c r="G654" s="13">
        <f t="shared" si="2029"/>
        <v>68.128574760708617</v>
      </c>
      <c r="H654" s="12">
        <f>G654*Input!L654/100</f>
        <v>2.6463763970152494E-3</v>
      </c>
      <c r="I654" s="9">
        <v>0.3</v>
      </c>
      <c r="J654" s="21">
        <f>(((C654*$G$4*0.000000001*Input!G654*(234/233))-(I654*0.000000000000001))/Input!F654)*1000000000000</f>
        <v>169.91491804515354</v>
      </c>
      <c r="K654" s="9">
        <f>J654*Input!P654/100</f>
        <v>0.1569263559607624</v>
      </c>
      <c r="L654" s="14">
        <f t="shared" si="2030"/>
        <v>2.3497998069220336</v>
      </c>
      <c r="M654" s="22">
        <f>L654*Input!P654/100</f>
        <v>2.1701774345651427E-3</v>
      </c>
      <c r="N654" s="9">
        <v>5.0000000000000001E-3</v>
      </c>
      <c r="O654" s="21">
        <f>(((G654*$D$4*0.000000001*Input!G654*(238/236))-(N654*0.000000001))/Input!F654)*1000000</f>
        <v>2.0159284566923534</v>
      </c>
      <c r="P654" s="9">
        <f>O654*Input!N654/100</f>
        <v>8.969328569991171E-5</v>
      </c>
      <c r="Q654" s="23">
        <f t="shared" si="2031"/>
        <v>1.5040825681281356</v>
      </c>
      <c r="R654" s="24">
        <f>Q654*Input!N654/100</f>
        <v>6.6920086896695626E-5</v>
      </c>
      <c r="S654" s="65">
        <f>Input!S654*0.0000028263/0.000000000155125</f>
        <v>1.5573210868948517</v>
      </c>
      <c r="T654" s="9">
        <f>S654*Input!T654/100</f>
        <v>8.1078161486739593E-4</v>
      </c>
      <c r="U654" s="9">
        <f>S654*1/((U653+U655)/2)</f>
        <v>1.5561774278532039</v>
      </c>
      <c r="V654" s="9">
        <f>U654*Input!T654/100</f>
        <v>8.101861964065223E-4</v>
      </c>
      <c r="W654" s="3">
        <v>3.0000000000000001E-3</v>
      </c>
      <c r="X654" s="21">
        <f>((($L$4*0.000000001*Input!G654/Input!W654*(232/229))-(W654*0.000000001))/Input!F654)*1000000000</f>
        <v>11.516774712351861</v>
      </c>
      <c r="Y654" s="21">
        <f>X654*Input!X654/100</f>
        <v>1.6557204539766127E-2</v>
      </c>
      <c r="Z654" s="21">
        <f t="shared" si="2032"/>
        <v>2.8120668560284957E-3</v>
      </c>
      <c r="AA654" s="21">
        <f>Z654*Input!X654/100</f>
        <v>4.042795598391347E-6</v>
      </c>
      <c r="AB654" s="14">
        <v>0.05</v>
      </c>
      <c r="AC654" s="14">
        <v>0.85</v>
      </c>
      <c r="AD654" s="21">
        <f>(((Input!G654*$L$4*0.000000001*Input!U654*(230/229))-((AB654*0.000000000000001)+(Input!G654*AC654*0.000000000000001)))/Input!F654)*1000000000000</f>
        <v>14.019198353469974</v>
      </c>
      <c r="AE654" s="21">
        <f>AD654*Input!V654/100</f>
        <v>2.9504152743883821E-2</v>
      </c>
      <c r="AF654" s="21">
        <f t="shared" si="2033"/>
        <v>0.63911455628611602</v>
      </c>
      <c r="AG654" s="21">
        <f>AF654*Input!V654/100</f>
        <v>1.3450507663897778E-3</v>
      </c>
      <c r="AH654" s="9">
        <f t="shared" si="2034"/>
        <v>227.27573311992396</v>
      </c>
      <c r="AI654" s="3">
        <f t="shared" si="2035"/>
        <v>0.57926388110244842</v>
      </c>
      <c r="AJ654" s="22">
        <f t="shared" si="2036"/>
        <v>556.17742785320388</v>
      </c>
      <c r="AK654" s="3">
        <f t="shared" si="2037"/>
        <v>0.81018619640652234</v>
      </c>
      <c r="AL654" s="3">
        <f t="shared" si="2038"/>
        <v>0.42491986133547732</v>
      </c>
      <c r="AM654" s="3">
        <f t="shared" si="2039"/>
        <v>8.9446639442911926E-4</v>
      </c>
      <c r="AN654" s="9">
        <f>AL654*1/((AN653+AN655)/2)</f>
        <v>0.42201236173216927</v>
      </c>
      <c r="AO654" s="21">
        <f t="shared" si="2040"/>
        <v>8.8834603874887058E-4</v>
      </c>
      <c r="AP654" s="58">
        <f t="shared" si="2041"/>
        <v>33.876100000000001</v>
      </c>
      <c r="AQ654" s="58">
        <f t="shared" si="2042"/>
        <v>7.9500000000000001E-2</v>
      </c>
      <c r="AR654" s="58">
        <f t="shared" si="2043"/>
        <v>0.23467872629966258</v>
      </c>
      <c r="AS654" s="67">
        <f t="shared" si="2044"/>
        <v>1.8696226627559257E-3</v>
      </c>
      <c r="AT654" s="67">
        <f t="shared" si="2045"/>
        <v>2.6891682927810971E-6</v>
      </c>
      <c r="AU654" s="58">
        <v>0.75</v>
      </c>
      <c r="AV654" s="58">
        <f t="shared" si="2046"/>
        <v>0.375</v>
      </c>
      <c r="AW654" s="58">
        <f t="shared" si="2047"/>
        <v>33.781100000000002</v>
      </c>
      <c r="AX654" s="57">
        <f t="shared" si="2048"/>
        <v>9.21557135E-2</v>
      </c>
      <c r="AY654" s="47">
        <f t="shared" si="2049"/>
        <v>9.7111818682075135E-2</v>
      </c>
      <c r="AZ654" s="9" t="str">
        <f>Input!B654</f>
        <v>ZLOM18/DS1-2</v>
      </c>
      <c r="BA654" s="48" t="str">
        <f>Input!E654</f>
        <v>25 m</v>
      </c>
      <c r="BB654" s="58">
        <f t="shared" si="2050"/>
        <v>611.89633512750652</v>
      </c>
      <c r="BC654" s="22">
        <f t="shared" si="2051"/>
        <v>0.90548820610854663</v>
      </c>
      <c r="BD654" s="9">
        <f t="shared" si="2052"/>
        <v>33723.1</v>
      </c>
      <c r="BE654" s="49">
        <f t="shared" si="2053"/>
        <v>48.55590934103757</v>
      </c>
      <c r="BF654" s="89">
        <f t="shared" si="2054"/>
        <v>0.28747382021922063</v>
      </c>
      <c r="BG654" s="85"/>
      <c r="BH654" s="85"/>
      <c r="BI654" s="85"/>
      <c r="BJ654" s="85"/>
      <c r="BK654" s="85"/>
      <c r="BL654" s="85"/>
      <c r="BM654" s="90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s="154" customFormat="1" ht="15" customHeight="1" x14ac:dyDescent="0.2">
      <c r="A655" s="137">
        <f>Input!A655</f>
        <v>9186</v>
      </c>
      <c r="B655" s="137" t="str">
        <f>Input!B655</f>
        <v>Hu1-13</v>
      </c>
      <c r="C655" s="137">
        <f>Input!O655</f>
        <v>2.0553935534795498</v>
      </c>
      <c r="D655" s="137">
        <f>C655*Input!P655/100</f>
        <v>1.3143202600848147E-2</v>
      </c>
      <c r="E655" s="138">
        <f>Input!M655</f>
        <v>2.6986970783664295</v>
      </c>
      <c r="F655" s="139">
        <f>E655*Input!N655/100</f>
        <v>2.4028719214337375E-4</v>
      </c>
      <c r="G655" s="140">
        <f t="shared" si="2029"/>
        <v>372.09635316516329</v>
      </c>
      <c r="H655" s="139">
        <f>G655*Input!L655/100</f>
        <v>2.0043510175512803E-2</v>
      </c>
      <c r="I655" s="137">
        <v>0</v>
      </c>
      <c r="J655" s="141">
        <f>(((C655*$G$4*0.000000001*Input!G655*(234/233))-(I655*0.000000000000001))/Input!F655)*1000000000000</f>
        <v>751.78459199809549</v>
      </c>
      <c r="K655" s="137">
        <f>J655*Input!P655/100</f>
        <v>4.8072823757278762</v>
      </c>
      <c r="L655" s="142">
        <f t="shared" si="2030"/>
        <v>10.396634441801275</v>
      </c>
      <c r="M655" s="143">
        <f>L655*Input!P655/100</f>
        <v>6.6481220885521039E-2</v>
      </c>
      <c r="N655" s="137">
        <v>0</v>
      </c>
      <c r="O655" s="141">
        <f>(((G655*$D$4*0.000000001*Input!G655*(238/236))-(N655*0.000000001))/Input!F655)*1000000</f>
        <v>13.709793052198302</v>
      </c>
      <c r="P655" s="137">
        <f>O655*Input!N655/100</f>
        <v>1.2206956104067657E-3</v>
      </c>
      <c r="Q655" s="144">
        <f t="shared" si="2031"/>
        <v>10.228865351843471</v>
      </c>
      <c r="R655" s="145">
        <f>Q655*Input!N655/100</f>
        <v>9.1075999374294397E-4</v>
      </c>
      <c r="S655" s="143">
        <f>Input!S655*0.0000028263/0.000000000155125</f>
        <v>1.0008130095309478</v>
      </c>
      <c r="T655" s="137">
        <f>S655*Input!T655/100</f>
        <v>1.1514756194049289E-3</v>
      </c>
      <c r="U655" s="143">
        <f>S655</f>
        <v>1.0008130095309478</v>
      </c>
      <c r="V655" s="137">
        <f>U655*Input!T655/100</f>
        <v>1.1514756194049289E-3</v>
      </c>
      <c r="W655" s="146">
        <v>0</v>
      </c>
      <c r="X655" s="141">
        <f>((($L$4*0.000000001*Input!G655/Input!W655*(232/229))-(W655*0.000000001))/Input!F655)*1000000000</f>
        <v>0.91249453142736892</v>
      </c>
      <c r="Y655" s="141">
        <f>X655*Input!X655/100</f>
        <v>3.4984450913863561E-3</v>
      </c>
      <c r="Z655" s="141">
        <f t="shared" si="2032"/>
        <v>2.2280505542772319E-4</v>
      </c>
      <c r="AA655" s="141">
        <f>Z655*Input!X655/100</f>
        <v>8.5422019053406908E-7</v>
      </c>
      <c r="AB655" s="142">
        <v>0</v>
      </c>
      <c r="AC655" s="142">
        <v>0.85</v>
      </c>
      <c r="AD655" s="141">
        <f>(((Input!G655*$L$4*0.000000001*Input!U655*(230/229))-((AB655*0.000000000000001)+(Input!G655*AC655*0.000000000000001)))/Input!F655)*1000000000000</f>
        <v>225.68781381120041</v>
      </c>
      <c r="AE655" s="141">
        <f>AD655*Input!V655/100</f>
        <v>0.68908515273757331</v>
      </c>
      <c r="AF655" s="141">
        <f t="shared" si="2033"/>
        <v>10.288774247025838</v>
      </c>
      <c r="AG655" s="141">
        <f>AF655*Input!V655/100</f>
        <v>3.1414374811682258E-2</v>
      </c>
      <c r="AH655" s="137">
        <f t="shared" si="2034"/>
        <v>46178.36981873808</v>
      </c>
      <c r="AI655" s="146">
        <f t="shared" si="2035"/>
        <v>226.32819465585149</v>
      </c>
      <c r="AJ655" s="143">
        <f t="shared" si="2036"/>
        <v>0.81300953094776141</v>
      </c>
      <c r="AK655" s="146">
        <f t="shared" si="2037"/>
        <v>1.1514756194049289</v>
      </c>
      <c r="AL655" s="146">
        <f t="shared" si="2038"/>
        <v>1.0058568465926252</v>
      </c>
      <c r="AM655" s="146">
        <f t="shared" si="2039"/>
        <v>3.0724550855705185E-3</v>
      </c>
      <c r="AN655" s="137">
        <f>AF655/Q655</f>
        <v>1.0058568465926252</v>
      </c>
      <c r="AO655" s="141">
        <f t="shared" si="2040"/>
        <v>3.0724550855705185E-3</v>
      </c>
      <c r="AP655" s="137" t="str">
        <f t="shared" si="2041"/>
        <v>Out of range</v>
      </c>
      <c r="AQ655" s="137" t="e">
        <f t="shared" si="2042"/>
        <v>#VALUE!</v>
      </c>
      <c r="AR655" s="137" t="e">
        <f t="shared" si="2043"/>
        <v>#VALUE!</v>
      </c>
      <c r="AS655" s="145">
        <f t="shared" si="2044"/>
        <v>2.178199123401001E-5</v>
      </c>
      <c r="AT655" s="145">
        <f t="shared" si="2045"/>
        <v>8.3533264741475108E-8</v>
      </c>
      <c r="AU655" s="137">
        <v>0.75</v>
      </c>
      <c r="AV655" s="137">
        <f t="shared" si="2046"/>
        <v>0.375</v>
      </c>
      <c r="AW655" s="137" t="str">
        <f t="shared" si="2047"/>
        <v>Out of range</v>
      </c>
      <c r="AX655" s="147">
        <f t="shared" si="2048"/>
        <v>196.2642062534</v>
      </c>
      <c r="AY655" s="147" t="e">
        <f t="shared" si="2049"/>
        <v>#VALUE!</v>
      </c>
      <c r="AZ655" s="137" t="str">
        <f>Input!B655</f>
        <v>Hu1-13</v>
      </c>
      <c r="BA655" s="148">
        <f>Input!E655</f>
        <v>0</v>
      </c>
      <c r="BB655" s="137" t="e">
        <f t="shared" si="2050"/>
        <v>#VALUE!</v>
      </c>
      <c r="BC655" s="143" t="e">
        <f t="shared" si="2051"/>
        <v>#VALUE!</v>
      </c>
      <c r="BD655" s="137" t="e">
        <f t="shared" si="2052"/>
        <v>#VALUE!</v>
      </c>
      <c r="BE655" s="149" t="e">
        <f t="shared" si="2053"/>
        <v>#VALUE!</v>
      </c>
      <c r="BF655" s="150" t="e">
        <f t="shared" si="2054"/>
        <v>#VALUE!</v>
      </c>
      <c r="BG655" s="151"/>
      <c r="BH655" s="151"/>
      <c r="BI655" s="151"/>
      <c r="BJ655" s="151"/>
      <c r="BK655" s="151"/>
      <c r="BL655" s="151"/>
      <c r="BM655" s="155"/>
      <c r="BN655" s="151"/>
      <c r="BO655" s="151"/>
      <c r="BP655" s="151"/>
      <c r="BQ655" s="151"/>
      <c r="BR655" s="151"/>
      <c r="BS655" s="151"/>
      <c r="BT655" s="151"/>
      <c r="BU655" s="151"/>
      <c r="BV655" s="151"/>
      <c r="BW655" s="151"/>
      <c r="BX655" s="151"/>
      <c r="BY655" s="151"/>
      <c r="BZ655" s="151"/>
      <c r="CA655" s="151"/>
      <c r="CB655" s="151"/>
      <c r="CC655" s="151"/>
      <c r="CD655" s="151"/>
      <c r="CE655" s="151"/>
      <c r="CF655" s="151"/>
      <c r="CG655" s="151"/>
      <c r="CH655" s="151"/>
      <c r="CI655" s="151"/>
      <c r="CJ655" s="151"/>
      <c r="CK655" s="151"/>
      <c r="CL655" s="151"/>
      <c r="CM655" s="151"/>
      <c r="CN655" s="151"/>
      <c r="CO655" s="151"/>
      <c r="CP655" s="151"/>
      <c r="CQ655" s="151"/>
      <c r="CR655" s="151"/>
      <c r="CS655" s="151"/>
      <c r="CT655" s="151"/>
      <c r="CU655" s="151"/>
      <c r="CV655" s="151"/>
      <c r="CW655" s="151"/>
      <c r="CX655" s="151"/>
      <c r="CY655" s="151"/>
      <c r="CZ655" s="151"/>
      <c r="DA655" s="151"/>
      <c r="DB655" s="151"/>
      <c r="DC655" s="151"/>
      <c r="DD655" s="151"/>
      <c r="DE655" s="151"/>
    </row>
    <row r="656" spans="1:109" ht="15" customHeight="1" x14ac:dyDescent="0.2">
      <c r="A656" s="9">
        <f>Input!A656</f>
        <v>9733</v>
      </c>
      <c r="B656" s="9" t="str">
        <f>Input!B656</f>
        <v>ZLOM18/PS/904-2</v>
      </c>
      <c r="C656" s="9">
        <f>Input!O656</f>
        <v>1.5174897505170386</v>
      </c>
      <c r="D656" s="9">
        <f>C656*Input!P656/100</f>
        <v>1.6340195958748571E-3</v>
      </c>
      <c r="E656" s="11">
        <f>Input!M656</f>
        <v>1.3144659884574175</v>
      </c>
      <c r="F656" s="12">
        <f>E656*Input!N656/100</f>
        <v>4.4830360658985732E-5</v>
      </c>
      <c r="G656" s="13">
        <f t="shared" ref="G656:G659" si="2055">E656*137.88</f>
        <v>181.23857048850871</v>
      </c>
      <c r="H656" s="12">
        <f>G656*Input!L656/100</f>
        <v>4.6110412826520118E-3</v>
      </c>
      <c r="I656" s="9">
        <v>0.3</v>
      </c>
      <c r="J656" s="21">
        <f>(((C656*$G$4*0.000000001*Input!G656*(234/233))-(I656*0.000000000000001))/Input!F656)*1000000000000</f>
        <v>961.82533582466181</v>
      </c>
      <c r="K656" s="9">
        <f>J656*Input!P656/100</f>
        <v>1.0356850489506919</v>
      </c>
      <c r="L656" s="14">
        <f t="shared" ref="L656:L659" si="2056">(J656/234)*602200000000*0.0000028263/(365.2425*24*60)</f>
        <v>13.301345252174428</v>
      </c>
      <c r="M656" s="22">
        <f>L656*Input!P656/100</f>
        <v>1.4322771396738978E-2</v>
      </c>
      <c r="N656" s="9">
        <v>5.0000000000000001E-3</v>
      </c>
      <c r="O656" s="21">
        <f>(((G656*$D$4*0.000000001*Input!G656*(238/236))-(N656*0.000000001))/Input!F656)*1000000</f>
        <v>11.571612058327208</v>
      </c>
      <c r="P656" s="9">
        <f>O656*Input!N656/100</f>
        <v>3.9465421436233862E-4</v>
      </c>
      <c r="Q656" s="23">
        <f t="shared" ref="Q656:Q659" si="2057">(O656/238.05)*602200000000000000*0.00000000015512/(365.2425*24*60)</f>
        <v>8.6335702659945017</v>
      </c>
      <c r="R656" s="24">
        <f>Q656*Input!N656/100</f>
        <v>2.9445118565102178E-4</v>
      </c>
      <c r="S656" s="65">
        <f>Input!S656*0.0000028263/0.000000000155125</f>
        <v>1.5352633995981595</v>
      </c>
      <c r="T656" s="9">
        <f>S656*Input!T656/100</f>
        <v>5.3671386462374269E-4</v>
      </c>
      <c r="U656" s="9">
        <f>S656*1/((U655+U657)/2)</f>
        <v>1.5339074908813868</v>
      </c>
      <c r="V656" s="9">
        <f>U656*Input!T656/100</f>
        <v>5.3623985149502064E-4</v>
      </c>
      <c r="W656" s="3">
        <v>3.0000000000000001E-3</v>
      </c>
      <c r="X656" s="21">
        <f>((($L$4*0.000000001*Input!G656/Input!W656*(232/229))-(W656*0.000000001))/Input!F656)*1000000000</f>
        <v>56.516168077790191</v>
      </c>
      <c r="Y656" s="21">
        <f>X656*Input!X656/100</f>
        <v>9.0473887981342982E-2</v>
      </c>
      <c r="Z656" s="21">
        <f t="shared" ref="Z656:Z659" si="2058">(X656/232)*6.022E+23*0.000000001*0.000000000049475/(365.2425*24*60)</f>
        <v>1.379963115114498E-2</v>
      </c>
      <c r="AA656" s="21">
        <f>Z656*Input!X656/100</f>
        <v>2.2091134721555583E-5</v>
      </c>
      <c r="AB656" s="14">
        <v>0.05</v>
      </c>
      <c r="AC656" s="14">
        <v>0.85</v>
      </c>
      <c r="AD656" s="21">
        <f>(((Input!G656*$L$4*0.000000001*Input!U656*(230/229))-((AB656*0.000000000000001)+(Input!G656*AC656*0.000000000000001)))/Input!F656)*1000000000000</f>
        <v>61.579567886800767</v>
      </c>
      <c r="AE656" s="21">
        <f>AD656*Input!V656/100</f>
        <v>0.1361427647230555</v>
      </c>
      <c r="AF656" s="21">
        <f t="shared" ref="AF656:AF659" si="2059">(AD656/230)*602200000000*0.0000091577/(365.2425*24*60)</f>
        <v>2.8073215895773447</v>
      </c>
      <c r="AG656" s="21">
        <f>AF656*Input!V656/100</f>
        <v>6.2065476551306595E-3</v>
      </c>
      <c r="AH656" s="9">
        <f t="shared" ref="AH656:AH659" si="2060">AF656/Z656</f>
        <v>203.43453812853659</v>
      </c>
      <c r="AI656" s="3">
        <f t="shared" ref="AI656:AI659" si="2061">AH656*SQRT((AG656/AF656)^2+(AA656/Z656)^2)</f>
        <v>0.55528861011031305</v>
      </c>
      <c r="AJ656" s="22">
        <f t="shared" ref="AJ656:AJ659" si="2062">(U656-1)*1000</f>
        <v>533.90749088138682</v>
      </c>
      <c r="AK656" s="3">
        <f t="shared" ref="AK656:AK659" si="2063">V656*1000</f>
        <v>0.53623985149502063</v>
      </c>
      <c r="AL656" s="3">
        <f t="shared" ref="AL656:AL659" si="2064">AF656/Q656</f>
        <v>0.32516346112739597</v>
      </c>
      <c r="AM656" s="3">
        <f t="shared" ref="AM656:AM659" si="2065">AL656*SQRT((R656/Q656)^2+(AG656/AF656)^2)</f>
        <v>7.1897093775902764E-4</v>
      </c>
      <c r="AN656" s="9">
        <f>AL656*1/((AN655+AN657)/2)</f>
        <v>0.32327646502337237</v>
      </c>
      <c r="AO656" s="21">
        <f t="shared" ref="AO656:AO659" si="2066">AN656*SQRT((R656/Q656)^2+(AG656/AF656)^2)</f>
        <v>7.1479858901555692E-4</v>
      </c>
      <c r="AP656" s="58">
        <f t="shared" ref="AP656:AP659" si="2067">ThU_Alter_Kombi(AN656,U656)</f>
        <v>25.489699999999999</v>
      </c>
      <c r="AQ656" s="58">
        <f t="shared" ref="AQ656:AQ659" si="2068">Montealter(AN656,AO656,U656,V656)</f>
        <v>6.5799999999999997E-2</v>
      </c>
      <c r="AR656" s="58">
        <f t="shared" ref="AR656:AR659" si="2069">(AQ656/AP656)*100</f>
        <v>0.25814348540783139</v>
      </c>
      <c r="AS656" s="67">
        <f t="shared" ref="AS656:AS659" si="2070">Z656/Q656</f>
        <v>1.5983690091106704E-3</v>
      </c>
      <c r="AT656" s="67">
        <f t="shared" ref="AT656:AT659" si="2071">AS656*SQRT((Y656/X656)^2+(P656/O656)^2)</f>
        <v>2.5593290928266871E-6</v>
      </c>
      <c r="AU656" s="58">
        <v>0.75</v>
      </c>
      <c r="AV656" s="58">
        <f t="shared" ref="AV656:AV659" si="2072">AU656/2</f>
        <v>0.375</v>
      </c>
      <c r="AW656" s="58">
        <f t="shared" ref="AW656:AW659" si="2073">marincorr_age(AN656,U656,AS656,AU656)</f>
        <v>25.406500000000001</v>
      </c>
      <c r="AX656" s="57">
        <f t="shared" ref="AX656:AX659" si="2074">marincorr_age_error(AN656, AO656, U656, V656, AS656, AT656, AU656, AV656)</f>
        <v>7.4763066500000003E-2</v>
      </c>
      <c r="AY656" s="47">
        <f t="shared" ref="AY656:AY659" si="2075">SQRT(((AU656*EXP(-0.0000091577*AW656*1000))/(0.0000091577*(EXP(-0.0000091577*AW656*1000)+(AJ656/1000)*EXP(-(0.0000091577-0.0000028263)*AW656*1000)-AS656*AU656*EXP(-0.0000091577*AW656*1000))))^2*AT656^2+((AS656*EXP(-0.0000091577*AW656*1000))/(0.0000091577*(EXP(-0.0000091577*AW656*1000)+(AJ656/1000)*EXP(-(0.0000091577-0.0000028263)*AW656*1000)-AS656*AU656*EXP(-0.0000091577*AW656*1000))))^2*AV656^2+((0.0000091577/(0.0000091577-0.0000028263))*(EXP(-(0.0000091577-0.0000028263)*AW656*1000)-1)/(0.0000091577*(EXP(-0.0000091577*AW656*1000)+(AJ656/1000)*EXP(-(0.0000091577-0.0000028263)*AW656*1000)-AS656*AU656*EXP(-0.0000091577*AW656*1000))))^2*T656^2+(1/(0.0000091577*(EXP(-0.0000091577*AW656*1000)+(AJ656/1000)*EXP(-(0.0000091577-0.0000028263)*AW656*1000)-AS656*AU656*EXP(-0.0000091577*AW656*1000))))^2*AO656^2)/1000</f>
        <v>7.5886370816767648E-2</v>
      </c>
      <c r="AZ656" s="9" t="str">
        <f>Input!B656</f>
        <v>ZLOM18/PS/904-2</v>
      </c>
      <c r="BA656" s="48" t="str">
        <f>Input!E656</f>
        <v>60 m</v>
      </c>
      <c r="BB656" s="58">
        <f t="shared" ref="BB656:BB659" si="2076">((U656-1)*EXP(0.0000028263*AW656*1000))*1000</f>
        <v>573.65546266995159</v>
      </c>
      <c r="BC656" s="22">
        <f t="shared" ref="BC656:BC659" si="2077">SQRT((EXP(0.0000028263*AW656*1000)*V656)^2+((U656-1)*0.0000028263*EXP(0.0000028263*AW656*1000)*AX656*1000)^2)*1000</f>
        <v>0.58877424756869112</v>
      </c>
      <c r="BD656" s="9">
        <f t="shared" ref="BD656:BD659" si="2078">AW656*1000-58</f>
        <v>25348.5</v>
      </c>
      <c r="BE656" s="49">
        <f t="shared" ref="BE656:BE659" si="2079">AY656/2*1000</f>
        <v>37.943185408383826</v>
      </c>
      <c r="BF656" s="89">
        <f t="shared" ref="BF656:BF659" si="2080">AY656/AW656*100</f>
        <v>0.29868880332500597</v>
      </c>
      <c r="BG656" s="85"/>
      <c r="BH656" s="85"/>
      <c r="BI656" s="85"/>
      <c r="BJ656" s="85"/>
      <c r="BK656" s="85"/>
      <c r="BL656" s="85"/>
      <c r="BM656" s="90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s="154" customFormat="1" ht="15" customHeight="1" x14ac:dyDescent="0.2">
      <c r="A657" s="137">
        <f>Input!A657</f>
        <v>9186</v>
      </c>
      <c r="B657" s="137" t="str">
        <f>Input!B657</f>
        <v>Hu1-13</v>
      </c>
      <c r="C657" s="137">
        <f>Input!O657</f>
        <v>2.0644585661784989</v>
      </c>
      <c r="D657" s="137">
        <f>C657*Input!P657/100</f>
        <v>8.8954568099242123E-3</v>
      </c>
      <c r="E657" s="138">
        <f>Input!M657</f>
        <v>2.6989286599419886</v>
      </c>
      <c r="F657" s="139">
        <f>E657*Input!N657/100</f>
        <v>2.0773796295866728E-4</v>
      </c>
      <c r="G657" s="140">
        <f t="shared" si="2055"/>
        <v>372.12828363280136</v>
      </c>
      <c r="H657" s="139">
        <f>G657*Input!L657/100</f>
        <v>1.8782269763500337E-2</v>
      </c>
      <c r="I657" s="137">
        <v>0</v>
      </c>
      <c r="J657" s="141">
        <f>(((C657*$G$4*0.000000001*Input!G657*(234/233))-(I657*0.000000000000001))/Input!F657)*1000000000000</f>
        <v>755.10022800454294</v>
      </c>
      <c r="K657" s="137">
        <f>J657*Input!P657/100</f>
        <v>3.2536189272192781</v>
      </c>
      <c r="L657" s="142">
        <f t="shared" si="2056"/>
        <v>10.442487277664126</v>
      </c>
      <c r="M657" s="143">
        <f>L657*Input!P657/100</f>
        <v>4.499518473678716E-2</v>
      </c>
      <c r="N657" s="137">
        <v>0</v>
      </c>
      <c r="O657" s="141">
        <f>(((G657*$D$4*0.000000001*Input!G657*(238/236))-(N657*0.000000001))/Input!F657)*1000000</f>
        <v>13.710969521947744</v>
      </c>
      <c r="P657" s="137">
        <f>O657*Input!N657/100</f>
        <v>1.0553405582565559E-3</v>
      </c>
      <c r="Q657" s="144">
        <f t="shared" si="2057"/>
        <v>10.22974311495862</v>
      </c>
      <c r="R657" s="145">
        <f>Q657*Input!N657/100</f>
        <v>7.8738872495341639E-4</v>
      </c>
      <c r="S657" s="143">
        <f>Input!S657*0.0000028263/0.000000000155125</f>
        <v>1.0009549050595128</v>
      </c>
      <c r="T657" s="137">
        <f>S657*Input!T657/100</f>
        <v>9.3443151348133417E-4</v>
      </c>
      <c r="U657" s="143">
        <f>S657</f>
        <v>1.0009549050595128</v>
      </c>
      <c r="V657" s="137">
        <f>U657*Input!T657/100</f>
        <v>9.3443151348133417E-4</v>
      </c>
      <c r="W657" s="146">
        <v>0</v>
      </c>
      <c r="X657" s="141">
        <f>((($L$4*0.000000001*Input!G657/Input!W657*(232/229))-(W657*0.000000001))/Input!F657)*1000000000</f>
        <v>0.90724947785718713</v>
      </c>
      <c r="Y657" s="141">
        <f>X657*Input!X657/100</f>
        <v>3.8106295023417362E-3</v>
      </c>
      <c r="Z657" s="141">
        <f t="shared" si="2058"/>
        <v>2.2152436342226241E-4</v>
      </c>
      <c r="AA657" s="141">
        <f>Z657*Input!X657/100</f>
        <v>9.3044669117707159E-7</v>
      </c>
      <c r="AB657" s="142">
        <v>0</v>
      </c>
      <c r="AC657" s="142">
        <v>0.85</v>
      </c>
      <c r="AD657" s="141">
        <f>(((Input!G657*$L$4*0.000000001*Input!U657*(230/229))-((AB657*0.000000000000001)+(Input!G657*AC657*0.000000000000001)))/Input!F657)*1000000000000</f>
        <v>225.69831730504333</v>
      </c>
      <c r="AE657" s="141">
        <f>AD657*Input!V657/100</f>
        <v>0.64109270543551655</v>
      </c>
      <c r="AF657" s="141">
        <f t="shared" si="2059"/>
        <v>10.28925308580375</v>
      </c>
      <c r="AG657" s="141">
        <f>AF657*Input!V657/100</f>
        <v>2.92264699907945E-2</v>
      </c>
      <c r="AH657" s="137">
        <f t="shared" si="2060"/>
        <v>46447.50097392546</v>
      </c>
      <c r="AI657" s="146">
        <f t="shared" si="2061"/>
        <v>235.51236338315687</v>
      </c>
      <c r="AJ657" s="143">
        <f t="shared" si="2062"/>
        <v>0.95490505951278948</v>
      </c>
      <c r="AK657" s="146">
        <f t="shared" si="2063"/>
        <v>0.93443151348133413</v>
      </c>
      <c r="AL657" s="146">
        <f t="shared" si="2064"/>
        <v>1.005817347530273</v>
      </c>
      <c r="AM657" s="146">
        <f t="shared" si="2065"/>
        <v>2.8580579154073682E-3</v>
      </c>
      <c r="AN657" s="137">
        <f>AF657/Q657</f>
        <v>1.005817347530273</v>
      </c>
      <c r="AO657" s="141">
        <f t="shared" si="2066"/>
        <v>2.8580579154073682E-3</v>
      </c>
      <c r="AP657" s="137" t="str">
        <f t="shared" si="2067"/>
        <v>Out of range</v>
      </c>
      <c r="AQ657" s="137" t="e">
        <f t="shared" si="2068"/>
        <v>#VALUE!</v>
      </c>
      <c r="AR657" s="137" t="e">
        <f t="shared" si="2069"/>
        <v>#VALUE!</v>
      </c>
      <c r="AS657" s="145">
        <f t="shared" si="2070"/>
        <v>2.1654929252166124E-5</v>
      </c>
      <c r="AT657" s="145">
        <f t="shared" si="2071"/>
        <v>9.0970310765615505E-8</v>
      </c>
      <c r="AU657" s="137">
        <v>0.75</v>
      </c>
      <c r="AV657" s="137">
        <f t="shared" si="2072"/>
        <v>0.375</v>
      </c>
      <c r="AW657" s="137" t="str">
        <f t="shared" si="2073"/>
        <v>Out of range</v>
      </c>
      <c r="AX657" s="147">
        <f t="shared" si="2074"/>
        <v>224.88140819029999</v>
      </c>
      <c r="AY657" s="147" t="e">
        <f t="shared" si="2075"/>
        <v>#VALUE!</v>
      </c>
      <c r="AZ657" s="137" t="str">
        <f>Input!B657</f>
        <v>Hu1-13</v>
      </c>
      <c r="BA657" s="148">
        <f>Input!E657</f>
        <v>0</v>
      </c>
      <c r="BB657" s="137" t="e">
        <f t="shared" si="2076"/>
        <v>#VALUE!</v>
      </c>
      <c r="BC657" s="143" t="e">
        <f t="shared" si="2077"/>
        <v>#VALUE!</v>
      </c>
      <c r="BD657" s="137" t="e">
        <f t="shared" si="2078"/>
        <v>#VALUE!</v>
      </c>
      <c r="BE657" s="149" t="e">
        <f t="shared" si="2079"/>
        <v>#VALUE!</v>
      </c>
      <c r="BF657" s="150" t="e">
        <f t="shared" si="2080"/>
        <v>#VALUE!</v>
      </c>
      <c r="BG657" s="151"/>
      <c r="BH657" s="151"/>
      <c r="BI657" s="151"/>
      <c r="BJ657" s="151"/>
      <c r="BK657" s="151"/>
      <c r="BL657" s="151"/>
      <c r="BM657" s="155"/>
      <c r="BN657" s="151"/>
      <c r="BO657" s="151"/>
      <c r="BP657" s="151"/>
      <c r="BQ657" s="151"/>
      <c r="BR657" s="151"/>
      <c r="BS657" s="151"/>
      <c r="BT657" s="151"/>
      <c r="BU657" s="151"/>
      <c r="BV657" s="151"/>
      <c r="BW657" s="151"/>
      <c r="BX657" s="151"/>
      <c r="BY657" s="151"/>
      <c r="BZ657" s="151"/>
      <c r="CA657" s="151"/>
      <c r="CB657" s="151"/>
      <c r="CC657" s="151"/>
      <c r="CD657" s="151"/>
      <c r="CE657" s="151"/>
      <c r="CF657" s="151"/>
      <c r="CG657" s="151"/>
      <c r="CH657" s="151"/>
      <c r="CI657" s="151"/>
      <c r="CJ657" s="151"/>
      <c r="CK657" s="151"/>
      <c r="CL657" s="151"/>
      <c r="CM657" s="151"/>
      <c r="CN657" s="151"/>
      <c r="CO657" s="151"/>
      <c r="CP657" s="151"/>
      <c r="CQ657" s="151"/>
      <c r="CR657" s="151"/>
      <c r="CS657" s="151"/>
      <c r="CT657" s="151"/>
      <c r="CU657" s="151"/>
      <c r="CV657" s="151"/>
      <c r="CW657" s="151"/>
      <c r="CX657" s="151"/>
      <c r="CY657" s="151"/>
      <c r="CZ657" s="151"/>
      <c r="DA657" s="151"/>
      <c r="DB657" s="151"/>
      <c r="DC657" s="151"/>
      <c r="DD657" s="151"/>
      <c r="DE657" s="151"/>
    </row>
    <row r="658" spans="1:109" ht="15" customHeight="1" x14ac:dyDescent="0.2">
      <c r="A658" s="9">
        <f>Input!A658</f>
        <v>9734</v>
      </c>
      <c r="B658" s="9" t="str">
        <f>Input!B658</f>
        <v>ZLOM18/PS/904-3</v>
      </c>
      <c r="C658" s="9">
        <f>Input!O658</f>
        <v>1.7117816754742976</v>
      </c>
      <c r="D658" s="9">
        <f>C658*Input!P658/100</f>
        <v>2.100279799016936E-3</v>
      </c>
      <c r="E658" s="11">
        <f>Input!M658</f>
        <v>1.4867530977554271</v>
      </c>
      <c r="F658" s="12">
        <f>E658*Input!N658/100</f>
        <v>4.244900566082676E-5</v>
      </c>
      <c r="G658" s="13">
        <f t="shared" si="2055"/>
        <v>204.99351711851827</v>
      </c>
      <c r="H658" s="12">
        <f>G658*Input!L658/100</f>
        <v>5.0295843621876255E-3</v>
      </c>
      <c r="I658" s="9">
        <v>0.3</v>
      </c>
      <c r="J658" s="21">
        <f>(((C658*$G$4*0.000000001*Input!G658*(234/233))-(I658*0.000000000000001))/Input!F658)*1000000000000</f>
        <v>854.48564828643305</v>
      </c>
      <c r="K658" s="9">
        <f>J658*Input!P658/100</f>
        <v>1.0484157947003521</v>
      </c>
      <c r="L658" s="14">
        <f t="shared" si="2056"/>
        <v>11.816915397784753</v>
      </c>
      <c r="M658" s="22">
        <f>L658*Input!P658/100</f>
        <v>1.4498828356590937E-2</v>
      </c>
      <c r="N658" s="9">
        <v>5.0000000000000001E-3</v>
      </c>
      <c r="O658" s="21">
        <f>(((G658*$D$4*0.000000001*Input!G658*(238/236))-(N658*0.000000001))/Input!F658)*1000000</f>
        <v>10.307891422048336</v>
      </c>
      <c r="P658" s="9">
        <f>O658*Input!N658/100</f>
        <v>2.9430558576693579E-4</v>
      </c>
      <c r="Q658" s="23">
        <f t="shared" si="2057"/>
        <v>7.6907093357363427</v>
      </c>
      <c r="R658" s="24">
        <f>Q658*Input!N658/100</f>
        <v>2.1958115615922449E-4</v>
      </c>
      <c r="S658" s="65">
        <f>Input!S658*0.0000028263/0.000000000155125</f>
        <v>1.532199204527301</v>
      </c>
      <c r="T658" s="9">
        <f>S658*Input!T658/100</f>
        <v>5.6750633080240582E-4</v>
      </c>
      <c r="U658" s="9">
        <f>S658*1/((U657+U659)/2)</f>
        <v>1.5301076491855272</v>
      </c>
      <c r="V658" s="9">
        <f>U658*Input!T658/100</f>
        <v>5.6673164635264697E-4</v>
      </c>
      <c r="W658" s="3">
        <v>3.0000000000000001E-3</v>
      </c>
      <c r="X658" s="21">
        <f>((($L$4*0.000000001*Input!G658/Input!W658*(232/229))-(W658*0.000000001))/Input!F658)*1000000000</f>
        <v>33.829153237005116</v>
      </c>
      <c r="Y658" s="21">
        <f>X658*Input!X658/100</f>
        <v>4.9601727934199896E-2</v>
      </c>
      <c r="Z658" s="21">
        <f t="shared" si="2058"/>
        <v>8.2601112691093482E-3</v>
      </c>
      <c r="AA658" s="21">
        <f>Z658*Input!X658/100</f>
        <v>1.2111322710507562E-5</v>
      </c>
      <c r="AB658" s="14">
        <v>0.05</v>
      </c>
      <c r="AC658" s="14">
        <v>0.85</v>
      </c>
      <c r="AD658" s="21">
        <f>(((Input!G658*$L$4*0.000000001*Input!U658*(230/229))-((AB658*0.000000000000001)+(Input!G658*AC658*0.000000000000001)))/Input!F658)*1000000000000</f>
        <v>55.066906508539965</v>
      </c>
      <c r="AE658" s="21">
        <f>AD658*Input!V658/100</f>
        <v>9.5510737087374856E-2</v>
      </c>
      <c r="AF658" s="21">
        <f t="shared" si="2059"/>
        <v>2.510418972033694</v>
      </c>
      <c r="AG658" s="21">
        <f>AF658*Input!V658/100</f>
        <v>4.3541935005897477E-3</v>
      </c>
      <c r="AH658" s="9">
        <f t="shared" si="2060"/>
        <v>303.92072094985008</v>
      </c>
      <c r="AI658" s="3">
        <f t="shared" si="2061"/>
        <v>0.69025333243065934</v>
      </c>
      <c r="AJ658" s="22">
        <f t="shared" si="2062"/>
        <v>530.10764918552718</v>
      </c>
      <c r="AK658" s="3">
        <f t="shared" si="2063"/>
        <v>0.56673164635264694</v>
      </c>
      <c r="AL658" s="3">
        <f t="shared" si="2064"/>
        <v>0.32642229246248522</v>
      </c>
      <c r="AM658" s="3">
        <f t="shared" si="2065"/>
        <v>5.6623949966324813E-4</v>
      </c>
      <c r="AN658" s="9">
        <f>AL658*1/((AN657+AN659)/2)</f>
        <v>0.32486818021412844</v>
      </c>
      <c r="AO658" s="21">
        <f t="shared" si="2066"/>
        <v>5.6354360614662747E-4</v>
      </c>
      <c r="AP658" s="58">
        <f t="shared" si="2067"/>
        <v>25.701699999999999</v>
      </c>
      <c r="AQ658" s="58">
        <f t="shared" si="2068"/>
        <v>5.4300000000000001E-2</v>
      </c>
      <c r="AR658" s="58">
        <f t="shared" si="2069"/>
        <v>0.21127007162950309</v>
      </c>
      <c r="AS658" s="67">
        <f t="shared" si="2070"/>
        <v>1.074037635348819E-3</v>
      </c>
      <c r="AT658" s="67">
        <f t="shared" si="2071"/>
        <v>1.5750977124080089E-6</v>
      </c>
      <c r="AU658" s="58">
        <v>0.75</v>
      </c>
      <c r="AV658" s="58">
        <f t="shared" si="2072"/>
        <v>0.375</v>
      </c>
      <c r="AW658" s="58">
        <f t="shared" si="2073"/>
        <v>25.645700000000001</v>
      </c>
      <c r="AX658" s="57">
        <f t="shared" si="2074"/>
        <v>5.75378125E-2</v>
      </c>
      <c r="AY658" s="47">
        <f t="shared" si="2075"/>
        <v>5.7990478215918552E-2</v>
      </c>
      <c r="AZ658" s="9" t="str">
        <f>Input!B658</f>
        <v>ZLOM18/PS/904-3</v>
      </c>
      <c r="BA658" s="48" t="str">
        <f>Input!E658</f>
        <v>60 m</v>
      </c>
      <c r="BB658" s="58">
        <f t="shared" si="2076"/>
        <v>569.95792339727154</v>
      </c>
      <c r="BC658" s="22">
        <f t="shared" si="2077"/>
        <v>0.61634402500997898</v>
      </c>
      <c r="BD658" s="9">
        <f t="shared" si="2078"/>
        <v>25587.7</v>
      </c>
      <c r="BE658" s="49">
        <f t="shared" si="2079"/>
        <v>28.995239107959275</v>
      </c>
      <c r="BF658" s="89">
        <f t="shared" si="2080"/>
        <v>0.2261216430665513</v>
      </c>
      <c r="BG658" s="85"/>
      <c r="BH658" s="85"/>
      <c r="BI658" s="85"/>
      <c r="BJ658" s="85"/>
      <c r="BK658" s="85"/>
      <c r="BL658" s="85"/>
      <c r="BM658" s="90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s="154" customFormat="1" ht="15" customHeight="1" x14ac:dyDescent="0.2">
      <c r="A659" s="137">
        <f>Input!A659</f>
        <v>9186</v>
      </c>
      <c r="B659" s="137" t="str">
        <f>Input!B659</f>
        <v>Hu1-13</v>
      </c>
      <c r="C659" s="137">
        <f>Input!O659</f>
        <v>2.0612650008015767</v>
      </c>
      <c r="D659" s="137">
        <f>C659*Input!P659/100</f>
        <v>6.1636430095371505E-3</v>
      </c>
      <c r="E659" s="138">
        <f>Input!M659</f>
        <v>2.6991382820793128</v>
      </c>
      <c r="F659" s="139">
        <f>E659*Input!N659/100</f>
        <v>1.4812909720086546E-4</v>
      </c>
      <c r="G659" s="140">
        <f t="shared" si="2055"/>
        <v>372.15718633309564</v>
      </c>
      <c r="H659" s="139">
        <f>G659*Input!L659/100</f>
        <v>1.3203914993829951E-2</v>
      </c>
      <c r="I659" s="137">
        <v>0</v>
      </c>
      <c r="J659" s="141">
        <f>(((C659*$G$4*0.000000001*Input!G659*(234/233))-(I659*0.000000000000001))/Input!F659)*1000000000000</f>
        <v>753.93214355675229</v>
      </c>
      <c r="K659" s="137">
        <f>J659*Input!P659/100</f>
        <v>2.254425600052318</v>
      </c>
      <c r="L659" s="142">
        <f t="shared" si="2056"/>
        <v>10.426333518821375</v>
      </c>
      <c r="M659" s="143">
        <f>L659*Input!P659/100</f>
        <v>3.1177067326809235E-2</v>
      </c>
      <c r="N659" s="137">
        <v>0</v>
      </c>
      <c r="O659" s="141">
        <f>(((G659*$D$4*0.000000001*Input!G659*(238/236))-(N659*0.000000001))/Input!F659)*1000000</f>
        <v>13.712034434399357</v>
      </c>
      <c r="P659" s="137">
        <f>O659*Input!N659/100</f>
        <v>7.5251842228329089E-4</v>
      </c>
      <c r="Q659" s="144">
        <f t="shared" si="2057"/>
        <v>10.230537645265354</v>
      </c>
      <c r="R659" s="145">
        <f>Q659*Input!N659/100</f>
        <v>5.6145337767029397E-4</v>
      </c>
      <c r="S659" s="143">
        <f>Input!S659*0.0000028263/0.000000000155125</f>
        <v>1.0017789618587878</v>
      </c>
      <c r="T659" s="137">
        <f>S659*Input!T659/100</f>
        <v>8.069988135128303E-4</v>
      </c>
      <c r="U659" s="143">
        <f>S659</f>
        <v>1.0017789618587878</v>
      </c>
      <c r="V659" s="137">
        <f>U659*Input!T659/100</f>
        <v>8.069988135128303E-4</v>
      </c>
      <c r="W659" s="146">
        <v>0</v>
      </c>
      <c r="X659" s="141">
        <f>((($L$4*0.000000001*Input!G659/Input!W659*(232/229))-(W659*0.000000001))/Input!F659)*1000000000</f>
        <v>0.90419933708939726</v>
      </c>
      <c r="Y659" s="141">
        <f>X659*Input!X659/100</f>
        <v>3.0067749775066158E-3</v>
      </c>
      <c r="Z659" s="141">
        <f t="shared" si="2058"/>
        <v>2.2077960632024805E-4</v>
      </c>
      <c r="AA659" s="141">
        <f>Z659*Input!X659/100</f>
        <v>7.3416841684971358E-7</v>
      </c>
      <c r="AB659" s="142">
        <v>0</v>
      </c>
      <c r="AC659" s="142">
        <v>0.85</v>
      </c>
      <c r="AD659" s="141">
        <f>(((Input!G659*$L$4*0.000000001*Input!U659*(230/229))-((AB659*0.000000000000001)+(Input!G659*AC659*0.000000000000001)))/Input!F659)*1000000000000</f>
        <v>225.25198025481998</v>
      </c>
      <c r="AE659" s="141">
        <f>AD659*Input!V659/100</f>
        <v>0.61573666560919404</v>
      </c>
      <c r="AF659" s="141">
        <f t="shared" si="2059"/>
        <v>10.268905238614831</v>
      </c>
      <c r="AG659" s="141">
        <f>AF659*Input!V659/100</f>
        <v>2.8070525568425861E-2</v>
      </c>
      <c r="AH659" s="137">
        <f t="shared" si="2060"/>
        <v>46512.018975699451</v>
      </c>
      <c r="AI659" s="146">
        <f t="shared" si="2061"/>
        <v>200.21895428852309</v>
      </c>
      <c r="AJ659" s="143">
        <f t="shared" si="2062"/>
        <v>1.7789618587877865</v>
      </c>
      <c r="AK659" s="146">
        <f t="shared" si="2063"/>
        <v>0.80699881351283032</v>
      </c>
      <c r="AL659" s="146">
        <f t="shared" si="2064"/>
        <v>1.0037503007837749</v>
      </c>
      <c r="AM659" s="146">
        <f t="shared" si="2065"/>
        <v>2.7443506029736554E-3</v>
      </c>
      <c r="AN659" s="137">
        <f>AF659/Q659</f>
        <v>1.0037503007837749</v>
      </c>
      <c r="AO659" s="141">
        <f t="shared" si="2066"/>
        <v>2.7443506029736554E-3</v>
      </c>
      <c r="AP659" s="137" t="str">
        <f t="shared" si="2067"/>
        <v>Out of range</v>
      </c>
      <c r="AQ659" s="137" t="e">
        <f t="shared" si="2068"/>
        <v>#VALUE!</v>
      </c>
      <c r="AR659" s="137" t="e">
        <f t="shared" si="2069"/>
        <v>#VALUE!</v>
      </c>
      <c r="AS659" s="145">
        <f t="shared" si="2070"/>
        <v>2.1580450018912136E-5</v>
      </c>
      <c r="AT659" s="145">
        <f t="shared" si="2071"/>
        <v>7.1772219379360014E-8</v>
      </c>
      <c r="AU659" s="137">
        <v>0.75</v>
      </c>
      <c r="AV659" s="137">
        <f t="shared" si="2072"/>
        <v>0.375</v>
      </c>
      <c r="AW659" s="137" t="str">
        <f t="shared" si="2073"/>
        <v>Out of range</v>
      </c>
      <c r="AX659" s="147">
        <f t="shared" si="2074"/>
        <v>306.7610944022</v>
      </c>
      <c r="AY659" s="147" t="e">
        <f t="shared" si="2075"/>
        <v>#VALUE!</v>
      </c>
      <c r="AZ659" s="137" t="str">
        <f>Input!B659</f>
        <v>Hu1-13</v>
      </c>
      <c r="BA659" s="148">
        <f>Input!E659</f>
        <v>0</v>
      </c>
      <c r="BB659" s="137" t="e">
        <f t="shared" si="2076"/>
        <v>#VALUE!</v>
      </c>
      <c r="BC659" s="143" t="e">
        <f t="shared" si="2077"/>
        <v>#VALUE!</v>
      </c>
      <c r="BD659" s="137" t="e">
        <f t="shared" si="2078"/>
        <v>#VALUE!</v>
      </c>
      <c r="BE659" s="149" t="e">
        <f t="shared" si="2079"/>
        <v>#VALUE!</v>
      </c>
      <c r="BF659" s="150" t="e">
        <f t="shared" si="2080"/>
        <v>#VALUE!</v>
      </c>
      <c r="BG659" s="151"/>
      <c r="BH659" s="151"/>
      <c r="BI659" s="151"/>
      <c r="BJ659" s="151"/>
      <c r="BK659" s="151"/>
      <c r="BL659" s="151"/>
      <c r="BM659" s="155"/>
      <c r="BN659" s="151"/>
      <c r="BO659" s="151"/>
      <c r="BP659" s="151"/>
      <c r="BQ659" s="151"/>
      <c r="BR659" s="151"/>
      <c r="BS659" s="151"/>
      <c r="BT659" s="151"/>
      <c r="BU659" s="151"/>
      <c r="BV659" s="151"/>
      <c r="BW659" s="151"/>
      <c r="BX659" s="151"/>
      <c r="BY659" s="151"/>
      <c r="BZ659" s="151"/>
      <c r="CA659" s="151"/>
      <c r="CB659" s="151"/>
      <c r="CC659" s="151"/>
      <c r="CD659" s="151"/>
      <c r="CE659" s="151"/>
      <c r="CF659" s="151"/>
      <c r="CG659" s="151"/>
      <c r="CH659" s="151"/>
      <c r="CI659" s="151"/>
      <c r="CJ659" s="151"/>
      <c r="CK659" s="151"/>
      <c r="CL659" s="151"/>
      <c r="CM659" s="151"/>
      <c r="CN659" s="151"/>
      <c r="CO659" s="151"/>
      <c r="CP659" s="151"/>
      <c r="CQ659" s="151"/>
      <c r="CR659" s="151"/>
      <c r="CS659" s="151"/>
      <c r="CT659" s="151"/>
      <c r="CU659" s="151"/>
      <c r="CV659" s="151"/>
      <c r="CW659" s="151"/>
      <c r="CX659" s="151"/>
      <c r="CY659" s="151"/>
      <c r="CZ659" s="151"/>
      <c r="DA659" s="151"/>
      <c r="DB659" s="151"/>
      <c r="DC659" s="151"/>
      <c r="DD659" s="151"/>
      <c r="DE659" s="151"/>
    </row>
    <row r="660" spans="1:109" s="76" customFormat="1" ht="15" customHeight="1" x14ac:dyDescent="0.2">
      <c r="A660" s="58"/>
      <c r="B660" s="58"/>
      <c r="C660" s="58"/>
      <c r="D660" s="58"/>
      <c r="E660" s="60"/>
      <c r="F660" s="61"/>
      <c r="G660" s="59"/>
      <c r="H660" s="61"/>
      <c r="I660" s="58"/>
      <c r="J660" s="63"/>
      <c r="K660" s="58"/>
      <c r="L660" s="64"/>
      <c r="M660" s="65"/>
      <c r="N660" s="58"/>
      <c r="O660" s="63"/>
      <c r="P660" s="58"/>
      <c r="Q660" s="66"/>
      <c r="R660" s="67"/>
      <c r="S660" s="65"/>
      <c r="T660" s="58"/>
      <c r="U660" s="58"/>
      <c r="V660" s="58"/>
      <c r="W660" s="68"/>
      <c r="X660" s="63"/>
      <c r="Y660" s="63"/>
      <c r="Z660" s="63"/>
      <c r="AA660" s="63"/>
      <c r="AB660" s="64"/>
      <c r="AC660" s="64"/>
      <c r="AD660" s="63"/>
      <c r="AE660" s="63"/>
      <c r="AF660" s="63"/>
      <c r="AG660" s="63"/>
      <c r="AH660" s="58"/>
      <c r="AI660" s="68"/>
      <c r="AJ660" s="65"/>
      <c r="AK660" s="68"/>
      <c r="AL660" s="68"/>
      <c r="AM660" s="68"/>
      <c r="AN660" s="58"/>
      <c r="AO660" s="63"/>
      <c r="AP660" s="58"/>
      <c r="AQ660" s="58"/>
      <c r="AR660" s="58"/>
      <c r="AS660" s="67"/>
      <c r="AT660" s="67"/>
      <c r="AU660" s="58"/>
      <c r="AV660" s="58"/>
      <c r="AW660" s="58"/>
      <c r="AX660" s="57"/>
      <c r="AY660" s="57"/>
      <c r="AZ660" s="58"/>
      <c r="BA660" s="69"/>
      <c r="BB660" s="58"/>
      <c r="BC660" s="65"/>
      <c r="BD660" s="58"/>
      <c r="BE660" s="62"/>
      <c r="BF660" s="74"/>
      <c r="BG660" s="75"/>
      <c r="BH660" s="75"/>
      <c r="BI660" s="75"/>
      <c r="BJ660" s="75"/>
      <c r="BK660" s="75"/>
      <c r="BL660" s="75"/>
      <c r="BM660" s="103"/>
      <c r="BN660" s="75"/>
      <c r="BO660" s="75"/>
      <c r="BP660" s="75"/>
      <c r="BQ660" s="75"/>
      <c r="BR660" s="75"/>
      <c r="BS660" s="75"/>
      <c r="BT660" s="75"/>
      <c r="BU660" s="75"/>
      <c r="BV660" s="75"/>
      <c r="BW660" s="75"/>
      <c r="BX660" s="75"/>
      <c r="BY660" s="75"/>
      <c r="BZ660" s="75"/>
      <c r="CA660" s="75"/>
      <c r="CB660" s="75"/>
      <c r="CC660" s="75"/>
      <c r="CD660" s="75"/>
      <c r="CE660" s="75"/>
      <c r="CF660" s="75"/>
      <c r="CG660" s="75"/>
      <c r="CH660" s="75"/>
      <c r="CI660" s="75"/>
      <c r="CJ660" s="75"/>
      <c r="CK660" s="75"/>
      <c r="CL660" s="75"/>
      <c r="CM660" s="75"/>
      <c r="CN660" s="75"/>
      <c r="CO660" s="75"/>
      <c r="CP660" s="75"/>
      <c r="CQ660" s="75"/>
      <c r="CR660" s="75"/>
      <c r="CS660" s="75"/>
      <c r="CT660" s="75"/>
      <c r="CU660" s="75"/>
      <c r="CV660" s="75"/>
      <c r="CW660" s="75"/>
      <c r="CX660" s="75"/>
      <c r="CY660" s="75"/>
      <c r="CZ660" s="75"/>
      <c r="DA660" s="75"/>
      <c r="DB660" s="75"/>
      <c r="DC660" s="75"/>
      <c r="DD660" s="75"/>
      <c r="DE660" s="75"/>
    </row>
    <row r="661" spans="1:109" s="154" customFormat="1" ht="15" customHeight="1" x14ac:dyDescent="0.2">
      <c r="A661" s="137">
        <f>Input!A661</f>
        <v>9186</v>
      </c>
      <c r="B661" s="137" t="str">
        <f>Input!B661</f>
        <v>Hu1-13</v>
      </c>
      <c r="C661" s="137">
        <f>Input!O661</f>
        <v>2.0578935889310919</v>
      </c>
      <c r="D661" s="137">
        <f>C661*Input!P661/100</f>
        <v>5.2838061250747893E-3</v>
      </c>
      <c r="E661" s="138">
        <f>Input!M661</f>
        <v>2.6993119348273509</v>
      </c>
      <c r="F661" s="139">
        <f>E661*Input!N661/100</f>
        <v>2.023013106217597E-4</v>
      </c>
      <c r="G661" s="140">
        <f t="shared" ref="G661:G667" si="2081">E661*137.88</f>
        <v>372.18112957399512</v>
      </c>
      <c r="H661" s="139">
        <f>G661*Input!L661/100</f>
        <v>2.0167966046123923E-2</v>
      </c>
      <c r="I661" s="137">
        <v>0</v>
      </c>
      <c r="J661" s="141">
        <f>(((C661*$G$4*0.000000001*Input!G661*(234/233))-(I661*0.000000000000001))/Input!F661)*1000000000000</f>
        <v>752.69900964270505</v>
      </c>
      <c r="K661" s="137">
        <f>J661*Input!P661/100</f>
        <v>1.9326148149154982</v>
      </c>
      <c r="L661" s="142">
        <f t="shared" ref="L661:L667" si="2082">(J661/234)*602200000000*0.0000028263/(365.2425*24*60)</f>
        <v>10.409280173144175</v>
      </c>
      <c r="M661" s="143">
        <f>L661*Input!P661/100</f>
        <v>2.6726658089764058E-2</v>
      </c>
      <c r="N661" s="137">
        <v>0</v>
      </c>
      <c r="O661" s="141">
        <f>(((G661*$D$4*0.000000001*Input!G661*(238/236))-(N661*0.000000001))/Input!F661)*1000000</f>
        <v>13.712916616863492</v>
      </c>
      <c r="P661" s="137">
        <f>O661*Input!N661/100</f>
        <v>1.0277215346050129E-3</v>
      </c>
      <c r="Q661" s="144">
        <f t="shared" ref="Q661:Q667" si="2083">(O661/238.05)*602200000000000000*0.00000000015512/(365.2425*24*60)</f>
        <v>10.231195840878303</v>
      </c>
      <c r="R661" s="145">
        <f>Q661*Input!N661/100</f>
        <v>7.6678219405937689E-4</v>
      </c>
      <c r="S661" s="143">
        <f>Input!S661*0.0000028263/0.000000000155125</f>
        <v>0.99866921791273899</v>
      </c>
      <c r="T661" s="137">
        <f>S661*Input!T661/100</f>
        <v>6.7687737678611608E-4</v>
      </c>
      <c r="U661" s="143">
        <f>S661</f>
        <v>0.99866921791273899</v>
      </c>
      <c r="V661" s="137">
        <f>U661*Input!T661/100</f>
        <v>6.7687737678611608E-4</v>
      </c>
      <c r="W661" s="146">
        <v>0</v>
      </c>
      <c r="X661" s="141">
        <f>((($L$4*0.000000001*Input!G661/Input!W661*(232/229))-(W661*0.000000001))/Input!F661)*1000000000</f>
        <v>0.90000526513877477</v>
      </c>
      <c r="Y661" s="141">
        <f>X661*Input!X661/100</f>
        <v>3.0015359130276648E-3</v>
      </c>
      <c r="Z661" s="141">
        <f t="shared" ref="Z661:Z667" si="2084">(X661/232)*6.022E+23*0.000000001*0.000000000049475/(365.2425*24*60)</f>
        <v>2.1975553395461468E-4</v>
      </c>
      <c r="AA661" s="141">
        <f>Z661*Input!X661/100</f>
        <v>7.3288918720896584E-7</v>
      </c>
      <c r="AB661" s="142">
        <v>0</v>
      </c>
      <c r="AC661" s="142">
        <v>0.85</v>
      </c>
      <c r="AD661" s="141">
        <f>(((Input!G661*$L$4*0.000000001*Input!U661*(230/229))-((AB661*0.000000000000001)+(Input!G661*AC661*0.000000000000001)))/Input!F661)*1000000000000</f>
        <v>224.98633084213876</v>
      </c>
      <c r="AE661" s="141">
        <f>AD661*Input!V661/100</f>
        <v>0.5959954823991408</v>
      </c>
      <c r="AF661" s="141">
        <f t="shared" ref="AF661:AF667" si="2085">(AD661/230)*602200000000*0.0000091577/(365.2425*24*60)</f>
        <v>10.25679467407093</v>
      </c>
      <c r="AG661" s="141">
        <f>AF661*Input!V661/100</f>
        <v>2.7170554169937636E-2</v>
      </c>
      <c r="AH661" s="137">
        <f t="shared" ref="AH661:AH667" si="2086">AF661/Z661</f>
        <v>46673.658175949415</v>
      </c>
      <c r="AI661" s="146">
        <f t="shared" ref="AI661:AI667" si="2087">AH661*SQRT((AG661/AF661)^2+(AA661/Z661)^2)</f>
        <v>198.78660932964391</v>
      </c>
      <c r="AJ661" s="143">
        <f t="shared" ref="AJ661:AJ667" si="2088">(U661-1)*1000</f>
        <v>-1.3307820872610066</v>
      </c>
      <c r="AK661" s="146">
        <f t="shared" ref="AK661:AK667" si="2089">V661*1000</f>
        <v>0.67687737678611604</v>
      </c>
      <c r="AL661" s="146">
        <f t="shared" ref="AL661:AL667" si="2090">AF661/Q661</f>
        <v>1.0025020372584745</v>
      </c>
      <c r="AM661" s="146">
        <f t="shared" ref="AM661:AM667" si="2091">AL661*SQRT((R661/Q661)^2+(AG661/AF661)^2)</f>
        <v>2.6567203224473258E-3</v>
      </c>
      <c r="AN661" s="137">
        <f>AF661/Q661</f>
        <v>1.0025020372584745</v>
      </c>
      <c r="AO661" s="141">
        <f t="shared" ref="AO661:AO667" si="2092">AN661*SQRT((R661/Q661)^2+(AG661/AF661)^2)</f>
        <v>2.6567203224473258E-3</v>
      </c>
      <c r="AP661" s="137" t="str">
        <f t="shared" ref="AP661:AP667" si="2093">ThU_Alter_Kombi(AN661,U661)</f>
        <v>Out of range</v>
      </c>
      <c r="AQ661" s="137" t="e">
        <f t="shared" ref="AQ661:AQ667" si="2094">Montealter(AN661,AO661,U661,V661)</f>
        <v>#VALUE!</v>
      </c>
      <c r="AR661" s="137" t="e">
        <f t="shared" ref="AR661:AR667" si="2095">(AQ661/AP661)*100</f>
        <v>#VALUE!</v>
      </c>
      <c r="AS661" s="145">
        <f t="shared" ref="AS661:AS667" si="2096">Z661/Q661</f>
        <v>2.1478968575363485E-5</v>
      </c>
      <c r="AT661" s="145">
        <f t="shared" ref="AT661:AT667" si="2097">AS661*SQRT((Y661/X661)^2+(P661/O661)^2)</f>
        <v>7.1650883337425749E-8</v>
      </c>
      <c r="AU661" s="137">
        <v>0.75</v>
      </c>
      <c r="AV661" s="137">
        <f t="shared" ref="AV661:AV667" si="2098">AU661/2</f>
        <v>0.375</v>
      </c>
      <c r="AW661" s="137" t="str">
        <f t="shared" ref="AW661:AW667" si="2099">marincorr_age(AN661,U661,AS661,AU661)</f>
        <v>Out of range</v>
      </c>
      <c r="AX661" s="147">
        <f t="shared" ref="AX661:AX667" si="2100">marincorr_age_error(AN661, AO661, U661, V661, AS661, AT661, AU661, AV661)</f>
        <v>0</v>
      </c>
      <c r="AY661" s="147" t="e">
        <f t="shared" ref="AY661:AY667" si="2101">SQRT(((AU661*EXP(-0.0000091577*AW661*1000))/(0.0000091577*(EXP(-0.0000091577*AW661*1000)+(AJ661/1000)*EXP(-(0.0000091577-0.0000028263)*AW661*1000)-AS661*AU661*EXP(-0.0000091577*AW661*1000))))^2*AT661^2+((AS661*EXP(-0.0000091577*AW661*1000))/(0.0000091577*(EXP(-0.0000091577*AW661*1000)+(AJ661/1000)*EXP(-(0.0000091577-0.0000028263)*AW661*1000)-AS661*AU661*EXP(-0.0000091577*AW661*1000))))^2*AV661^2+((0.0000091577/(0.0000091577-0.0000028263))*(EXP(-(0.0000091577-0.0000028263)*AW661*1000)-1)/(0.0000091577*(EXP(-0.0000091577*AW661*1000)+(AJ661/1000)*EXP(-(0.0000091577-0.0000028263)*AW661*1000)-AS661*AU661*EXP(-0.0000091577*AW661*1000))))^2*T661^2+(1/(0.0000091577*(EXP(-0.0000091577*AW661*1000)+(AJ661/1000)*EXP(-(0.0000091577-0.0000028263)*AW661*1000)-AS661*AU661*EXP(-0.0000091577*AW661*1000))))^2*AO661^2)/1000</f>
        <v>#VALUE!</v>
      </c>
      <c r="AZ661" s="137" t="str">
        <f>Input!B661</f>
        <v>Hu1-13</v>
      </c>
      <c r="BA661" s="148">
        <f>Input!E661</f>
        <v>0</v>
      </c>
      <c r="BB661" s="137" t="e">
        <f t="shared" ref="BB661:BB667" si="2102">((U661-1)*EXP(0.0000028263*AW661*1000))*1000</f>
        <v>#VALUE!</v>
      </c>
      <c r="BC661" s="143" t="e">
        <f t="shared" ref="BC661:BC667" si="2103">SQRT((EXP(0.0000028263*AW661*1000)*V661)^2+((U661-1)*0.0000028263*EXP(0.0000028263*AW661*1000)*AX661*1000)^2)*1000</f>
        <v>#VALUE!</v>
      </c>
      <c r="BD661" s="137" t="e">
        <f t="shared" ref="BD661:BD667" si="2104">AW661*1000-58</f>
        <v>#VALUE!</v>
      </c>
      <c r="BE661" s="149" t="e">
        <f t="shared" ref="BE661:BE667" si="2105">AY661/2*1000</f>
        <v>#VALUE!</v>
      </c>
      <c r="BF661" s="150" t="e">
        <f t="shared" ref="BF661:BF667" si="2106">AY661/AW661*100</f>
        <v>#VALUE!</v>
      </c>
      <c r="BG661" s="151"/>
      <c r="BH661" s="151"/>
      <c r="BI661" s="151"/>
      <c r="BJ661" s="151"/>
      <c r="BK661" s="151"/>
      <c r="BL661" s="151"/>
      <c r="BM661" s="155"/>
      <c r="BN661" s="151"/>
      <c r="BO661" s="151"/>
      <c r="BP661" s="151"/>
      <c r="BQ661" s="151"/>
      <c r="BR661" s="151"/>
      <c r="BS661" s="151"/>
      <c r="BT661" s="151"/>
      <c r="BU661" s="151"/>
      <c r="BV661" s="151"/>
      <c r="BW661" s="151"/>
      <c r="BX661" s="151"/>
      <c r="BY661" s="151"/>
      <c r="BZ661" s="151"/>
      <c r="CA661" s="151"/>
      <c r="CB661" s="151"/>
      <c r="CC661" s="151"/>
      <c r="CD661" s="151"/>
      <c r="CE661" s="151"/>
      <c r="CF661" s="151"/>
      <c r="CG661" s="151"/>
      <c r="CH661" s="151"/>
      <c r="CI661" s="151"/>
      <c r="CJ661" s="151"/>
      <c r="CK661" s="151"/>
      <c r="CL661" s="151"/>
      <c r="CM661" s="151"/>
      <c r="CN661" s="151"/>
      <c r="CO661" s="151"/>
      <c r="CP661" s="151"/>
      <c r="CQ661" s="151"/>
      <c r="CR661" s="151"/>
      <c r="CS661" s="151"/>
      <c r="CT661" s="151"/>
      <c r="CU661" s="151"/>
      <c r="CV661" s="151"/>
      <c r="CW661" s="151"/>
      <c r="CX661" s="151"/>
      <c r="CY661" s="151"/>
      <c r="CZ661" s="151"/>
      <c r="DA661" s="151"/>
      <c r="DB661" s="151"/>
      <c r="DC661" s="151"/>
      <c r="DD661" s="151"/>
      <c r="DE661" s="151"/>
    </row>
    <row r="662" spans="1:109" ht="15" customHeight="1" x14ac:dyDescent="0.2">
      <c r="A662" s="9">
        <f>Input!A662</f>
        <v>9735</v>
      </c>
      <c r="B662" s="9" t="str">
        <f>Input!B662</f>
        <v>ZLOM18/PS/904-4</v>
      </c>
      <c r="C662" s="9">
        <f>Input!O662</f>
        <v>2.2378482502350123</v>
      </c>
      <c r="D662" s="9">
        <f>C662*Input!P662/100</f>
        <v>3.0684899542644819E-3</v>
      </c>
      <c r="E662" s="11">
        <f>Input!M662</f>
        <v>1.9782084607372186</v>
      </c>
      <c r="F662" s="12">
        <f>E662*Input!N662/100</f>
        <v>6.0721342194089576E-5</v>
      </c>
      <c r="G662" s="13">
        <f t="shared" si="2081"/>
        <v>272.75538256644768</v>
      </c>
      <c r="H662" s="12">
        <f>G662*Input!L662/100</f>
        <v>1.1750807915095777E-2</v>
      </c>
      <c r="I662" s="9">
        <v>0.3</v>
      </c>
      <c r="J662" s="21">
        <f>(((C662*$G$4*0.000000001*Input!G662*(234/233))-(I662*0.000000000000001))/Input!F662)*1000000000000</f>
        <v>755.52858597401803</v>
      </c>
      <c r="K662" s="9">
        <f>J662*Input!P662/100</f>
        <v>1.0359647379921577</v>
      </c>
      <c r="L662" s="14">
        <f t="shared" si="2082"/>
        <v>10.448411157012369</v>
      </c>
      <c r="M662" s="22">
        <f>L662*Input!P662/100</f>
        <v>1.4326639292878975E-2</v>
      </c>
      <c r="N662" s="9">
        <v>5.0000000000000001E-3</v>
      </c>
      <c r="O662" s="21">
        <f>(((G662*$D$4*0.000000001*Input!G662*(238/236))-(N662*0.000000001))/Input!F662)*1000000</f>
        <v>9.2761545707616833</v>
      </c>
      <c r="P662" s="9">
        <f>O662*Input!N662/100</f>
        <v>2.847326594319479E-4</v>
      </c>
      <c r="Q662" s="23">
        <f t="shared" si="2083"/>
        <v>6.9209313171940492</v>
      </c>
      <c r="R662" s="24">
        <f>Q662*Input!N662/100</f>
        <v>2.1243880367214542E-4</v>
      </c>
      <c r="S662" s="65">
        <f>Input!S662*0.0000028263/0.000000000155125</f>
        <v>1.5032975544287148</v>
      </c>
      <c r="T662" s="9">
        <f>S662*Input!T662/100</f>
        <v>6.1133151746542544E-4</v>
      </c>
      <c r="U662" s="9">
        <f>S662*1/((U661+U663)/2)</f>
        <v>1.504829739002904</v>
      </c>
      <c r="V662" s="9">
        <f>U662*Input!T662/100</f>
        <v>6.1195459618860744E-4</v>
      </c>
      <c r="W662" s="3">
        <v>3.0000000000000001E-3</v>
      </c>
      <c r="X662" s="21">
        <f>((($L$4*0.000000001*Input!G662/Input!W662*(232/229))-(W662*0.000000001))/Input!F662)*1000000000</f>
        <v>11.996555631924156</v>
      </c>
      <c r="Y662" s="21">
        <f>X662*Input!X662/100</f>
        <v>2.6285225845985569E-2</v>
      </c>
      <c r="Z662" s="21">
        <f t="shared" si="2084"/>
        <v>2.9292156286477187E-3</v>
      </c>
      <c r="AA662" s="21">
        <f>Z662*Input!X662/100</f>
        <v>6.4181000541274903E-6</v>
      </c>
      <c r="AB662" s="14">
        <v>0.05</v>
      </c>
      <c r="AC662" s="14">
        <v>0.85</v>
      </c>
      <c r="AD662" s="21">
        <f>(((Input!G662*$L$4*0.000000001*Input!U662*(230/229))-((AB662*0.000000000000001)+(Input!G662*AC662*0.000000000000001)))/Input!F662)*1000000000000</f>
        <v>46.822646560875327</v>
      </c>
      <c r="AE662" s="21">
        <f>AD662*Input!V662/100</f>
        <v>0.11046634585944178</v>
      </c>
      <c r="AF662" s="21">
        <f t="shared" si="2085"/>
        <v>2.1345753320829899</v>
      </c>
      <c r="AG662" s="21">
        <f>AF662*Input!V662/100</f>
        <v>5.0359976254299157E-3</v>
      </c>
      <c r="AH662" s="9">
        <f t="shared" si="2086"/>
        <v>728.71908479759918</v>
      </c>
      <c r="AI662" s="3">
        <f t="shared" si="2087"/>
        <v>2.3462972758445368</v>
      </c>
      <c r="AJ662" s="22">
        <f t="shared" si="2088"/>
        <v>504.82973900290398</v>
      </c>
      <c r="AK662" s="3">
        <f t="shared" si="2089"/>
        <v>0.61195459618860748</v>
      </c>
      <c r="AL662" s="3">
        <f t="shared" si="2090"/>
        <v>0.30842313472753985</v>
      </c>
      <c r="AM662" s="3">
        <f t="shared" si="2091"/>
        <v>7.2770897565547805E-4</v>
      </c>
      <c r="AN662" s="9">
        <f>AL662*1/((AN661+AN663)/2)</f>
        <v>0.30657794549611544</v>
      </c>
      <c r="AO662" s="21">
        <f t="shared" si="2092"/>
        <v>7.23355343861039E-4</v>
      </c>
      <c r="AP662" s="58">
        <f t="shared" si="2093"/>
        <v>24.560700000000001</v>
      </c>
      <c r="AQ662" s="58">
        <f t="shared" si="2094"/>
        <v>6.8599999999999994E-2</v>
      </c>
      <c r="AR662" s="58">
        <f t="shared" si="2095"/>
        <v>0.27930800017914797</v>
      </c>
      <c r="AS662" s="67">
        <f t="shared" si="2096"/>
        <v>4.2324009506791488E-4</v>
      </c>
      <c r="AT662" s="67">
        <f t="shared" si="2097"/>
        <v>9.2743729596383115E-7</v>
      </c>
      <c r="AU662" s="58">
        <v>0.75</v>
      </c>
      <c r="AV662" s="58">
        <f t="shared" si="2098"/>
        <v>0.375</v>
      </c>
      <c r="AW662" s="58">
        <f t="shared" si="2099"/>
        <v>24.5382</v>
      </c>
      <c r="AX662" s="57">
        <f t="shared" si="2100"/>
        <v>6.6408782E-2</v>
      </c>
      <c r="AY662" s="47">
        <f t="shared" si="2101"/>
        <v>6.6132060373084403E-2</v>
      </c>
      <c r="AZ662" s="9" t="str">
        <f>Input!B662</f>
        <v>ZLOM18/PS/904-4</v>
      </c>
      <c r="BA662" s="48" t="str">
        <f>Input!E662</f>
        <v>60 m</v>
      </c>
      <c r="BB662" s="58">
        <f t="shared" si="2102"/>
        <v>541.08345988060341</v>
      </c>
      <c r="BC662" s="22">
        <f t="shared" si="2103"/>
        <v>0.66371705239002921</v>
      </c>
      <c r="BD662" s="9">
        <f t="shared" si="2104"/>
        <v>24480.2</v>
      </c>
      <c r="BE662" s="49">
        <f t="shared" si="2105"/>
        <v>33.0660301865422</v>
      </c>
      <c r="BF662" s="89">
        <f t="shared" si="2106"/>
        <v>0.2695065667941593</v>
      </c>
      <c r="BG662" s="85"/>
      <c r="BH662" s="85"/>
      <c r="BI662" s="85"/>
      <c r="BJ662" s="85"/>
      <c r="BK662" s="85"/>
      <c r="BL662" s="85"/>
      <c r="BM662" s="90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s="154" customFormat="1" ht="15" customHeight="1" x14ac:dyDescent="0.2">
      <c r="A663" s="137">
        <f>Input!A663</f>
        <v>9186</v>
      </c>
      <c r="B663" s="137" t="str">
        <f>Input!B663</f>
        <v>Hu1-13</v>
      </c>
      <c r="C663" s="137">
        <f>Input!O663</f>
        <v>2.046515209133037</v>
      </c>
      <c r="D663" s="137">
        <f>C663*Input!P663/100</f>
        <v>6.2478268552009584E-3</v>
      </c>
      <c r="E663" s="138">
        <f>Input!M663</f>
        <v>2.6990147419960064</v>
      </c>
      <c r="F663" s="139">
        <f>E663*Input!N663/100</f>
        <v>1.6170614250345146E-4</v>
      </c>
      <c r="G663" s="140">
        <f t="shared" si="2081"/>
        <v>372.14015262640936</v>
      </c>
      <c r="H663" s="139">
        <f>G663*Input!L663/100</f>
        <v>2.209133843954067E-2</v>
      </c>
      <c r="I663" s="137">
        <v>0</v>
      </c>
      <c r="J663" s="141">
        <f>(((C663*$G$4*0.000000001*Input!G663*(234/233))-(I663*0.000000000000001))/Input!F663)*1000000000000</f>
        <v>748.5372321575129</v>
      </c>
      <c r="K663" s="137">
        <f>J663*Input!P663/100</f>
        <v>2.2852168409599569</v>
      </c>
      <c r="L663" s="142">
        <f t="shared" si="2082"/>
        <v>10.351725815683002</v>
      </c>
      <c r="M663" s="143">
        <f>L663*Input!P663/100</f>
        <v>3.1602887806682779E-2</v>
      </c>
      <c r="N663" s="137">
        <v>0</v>
      </c>
      <c r="O663" s="141">
        <f>(((G663*$D$4*0.000000001*Input!G663*(238/236))-(N663*0.000000001))/Input!F663)*1000000</f>
        <v>13.711406831920605</v>
      </c>
      <c r="P663" s="137">
        <f>O663*Input!N663/100</f>
        <v>8.2149188464441223E-4</v>
      </c>
      <c r="Q663" s="144">
        <f t="shared" si="2083"/>
        <v>10.230069391570701</v>
      </c>
      <c r="R663" s="145">
        <f>Q663*Input!N663/100</f>
        <v>6.1291442136775719E-4</v>
      </c>
      <c r="S663" s="143">
        <f>Input!S663*0.0000028263/0.000000000155125</f>
        <v>0.99929442603384555</v>
      </c>
      <c r="T663" s="137">
        <f>S663*Input!T663/100</f>
        <v>6.9695972315730219E-4</v>
      </c>
      <c r="U663" s="143">
        <f>S663</f>
        <v>0.99929442603384555</v>
      </c>
      <c r="V663" s="137">
        <f>U663*Input!T663/100</f>
        <v>6.9695972315730219E-4</v>
      </c>
      <c r="W663" s="146">
        <v>0</v>
      </c>
      <c r="X663" s="141">
        <f>((($L$4*0.000000001*Input!G663/Input!W663*(232/229))-(W663*0.000000001))/Input!F663)*1000000000</f>
        <v>0.91533191487296717</v>
      </c>
      <c r="Y663" s="141">
        <f>X663*Input!X663/100</f>
        <v>3.6767057442162348E-3</v>
      </c>
      <c r="Z663" s="141">
        <f t="shared" si="2084"/>
        <v>2.2349786327926981E-4</v>
      </c>
      <c r="AA663" s="141">
        <f>Z663*Input!X663/100</f>
        <v>8.9774634139462859E-7</v>
      </c>
      <c r="AB663" s="142">
        <v>0</v>
      </c>
      <c r="AC663" s="142">
        <v>0.85</v>
      </c>
      <c r="AD663" s="141">
        <f>(((Input!G663*$L$4*0.000000001*Input!U663*(230/229))-((AB663*0.000000000000001)+(Input!G663*AC663*0.000000000000001)))/Input!F663)*1000000000000</f>
        <v>226.53982216409173</v>
      </c>
      <c r="AE663" s="141">
        <f>AD663*Input!V663/100</f>
        <v>0.62647102311601288</v>
      </c>
      <c r="AF663" s="141">
        <f t="shared" si="2085"/>
        <v>10.327616050007776</v>
      </c>
      <c r="AG663" s="141">
        <f>AF663*Input!V663/100</f>
        <v>2.8559889079948539E-2</v>
      </c>
      <c r="AH663" s="137">
        <f t="shared" si="2086"/>
        <v>46209.014701420179</v>
      </c>
      <c r="AI663" s="146">
        <f t="shared" si="2087"/>
        <v>225.3468729902047</v>
      </c>
      <c r="AJ663" s="143">
        <f t="shared" si="2088"/>
        <v>-0.70557396615444912</v>
      </c>
      <c r="AK663" s="146">
        <f t="shared" si="2089"/>
        <v>0.69695972315730215</v>
      </c>
      <c r="AL663" s="146">
        <f t="shared" si="2090"/>
        <v>1.0095352880516579</v>
      </c>
      <c r="AM663" s="146">
        <f t="shared" si="2091"/>
        <v>2.7924142055006313E-3</v>
      </c>
      <c r="AN663" s="137">
        <f>AF663/Q663</f>
        <v>1.0095352880516579</v>
      </c>
      <c r="AO663" s="141">
        <f t="shared" si="2092"/>
        <v>2.7924142055006313E-3</v>
      </c>
      <c r="AP663" s="137" t="str">
        <f t="shared" si="2093"/>
        <v>Out of range</v>
      </c>
      <c r="AQ663" s="137" t="e">
        <f t="shared" si="2094"/>
        <v>#VALUE!</v>
      </c>
      <c r="AR663" s="137" t="e">
        <f t="shared" si="2095"/>
        <v>#VALUE!</v>
      </c>
      <c r="AS663" s="145">
        <f t="shared" si="2096"/>
        <v>2.1847150270889264E-5</v>
      </c>
      <c r="AT663" s="145">
        <f t="shared" si="2097"/>
        <v>8.7765406539291222E-8</v>
      </c>
      <c r="AU663" s="137">
        <v>0.75</v>
      </c>
      <c r="AV663" s="137">
        <f t="shared" si="2098"/>
        <v>0.375</v>
      </c>
      <c r="AW663" s="137" t="str">
        <f t="shared" si="2099"/>
        <v>Out of range</v>
      </c>
      <c r="AX663" s="147">
        <f t="shared" si="2100"/>
        <v>0</v>
      </c>
      <c r="AY663" s="147" t="e">
        <f t="shared" si="2101"/>
        <v>#VALUE!</v>
      </c>
      <c r="AZ663" s="137" t="str">
        <f>Input!B663</f>
        <v>Hu1-13</v>
      </c>
      <c r="BA663" s="148">
        <f>Input!E663</f>
        <v>0</v>
      </c>
      <c r="BB663" s="137" t="e">
        <f t="shared" si="2102"/>
        <v>#VALUE!</v>
      </c>
      <c r="BC663" s="143" t="e">
        <f t="shared" si="2103"/>
        <v>#VALUE!</v>
      </c>
      <c r="BD663" s="137" t="e">
        <f t="shared" si="2104"/>
        <v>#VALUE!</v>
      </c>
      <c r="BE663" s="149" t="e">
        <f t="shared" si="2105"/>
        <v>#VALUE!</v>
      </c>
      <c r="BF663" s="150" t="e">
        <f t="shared" si="2106"/>
        <v>#VALUE!</v>
      </c>
      <c r="BG663" s="151"/>
      <c r="BH663" s="151"/>
      <c r="BI663" s="151"/>
      <c r="BJ663" s="151"/>
      <c r="BK663" s="151"/>
      <c r="BL663" s="151"/>
      <c r="BM663" s="155"/>
      <c r="BN663" s="151"/>
      <c r="BO663" s="151"/>
      <c r="BP663" s="151"/>
      <c r="BQ663" s="151"/>
      <c r="BR663" s="151"/>
      <c r="BS663" s="151"/>
      <c r="BT663" s="151"/>
      <c r="BU663" s="151"/>
      <c r="BV663" s="151"/>
      <c r="BW663" s="151"/>
      <c r="BX663" s="151"/>
      <c r="BY663" s="151"/>
      <c r="BZ663" s="151"/>
      <c r="CA663" s="151"/>
      <c r="CB663" s="151"/>
      <c r="CC663" s="151"/>
      <c r="CD663" s="151"/>
      <c r="CE663" s="151"/>
      <c r="CF663" s="151"/>
      <c r="CG663" s="151"/>
      <c r="CH663" s="151"/>
      <c r="CI663" s="151"/>
      <c r="CJ663" s="151"/>
      <c r="CK663" s="151"/>
      <c r="CL663" s="151"/>
      <c r="CM663" s="151"/>
      <c r="CN663" s="151"/>
      <c r="CO663" s="151"/>
      <c r="CP663" s="151"/>
      <c r="CQ663" s="151"/>
      <c r="CR663" s="151"/>
      <c r="CS663" s="151"/>
      <c r="CT663" s="151"/>
      <c r="CU663" s="151"/>
      <c r="CV663" s="151"/>
      <c r="CW663" s="151"/>
      <c r="CX663" s="151"/>
      <c r="CY663" s="151"/>
      <c r="CZ663" s="151"/>
      <c r="DA663" s="151"/>
      <c r="DB663" s="151"/>
      <c r="DC663" s="151"/>
      <c r="DD663" s="151"/>
      <c r="DE663" s="151"/>
    </row>
    <row r="664" spans="1:109" ht="15" customHeight="1" x14ac:dyDescent="0.2">
      <c r="A664" s="9">
        <f>Input!A664</f>
        <v>9736</v>
      </c>
      <c r="B664" s="9" t="str">
        <f>Input!B664</f>
        <v>ZLOM18/PS/904-5</v>
      </c>
      <c r="C664" s="9">
        <f>Input!O664</f>
        <v>2.3261689014407709</v>
      </c>
      <c r="D664" s="9">
        <f>C664*Input!P664/100</f>
        <v>3.6565448776476645E-3</v>
      </c>
      <c r="E664" s="11">
        <f>Input!M664</f>
        <v>2.0640231278257675</v>
      </c>
      <c r="F664" s="12">
        <f>E664*Input!N664/100</f>
        <v>7.1931493489873694E-5</v>
      </c>
      <c r="G664" s="13">
        <f t="shared" si="2081"/>
        <v>284.58750886461684</v>
      </c>
      <c r="H664" s="12">
        <f>G664*Input!L664/100</f>
        <v>1.6899713189066013E-2</v>
      </c>
      <c r="I664" s="9">
        <v>0.3</v>
      </c>
      <c r="J664" s="21">
        <f>(((C664*$G$4*0.000000001*Input!G664*(234/233))-(I664*0.000000000000001))/Input!F664)*1000000000000</f>
        <v>739.02589713623956</v>
      </c>
      <c r="K664" s="9">
        <f>J664*Input!P664/100</f>
        <v>1.1616875098574144</v>
      </c>
      <c r="L664" s="14">
        <f t="shared" si="2082"/>
        <v>10.220190966043608</v>
      </c>
      <c r="M664" s="22">
        <f>L664*Input!P664/100</f>
        <v>1.6065293841010977E-2</v>
      </c>
      <c r="N664" s="9">
        <v>5.0000000000000001E-3</v>
      </c>
      <c r="O664" s="21">
        <f>(((G664*$D$4*0.000000001*Input!G664*(238/236))-(N664*0.000000001))/Input!F664)*1000000</f>
        <v>9.1077009128256154</v>
      </c>
      <c r="P664" s="9">
        <f>O664*Input!N664/100</f>
        <v>3.1740464536787624E-4</v>
      </c>
      <c r="Q664" s="23">
        <f t="shared" si="2083"/>
        <v>6.795248181169085</v>
      </c>
      <c r="R664" s="24">
        <f>Q664*Input!N664/100</f>
        <v>2.3681534558226181E-4</v>
      </c>
      <c r="S664" s="65">
        <f>Input!S664*0.0000028263/0.000000000155125</f>
        <v>1.5007016296514777</v>
      </c>
      <c r="T664" s="9">
        <f>S664*Input!T664/100</f>
        <v>8.1829580833696401E-4</v>
      </c>
      <c r="U664" s="9">
        <f>S664*1/((U663+U665)/2)</f>
        <v>1.5004276108304786</v>
      </c>
      <c r="V664" s="9">
        <f>U664*Input!T664/100</f>
        <v>8.1814639259155623E-4</v>
      </c>
      <c r="W664" s="3">
        <v>3.0000000000000001E-3</v>
      </c>
      <c r="X664" s="21">
        <f>((($L$4*0.000000001*Input!G664/Input!W664*(232/229))-(W664*0.000000001))/Input!F664)*1000000000</f>
        <v>24.704273843037718</v>
      </c>
      <c r="Y664" s="21">
        <f>X664*Input!X664/100</f>
        <v>6.7447069712709279E-2</v>
      </c>
      <c r="Z664" s="21">
        <f t="shared" si="2084"/>
        <v>6.0320768106847398E-3</v>
      </c>
      <c r="AA664" s="21">
        <f>Z664*Input!X664/100</f>
        <v>1.6468644565212753E-5</v>
      </c>
      <c r="AB664" s="14">
        <v>0.05</v>
      </c>
      <c r="AC664" s="14">
        <v>0.85</v>
      </c>
      <c r="AD664" s="21">
        <f>(((Input!G664*$L$4*0.000000001*Input!U664*(230/229))-((AB664*0.000000000000001)+(Input!G664*AC664*0.000000000000001)))/Input!F664)*1000000000000</f>
        <v>46.549185496771059</v>
      </c>
      <c r="AE664" s="21">
        <f>AD664*Input!V664/100</f>
        <v>0.12649714167341483</v>
      </c>
      <c r="AF664" s="21">
        <f t="shared" si="2085"/>
        <v>2.1221086458831135</v>
      </c>
      <c r="AG664" s="21">
        <f>AF664*Input!V664/100</f>
        <v>5.766817940203818E-3</v>
      </c>
      <c r="AH664" s="9">
        <f t="shared" si="2086"/>
        <v>351.8039826887117</v>
      </c>
      <c r="AI664" s="3">
        <f t="shared" si="2087"/>
        <v>1.3551829019963251</v>
      </c>
      <c r="AJ664" s="22">
        <f t="shared" si="2088"/>
        <v>500.42761083047861</v>
      </c>
      <c r="AK664" s="3">
        <f t="shared" si="2089"/>
        <v>0.81814639259155619</v>
      </c>
      <c r="AL664" s="3">
        <f t="shared" si="2090"/>
        <v>0.31229303026251154</v>
      </c>
      <c r="AM664" s="3">
        <f t="shared" si="2091"/>
        <v>8.4872428275452598E-4</v>
      </c>
      <c r="AN664" s="9">
        <f>AL664*1/((AN663+AN665)/2)</f>
        <v>0.30961055111556463</v>
      </c>
      <c r="AO664" s="21">
        <f t="shared" si="2092"/>
        <v>8.4143406181016892E-4</v>
      </c>
      <c r="AP664" s="58">
        <f t="shared" si="2093"/>
        <v>24.912800000000001</v>
      </c>
      <c r="AQ664" s="58">
        <f t="shared" si="2094"/>
        <v>8.1199999999999994E-2</v>
      </c>
      <c r="AR664" s="58">
        <f t="shared" si="2095"/>
        <v>0.32593686779486847</v>
      </c>
      <c r="AS664" s="67">
        <f t="shared" si="2096"/>
        <v>8.8769043453052431E-4</v>
      </c>
      <c r="AT664" s="67">
        <f t="shared" si="2097"/>
        <v>2.4237505047469442E-6</v>
      </c>
      <c r="AU664" s="58">
        <v>0.75</v>
      </c>
      <c r="AV664" s="58">
        <f t="shared" si="2098"/>
        <v>0.375</v>
      </c>
      <c r="AW664" s="58">
        <f t="shared" si="2099"/>
        <v>24.865400000000001</v>
      </c>
      <c r="AX664" s="57">
        <f t="shared" si="2100"/>
        <v>7.8281907299999995E-2</v>
      </c>
      <c r="AY664" s="47">
        <f t="shared" si="2101"/>
        <v>8.0235980564142176E-2</v>
      </c>
      <c r="AZ664" s="9" t="str">
        <f>Input!B664</f>
        <v>ZLOM18/PS/904-5</v>
      </c>
      <c r="BA664" s="48" t="str">
        <f>Input!E664</f>
        <v>60 m</v>
      </c>
      <c r="BB664" s="58">
        <f t="shared" si="2102"/>
        <v>536.86143971322338</v>
      </c>
      <c r="BC664" s="22">
        <f t="shared" si="2103"/>
        <v>0.88571254206842132</v>
      </c>
      <c r="BD664" s="9">
        <f t="shared" si="2104"/>
        <v>24807.4</v>
      </c>
      <c r="BE664" s="49">
        <f t="shared" si="2105"/>
        <v>40.117990282071091</v>
      </c>
      <c r="BF664" s="89">
        <f t="shared" si="2106"/>
        <v>0.32268123804218785</v>
      </c>
      <c r="BG664" s="85"/>
      <c r="BH664" s="85"/>
      <c r="BI664" s="85"/>
      <c r="BJ664" s="85"/>
      <c r="BK664" s="85"/>
      <c r="BL664" s="85"/>
      <c r="BM664" s="90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s="154" customFormat="1" ht="15" customHeight="1" x14ac:dyDescent="0.2">
      <c r="A665" s="137">
        <f>Input!A665</f>
        <v>9186</v>
      </c>
      <c r="B665" s="137" t="str">
        <f>Input!B665</f>
        <v>Hu1-13</v>
      </c>
      <c r="C665" s="137">
        <f>Input!O665</f>
        <v>2.0581747588354768</v>
      </c>
      <c r="D665" s="137">
        <f>C665*Input!P665/100</f>
        <v>6.6624003330907821E-3</v>
      </c>
      <c r="E665" s="138">
        <f>Input!M665</f>
        <v>2.6990953646831524</v>
      </c>
      <c r="F665" s="139">
        <f>E665*Input!N665/100</f>
        <v>1.8494697957909076E-4</v>
      </c>
      <c r="G665" s="140">
        <f t="shared" si="2081"/>
        <v>372.15126888251302</v>
      </c>
      <c r="H665" s="139">
        <f>G665*Input!L665/100</f>
        <v>3.1348291971436758E-2</v>
      </c>
      <c r="I665" s="137">
        <v>0</v>
      </c>
      <c r="J665" s="141">
        <f>(((C665*$G$4*0.000000001*Input!G665*(234/233))-(I665*0.000000000000001))/Input!F665)*1000000000000</f>
        <v>752.80185087303403</v>
      </c>
      <c r="K665" s="137">
        <f>J665*Input!P665/100</f>
        <v>2.4368520119475328</v>
      </c>
      <c r="L665" s="142">
        <f t="shared" si="2082"/>
        <v>10.410702392605248</v>
      </c>
      <c r="M665" s="143">
        <f>L665*Input!P665/100</f>
        <v>3.369989199918403E-2</v>
      </c>
      <c r="N665" s="137">
        <v>0</v>
      </c>
      <c r="O665" s="141">
        <f>(((G665*$D$4*0.000000001*Input!G665*(238/236))-(N665*0.000000001))/Input!F665)*1000000</f>
        <v>13.711816407476507</v>
      </c>
      <c r="P665" s="137">
        <f>O665*Input!N665/100</f>
        <v>9.3955888416839839E-4</v>
      </c>
      <c r="Q665" s="144">
        <f t="shared" si="2083"/>
        <v>10.230374975557037</v>
      </c>
      <c r="R665" s="145">
        <f>Q665*Input!N665/100</f>
        <v>7.0100411287724171E-4</v>
      </c>
      <c r="S665" s="143">
        <f>Input!S665*0.0000028263/0.000000000155125</f>
        <v>1.0010708282696892</v>
      </c>
      <c r="T665" s="137">
        <f>S665*Input!T665/100</f>
        <v>1.0904472353997338E-3</v>
      </c>
      <c r="U665" s="143">
        <f>S665</f>
        <v>1.0010708282696892</v>
      </c>
      <c r="V665" s="137">
        <f>U665*Input!T665/100</f>
        <v>1.0904472353997338E-3</v>
      </c>
      <c r="W665" s="146">
        <v>0</v>
      </c>
      <c r="X665" s="141">
        <f>((($L$4*0.000000001*Input!G665/Input!W665*(232/229))-(W665*0.000000001))/Input!F665)*1000000000</f>
        <v>0.91913213922272452</v>
      </c>
      <c r="Y665" s="141">
        <f>X665*Input!X665/100</f>
        <v>4.2580127320477118E-3</v>
      </c>
      <c r="Z665" s="141">
        <f t="shared" si="2084"/>
        <v>2.2442576932990772E-4</v>
      </c>
      <c r="AA665" s="141">
        <f>Z665*Input!X665/100</f>
        <v>1.039684874923938E-6</v>
      </c>
      <c r="AB665" s="142">
        <v>0</v>
      </c>
      <c r="AC665" s="142">
        <v>0.85</v>
      </c>
      <c r="AD665" s="141">
        <f>(((Input!G665*$L$4*0.000000001*Input!U665*(230/229))-((AB665*0.000000000000001)+(Input!G665*AC665*0.000000000000001)))/Input!F665)*1000000000000</f>
        <v>226.15556255953908</v>
      </c>
      <c r="AE665" s="141">
        <f>AD665*Input!V665/100</f>
        <v>0.91292384584630537</v>
      </c>
      <c r="AF665" s="141">
        <f t="shared" si="2085"/>
        <v>10.310098221921583</v>
      </c>
      <c r="AG665" s="141">
        <f>AF665*Input!V665/100</f>
        <v>4.1618850375753455E-2</v>
      </c>
      <c r="AH665" s="137">
        <f t="shared" si="2086"/>
        <v>45939.903660375356</v>
      </c>
      <c r="AI665" s="146">
        <f t="shared" si="2087"/>
        <v>282.28343796821486</v>
      </c>
      <c r="AJ665" s="143">
        <f t="shared" si="2088"/>
        <v>1.0708282696891835</v>
      </c>
      <c r="AK665" s="146">
        <f t="shared" si="2089"/>
        <v>1.0904472353997339</v>
      </c>
      <c r="AL665" s="146">
        <f t="shared" si="2090"/>
        <v>1.0077927980699657</v>
      </c>
      <c r="AM665" s="146">
        <f t="shared" si="2091"/>
        <v>4.0687507613394952E-3</v>
      </c>
      <c r="AN665" s="137">
        <f>AF665/Q665</f>
        <v>1.0077927980699657</v>
      </c>
      <c r="AO665" s="141">
        <f t="shared" si="2092"/>
        <v>4.0687507613394952E-3</v>
      </c>
      <c r="AP665" s="137" t="str">
        <f t="shared" si="2093"/>
        <v>Out of range</v>
      </c>
      <c r="AQ665" s="137" t="e">
        <f t="shared" si="2094"/>
        <v>#VALUE!</v>
      </c>
      <c r="AR665" s="137" t="e">
        <f t="shared" si="2095"/>
        <v>#VALUE!</v>
      </c>
      <c r="AS665" s="145">
        <f t="shared" si="2096"/>
        <v>2.1937198769949082E-5</v>
      </c>
      <c r="AT665" s="145">
        <f t="shared" si="2097"/>
        <v>1.0163836617207132E-7</v>
      </c>
      <c r="AU665" s="137">
        <v>0.75</v>
      </c>
      <c r="AV665" s="137">
        <f t="shared" si="2098"/>
        <v>0.375</v>
      </c>
      <c r="AW665" s="137" t="str">
        <f t="shared" si="2099"/>
        <v>Out of range</v>
      </c>
      <c r="AX665" s="147">
        <f t="shared" si="2100"/>
        <v>190.34456356519999</v>
      </c>
      <c r="AY665" s="147" t="e">
        <f t="shared" si="2101"/>
        <v>#VALUE!</v>
      </c>
      <c r="AZ665" s="137" t="str">
        <f>Input!B665</f>
        <v>Hu1-13</v>
      </c>
      <c r="BA665" s="148">
        <f>Input!E665</f>
        <v>0</v>
      </c>
      <c r="BB665" s="137" t="e">
        <f t="shared" si="2102"/>
        <v>#VALUE!</v>
      </c>
      <c r="BC665" s="143" t="e">
        <f t="shared" si="2103"/>
        <v>#VALUE!</v>
      </c>
      <c r="BD665" s="137" t="e">
        <f t="shared" si="2104"/>
        <v>#VALUE!</v>
      </c>
      <c r="BE665" s="149" t="e">
        <f t="shared" si="2105"/>
        <v>#VALUE!</v>
      </c>
      <c r="BF665" s="150" t="e">
        <f t="shared" si="2106"/>
        <v>#VALUE!</v>
      </c>
      <c r="BG665" s="151"/>
      <c r="BH665" s="151"/>
      <c r="BI665" s="151"/>
      <c r="BJ665" s="151"/>
      <c r="BK665" s="151"/>
      <c r="BL665" s="151"/>
      <c r="BM665" s="155"/>
      <c r="BN665" s="151"/>
      <c r="BO665" s="151"/>
      <c r="BP665" s="151"/>
      <c r="BQ665" s="151"/>
      <c r="BR665" s="151"/>
      <c r="BS665" s="151"/>
      <c r="BT665" s="151"/>
      <c r="BU665" s="151"/>
      <c r="BV665" s="151"/>
      <c r="BW665" s="151"/>
      <c r="BX665" s="151"/>
      <c r="BY665" s="151"/>
      <c r="BZ665" s="151"/>
      <c r="CA665" s="151"/>
      <c r="CB665" s="151"/>
      <c r="CC665" s="151"/>
      <c r="CD665" s="151"/>
      <c r="CE665" s="151"/>
      <c r="CF665" s="151"/>
      <c r="CG665" s="151"/>
      <c r="CH665" s="151"/>
      <c r="CI665" s="151"/>
      <c r="CJ665" s="151"/>
      <c r="CK665" s="151"/>
      <c r="CL665" s="151"/>
      <c r="CM665" s="151"/>
      <c r="CN665" s="151"/>
      <c r="CO665" s="151"/>
      <c r="CP665" s="151"/>
      <c r="CQ665" s="151"/>
      <c r="CR665" s="151"/>
      <c r="CS665" s="151"/>
      <c r="CT665" s="151"/>
      <c r="CU665" s="151"/>
      <c r="CV665" s="151"/>
      <c r="CW665" s="151"/>
      <c r="CX665" s="151"/>
      <c r="CY665" s="151"/>
      <c r="CZ665" s="151"/>
      <c r="DA665" s="151"/>
      <c r="DB665" s="151"/>
      <c r="DC665" s="151"/>
      <c r="DD665" s="151"/>
      <c r="DE665" s="151"/>
    </row>
    <row r="666" spans="1:109" ht="15" customHeight="1" x14ac:dyDescent="0.2">
      <c r="A666" s="9">
        <f>Input!A666</f>
        <v>9732</v>
      </c>
      <c r="B666" s="9" t="str">
        <f>Input!B666</f>
        <v>ZLOM18/PS/904-1</v>
      </c>
      <c r="C666" s="9">
        <f>Input!O666</f>
        <v>2.1714408298260901</v>
      </c>
      <c r="D666" s="9">
        <f>C666*Input!P666/100</f>
        <v>2.5372223367316465E-3</v>
      </c>
      <c r="E666" s="11">
        <f>Input!M666</f>
        <v>1.8834847942044055</v>
      </c>
      <c r="F666" s="12">
        <f>E666*Input!N666/100</f>
        <v>6.1415984735143695E-5</v>
      </c>
      <c r="G666" s="13">
        <f t="shared" si="2081"/>
        <v>259.69488342490342</v>
      </c>
      <c r="H666" s="12">
        <f>G666*Input!L666/100</f>
        <v>1.2091178506047779E-2</v>
      </c>
      <c r="I666" s="9">
        <v>0.3</v>
      </c>
      <c r="J666" s="21">
        <f>(((C666*$G$4*0.000000001*Input!G666*(234/233))-(I666*0.000000000000001))/Input!F666)*1000000000000</f>
        <v>985.66605353530622</v>
      </c>
      <c r="K666" s="9">
        <f>J666*Input!P666/100</f>
        <v>1.1517025438764557</v>
      </c>
      <c r="L666" s="14">
        <f t="shared" si="2082"/>
        <v>13.631045048507016</v>
      </c>
      <c r="M666" s="22">
        <f>L666*Input!P666/100</f>
        <v>1.5927209019477272E-2</v>
      </c>
      <c r="N666" s="9">
        <v>5.0000000000000001E-3</v>
      </c>
      <c r="O666" s="21">
        <f>(((G666*$D$4*0.000000001*Input!G666*(238/236))-(N666*0.000000001))/Input!F666)*1000000</f>
        <v>11.874608119264741</v>
      </c>
      <c r="P666" s="9">
        <f>O666*Input!N666/100</f>
        <v>3.8720288755855509E-4</v>
      </c>
      <c r="Q666" s="23">
        <f t="shared" si="2083"/>
        <v>8.8596353785508164</v>
      </c>
      <c r="R666" s="24">
        <f>Q666*Input!N666/100</f>
        <v>2.8889175683409577E-4</v>
      </c>
      <c r="S666" s="65">
        <f>Input!S666*0.0000028263/0.000000000155125</f>
        <v>1.5342555911482989</v>
      </c>
      <c r="T666" s="9">
        <f>S666*Input!T666/100</f>
        <v>6.3207191198379263E-4</v>
      </c>
      <c r="U666" s="9">
        <f>S666*1/((U665+U667)/2)</f>
        <v>1.5321257293077868</v>
      </c>
      <c r="V666" s="9">
        <f>U666*Input!T666/100</f>
        <v>6.3119446636550022E-4</v>
      </c>
      <c r="W666" s="3">
        <v>3.0000000000000001E-3</v>
      </c>
      <c r="X666" s="21">
        <f>((($L$4*0.000000001*Input!G666/Input!W666*(232/229))-(W666*0.000000001))/Input!F666)*1000000000</f>
        <v>336.95506543860506</v>
      </c>
      <c r="Y666" s="21">
        <f>X666*Input!X666/100</f>
        <v>0.79607162770545159</v>
      </c>
      <c r="Z666" s="21">
        <f t="shared" si="2084"/>
        <v>8.2274785706675985E-2</v>
      </c>
      <c r="AA666" s="21">
        <f>Z666*Input!X666/100</f>
        <v>1.9437791353982359E-4</v>
      </c>
      <c r="AB666" s="14">
        <v>0.05</v>
      </c>
      <c r="AC666" s="14">
        <v>0.85</v>
      </c>
      <c r="AD666" s="21">
        <f>(((Input!G666*$L$4*0.000000001*Input!U666*(230/229))-((AB666*0.000000000000001)+(Input!G666*AC666*0.000000000000001)))/Input!F666)*1000000000000</f>
        <v>64.278340057431166</v>
      </c>
      <c r="AE666" s="21">
        <f>AD666*Input!V666/100</f>
        <v>0.16475853142232866</v>
      </c>
      <c r="AF666" s="21">
        <f t="shared" si="2085"/>
        <v>2.930354628618614</v>
      </c>
      <c r="AG666" s="21">
        <f>AF666*Input!V666/100</f>
        <v>7.5110982132776758E-3</v>
      </c>
      <c r="AH666" s="9">
        <f t="shared" si="2086"/>
        <v>35.616678955152082</v>
      </c>
      <c r="AI666" s="3">
        <f t="shared" si="2087"/>
        <v>0.12415689214237188</v>
      </c>
      <c r="AJ666" s="22">
        <f t="shared" si="2088"/>
        <v>532.12572930778674</v>
      </c>
      <c r="AK666" s="3">
        <f t="shared" si="2089"/>
        <v>0.63119446636550025</v>
      </c>
      <c r="AL666" s="3">
        <f t="shared" si="2090"/>
        <v>0.33075341178407913</v>
      </c>
      <c r="AM666" s="3">
        <f t="shared" si="2091"/>
        <v>8.4785723638806183E-4</v>
      </c>
      <c r="AN666" s="9">
        <f>AL666*1/((AN665+AN667)/2)</f>
        <v>0.32804888475129862</v>
      </c>
      <c r="AO666" s="21">
        <f t="shared" si="2092"/>
        <v>8.4092441957029599E-4</v>
      </c>
      <c r="AP666" s="58">
        <f t="shared" si="2093"/>
        <v>25.943000000000001</v>
      </c>
      <c r="AQ666" s="58">
        <f t="shared" si="2094"/>
        <v>7.5499999999999998E-2</v>
      </c>
      <c r="AR666" s="58">
        <f t="shared" si="2095"/>
        <v>0.29102262652738692</v>
      </c>
      <c r="AS666" s="67">
        <f t="shared" si="2096"/>
        <v>9.2864753673569111E-3</v>
      </c>
      <c r="AT666" s="67">
        <f t="shared" si="2097"/>
        <v>2.1941808904869579E-5</v>
      </c>
      <c r="AU666" s="58">
        <v>0.75</v>
      </c>
      <c r="AV666" s="58">
        <f t="shared" si="2098"/>
        <v>0.375</v>
      </c>
      <c r="AW666" s="58">
        <f t="shared" si="2099"/>
        <v>25.458100000000002</v>
      </c>
      <c r="AX666" s="57">
        <f t="shared" si="2100"/>
        <v>0.24281352419999999</v>
      </c>
      <c r="AY666" s="47">
        <f t="shared" si="2101"/>
        <v>0.25433620136394725</v>
      </c>
      <c r="AZ666" s="9" t="str">
        <f>Input!B666</f>
        <v>ZLOM18/PS/904-1</v>
      </c>
      <c r="BA666" s="48" t="str">
        <f>Input!E666</f>
        <v>60 m</v>
      </c>
      <c r="BB666" s="58">
        <f t="shared" si="2102"/>
        <v>571.82444088192403</v>
      </c>
      <c r="BC666" s="22">
        <f t="shared" si="2103"/>
        <v>0.78362280672802742</v>
      </c>
      <c r="BD666" s="9">
        <f t="shared" si="2104"/>
        <v>25400.100000000002</v>
      </c>
      <c r="BE666" s="49">
        <f t="shared" si="2105"/>
        <v>127.16810068197363</v>
      </c>
      <c r="BF666" s="89">
        <f t="shared" si="2106"/>
        <v>0.99903842534968135</v>
      </c>
      <c r="BG666" s="85"/>
      <c r="BH666" s="85"/>
      <c r="BI666" s="85"/>
      <c r="BJ666" s="85"/>
      <c r="BK666" s="85"/>
      <c r="BL666" s="85"/>
      <c r="BM666" s="90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s="154" customFormat="1" ht="15" customHeight="1" x14ac:dyDescent="0.2">
      <c r="A667" s="137">
        <f>Input!A667</f>
        <v>9186</v>
      </c>
      <c r="B667" s="137" t="str">
        <f>Input!B667</f>
        <v>Hu1-13</v>
      </c>
      <c r="C667" s="137">
        <f>Input!O667</f>
        <v>2.0501394012454517</v>
      </c>
      <c r="D667" s="137">
        <f>C667*Input!P667/100</f>
        <v>5.4803625936571728E-3</v>
      </c>
      <c r="E667" s="138">
        <f>Input!M667</f>
        <v>2.6987917470631295</v>
      </c>
      <c r="F667" s="139">
        <f>E667*Input!N667/100</f>
        <v>1.9078019915460157E-4</v>
      </c>
      <c r="G667" s="140">
        <f t="shared" si="2081"/>
        <v>372.10940608506428</v>
      </c>
      <c r="H667" s="139">
        <f>G667*Input!L667/100</f>
        <v>2.9247277893757685E-2</v>
      </c>
      <c r="I667" s="137">
        <v>0</v>
      </c>
      <c r="J667" s="141">
        <f>(((C667*$G$4*0.000000001*Input!G667*(234/233))-(I667*0.000000000000001))/Input!F667)*1000000000000</f>
        <v>749.86282344582946</v>
      </c>
      <c r="K667" s="137">
        <f>J667*Input!P667/100</f>
        <v>2.0045076766439194</v>
      </c>
      <c r="L667" s="142">
        <f t="shared" si="2082"/>
        <v>10.370057779639902</v>
      </c>
      <c r="M667" s="143">
        <f>L667*Input!P667/100</f>
        <v>2.7720884109186453E-2</v>
      </c>
      <c r="N667" s="137">
        <v>0</v>
      </c>
      <c r="O667" s="141">
        <f>(((G667*$D$4*0.000000001*Input!G667*(238/236))-(N667*0.000000001))/Input!F667)*1000000</f>
        <v>13.710273983626539</v>
      </c>
      <c r="P667" s="137">
        <f>O667*Input!N667/100</f>
        <v>9.6919252991892278E-4</v>
      </c>
      <c r="Q667" s="144">
        <f t="shared" si="2083"/>
        <v>10.22922417438763</v>
      </c>
      <c r="R667" s="145">
        <f>Q667*Input!N667/100</f>
        <v>7.2311375166699259E-4</v>
      </c>
      <c r="S667" s="143">
        <f>Input!S667*0.0000028263/0.000000000155125</f>
        <v>1.0017094420433408</v>
      </c>
      <c r="T667" s="137">
        <f>S667*Input!T667/100</f>
        <v>9.214621939634156E-4</v>
      </c>
      <c r="U667" s="143">
        <f>S667</f>
        <v>1.0017094420433408</v>
      </c>
      <c r="V667" s="137">
        <f>U667*Input!T667/100</f>
        <v>9.214621939634156E-4</v>
      </c>
      <c r="W667" s="146">
        <v>0</v>
      </c>
      <c r="X667" s="141">
        <f>((($L$4*0.000000001*Input!G667/Input!W667*(232/229))-(W667*0.000000001))/Input!F667)*1000000000</f>
        <v>0.9184185374358651</v>
      </c>
      <c r="Y667" s="141">
        <f>X667*Input!X667/100</f>
        <v>4.1683411898076712E-3</v>
      </c>
      <c r="Z667" s="141">
        <f t="shared" si="2084"/>
        <v>2.2425152819179821E-4</v>
      </c>
      <c r="AA667" s="141">
        <f>Z667*Input!X667/100</f>
        <v>1.0177896500749414E-6</v>
      </c>
      <c r="AB667" s="142">
        <v>0</v>
      </c>
      <c r="AC667" s="142">
        <v>0.85</v>
      </c>
      <c r="AD667" s="141">
        <f>(((Input!G667*$L$4*0.000000001*Input!U667*(230/229))-((AB667*0.000000000000001)+(Input!G667*AC667*0.000000000000001)))/Input!F667)*1000000000000</f>
        <v>226.33273130208497</v>
      </c>
      <c r="AE667" s="141">
        <f>AD667*Input!V667/100</f>
        <v>1.0250104989550652</v>
      </c>
      <c r="AF667" s="141">
        <f t="shared" si="2085"/>
        <v>10.318175083338694</v>
      </c>
      <c r="AG667" s="141">
        <f>AF667*Input!V667/100</f>
        <v>4.6728715416607926E-2</v>
      </c>
      <c r="AH667" s="137">
        <f t="shared" si="2086"/>
        <v>46011.615468295713</v>
      </c>
      <c r="AI667" s="146">
        <f t="shared" si="2087"/>
        <v>295.00866622588603</v>
      </c>
      <c r="AJ667" s="143">
        <f t="shared" si="2088"/>
        <v>1.7094420433407809</v>
      </c>
      <c r="AK667" s="146">
        <f t="shared" si="2089"/>
        <v>0.92146219396341555</v>
      </c>
      <c r="AL667" s="146">
        <f t="shared" si="2090"/>
        <v>1.0086957629859929</v>
      </c>
      <c r="AM667" s="146">
        <f t="shared" si="2091"/>
        <v>4.5687147913483625E-3</v>
      </c>
      <c r="AN667" s="137">
        <f>AF667/Q667</f>
        <v>1.0086957629859929</v>
      </c>
      <c r="AO667" s="141">
        <f t="shared" si="2092"/>
        <v>4.5687147913483625E-3</v>
      </c>
      <c r="AP667" s="137" t="str">
        <f t="shared" si="2093"/>
        <v>Out of range</v>
      </c>
      <c r="AQ667" s="137" t="e">
        <f t="shared" si="2094"/>
        <v>#VALUE!</v>
      </c>
      <c r="AR667" s="137" t="e">
        <f t="shared" si="2095"/>
        <v>#VALUE!</v>
      </c>
      <c r="AS667" s="145">
        <f t="shared" si="2096"/>
        <v>2.1922633072534358E-5</v>
      </c>
      <c r="AT667" s="145">
        <f t="shared" si="2097"/>
        <v>9.9510293331409092E-8</v>
      </c>
      <c r="AU667" s="137">
        <v>0.75</v>
      </c>
      <c r="AV667" s="137">
        <f t="shared" si="2098"/>
        <v>0.375</v>
      </c>
      <c r="AW667" s="137" t="str">
        <f t="shared" si="2099"/>
        <v>Out of range</v>
      </c>
      <c r="AX667" s="147">
        <f t="shared" si="2100"/>
        <v>223.22889382700001</v>
      </c>
      <c r="AY667" s="147" t="e">
        <f t="shared" si="2101"/>
        <v>#VALUE!</v>
      </c>
      <c r="AZ667" s="137" t="str">
        <f>Input!B667</f>
        <v>Hu1-13</v>
      </c>
      <c r="BA667" s="148">
        <f>Input!E667</f>
        <v>0</v>
      </c>
      <c r="BB667" s="137" t="e">
        <f t="shared" si="2102"/>
        <v>#VALUE!</v>
      </c>
      <c r="BC667" s="143" t="e">
        <f t="shared" si="2103"/>
        <v>#VALUE!</v>
      </c>
      <c r="BD667" s="137" t="e">
        <f t="shared" si="2104"/>
        <v>#VALUE!</v>
      </c>
      <c r="BE667" s="149" t="e">
        <f t="shared" si="2105"/>
        <v>#VALUE!</v>
      </c>
      <c r="BF667" s="150" t="e">
        <f t="shared" si="2106"/>
        <v>#VALUE!</v>
      </c>
      <c r="BG667" s="151"/>
      <c r="BH667" s="151"/>
      <c r="BI667" s="151"/>
      <c r="BJ667" s="151"/>
      <c r="BK667" s="151"/>
      <c r="BL667" s="151"/>
      <c r="BM667" s="155"/>
      <c r="BN667" s="151"/>
      <c r="BO667" s="151"/>
      <c r="BP667" s="151"/>
      <c r="BQ667" s="151"/>
      <c r="BR667" s="151"/>
      <c r="BS667" s="151"/>
      <c r="BT667" s="151"/>
      <c r="BU667" s="151"/>
      <c r="BV667" s="151"/>
      <c r="BW667" s="151"/>
      <c r="BX667" s="151"/>
      <c r="BY667" s="151"/>
      <c r="BZ667" s="151"/>
      <c r="CA667" s="151"/>
      <c r="CB667" s="151"/>
      <c r="CC667" s="151"/>
      <c r="CD667" s="151"/>
      <c r="CE667" s="151"/>
      <c r="CF667" s="151"/>
      <c r="CG667" s="151"/>
      <c r="CH667" s="151"/>
      <c r="CI667" s="151"/>
      <c r="CJ667" s="151"/>
      <c r="CK667" s="151"/>
      <c r="CL667" s="151"/>
      <c r="CM667" s="151"/>
      <c r="CN667" s="151"/>
      <c r="CO667" s="151"/>
      <c r="CP667" s="151"/>
      <c r="CQ667" s="151"/>
      <c r="CR667" s="151"/>
      <c r="CS667" s="151"/>
      <c r="CT667" s="151"/>
      <c r="CU667" s="151"/>
      <c r="CV667" s="151"/>
      <c r="CW667" s="151"/>
      <c r="CX667" s="151"/>
      <c r="CY667" s="151"/>
      <c r="CZ667" s="151"/>
      <c r="DA667" s="151"/>
      <c r="DB667" s="151"/>
      <c r="DC667" s="151"/>
      <c r="DD667" s="151"/>
      <c r="DE667" s="151"/>
    </row>
    <row r="668" spans="1:109" x14ac:dyDescent="0.2">
      <c r="A668" s="85"/>
      <c r="B668" s="85"/>
      <c r="C668" s="85"/>
      <c r="D668" s="85"/>
      <c r="E668" s="86"/>
      <c r="F668" s="85"/>
      <c r="G668" s="87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8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  <c r="CM668" s="85"/>
      <c r="CN668" s="85"/>
      <c r="CO668" s="85"/>
      <c r="CP668" s="85"/>
      <c r="CQ668" s="85"/>
      <c r="CR668" s="85"/>
      <c r="CS668" s="85"/>
      <c r="CT668" s="85"/>
      <c r="CU668" s="85"/>
      <c r="CV668" s="85"/>
      <c r="CW668" s="85"/>
      <c r="CX668" s="85"/>
      <c r="CY668" s="85"/>
      <c r="CZ668" s="85"/>
      <c r="DA668" s="85"/>
      <c r="DB668" s="85"/>
      <c r="DC668" s="85"/>
      <c r="DD668" s="85"/>
      <c r="DE668" s="85"/>
    </row>
    <row r="669" spans="1:109" s="154" customFormat="1" ht="15" customHeight="1" x14ac:dyDescent="0.2">
      <c r="A669" s="137">
        <f>Input!A669</f>
        <v>9186</v>
      </c>
      <c r="B669" s="137" t="str">
        <f>Input!B669</f>
        <v>Hu1-13</v>
      </c>
      <c r="C669" s="137">
        <f>Input!O669</f>
        <v>2.0610706919999999</v>
      </c>
      <c r="D669" s="137">
        <f>C669*Input!P669/100</f>
        <v>8.8705405817350973E-3</v>
      </c>
      <c r="E669" s="138">
        <f>Input!M669</f>
        <v>2.698761164</v>
      </c>
      <c r="F669" s="139">
        <f>E669*Input!N669/100</f>
        <v>1.9831476683374532E-4</v>
      </c>
      <c r="G669" s="140">
        <f t="shared" ref="G669:G675" si="2107">E669*137.88</f>
        <v>372.10518929232001</v>
      </c>
      <c r="H669" s="139">
        <f>G669*Input!L669/100</f>
        <v>1.9518989804286541E-2</v>
      </c>
      <c r="I669" s="137">
        <v>0</v>
      </c>
      <c r="J669" s="141">
        <f>(((C669*$G$4*0.000000001*Input!G669*(234/233))-(I669*0.000000000000001))/Input!F669)*1000000000000</f>
        <v>753.86107280591352</v>
      </c>
      <c r="K669" s="137">
        <f>J669*Input!P669/100</f>
        <v>3.2445055209757032</v>
      </c>
      <c r="L669" s="142">
        <f t="shared" ref="L669:L675" si="2108">(J669/234)*602200000000*0.0000028263/(365.2425*24*60)</f>
        <v>10.425350661997973</v>
      </c>
      <c r="M669" s="143">
        <f>L669*Input!P669/100</f>
        <v>4.4869152952892455E-2</v>
      </c>
      <c r="N669" s="137">
        <v>0</v>
      </c>
      <c r="O669" s="141">
        <f>(((G669*$D$4*0.000000001*Input!G669*(238/236))-(N669*0.000000001))/Input!F669)*1000000</f>
        <v>13.71011861699804</v>
      </c>
      <c r="P669" s="137">
        <f>O669*Input!N669/100</f>
        <v>1.0074692837075956E-3</v>
      </c>
      <c r="Q669" s="144">
        <f t="shared" ref="Q669:Q675" si="2109">(O669/238.05)*602200000000000000*0.00000000015512/(365.2425*24*60)</f>
        <v>10.229108255473536</v>
      </c>
      <c r="R669" s="145">
        <f>Q669*Input!N669/100</f>
        <v>7.5167200627516279E-4</v>
      </c>
      <c r="S669" s="143">
        <f>Input!S669*0.0000028263/0.000000000155125</f>
        <v>1.0007242791297342</v>
      </c>
      <c r="T669" s="137">
        <f>S669*Input!T669/100</f>
        <v>1.1566513321029104E-3</v>
      </c>
      <c r="U669" s="143">
        <f>S669</f>
        <v>1.0007242791297342</v>
      </c>
      <c r="V669" s="137">
        <f>U669*Input!T669/100</f>
        <v>1.1566513321029104E-3</v>
      </c>
      <c r="W669" s="146">
        <v>0</v>
      </c>
      <c r="X669" s="141">
        <f>((($L$4*0.000000001*Input!G669/Input!W669*(232/229))-(W669*0.000000001))/Input!F669)*1000000000</f>
        <v>0.90864008469691082</v>
      </c>
      <c r="Y669" s="141">
        <f>X669*Input!X669/100</f>
        <v>4.3040815357364062E-3</v>
      </c>
      <c r="Z669" s="141">
        <f t="shared" ref="Z669:Z675" si="2110">(X669/232)*6.022E+23*0.000000001*0.000000000049475/(365.2425*24*60)</f>
        <v>2.2186390982317959E-4</v>
      </c>
      <c r="AA669" s="141">
        <f>Z669*Input!X669/100</f>
        <v>1.0509335586210254E-6</v>
      </c>
      <c r="AB669" s="142">
        <v>0</v>
      </c>
      <c r="AC669" s="142">
        <v>0.85</v>
      </c>
      <c r="AD669" s="141">
        <f>(((Input!G669*$L$4*0.000000001*Input!U669*(230/229))-((AB669*0.000000000000001)+(Input!G669*AC669*0.000000000000001)))/Input!F669)*1000000000000</f>
        <v>224.48458465426052</v>
      </c>
      <c r="AE669" s="141">
        <f>AD669*Input!V669/100</f>
        <v>0.93134331048921426</v>
      </c>
      <c r="AF669" s="141">
        <f t="shared" ref="AF669:AF675" si="2111">(AD669/230)*602200000000*0.0000091577/(365.2425*24*60)</f>
        <v>10.233920806097256</v>
      </c>
      <c r="AG669" s="141">
        <f>AF669*Input!V669/100</f>
        <v>4.2458566576028679E-2</v>
      </c>
      <c r="AH669" s="137">
        <f t="shared" ref="AH669:AH675" si="2112">AF669/Z669</f>
        <v>46127.01910037308</v>
      </c>
      <c r="AI669" s="146">
        <f t="shared" ref="AI669:AI675" si="2113">AH669*SQRT((AG669/AF669)^2+(AA669/Z669)^2)</f>
        <v>290.45464238763674</v>
      </c>
      <c r="AJ669" s="143">
        <f t="shared" ref="AJ669:AJ675" si="2114">(U669-1)*1000</f>
        <v>0.7242791297341622</v>
      </c>
      <c r="AK669" s="146">
        <f t="shared" ref="AK669:AK675" si="2115">V669*1000</f>
        <v>1.1566513321029104</v>
      </c>
      <c r="AL669" s="146">
        <f t="shared" ref="AL669:AL675" si="2116">AF669/Q669</f>
        <v>1.0004704760672707</v>
      </c>
      <c r="AM669" s="146">
        <f t="shared" ref="AM669:AM675" si="2117">AL669*SQRT((R669/Q669)^2+(AG669/AF669)^2)</f>
        <v>4.1514103603266109E-3</v>
      </c>
      <c r="AN669" s="137">
        <f>AF669/Q669</f>
        <v>1.0004704760672707</v>
      </c>
      <c r="AO669" s="141">
        <f t="shared" ref="AO669:AO675" si="2118">AN669*SQRT((R669/Q669)^2+(AG669/AF669)^2)</f>
        <v>4.1514103603266109E-3</v>
      </c>
      <c r="AP669" s="137">
        <f t="shared" ref="AP669:AP675" si="2119">ThU_Alter_Kombi(AN669,U669)</f>
        <v>815.4769</v>
      </c>
      <c r="AQ669" s="137" t="e">
        <f t="shared" ref="AQ669:AQ675" si="2120">Montealter(AN669,AO669,U669,V669)</f>
        <v>#VALUE!</v>
      </c>
      <c r="AR669" s="137" t="e">
        <f t="shared" ref="AR669:AR675" si="2121">(AQ669/AP669)*100</f>
        <v>#VALUE!</v>
      </c>
      <c r="AS669" s="145">
        <f t="shared" ref="AS669:AS675" si="2122">Z669/Q669</f>
        <v>2.1689467378983062E-5</v>
      </c>
      <c r="AT669" s="145">
        <f t="shared" ref="AT669:AT675" si="2123">AS669*SQRT((Y669/X669)^2+(P669/O669)^2)</f>
        <v>1.0275187080104309E-7</v>
      </c>
      <c r="AU669" s="137">
        <v>0.75</v>
      </c>
      <c r="AV669" s="137">
        <f t="shared" ref="AV669:AV675" si="2124">AU669/2</f>
        <v>0.375</v>
      </c>
      <c r="AW669" s="137">
        <f t="shared" ref="AW669:AW675" si="2125">marincorr_age(AN669,U669,AS669,AU669)</f>
        <v>815.47519999999997</v>
      </c>
      <c r="AX669" s="147">
        <f t="shared" ref="AX669:AX675" si="2126">marincorr_age_error(AN669, AO669, U669, V669, AS669, AT669, AU669, AV669)</f>
        <v>326.90785213620001</v>
      </c>
      <c r="AY669" s="147">
        <f t="shared" ref="AY669:AY675" si="2127">SQRT(((AU669*EXP(-0.0000091577*AW669*1000))/(0.0000091577*(EXP(-0.0000091577*AW669*1000)+(AJ669/1000)*EXP(-(0.0000091577-0.0000028263)*AW669*1000)-AS669*AU669*EXP(-0.0000091577*AW669*1000))))^2*AT669^2+((AS669*EXP(-0.0000091577*AW669*1000))/(0.0000091577*(EXP(-0.0000091577*AW669*1000)+(AJ669/1000)*EXP(-(0.0000091577-0.0000028263)*AW669*1000)-AS669*AU669*EXP(-0.0000091577*AW669*1000))))^2*AV669^2+((0.0000091577/(0.0000091577-0.0000028263))*(EXP(-(0.0000091577-0.0000028263)*AW669*1000)-1)/(0.0000091577*(EXP(-0.0000091577*AW669*1000)+(AJ669/1000)*EXP(-(0.0000091577-0.0000028263)*AW669*1000)-AS669*AU669*EXP(-0.0000091577*AW669*1000))))^2*T669^2+(1/(0.0000091577*(EXP(-0.0000091577*AW669*1000)+(AJ669/1000)*EXP(-(0.0000091577-0.0000028263)*AW669*1000)-AS669*AU669*EXP(-0.0000091577*AW669*1000))))^2*AO669^2)/1000</f>
        <v>848.91537072515928</v>
      </c>
      <c r="AZ669" s="137" t="str">
        <f>Input!B669</f>
        <v>Hu1-13</v>
      </c>
      <c r="BA669" s="148">
        <f>Input!E669</f>
        <v>0</v>
      </c>
      <c r="BB669" s="137">
        <f t="shared" ref="BB669:BB675" si="2128">((U669-1)*EXP(0.0000028263*AW669*1000))*1000</f>
        <v>7.2586882824901764</v>
      </c>
      <c r="BC669" s="143">
        <f t="shared" ref="BC669:BC675" si="2129">SQRT((EXP(0.0000028263*AW669*1000)*V669)^2+((U669-1)*0.0000028263*EXP(0.0000028263*AW669*1000)*AX669*1000)^2)*1000</f>
        <v>13.392180641655402</v>
      </c>
      <c r="BD669" s="137">
        <f t="shared" ref="BD669:BD675" si="2130">AW669*1000-58</f>
        <v>815417.2</v>
      </c>
      <c r="BE669" s="149">
        <f t="shared" ref="BE669:BE675" si="2131">AY669/2*1000</f>
        <v>424457.68536257965</v>
      </c>
      <c r="BF669" s="150">
        <f t="shared" ref="BF669:BF675" si="2132">AY669/AW669*100</f>
        <v>104.10069744918782</v>
      </c>
      <c r="BG669" s="151"/>
      <c r="BH669" s="151"/>
      <c r="BI669" s="151"/>
      <c r="BJ669" s="151"/>
      <c r="BK669" s="151"/>
      <c r="BL669" s="151"/>
      <c r="BM669" s="155"/>
      <c r="BN669" s="151"/>
      <c r="BO669" s="151"/>
      <c r="BP669" s="151"/>
      <c r="BQ669" s="151"/>
      <c r="BR669" s="151"/>
      <c r="BS669" s="151"/>
      <c r="BT669" s="151"/>
      <c r="BU669" s="151"/>
      <c r="BV669" s="151"/>
      <c r="BW669" s="151"/>
      <c r="BX669" s="151"/>
      <c r="BY669" s="151"/>
      <c r="BZ669" s="151"/>
      <c r="CA669" s="151"/>
      <c r="CB669" s="151"/>
      <c r="CC669" s="151"/>
      <c r="CD669" s="151"/>
      <c r="CE669" s="151"/>
      <c r="CF669" s="151"/>
      <c r="CG669" s="151"/>
      <c r="CH669" s="151"/>
      <c r="CI669" s="151"/>
      <c r="CJ669" s="151"/>
      <c r="CK669" s="151"/>
      <c r="CL669" s="151"/>
      <c r="CM669" s="151"/>
      <c r="CN669" s="151"/>
      <c r="CO669" s="151"/>
      <c r="CP669" s="151"/>
      <c r="CQ669" s="151"/>
      <c r="CR669" s="151"/>
      <c r="CS669" s="151"/>
      <c r="CT669" s="151"/>
      <c r="CU669" s="151"/>
      <c r="CV669" s="151"/>
      <c r="CW669" s="151"/>
      <c r="CX669" s="151"/>
      <c r="CY669" s="151"/>
      <c r="CZ669" s="151"/>
      <c r="DA669" s="151"/>
      <c r="DB669" s="151"/>
      <c r="DC669" s="151"/>
      <c r="DD669" s="151"/>
      <c r="DE669" s="151"/>
    </row>
    <row r="670" spans="1:109" ht="15" customHeight="1" x14ac:dyDescent="0.2">
      <c r="A670" s="9">
        <f>Input!A670</f>
        <v>9760</v>
      </c>
      <c r="B670" s="9" t="str">
        <f>Input!B670</f>
        <v>Zoo-4 (1)</v>
      </c>
      <c r="C670" s="9">
        <f>Input!O670</f>
        <v>0.59769809849021982</v>
      </c>
      <c r="D670" s="9">
        <f>C670*Input!P670/100</f>
        <v>1.699846834341332E-3</v>
      </c>
      <c r="E670" s="11">
        <f>Input!M670</f>
        <v>0.65360875939281227</v>
      </c>
      <c r="F670" s="12">
        <f>E670*Input!N670/100</f>
        <v>3.9039652469147833E-5</v>
      </c>
      <c r="G670" s="13">
        <f t="shared" si="2107"/>
        <v>90.119575745080951</v>
      </c>
      <c r="H670" s="12">
        <f>G670*Input!L670/100</f>
        <v>6.4488714432251026E-3</v>
      </c>
      <c r="I670" s="9">
        <v>0.3</v>
      </c>
      <c r="J670" s="21">
        <f>(((C670*$G$4*0.000000001*Input!G670*(234/233))-(I670*0.000000000000001))/Input!F670)*1000000000000</f>
        <v>7.1502260614956539</v>
      </c>
      <c r="K670" s="9">
        <f>J670*Input!P670/100</f>
        <v>2.0335164468750874E-2</v>
      </c>
      <c r="L670" s="14">
        <f t="shared" si="2108"/>
        <v>9.8882428994766014E-2</v>
      </c>
      <c r="M670" s="22">
        <f>L670*Input!P670/100</f>
        <v>2.8122054315266482E-4</v>
      </c>
      <c r="N670" s="9">
        <v>5.0000000000000001E-3</v>
      </c>
      <c r="O670" s="21">
        <f>(((G670*$D$4*0.000000001*Input!G670*(238/236))-(N670*0.000000001))/Input!F670)*1000000</f>
        <v>0.10859971635913483</v>
      </c>
      <c r="P670" s="9">
        <f>O670*Input!N670/100</f>
        <v>6.4865948076449184E-6</v>
      </c>
      <c r="Q670" s="23">
        <f t="shared" si="2109"/>
        <v>8.1026159304998624E-2</v>
      </c>
      <c r="R670" s="24">
        <f>Q670*Input!N670/100</f>
        <v>4.8396430658541472E-6</v>
      </c>
      <c r="S670" s="65">
        <f>Input!S670*0.0000028263/0.000000000155125</f>
        <v>1.2153344991940884</v>
      </c>
      <c r="T670" s="9">
        <f>S670*Input!T670/100</f>
        <v>2.0527281729217557E-3</v>
      </c>
      <c r="U670" s="9">
        <f>S670*1/((U669+U671)/2)</f>
        <v>1.2144719182297601</v>
      </c>
      <c r="V670" s="9">
        <f>U670*Input!T670/100</f>
        <v>2.0512712536554325E-3</v>
      </c>
      <c r="W670" s="3">
        <v>3.0000000000000001E-3</v>
      </c>
      <c r="X670" s="21">
        <f>((($L$4*0.000000001*Input!G670/Input!W670*(232/229))-(W670*0.000000001))/Input!F670)*1000000000</f>
        <v>11.224771843231123</v>
      </c>
      <c r="Y670" s="21">
        <f>X670*Input!X670/100</f>
        <v>4.5330185511549367E-2</v>
      </c>
      <c r="Z670" s="21">
        <f t="shared" si="2110"/>
        <v>2.7407681104483655E-3</v>
      </c>
      <c r="AA670" s="21">
        <f>Z670*Input!X670/100</f>
        <v>1.1068334272262581E-5</v>
      </c>
      <c r="AB670" s="14">
        <v>0.05</v>
      </c>
      <c r="AC670" s="14">
        <v>0.85</v>
      </c>
      <c r="AD670" s="21">
        <f>(((Input!G670*$L$4*0.000000001*Input!U670*(230/229))-((AB670*0.000000000000001)+(Input!G670*AC670*0.000000000000001)))/Input!F670)*1000000000000</f>
        <v>0.13750172639361097</v>
      </c>
      <c r="AE670" s="21">
        <f>AD670*Input!V670/100</f>
        <v>1.0559766475872639E-3</v>
      </c>
      <c r="AF670" s="21">
        <f t="shared" si="2111"/>
        <v>6.2685007114458898E-3</v>
      </c>
      <c r="AG670" s="21">
        <f>AF670*Input!V670/100</f>
        <v>4.8140416417190379E-5</v>
      </c>
      <c r="AH670" s="9">
        <f t="shared" si="2112"/>
        <v>2.2871328251190204</v>
      </c>
      <c r="AI670" s="3">
        <f t="shared" si="2113"/>
        <v>1.9845017133013614E-2</v>
      </c>
      <c r="AJ670" s="22">
        <f t="shared" si="2114"/>
        <v>214.47191822976009</v>
      </c>
      <c r="AK670" s="3">
        <f t="shared" si="2115"/>
        <v>2.0512712536554325</v>
      </c>
      <c r="AL670" s="3">
        <f t="shared" si="2116"/>
        <v>7.7363912657515993E-2</v>
      </c>
      <c r="AM670" s="3">
        <f t="shared" si="2117"/>
        <v>5.9415221967613148E-4</v>
      </c>
      <c r="AN670" s="9">
        <f>AL670*1/((AN669+AN671)/2)</f>
        <v>7.7160924980969714E-2</v>
      </c>
      <c r="AO670" s="21">
        <f t="shared" si="2118"/>
        <v>5.9259328121963458E-4</v>
      </c>
      <c r="AP670" s="58">
        <f t="shared" si="2119"/>
        <v>7.1548999999999996</v>
      </c>
      <c r="AQ670" s="58">
        <f t="shared" si="2120"/>
        <v>6.1699999999999998E-2</v>
      </c>
      <c r="AR670" s="58">
        <f t="shared" si="2121"/>
        <v>0.86234608450153039</v>
      </c>
      <c r="AS670" s="67">
        <f t="shared" si="2122"/>
        <v>3.3825719174613321E-2</v>
      </c>
      <c r="AT670" s="67">
        <f t="shared" si="2123"/>
        <v>1.366169262221742E-4</v>
      </c>
      <c r="AU670" s="58">
        <v>0.75</v>
      </c>
      <c r="AV670" s="58">
        <f t="shared" si="2124"/>
        <v>0.375</v>
      </c>
      <c r="AW670" s="58">
        <f t="shared" si="2125"/>
        <v>4.8567</v>
      </c>
      <c r="AX670" s="57">
        <f t="shared" si="2126"/>
        <v>1.2100839754999999</v>
      </c>
      <c r="AY670" s="47">
        <f t="shared" si="2127"/>
        <v>1.1634151172652136</v>
      </c>
      <c r="AZ670" s="9" t="str">
        <f>Input!B670</f>
        <v>Zoo-4 (1)</v>
      </c>
      <c r="BA670" s="48">
        <f>Input!E670</f>
        <v>0</v>
      </c>
      <c r="BB670" s="58">
        <f t="shared" si="2128"/>
        <v>217.43616292693628</v>
      </c>
      <c r="BC670" s="22">
        <f t="shared" si="2129"/>
        <v>2.2085823163992222</v>
      </c>
      <c r="BD670" s="9">
        <f t="shared" si="2130"/>
        <v>4798.7</v>
      </c>
      <c r="BE670" s="49">
        <f t="shared" si="2131"/>
        <v>581.70755863260683</v>
      </c>
      <c r="BF670" s="89">
        <f t="shared" si="2132"/>
        <v>23.954848297510935</v>
      </c>
      <c r="BG670" s="85"/>
      <c r="BH670" s="85"/>
      <c r="BI670" s="85"/>
      <c r="BJ670" s="85"/>
      <c r="BK670" s="85"/>
      <c r="BL670" s="85"/>
      <c r="BM670" s="90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  <c r="CM670" s="85"/>
      <c r="CN670" s="85"/>
      <c r="CO670" s="85"/>
      <c r="CP670" s="85"/>
      <c r="CQ670" s="85"/>
      <c r="CR670" s="85"/>
      <c r="CS670" s="85"/>
      <c r="CT670" s="85"/>
      <c r="CU670" s="85"/>
      <c r="CV670" s="85"/>
      <c r="CW670" s="85"/>
      <c r="CX670" s="85"/>
      <c r="CY670" s="85"/>
      <c r="CZ670" s="85"/>
      <c r="DA670" s="85"/>
      <c r="DB670" s="85"/>
      <c r="DC670" s="85"/>
      <c r="DD670" s="85"/>
      <c r="DE670" s="85"/>
    </row>
    <row r="671" spans="1:109" s="154" customFormat="1" ht="15" customHeight="1" x14ac:dyDescent="0.2">
      <c r="A671" s="137">
        <f>Input!A671</f>
        <v>9186</v>
      </c>
      <c r="B671" s="137" t="str">
        <f>Input!B671</f>
        <v>Hu1-13</v>
      </c>
      <c r="C671" s="137">
        <f>Input!O671</f>
        <v>2.0786545441705622</v>
      </c>
      <c r="D671" s="137">
        <f>C671*Input!P671/100</f>
        <v>3.3009941209344952E-2</v>
      </c>
      <c r="E671" s="138">
        <f>Input!M671</f>
        <v>2.6986852587851438</v>
      </c>
      <c r="F671" s="139">
        <f>E671*Input!N671/100</f>
        <v>7.1880938533486736E-4</v>
      </c>
      <c r="G671" s="140">
        <f t="shared" si="2107"/>
        <v>372.0947234812956</v>
      </c>
      <c r="H671" s="139">
        <f>G671*Input!L671/100</f>
        <v>4.7541887620155085E-2</v>
      </c>
      <c r="I671" s="137">
        <v>0</v>
      </c>
      <c r="J671" s="141">
        <f>(((C671*$G$4*0.000000001*Input!G671*(234/233))-(I671*0.000000000000001))/Input!F671)*1000000000000</f>
        <v>760.29257547722545</v>
      </c>
      <c r="K671" s="137">
        <f>J671*Input!P671/100</f>
        <v>12.073777862121444</v>
      </c>
      <c r="L671" s="142">
        <f t="shared" si="2108"/>
        <v>10.514293668940136</v>
      </c>
      <c r="M671" s="143">
        <f>L671*Input!P671/100</f>
        <v>0.16697157151141451</v>
      </c>
      <c r="N671" s="137">
        <v>0</v>
      </c>
      <c r="O671" s="141">
        <f>(((G671*$D$4*0.000000001*Input!G671*(238/236))-(N671*0.000000001))/Input!F671)*1000000</f>
        <v>13.709733006921381</v>
      </c>
      <c r="P671" s="137">
        <f>O671*Input!N671/100</f>
        <v>3.6516613872365922E-3</v>
      </c>
      <c r="Q671" s="144">
        <f t="shared" si="2109"/>
        <v>10.228820552111607</v>
      </c>
      <c r="R671" s="145">
        <f>Q671*Input!N671/100</f>
        <v>2.7245015660232567E-3</v>
      </c>
      <c r="S671" s="143">
        <f>Input!S671*0.0000028263/0.000000000155125</f>
        <v>1.0006962246322393</v>
      </c>
      <c r="T671" s="137">
        <f>S671*Input!T671/100</f>
        <v>4.2411056576320116E-3</v>
      </c>
      <c r="U671" s="143">
        <f>S671</f>
        <v>1.0006962246322393</v>
      </c>
      <c r="V671" s="137">
        <f>U671*Input!T671/100</f>
        <v>4.2411056576320116E-3</v>
      </c>
      <c r="W671" s="146">
        <v>0</v>
      </c>
      <c r="X671" s="141">
        <f>((($L$4*0.000000001*Input!G671/Input!W671*(232/229))-(W671*0.000000001))/Input!F671)*1000000000</f>
        <v>0.91175117276527673</v>
      </c>
      <c r="Y671" s="141">
        <f>X671*Input!X671/100</f>
        <v>1.291386532567885E-2</v>
      </c>
      <c r="Z671" s="141">
        <f t="shared" si="2110"/>
        <v>2.2262354851211341E-4</v>
      </c>
      <c r="AA671" s="141">
        <f>Z671*Input!X671/100</f>
        <v>3.1531964089398473E-6</v>
      </c>
      <c r="AB671" s="142">
        <v>0</v>
      </c>
      <c r="AC671" s="142">
        <v>0.85</v>
      </c>
      <c r="AD671" s="141">
        <f>(((Input!G671*$L$4*0.000000001*Input!U671*(230/229))-((AB671*0.000000000000001)+(Input!G671*AC671*0.000000000000001)))/Input!F671)*1000000000000</f>
        <v>225.44766391124239</v>
      </c>
      <c r="AE671" s="141">
        <f>AD671*Input!V671/100</f>
        <v>2.2901388178452642</v>
      </c>
      <c r="AF671" s="141">
        <f t="shared" si="2111"/>
        <v>10.277826167621864</v>
      </c>
      <c r="AG671" s="141">
        <f>AF671*Input!V671/100</f>
        <v>0.10440404775630459</v>
      </c>
      <c r="AH671" s="137">
        <f t="shared" si="2112"/>
        <v>46166.841901105654</v>
      </c>
      <c r="AI671" s="146">
        <f t="shared" si="2113"/>
        <v>804.68428760955317</v>
      </c>
      <c r="AJ671" s="143">
        <f t="shared" si="2114"/>
        <v>0.69622463223928399</v>
      </c>
      <c r="AK671" s="146">
        <f t="shared" si="2115"/>
        <v>4.2411056576320112</v>
      </c>
      <c r="AL671" s="146">
        <f t="shared" si="2116"/>
        <v>1.0047909351093407</v>
      </c>
      <c r="AM671" s="146">
        <f t="shared" si="2117"/>
        <v>1.0210359195368793E-2</v>
      </c>
      <c r="AN671" s="137">
        <f>AF671/Q671</f>
        <v>1.0047909351093407</v>
      </c>
      <c r="AO671" s="141">
        <f t="shared" si="2118"/>
        <v>1.0210359195368793E-2</v>
      </c>
      <c r="AP671" s="137" t="str">
        <f t="shared" si="2119"/>
        <v>Out of range</v>
      </c>
      <c r="AQ671" s="137" t="e">
        <f t="shared" si="2120"/>
        <v>#VALUE!</v>
      </c>
      <c r="AR671" s="137" t="e">
        <f t="shared" si="2121"/>
        <v>#VALUE!</v>
      </c>
      <c r="AS671" s="145">
        <f t="shared" si="2122"/>
        <v>2.1764341976471145E-5</v>
      </c>
      <c r="AT671" s="145">
        <f t="shared" si="2123"/>
        <v>3.0832038689695603E-7</v>
      </c>
      <c r="AU671" s="137">
        <v>0.75</v>
      </c>
      <c r="AV671" s="137">
        <f t="shared" si="2124"/>
        <v>0.375</v>
      </c>
      <c r="AW671" s="137" t="str">
        <f t="shared" si="2125"/>
        <v>Out of range</v>
      </c>
      <c r="AX671" s="147">
        <f t="shared" si="2126"/>
        <v>278.4498988167</v>
      </c>
      <c r="AY671" s="147" t="e">
        <f t="shared" si="2127"/>
        <v>#VALUE!</v>
      </c>
      <c r="AZ671" s="137" t="str">
        <f>Input!B671</f>
        <v>Hu1-13</v>
      </c>
      <c r="BA671" s="148">
        <f>Input!E671</f>
        <v>0</v>
      </c>
      <c r="BB671" s="137" t="e">
        <f t="shared" si="2128"/>
        <v>#VALUE!</v>
      </c>
      <c r="BC671" s="143" t="e">
        <f t="shared" si="2129"/>
        <v>#VALUE!</v>
      </c>
      <c r="BD671" s="137" t="e">
        <f t="shared" si="2130"/>
        <v>#VALUE!</v>
      </c>
      <c r="BE671" s="149" t="e">
        <f t="shared" si="2131"/>
        <v>#VALUE!</v>
      </c>
      <c r="BF671" s="150" t="e">
        <f t="shared" si="2132"/>
        <v>#VALUE!</v>
      </c>
      <c r="BG671" s="151"/>
      <c r="BH671" s="151"/>
      <c r="BI671" s="151"/>
      <c r="BJ671" s="151"/>
      <c r="BK671" s="151"/>
      <c r="BL671" s="151"/>
      <c r="BM671" s="155"/>
      <c r="BN671" s="151"/>
      <c r="BO671" s="151"/>
      <c r="BP671" s="151"/>
      <c r="BQ671" s="151"/>
      <c r="BR671" s="151"/>
      <c r="BS671" s="151"/>
      <c r="BT671" s="151"/>
      <c r="BU671" s="151"/>
      <c r="BV671" s="151"/>
      <c r="BW671" s="151"/>
      <c r="BX671" s="151"/>
      <c r="BY671" s="151"/>
      <c r="BZ671" s="151"/>
      <c r="CA671" s="151"/>
      <c r="CB671" s="151"/>
      <c r="CC671" s="151"/>
      <c r="CD671" s="151"/>
      <c r="CE671" s="151"/>
      <c r="CF671" s="151"/>
      <c r="CG671" s="151"/>
      <c r="CH671" s="151"/>
      <c r="CI671" s="151"/>
      <c r="CJ671" s="151"/>
      <c r="CK671" s="151"/>
      <c r="CL671" s="151"/>
      <c r="CM671" s="151"/>
      <c r="CN671" s="151"/>
      <c r="CO671" s="151"/>
      <c r="CP671" s="151"/>
      <c r="CQ671" s="151"/>
      <c r="CR671" s="151"/>
      <c r="CS671" s="151"/>
      <c r="CT671" s="151"/>
      <c r="CU671" s="151"/>
      <c r="CV671" s="151"/>
      <c r="CW671" s="151"/>
      <c r="CX671" s="151"/>
      <c r="CY671" s="151"/>
      <c r="CZ671" s="151"/>
      <c r="DA671" s="151"/>
      <c r="DB671" s="151"/>
      <c r="DC671" s="151"/>
      <c r="DD671" s="151"/>
      <c r="DE671" s="151"/>
    </row>
    <row r="672" spans="1:109" ht="15" customHeight="1" x14ac:dyDescent="0.2">
      <c r="A672" s="9">
        <f>Input!A672</f>
        <v>9761</v>
      </c>
      <c r="B672" s="9" t="str">
        <f>Input!B672</f>
        <v>Zoo-4 (2)</v>
      </c>
      <c r="C672" s="9">
        <f>Input!O672</f>
        <v>0.14818918626074748</v>
      </c>
      <c r="D672" s="9">
        <f>C672*Input!P672/100</f>
        <v>7.484028583172607E-4</v>
      </c>
      <c r="E672" s="11">
        <f>Input!M672</f>
        <v>0.15817202141413922</v>
      </c>
      <c r="F672" s="12">
        <f>E672*Input!N672/100</f>
        <v>2.0693748799111095E-5</v>
      </c>
      <c r="G672" s="13">
        <f t="shared" si="2107"/>
        <v>21.808758312581514</v>
      </c>
      <c r="H672" s="12">
        <f>G672*Input!L672/100</f>
        <v>3.1813200138629109E-3</v>
      </c>
      <c r="I672" s="9">
        <v>0.3</v>
      </c>
      <c r="J672" s="21">
        <f>(((C672*$G$4*0.000000001*Input!G672*(234/233))-(I672*0.000000000000001))/Input!F672)*1000000000000</f>
        <v>1.5789314161172536</v>
      </c>
      <c r="K672" s="9">
        <f>J672*Input!P672/100</f>
        <v>7.9741094119367365E-3</v>
      </c>
      <c r="L672" s="14">
        <f t="shared" si="2108"/>
        <v>2.1835473773700709E-2</v>
      </c>
      <c r="M672" s="22">
        <f>L672*Input!P672/100</f>
        <v>1.1027613685788765E-4</v>
      </c>
      <c r="N672" s="9">
        <v>5.0000000000000001E-3</v>
      </c>
      <c r="O672" s="21">
        <f>(((G672*$D$4*0.000000001*Input!G672*(238/236))-(N672*0.000000001))/Input!F672)*1000000</f>
        <v>2.3405895100685647E-2</v>
      </c>
      <c r="P672" s="9">
        <f>O672*Input!N672/100</f>
        <v>3.0622085328463567E-6</v>
      </c>
      <c r="Q672" s="23">
        <f t="shared" si="2109"/>
        <v>1.7463119137739066E-2</v>
      </c>
      <c r="R672" s="24">
        <f>Q672*Input!N672/100</f>
        <v>2.2847112748160006E-6</v>
      </c>
      <c r="S672" s="65">
        <f>Input!S672*0.0000028263/0.000000000155125</f>
        <v>1.2434174628054755</v>
      </c>
      <c r="T672" s="9">
        <f>S672*Input!T672/100</f>
        <v>5.3986075249963638E-3</v>
      </c>
      <c r="U672" s="9">
        <f>S672*1/((U671+U673)/2)</f>
        <v>1.2411950398584155</v>
      </c>
      <c r="V672" s="9">
        <f>U672*Input!T672/100</f>
        <v>5.3889583206023287E-3</v>
      </c>
      <c r="W672" s="3">
        <v>3.0000000000000001E-3</v>
      </c>
      <c r="X672" s="21">
        <f>((($L$4*0.000000001*Input!G672/Input!W672*(232/229))-(W672*0.000000001))/Input!F672)*1000000000</f>
        <v>0.7452845507207676</v>
      </c>
      <c r="Y672" s="21">
        <f>X672*Input!X672/100</f>
        <v>2.9065296786530636E-3</v>
      </c>
      <c r="Z672" s="21">
        <f t="shared" si="2110"/>
        <v>1.819771625075033E-4</v>
      </c>
      <c r="AA672" s="21">
        <f>Z672*Input!X672/100</f>
        <v>7.0969138318191E-7</v>
      </c>
      <c r="AB672" s="14">
        <v>0.05</v>
      </c>
      <c r="AC672" s="14">
        <v>0.85</v>
      </c>
      <c r="AD672" s="21">
        <f>(((Input!G672*$L$4*0.000000001*Input!U672*(230/229))-((AB672*0.000000000000001)+(Input!G672*AC672*0.000000000000001)))/Input!F672)*1000000000000</f>
        <v>1.9827881665138682E-2</v>
      </c>
      <c r="AE672" s="21">
        <f>AD672*Input!V672/100</f>
        <v>2.7062889808037252E-4</v>
      </c>
      <c r="AF672" s="21">
        <f t="shared" si="2111"/>
        <v>9.0392385306197831E-4</v>
      </c>
      <c r="AG672" s="21">
        <f>AF672*Input!V672/100</f>
        <v>1.233757193199472E-5</v>
      </c>
      <c r="AH672" s="9">
        <f t="shared" si="2112"/>
        <v>4.9672378698876987</v>
      </c>
      <c r="AI672" s="3">
        <f t="shared" si="2113"/>
        <v>7.0510602746417725E-2</v>
      </c>
      <c r="AJ672" s="22">
        <f t="shared" si="2114"/>
        <v>241.1950398584155</v>
      </c>
      <c r="AK672" s="3">
        <f t="shared" si="2115"/>
        <v>5.3889583206023284</v>
      </c>
      <c r="AL672" s="3">
        <f t="shared" si="2116"/>
        <v>5.1761878615861547E-2</v>
      </c>
      <c r="AM672" s="3">
        <f t="shared" si="2117"/>
        <v>7.0652548452268494E-4</v>
      </c>
      <c r="AN672" s="9">
        <f>AL672*1/((AN671+AN673)/2)</f>
        <v>5.1573527616838789E-2</v>
      </c>
      <c r="AO672" s="21">
        <f t="shared" si="2118"/>
        <v>7.0395458129422078E-4</v>
      </c>
      <c r="AP672" s="58">
        <f t="shared" si="2119"/>
        <v>4.6283000000000003</v>
      </c>
      <c r="AQ672" s="58">
        <f t="shared" si="2120"/>
        <v>6.8900000000000003E-2</v>
      </c>
      <c r="AR672" s="58">
        <f t="shared" si="2121"/>
        <v>1.4886675453190157</v>
      </c>
      <c r="AS672" s="67">
        <f t="shared" si="2122"/>
        <v>1.0420656302701243E-2</v>
      </c>
      <c r="AT672" s="67">
        <f t="shared" si="2123"/>
        <v>4.0662301785659252E-5</v>
      </c>
      <c r="AU672" s="58">
        <v>0.75</v>
      </c>
      <c r="AV672" s="58">
        <f t="shared" si="2124"/>
        <v>0.375</v>
      </c>
      <c r="AW672" s="58">
        <f t="shared" si="2125"/>
        <v>3.9401999999999999</v>
      </c>
      <c r="AX672" s="57">
        <f t="shared" si="2126"/>
        <v>0.34978705879999999</v>
      </c>
      <c r="AY672" s="47">
        <f t="shared" si="2127"/>
        <v>0.35163888439588187</v>
      </c>
      <c r="AZ672" s="9" t="str">
        <f>Input!B672</f>
        <v>Zoo-4 (2)</v>
      </c>
      <c r="BA672" s="48">
        <f>Input!E672</f>
        <v>0</v>
      </c>
      <c r="BB672" s="58">
        <f t="shared" si="2128"/>
        <v>243.89604452169718</v>
      </c>
      <c r="BC672" s="22">
        <f t="shared" si="2129"/>
        <v>5.4546379197833543</v>
      </c>
      <c r="BD672" s="9">
        <f t="shared" si="2130"/>
        <v>3882.2</v>
      </c>
      <c r="BE672" s="49">
        <f t="shared" si="2131"/>
        <v>175.81944219794093</v>
      </c>
      <c r="BF672" s="89">
        <f t="shared" si="2132"/>
        <v>8.9243917668108708</v>
      </c>
      <c r="BG672" s="85"/>
      <c r="BH672" s="85"/>
      <c r="BI672" s="85"/>
      <c r="BJ672" s="85"/>
      <c r="BK672" s="85"/>
      <c r="BL672" s="85"/>
      <c r="BM672" s="90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  <c r="CM672" s="85"/>
      <c r="CN672" s="85"/>
      <c r="CO672" s="85"/>
      <c r="CP672" s="85"/>
      <c r="CQ672" s="85"/>
      <c r="CR672" s="85"/>
      <c r="CS672" s="85"/>
      <c r="CT672" s="85"/>
      <c r="CU672" s="85"/>
      <c r="CV672" s="85"/>
      <c r="CW672" s="85"/>
      <c r="CX672" s="85"/>
      <c r="CY672" s="85"/>
      <c r="CZ672" s="85"/>
      <c r="DA672" s="85"/>
      <c r="DB672" s="85"/>
      <c r="DC672" s="85"/>
      <c r="DD672" s="85"/>
      <c r="DE672" s="85"/>
    </row>
    <row r="673" spans="1:109" s="154" customFormat="1" ht="15" customHeight="1" x14ac:dyDescent="0.2">
      <c r="A673" s="137">
        <f>Input!A673</f>
        <v>9186</v>
      </c>
      <c r="B673" s="137" t="str">
        <f>Input!B673</f>
        <v>Hu1-13</v>
      </c>
      <c r="C673" s="137">
        <f>Input!O673</f>
        <v>2.0363393326090047</v>
      </c>
      <c r="D673" s="137">
        <f>C673*Input!P673/100</f>
        <v>3.4775230223706377E-2</v>
      </c>
      <c r="E673" s="138">
        <f>Input!M673</f>
        <v>2.698863078842558</v>
      </c>
      <c r="F673" s="139">
        <f>E673*Input!N673/100</f>
        <v>5.0767429456780434E-4</v>
      </c>
      <c r="G673" s="140">
        <f t="shared" si="2107"/>
        <v>372.1192413108119</v>
      </c>
      <c r="H673" s="139">
        <f>G673*Input!L673/100</f>
        <v>4.0799842941222658E-2</v>
      </c>
      <c r="I673" s="137">
        <v>0</v>
      </c>
      <c r="J673" s="141">
        <f>(((C673*$G$4*0.000000001*Input!G673*(234/233))-(I673*0.000000000000001))/Input!F673)*1000000000000</f>
        <v>744.81528451984911</v>
      </c>
      <c r="K673" s="137">
        <f>J673*Input!P673/100</f>
        <v>12.719453275072778</v>
      </c>
      <c r="L673" s="142">
        <f t="shared" si="2108"/>
        <v>10.300253985304741</v>
      </c>
      <c r="M673" s="143">
        <f>L673*Input!P673/100</f>
        <v>0.17590079313681745</v>
      </c>
      <c r="N673" s="137">
        <v>0</v>
      </c>
      <c r="O673" s="141">
        <f>(((G673*$D$4*0.000000001*Input!G673*(238/236))-(N673*0.000000001))/Input!F673)*1000000</f>
        <v>13.710636359953192</v>
      </c>
      <c r="P673" s="137">
        <f>O673*Input!N673/100</f>
        <v>2.5790629012198874E-3</v>
      </c>
      <c r="Q673" s="144">
        <f t="shared" si="2109"/>
        <v>10.229494543067736</v>
      </c>
      <c r="R673" s="145">
        <f>Q673*Input!N673/100</f>
        <v>1.9242367153224794E-3</v>
      </c>
      <c r="S673" s="143">
        <f>Input!S673*0.0000028263/0.000000000155125</f>
        <v>1.002884877250529</v>
      </c>
      <c r="T673" s="137">
        <f>S673*Input!T673/100</f>
        <v>3.7742298502547161E-3</v>
      </c>
      <c r="U673" s="143">
        <f>S673</f>
        <v>1.002884877250529</v>
      </c>
      <c r="V673" s="137">
        <f>U673*Input!T673/100</f>
        <v>3.7742298502547161E-3</v>
      </c>
      <c r="W673" s="146">
        <v>0</v>
      </c>
      <c r="X673" s="141">
        <f>((($L$4*0.000000001*Input!G673/Input!W673*(232/229))-(W673*0.000000001))/Input!F673)*1000000000</f>
        <v>0.89592352018862054</v>
      </c>
      <c r="Y673" s="141">
        <f>X673*Input!X673/100</f>
        <v>8.9397368398283893E-3</v>
      </c>
      <c r="Z673" s="141">
        <f t="shared" si="2110"/>
        <v>2.1875888862849053E-4</v>
      </c>
      <c r="AA673" s="141">
        <f>Z673*Input!X673/100</f>
        <v>2.1828279441757558E-6</v>
      </c>
      <c r="AB673" s="142">
        <v>0</v>
      </c>
      <c r="AC673" s="142">
        <v>0.85</v>
      </c>
      <c r="AD673" s="141">
        <f>(((Input!G673*$L$4*0.000000001*Input!U673*(230/229))-((AB673*0.000000000000001)+(Input!G673*AC673*0.000000000000001)))/Input!F673)*1000000000000</f>
        <v>224.95143232791224</v>
      </c>
      <c r="AE673" s="141">
        <f>AD673*Input!V673/100</f>
        <v>1.5534768479784973</v>
      </c>
      <c r="AF673" s="141">
        <f t="shared" si="2111"/>
        <v>10.255203702328284</v>
      </c>
      <c r="AG673" s="141">
        <f>AF673*Input!V673/100</f>
        <v>7.0820716089717434E-2</v>
      </c>
      <c r="AH673" s="137">
        <f t="shared" si="2112"/>
        <v>46879.026340933218</v>
      </c>
      <c r="AI673" s="146">
        <f t="shared" si="2113"/>
        <v>568.87215333794552</v>
      </c>
      <c r="AJ673" s="143">
        <f t="shared" si="2114"/>
        <v>2.8848772505289944</v>
      </c>
      <c r="AK673" s="146">
        <f t="shared" si="2115"/>
        <v>3.774229850254716</v>
      </c>
      <c r="AL673" s="146">
        <f t="shared" si="2116"/>
        <v>1.0025132384745219</v>
      </c>
      <c r="AM673" s="146">
        <f t="shared" si="2117"/>
        <v>6.9257560824396184E-3</v>
      </c>
      <c r="AN673" s="137">
        <f>AF673/Q673</f>
        <v>1.0025132384745219</v>
      </c>
      <c r="AO673" s="141">
        <f t="shared" si="2118"/>
        <v>6.9257560824396184E-3</v>
      </c>
      <c r="AP673" s="137">
        <f t="shared" si="2119"/>
        <v>702.27660000000003</v>
      </c>
      <c r="AQ673" s="137" t="e">
        <f t="shared" si="2120"/>
        <v>#VALUE!</v>
      </c>
      <c r="AR673" s="137" t="e">
        <f t="shared" si="2121"/>
        <v>#VALUE!</v>
      </c>
      <c r="AS673" s="145">
        <f t="shared" si="2122"/>
        <v>2.1385112207400099E-5</v>
      </c>
      <c r="AT673" s="145">
        <f t="shared" si="2123"/>
        <v>2.134236226855198E-7</v>
      </c>
      <c r="AU673" s="137">
        <v>0.75</v>
      </c>
      <c r="AV673" s="137">
        <f t="shared" si="2124"/>
        <v>0.375</v>
      </c>
      <c r="AW673" s="137">
        <f t="shared" si="2125"/>
        <v>702.27480000000003</v>
      </c>
      <c r="AX673" s="147">
        <f t="shared" si="2126"/>
        <v>297.22995783059997</v>
      </c>
      <c r="AY673" s="147">
        <f t="shared" si="2127"/>
        <v>583.02948380283715</v>
      </c>
      <c r="AZ673" s="137" t="str">
        <f>Input!B673</f>
        <v>Hu1-13</v>
      </c>
      <c r="BA673" s="148">
        <f>Input!E673</f>
        <v>0</v>
      </c>
      <c r="BB673" s="137">
        <f t="shared" si="2128"/>
        <v>20.995783226402999</v>
      </c>
      <c r="BC673" s="143">
        <f t="shared" si="2129"/>
        <v>32.643558078582643</v>
      </c>
      <c r="BD673" s="137">
        <f t="shared" si="2130"/>
        <v>702216.8</v>
      </c>
      <c r="BE673" s="149">
        <f t="shared" si="2131"/>
        <v>291514.7419014186</v>
      </c>
      <c r="BF673" s="150">
        <f t="shared" si="2132"/>
        <v>83.020134540330531</v>
      </c>
      <c r="BG673" s="151"/>
      <c r="BH673" s="151"/>
      <c r="BI673" s="151"/>
      <c r="BJ673" s="151"/>
      <c r="BK673" s="151"/>
      <c r="BL673" s="151"/>
      <c r="BM673" s="155"/>
      <c r="BN673" s="151"/>
      <c r="BO673" s="151"/>
      <c r="BP673" s="151"/>
      <c r="BQ673" s="151"/>
      <c r="BR673" s="151"/>
      <c r="BS673" s="151"/>
      <c r="BT673" s="151"/>
      <c r="BU673" s="151"/>
      <c r="BV673" s="151"/>
      <c r="BW673" s="151"/>
      <c r="BX673" s="151"/>
      <c r="BY673" s="151"/>
      <c r="BZ673" s="151"/>
      <c r="CA673" s="151"/>
      <c r="CB673" s="151"/>
      <c r="CC673" s="151"/>
      <c r="CD673" s="151"/>
      <c r="CE673" s="151"/>
      <c r="CF673" s="151"/>
      <c r="CG673" s="151"/>
      <c r="CH673" s="151"/>
      <c r="CI673" s="151"/>
      <c r="CJ673" s="151"/>
      <c r="CK673" s="151"/>
      <c r="CL673" s="151"/>
      <c r="CM673" s="151"/>
      <c r="CN673" s="151"/>
      <c r="CO673" s="151"/>
      <c r="CP673" s="151"/>
      <c r="CQ673" s="151"/>
      <c r="CR673" s="151"/>
      <c r="CS673" s="151"/>
      <c r="CT673" s="151"/>
      <c r="CU673" s="151"/>
      <c r="CV673" s="151"/>
      <c r="CW673" s="151"/>
      <c r="CX673" s="151"/>
      <c r="CY673" s="151"/>
      <c r="CZ673" s="151"/>
      <c r="DA673" s="151"/>
      <c r="DB673" s="151"/>
      <c r="DC673" s="151"/>
      <c r="DD673" s="151"/>
      <c r="DE673" s="151"/>
    </row>
    <row r="674" spans="1:109" ht="15" customHeight="1" x14ac:dyDescent="0.2">
      <c r="A674" s="9">
        <f>Input!A674</f>
        <v>9762</v>
      </c>
      <c r="B674" s="9" t="str">
        <f>Input!B674</f>
        <v>Zoo-4 (3)</v>
      </c>
      <c r="C674" s="9">
        <f>Input!O674</f>
        <v>0.11803087283925924</v>
      </c>
      <c r="D674" s="9">
        <f>C674*Input!P674/100</f>
        <v>5.9555992160254141E-4</v>
      </c>
      <c r="E674" s="11">
        <f>Input!M674</f>
        <v>0.12547894663732836</v>
      </c>
      <c r="F674" s="12">
        <f>E674*Input!N674/100</f>
        <v>1.5763952108515297E-5</v>
      </c>
      <c r="G674" s="13">
        <f t="shared" si="2107"/>
        <v>17.301037162354834</v>
      </c>
      <c r="H674" s="12">
        <f>G674*Input!L674/100</f>
        <v>2.6144313826652714E-3</v>
      </c>
      <c r="I674" s="9">
        <v>0.3</v>
      </c>
      <c r="J674" s="21">
        <f>(((C674*$G$4*0.000000001*Input!G674*(234/233))-(I674*0.000000000000001))/Input!F674)*1000000000000</f>
        <v>1.662348522575142</v>
      </c>
      <c r="K674" s="9">
        <f>J674*Input!P674/100</f>
        <v>8.3878745616769723E-3</v>
      </c>
      <c r="L674" s="14">
        <f t="shared" si="2108"/>
        <v>2.2989071720860659E-2</v>
      </c>
      <c r="M674" s="22">
        <f>L674*Input!P674/100</f>
        <v>1.1599820811658841E-4</v>
      </c>
      <c r="N674" s="9">
        <v>5.0000000000000001E-3</v>
      </c>
      <c r="O674" s="21">
        <f>(((G674*$D$4*0.000000001*Input!G674*(238/236))-(N674*0.000000001))/Input!F674)*1000000</f>
        <v>2.4543686301936079E-2</v>
      </c>
      <c r="P674" s="9">
        <f>O674*Input!N674/100</f>
        <v>3.0834295776200264E-6</v>
      </c>
      <c r="Q674" s="23">
        <f t="shared" si="2109"/>
        <v>1.8312024219806423E-2</v>
      </c>
      <c r="R674" s="24">
        <f>Q674*Input!N674/100</f>
        <v>2.3005442789167075E-6</v>
      </c>
      <c r="S674" s="65">
        <f>Input!S674*0.0000028263/0.000000000155125</f>
        <v>1.2523088989666498</v>
      </c>
      <c r="T674" s="9">
        <f>S674*Input!T674/100</f>
        <v>6.1637226033728343E-3</v>
      </c>
      <c r="U674" s="9">
        <f>S674*1/((U673+U675)/2)</f>
        <v>1.2501736879961753</v>
      </c>
      <c r="V674" s="9">
        <f>U674*Input!T674/100</f>
        <v>6.1532133367433765E-3</v>
      </c>
      <c r="W674" s="3">
        <v>3.0000000000000001E-3</v>
      </c>
      <c r="X674" s="21">
        <f>((($L$4*0.000000001*Input!G674/Input!W674*(232/229))-(W674*0.000000001))/Input!F674)*1000000000</f>
        <v>1.1041752509464635</v>
      </c>
      <c r="Y674" s="21">
        <f>X674*Input!X674/100</f>
        <v>4.7503104834998085E-3</v>
      </c>
      <c r="Z674" s="21">
        <f t="shared" si="2110"/>
        <v>2.6960800258629149E-4</v>
      </c>
      <c r="AA674" s="21">
        <f>Z674*Input!X674/100</f>
        <v>1.1598898997449096E-6</v>
      </c>
      <c r="AB674" s="14">
        <v>0.05</v>
      </c>
      <c r="AC674" s="14">
        <v>0.85</v>
      </c>
      <c r="AD674" s="21">
        <f>(((Input!G674*$L$4*0.000000001*Input!U674*(230/229))-((AB674*0.000000000000001)+(Input!G674*AC674*0.000000000000001)))/Input!F674)*1000000000000</f>
        <v>3.5317624591200615E-2</v>
      </c>
      <c r="AE674" s="21">
        <f>AD674*Input!V674/100</f>
        <v>4.8728914498899484E-4</v>
      </c>
      <c r="AF674" s="21">
        <f t="shared" si="2111"/>
        <v>1.6100783654364849E-3</v>
      </c>
      <c r="AG674" s="21">
        <f>AF674*Input!V674/100</f>
        <v>2.2214792731397332E-5</v>
      </c>
      <c r="AH674" s="9">
        <f t="shared" si="2112"/>
        <v>5.9719234963033365</v>
      </c>
      <c r="AI674" s="3">
        <f t="shared" si="2113"/>
        <v>8.6309244007180402E-2</v>
      </c>
      <c r="AJ674" s="22">
        <f t="shared" si="2114"/>
        <v>250.17368799617535</v>
      </c>
      <c r="AK674" s="3">
        <f t="shared" si="2115"/>
        <v>6.1532133367433763</v>
      </c>
      <c r="AL674" s="3">
        <f t="shared" si="2116"/>
        <v>8.7924652463871919E-2</v>
      </c>
      <c r="AM674" s="3">
        <f t="shared" si="2117"/>
        <v>1.2131762901216657E-3</v>
      </c>
      <c r="AN674" s="9">
        <f>AL674*1/((AN673+AN675)/2)</f>
        <v>8.7640173432834798E-2</v>
      </c>
      <c r="AO674" s="21">
        <f t="shared" si="2118"/>
        <v>1.209251074544239E-3</v>
      </c>
      <c r="AP674" s="58">
        <f t="shared" si="2119"/>
        <v>7.9183000000000003</v>
      </c>
      <c r="AQ674" s="58">
        <f t="shared" si="2120"/>
        <v>0.1177</v>
      </c>
      <c r="AR674" s="58">
        <f t="shared" si="2121"/>
        <v>1.4864301680916359</v>
      </c>
      <c r="AS674" s="67">
        <f t="shared" si="2122"/>
        <v>1.4723003822520148E-2</v>
      </c>
      <c r="AT674" s="67">
        <f t="shared" si="2123"/>
        <v>6.3367344161351482E-5</v>
      </c>
      <c r="AU674" s="58">
        <v>0.75</v>
      </c>
      <c r="AV674" s="58">
        <f t="shared" si="2124"/>
        <v>0.375</v>
      </c>
      <c r="AW674" s="58">
        <f t="shared" si="2125"/>
        <v>6.9535999999999998</v>
      </c>
      <c r="AX674" s="57">
        <f t="shared" si="2126"/>
        <v>0.51484213329999995</v>
      </c>
      <c r="AY674" s="47">
        <f t="shared" si="2127"/>
        <v>0.49894333691442472</v>
      </c>
      <c r="AZ674" s="9" t="str">
        <f>Input!B674</f>
        <v>Zoo-4 (3)</v>
      </c>
      <c r="BA674" s="48">
        <f>Input!E674</f>
        <v>0</v>
      </c>
      <c r="BB674" s="58">
        <f t="shared" si="2128"/>
        <v>255.13897285648741</v>
      </c>
      <c r="BC674" s="22">
        <f t="shared" si="2129"/>
        <v>6.2863104657911606</v>
      </c>
      <c r="BD674" s="9">
        <f t="shared" si="2130"/>
        <v>6895.5999999999995</v>
      </c>
      <c r="BE674" s="49">
        <f t="shared" si="2131"/>
        <v>249.47166845721236</v>
      </c>
      <c r="BF674" s="89">
        <f t="shared" si="2132"/>
        <v>7.1753241042686486</v>
      </c>
      <c r="BG674" s="85"/>
      <c r="BH674" s="85"/>
      <c r="BI674" s="85"/>
      <c r="BJ674" s="85"/>
      <c r="BK674" s="85"/>
      <c r="BL674" s="85"/>
      <c r="BM674" s="90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  <c r="CM674" s="85"/>
      <c r="CN674" s="85"/>
      <c r="CO674" s="85"/>
      <c r="CP674" s="85"/>
      <c r="CQ674" s="85"/>
      <c r="CR674" s="85"/>
      <c r="CS674" s="85"/>
      <c r="CT674" s="85"/>
      <c r="CU674" s="85"/>
      <c r="CV674" s="85"/>
      <c r="CW674" s="85"/>
      <c r="CX674" s="85"/>
      <c r="CY674" s="85"/>
      <c r="CZ674" s="85"/>
      <c r="DA674" s="85"/>
      <c r="DB674" s="85"/>
      <c r="DC674" s="85"/>
      <c r="DD674" s="85"/>
      <c r="DE674" s="85"/>
    </row>
    <row r="675" spans="1:109" s="154" customFormat="1" ht="15" customHeight="1" x14ac:dyDescent="0.2">
      <c r="A675" s="137">
        <f>Input!A675</f>
        <v>9186</v>
      </c>
      <c r="B675" s="137" t="str">
        <f>Input!B675</f>
        <v>Hu1-13</v>
      </c>
      <c r="C675" s="137">
        <f>Input!O675</f>
        <v>2.0633067949140247</v>
      </c>
      <c r="D675" s="137">
        <f>C675*Input!P675/100</f>
        <v>2.8734165056292515E-2</v>
      </c>
      <c r="E675" s="138">
        <f>Input!M675</f>
        <v>2.6981461768661883</v>
      </c>
      <c r="F675" s="139">
        <f>E675*Input!N675/100</f>
        <v>5.4895165214609266E-4</v>
      </c>
      <c r="G675" s="140">
        <f t="shared" si="2107"/>
        <v>372.02039486631003</v>
      </c>
      <c r="H675" s="139">
        <f>G675*Input!L675/100</f>
        <v>3.7263795310444985E-2</v>
      </c>
      <c r="I675" s="137">
        <v>0</v>
      </c>
      <c r="J675" s="141">
        <f>(((C675*$G$4*0.000000001*Input!G675*(234/233))-(I675*0.000000000000001))/Input!F675)*1000000000000</f>
        <v>754.67895399175268</v>
      </c>
      <c r="K675" s="137">
        <f>J675*Input!P675/100</f>
        <v>10.509861975912697</v>
      </c>
      <c r="L675" s="142">
        <f t="shared" si="2108"/>
        <v>10.436661364287568</v>
      </c>
      <c r="M675" s="143">
        <f>L675*Input!P675/100</f>
        <v>0.14534375160169333</v>
      </c>
      <c r="N675" s="137">
        <v>0</v>
      </c>
      <c r="O675" s="141">
        <f>(((G675*$D$4*0.000000001*Input!G675*(238/236))-(N675*0.000000001))/Input!F675)*1000000</f>
        <v>13.706994388494621</v>
      </c>
      <c r="P675" s="137">
        <f>O675*Input!N675/100</f>
        <v>2.7887581777577327E-3</v>
      </c>
      <c r="Q675" s="144">
        <f t="shared" si="2109"/>
        <v>10.22677727114954</v>
      </c>
      <c r="R675" s="145">
        <f>Q675*Input!N675/100</f>
        <v>2.0806901891609673E-3</v>
      </c>
      <c r="S675" s="143">
        <f>Input!S675*0.0000028263/0.000000000155125</f>
        <v>1.0005309856667222</v>
      </c>
      <c r="T675" s="137">
        <f>S675*Input!T675/100</f>
        <v>2.524884189900435E-3</v>
      </c>
      <c r="U675" s="143">
        <f>S675</f>
        <v>1.0005309856667222</v>
      </c>
      <c r="V675" s="137">
        <f>U675*Input!T675/100</f>
        <v>2.524884189900435E-3</v>
      </c>
      <c r="W675" s="146">
        <v>0</v>
      </c>
      <c r="X675" s="141">
        <f>((($L$4*0.000000001*Input!G675/Input!W675*(232/229))-(W675*0.000000001))/Input!F675)*1000000000</f>
        <v>0.9083923850213097</v>
      </c>
      <c r="Y675" s="141">
        <f>X675*Input!X675/100</f>
        <v>1.0520925248119062E-2</v>
      </c>
      <c r="Z675" s="141">
        <f t="shared" si="2110"/>
        <v>2.2180342864981258E-4</v>
      </c>
      <c r="AA675" s="141">
        <f>Z675*Input!X675/100</f>
        <v>2.5689089110389727E-6</v>
      </c>
      <c r="AB675" s="142">
        <v>0</v>
      </c>
      <c r="AC675" s="142">
        <v>0.85</v>
      </c>
      <c r="AD675" s="141">
        <f>(((Input!G675*$L$4*0.000000001*Input!U675*(230/229))-((AB675*0.000000000000001)+(Input!G675*AC675*0.000000000000001)))/Input!F675)*1000000000000</f>
        <v>225.22043094719217</v>
      </c>
      <c r="AE675" s="141">
        <f>AD675*Input!V675/100</f>
        <v>1.4959807170118422</v>
      </c>
      <c r="AF675" s="141">
        <f t="shared" si="2111"/>
        <v>10.267466952256559</v>
      </c>
      <c r="AG675" s="141">
        <f>AF675*Input!V675/100</f>
        <v>6.8199552360920707E-2</v>
      </c>
      <c r="AH675" s="137">
        <f t="shared" si="2112"/>
        <v>46290.839662659266</v>
      </c>
      <c r="AI675" s="146">
        <f t="shared" si="2113"/>
        <v>618.04927390323621</v>
      </c>
      <c r="AJ675" s="143">
        <f t="shared" si="2114"/>
        <v>0.5309856667221613</v>
      </c>
      <c r="AK675" s="146">
        <f t="shared" si="2115"/>
        <v>2.5248841899004351</v>
      </c>
      <c r="AL675" s="146">
        <f t="shared" si="2116"/>
        <v>1.0039787393455617</v>
      </c>
      <c r="AM675" s="146">
        <f t="shared" si="2117"/>
        <v>6.6718513426804659E-3</v>
      </c>
      <c r="AN675" s="137">
        <f>AF675/Q675</f>
        <v>1.0039787393455617</v>
      </c>
      <c r="AO675" s="141">
        <f t="shared" si="2118"/>
        <v>6.6718513426804659E-3</v>
      </c>
      <c r="AP675" s="137" t="str">
        <f t="shared" si="2119"/>
        <v>Out of range</v>
      </c>
      <c r="AQ675" s="137" t="e">
        <f t="shared" si="2120"/>
        <v>#VALUE!</v>
      </c>
      <c r="AR675" s="137" t="e">
        <f t="shared" si="2121"/>
        <v>#VALUE!</v>
      </c>
      <c r="AS675" s="145">
        <f t="shared" si="2122"/>
        <v>2.1688497047406682E-5</v>
      </c>
      <c r="AT675" s="145">
        <f t="shared" si="2123"/>
        <v>2.5123312820062025E-7</v>
      </c>
      <c r="AU675" s="137">
        <v>0.75</v>
      </c>
      <c r="AV675" s="137">
        <f t="shared" si="2124"/>
        <v>0.375</v>
      </c>
      <c r="AW675" s="137" t="str">
        <f t="shared" si="2125"/>
        <v>Out of range</v>
      </c>
      <c r="AX675" s="147">
        <f t="shared" si="2126"/>
        <v>292.45663961640003</v>
      </c>
      <c r="AY675" s="147" t="e">
        <f t="shared" si="2127"/>
        <v>#VALUE!</v>
      </c>
      <c r="AZ675" s="137" t="str">
        <f>Input!B675</f>
        <v>Hu1-13</v>
      </c>
      <c r="BA675" s="148">
        <f>Input!E675</f>
        <v>0</v>
      </c>
      <c r="BB675" s="137" t="e">
        <f t="shared" si="2128"/>
        <v>#VALUE!</v>
      </c>
      <c r="BC675" s="143" t="e">
        <f t="shared" si="2129"/>
        <v>#VALUE!</v>
      </c>
      <c r="BD675" s="137" t="e">
        <f t="shared" si="2130"/>
        <v>#VALUE!</v>
      </c>
      <c r="BE675" s="149" t="e">
        <f t="shared" si="2131"/>
        <v>#VALUE!</v>
      </c>
      <c r="BF675" s="150" t="e">
        <f t="shared" si="2132"/>
        <v>#VALUE!</v>
      </c>
      <c r="BG675" s="151"/>
      <c r="BH675" s="151"/>
      <c r="BI675" s="151"/>
      <c r="BJ675" s="151"/>
      <c r="BK675" s="151"/>
      <c r="BL675" s="151"/>
      <c r="BM675" s="155"/>
      <c r="BN675" s="151"/>
      <c r="BO675" s="151"/>
      <c r="BP675" s="151"/>
      <c r="BQ675" s="151"/>
      <c r="BR675" s="151"/>
      <c r="BS675" s="151"/>
      <c r="BT675" s="151"/>
      <c r="BU675" s="151"/>
      <c r="BV675" s="151"/>
      <c r="BW675" s="151"/>
      <c r="BX675" s="151"/>
      <c r="BY675" s="151"/>
      <c r="BZ675" s="151"/>
      <c r="CA675" s="151"/>
      <c r="CB675" s="151"/>
      <c r="CC675" s="151"/>
      <c r="CD675" s="151"/>
      <c r="CE675" s="151"/>
      <c r="CF675" s="151"/>
      <c r="CG675" s="151"/>
      <c r="CH675" s="151"/>
      <c r="CI675" s="151"/>
      <c r="CJ675" s="151"/>
      <c r="CK675" s="151"/>
      <c r="CL675" s="151"/>
      <c r="CM675" s="151"/>
      <c r="CN675" s="151"/>
      <c r="CO675" s="151"/>
      <c r="CP675" s="151"/>
      <c r="CQ675" s="151"/>
      <c r="CR675" s="151"/>
      <c r="CS675" s="151"/>
      <c r="CT675" s="151"/>
      <c r="CU675" s="151"/>
      <c r="CV675" s="151"/>
      <c r="CW675" s="151"/>
      <c r="CX675" s="151"/>
      <c r="CY675" s="151"/>
      <c r="CZ675" s="151"/>
      <c r="DA675" s="151"/>
      <c r="DB675" s="151"/>
      <c r="DC675" s="151"/>
      <c r="DD675" s="151"/>
      <c r="DE675" s="151"/>
    </row>
    <row r="676" spans="1:109" ht="15" customHeight="1" x14ac:dyDescent="0.2">
      <c r="A676" s="9">
        <f>Input!A676</f>
        <v>9763</v>
      </c>
      <c r="B676" s="9" t="str">
        <f>Input!B676</f>
        <v>GH17-05 2,6</v>
      </c>
      <c r="C676" s="9">
        <f>Input!O676</f>
        <v>0.42941083734816338</v>
      </c>
      <c r="D676" s="9">
        <f>C676*Input!P676/100</f>
        <v>1.0151426531361234E-3</v>
      </c>
      <c r="E676" s="11">
        <f>Input!M676</f>
        <v>0.55107220441333016</v>
      </c>
      <c r="F676" s="12">
        <f>E676*Input!N676/100</f>
        <v>3.2041035940001504E-5</v>
      </c>
      <c r="G676" s="13">
        <f t="shared" ref="G676:G679" si="2133">E676*137.88</f>
        <v>75.981835544509963</v>
      </c>
      <c r="H676" s="12">
        <f>G676*Input!L676/100</f>
        <v>5.1643805931288114E-3</v>
      </c>
      <c r="I676" s="9">
        <v>0.3</v>
      </c>
      <c r="J676" s="21">
        <f>(((C676*$G$4*0.000000001*Input!G676*(234/233))-(I676*0.000000000000001))/Input!F676)*1000000000000</f>
        <v>8.9875875687047024</v>
      </c>
      <c r="K676" s="9">
        <f>J676*Input!P676/100</f>
        <v>2.1246980039282781E-2</v>
      </c>
      <c r="L676" s="14">
        <f t="shared" ref="L676:L679" si="2134">(J676/234)*602200000000*0.0000028263/(365.2425*24*60)</f>
        <v>0.1242918030777319</v>
      </c>
      <c r="M676" s="22">
        <f>L676*Input!P676/100</f>
        <v>2.9383028970249395E-4</v>
      </c>
      <c r="N676" s="9">
        <v>5.0000000000000001E-3</v>
      </c>
      <c r="O676" s="21">
        <f>(((G676*$D$4*0.000000001*Input!G676*(238/236))-(N676*0.000000001))/Input!F676)*1000000</f>
        <v>0.16019979052822056</v>
      </c>
      <c r="P676" s="9">
        <f>O676*Input!N676/100</f>
        <v>9.314509432316531E-6</v>
      </c>
      <c r="Q676" s="23">
        <f t="shared" ref="Q676:Q679" si="2135">(O676/238.05)*602200000000000000*0.00000000015512/(365.2425*24*60)</f>
        <v>0.11952493232156738</v>
      </c>
      <c r="R676" s="24">
        <f>Q676*Input!N676/100</f>
        <v>6.9495478479424992E-6</v>
      </c>
      <c r="S676" s="65">
        <f>Input!S676*0.0000028263/0.000000000155125</f>
        <v>1.0379319937713607</v>
      </c>
      <c r="T676" s="9">
        <f>S676*Input!T676/100</f>
        <v>1.5586701550275011E-3</v>
      </c>
      <c r="U676" s="9">
        <f>S676*1/((U675+U677)/2)</f>
        <v>1.0380401870962068</v>
      </c>
      <c r="V676" s="9">
        <f>U676*Input!T676/100</f>
        <v>1.5588326297439785E-3</v>
      </c>
      <c r="W676" s="3">
        <v>3.0000000000000001E-3</v>
      </c>
      <c r="X676" s="21">
        <f>((($L$4*0.000000001*Input!G676/Input!W676*(232/229))-(W676*0.000000001))/Input!F676)*1000000000</f>
        <v>1.1315119752318987</v>
      </c>
      <c r="Y676" s="21">
        <f>X676*Input!X676/100</f>
        <v>3.9970931672755512E-3</v>
      </c>
      <c r="Z676" s="21">
        <f t="shared" ref="Z676:Z679" si="2136">(X676/232)*6.022E+23*0.000000001*0.000000000049475/(365.2425*24*60)</f>
        <v>2.7628284847287598E-4</v>
      </c>
      <c r="AA676" s="21">
        <f>Z676*Input!X676/100</f>
        <v>9.7597578288115893E-7</v>
      </c>
      <c r="AB676" s="14">
        <v>0.05</v>
      </c>
      <c r="AC676" s="14">
        <v>0.85</v>
      </c>
      <c r="AD676" s="21">
        <f>(((Input!G676*$L$4*0.000000001*Input!U676*(230/229))-((AB676*0.000000000000001)+(Input!G676*AC676*0.000000000000001)))/Input!F676)*1000000000000</f>
        <v>0.10245351869142545</v>
      </c>
      <c r="AE676" s="21">
        <f>AD676*Input!V676/100</f>
        <v>1.0398691725735313E-3</v>
      </c>
      <c r="AF676" s="21">
        <f t="shared" ref="AF676:AF679" si="2137">(AD676/230)*602200000000*0.0000091577/(365.2425*24*60)</f>
        <v>4.6707046642374128E-3</v>
      </c>
      <c r="AG676" s="21">
        <f>AF676*Input!V676/100</f>
        <v>4.7406100410901531E-5</v>
      </c>
      <c r="AH676" s="9">
        <f t="shared" ref="AH676:AH679" si="2138">AF676/Z676</f>
        <v>16.905517986564259</v>
      </c>
      <c r="AI676" s="3">
        <f t="shared" ref="AI676:AI679" si="2139">AH676*SQRT((AG676/AF676)^2+(AA676/Z676)^2)</f>
        <v>0.18168082661215718</v>
      </c>
      <c r="AJ676" s="22">
        <f t="shared" ref="AJ676:AJ679" si="2140">(U676-1)*1000</f>
        <v>38.040187096206822</v>
      </c>
      <c r="AK676" s="3">
        <f t="shared" ref="AK676:AK679" si="2141">V676*1000</f>
        <v>1.5588326297439785</v>
      </c>
      <c r="AL676" s="3">
        <f t="shared" ref="AL676:AL679" si="2142">AF676/Q676</f>
        <v>3.9077241655920344E-2</v>
      </c>
      <c r="AM676" s="3">
        <f t="shared" ref="AM676:AM679" si="2143">AL676*SQRT((R676/Q676)^2+(AG676/AF676)^2)</f>
        <v>3.9662752645146449E-4</v>
      </c>
      <c r="AN676" s="9">
        <f>AL676*1/((AN675+AN677)/2)</f>
        <v>3.8894833241188358E-2</v>
      </c>
      <c r="AO676" s="21">
        <f t="shared" ref="AO676:AO679" si="2144">AN676*SQRT((R676/Q676)^2+(AG676/AF676)^2)</f>
        <v>3.9477611127287753E-4</v>
      </c>
      <c r="AP676" s="58">
        <f t="shared" ref="AP676:AP679" si="2145">ThU_Alter_Kombi(AN676,U676)</f>
        <v>4.1692999999999998</v>
      </c>
      <c r="AQ676" s="58">
        <f t="shared" ref="AQ676:AQ679" si="2146">Montealter(AN676,AO676,U676,V676)</f>
        <v>4.3499999999999997E-2</v>
      </c>
      <c r="AR676" s="58">
        <f t="shared" ref="AR676:AR679" si="2147">(AQ676/AP676)*100</f>
        <v>1.0433406087352792</v>
      </c>
      <c r="AS676" s="67">
        <f t="shared" ref="AS676:AS679" si="2148">Z676/Q676</f>
        <v>2.3115080938056537E-3</v>
      </c>
      <c r="AT676" s="67">
        <f t="shared" ref="AT676:AT679" si="2149">AS676*SQRT((Y676/X676)^2+(P676/O676)^2)</f>
        <v>8.1665637120026626E-6</v>
      </c>
      <c r="AU676" s="58">
        <v>0.75</v>
      </c>
      <c r="AV676" s="58">
        <f t="shared" ref="AV676:AV679" si="2150">AU676/2</f>
        <v>0.375</v>
      </c>
      <c r="AW676" s="58">
        <f t="shared" ref="AW676:AW679" si="2151">marincorr_age(AN676,U676,AS676,AU676)</f>
        <v>3.9868000000000001</v>
      </c>
      <c r="AX676" s="57">
        <f t="shared" ref="AX676:AX679" si="2152">marincorr_age_error(AN676, AO676, U676, V676, AS676, AT676, AU676, AV676)</f>
        <v>0.1035592244</v>
      </c>
      <c r="AY676" s="47">
        <f t="shared" ref="AY676:AY679" si="2153">SQRT(((AU676*EXP(-0.0000091577*AW676*1000))/(0.0000091577*(EXP(-0.0000091577*AW676*1000)+(AJ676/1000)*EXP(-(0.0000091577-0.0000028263)*AW676*1000)-AS676*AU676*EXP(-0.0000091577*AW676*1000))))^2*AT676^2+((AS676*EXP(-0.0000091577*AW676*1000))/(0.0000091577*(EXP(-0.0000091577*AW676*1000)+(AJ676/1000)*EXP(-(0.0000091577-0.0000028263)*AW676*1000)-AS676*AU676*EXP(-0.0000091577*AW676*1000))))^2*AV676^2+((0.0000091577/(0.0000091577-0.0000028263))*(EXP(-(0.0000091577-0.0000028263)*AW676*1000)-1)/(0.0000091577*(EXP(-0.0000091577*AW676*1000)+(AJ676/1000)*EXP(-(0.0000091577-0.0000028263)*AW676*1000)-AS676*AU676*EXP(-0.0000091577*AW676*1000))))^2*T676^2+(1/(0.0000091577*(EXP(-0.0000091577*AW676*1000)+(AJ676/1000)*EXP(-(0.0000091577-0.0000028263)*AW676*1000)-AS676*AU676*EXP(-0.0000091577*AW676*1000))))^2*AO676^2)/1000</f>
        <v>0.10116213028998501</v>
      </c>
      <c r="AZ676" s="9" t="str">
        <f>Input!B676</f>
        <v>GH17-05 2,6</v>
      </c>
      <c r="BA676" s="48">
        <f>Input!E676</f>
        <v>2.6</v>
      </c>
      <c r="BB676" s="58">
        <f t="shared" ref="BB676:BB679" si="2154">((U676-1)*EXP(0.0000028263*AW676*1000))*1000</f>
        <v>38.471243837841811</v>
      </c>
      <c r="BC676" s="22">
        <f t="shared" ref="BC676:BC679" si="2155">SQRT((EXP(0.0000028263*AW676*1000)*V676)^2+((U676-1)*0.0000028263*EXP(0.0000028263*AW676*1000)*AX676*1000)^2)*1000</f>
        <v>1.5765369326285055</v>
      </c>
      <c r="BD676" s="9">
        <f t="shared" ref="BD676:BD679" si="2156">AW676*1000-58</f>
        <v>3928.8</v>
      </c>
      <c r="BE676" s="49">
        <f t="shared" ref="BE676:BE679" si="2157">AY676/2*1000</f>
        <v>50.581065144992507</v>
      </c>
      <c r="BF676" s="89">
        <f t="shared" ref="BF676:BF679" si="2158">AY676/AW676*100</f>
        <v>2.5374267655760261</v>
      </c>
      <c r="BG676" s="85"/>
      <c r="BH676" s="85"/>
      <c r="BI676" s="85"/>
      <c r="BJ676" s="85"/>
      <c r="BK676" s="85"/>
      <c r="BL676" s="85"/>
      <c r="BM676" s="90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  <c r="CM676" s="85"/>
      <c r="CN676" s="85"/>
      <c r="CO676" s="85"/>
      <c r="CP676" s="85"/>
      <c r="CQ676" s="85"/>
      <c r="CR676" s="85"/>
      <c r="CS676" s="85"/>
      <c r="CT676" s="85"/>
      <c r="CU676" s="85"/>
      <c r="CV676" s="85"/>
      <c r="CW676" s="85"/>
      <c r="CX676" s="85"/>
      <c r="CY676" s="85"/>
      <c r="CZ676" s="85"/>
      <c r="DA676" s="85"/>
      <c r="DB676" s="85"/>
      <c r="DC676" s="85"/>
      <c r="DD676" s="85"/>
      <c r="DE676" s="85"/>
    </row>
    <row r="677" spans="1:109" s="154" customFormat="1" ht="15" customHeight="1" x14ac:dyDescent="0.2">
      <c r="A677" s="137">
        <f>Input!A677</f>
        <v>9186</v>
      </c>
      <c r="B677" s="137" t="str">
        <f>Input!B677</f>
        <v>Hu1-13</v>
      </c>
      <c r="C677" s="137">
        <f>Input!O677</f>
        <v>2.1189450691212945</v>
      </c>
      <c r="D677" s="137">
        <f>C677*Input!P677/100</f>
        <v>3.8652044658457639E-2</v>
      </c>
      <c r="E677" s="138">
        <f>Input!M677</f>
        <v>2.699302881411223</v>
      </c>
      <c r="F677" s="139">
        <f>E677*Input!N677/100</f>
        <v>6.7571275969726839E-4</v>
      </c>
      <c r="G677" s="140">
        <f t="shared" si="2133"/>
        <v>372.1798812889794</v>
      </c>
      <c r="H677" s="139">
        <f>G677*Input!L677/100</f>
        <v>3.6744413968015505E-2</v>
      </c>
      <c r="I677" s="137">
        <v>0</v>
      </c>
      <c r="J677" s="141">
        <f>(((C677*$G$4*0.000000001*Input!G677*(234/233))-(I677*0.000000000000001))/Input!F677)*1000000000000</f>
        <v>775.02931327140516</v>
      </c>
      <c r="K677" s="137">
        <f>J677*Input!P677/100</f>
        <v>14.137444176692489</v>
      </c>
      <c r="L677" s="142">
        <f t="shared" si="2134"/>
        <v>10.718092040630031</v>
      </c>
      <c r="M677" s="143">
        <f>L677*Input!P677/100</f>
        <v>0.19551057658124546</v>
      </c>
      <c r="N677" s="137">
        <v>0</v>
      </c>
      <c r="O677" s="141">
        <f>(((G677*$D$4*0.000000001*Input!G677*(238/236))-(N677*0.000000001))/Input!F677)*1000000</f>
        <v>13.712870624127767</v>
      </c>
      <c r="P677" s="137">
        <f>O677*Input!N677/100</f>
        <v>3.432723951287985E-3</v>
      </c>
      <c r="Q677" s="144">
        <f t="shared" si="2135"/>
        <v>10.231161525735903</v>
      </c>
      <c r="R677" s="145">
        <f>Q677*Input!N677/100</f>
        <v>2.5611525246285682E-3</v>
      </c>
      <c r="S677" s="143">
        <f>Input!S677*0.0000028263/0.000000000155125</f>
        <v>0.99926055742343722</v>
      </c>
      <c r="T677" s="137">
        <f>S677*Input!T677/100</f>
        <v>3.5657963857893774E-3</v>
      </c>
      <c r="U677" s="143">
        <f>S677</f>
        <v>0.99926055742343722</v>
      </c>
      <c r="V677" s="137">
        <f>U677*Input!T677/100</f>
        <v>3.5657963857893774E-3</v>
      </c>
      <c r="W677" s="146">
        <v>0</v>
      </c>
      <c r="X677" s="141">
        <f>((($L$4*0.000000001*Input!G677/Input!W677*(232/229))-(W677*0.000000001))/Input!F677)*1000000000</f>
        <v>0.92485624240416775</v>
      </c>
      <c r="Y677" s="141">
        <f>X677*Input!X677/100</f>
        <v>8.7710278874654473E-3</v>
      </c>
      <c r="Z677" s="141">
        <f t="shared" si="2136"/>
        <v>2.2582343154342309E-4</v>
      </c>
      <c r="AA677" s="141">
        <f>Z677*Input!X677/100</f>
        <v>2.1416340452670361E-6</v>
      </c>
      <c r="AB677" s="142">
        <v>0</v>
      </c>
      <c r="AC677" s="142">
        <v>0.85</v>
      </c>
      <c r="AD677" s="141">
        <f>(((Input!G677*$L$4*0.000000001*Input!U677*(230/229))-((AB677*0.000000000000001)+(Input!G677*AC677*0.000000000000001)))/Input!F677)*1000000000000</f>
        <v>225.63613533052481</v>
      </c>
      <c r="AE677" s="141">
        <f>AD677*Input!V677/100</f>
        <v>1.3405905324039895</v>
      </c>
      <c r="AF677" s="141">
        <f t="shared" si="2137"/>
        <v>10.286418301385169</v>
      </c>
      <c r="AG677" s="141">
        <f>AF677*Input!V677/100</f>
        <v>6.1115543248353735E-2</v>
      </c>
      <c r="AH677" s="137">
        <f t="shared" si="2138"/>
        <v>45550.712922397586</v>
      </c>
      <c r="AI677" s="146">
        <f t="shared" si="2139"/>
        <v>509.76101350841685</v>
      </c>
      <c r="AJ677" s="143">
        <f t="shared" si="2140"/>
        <v>-0.73944257656277657</v>
      </c>
      <c r="AK677" s="146">
        <f t="shared" si="2141"/>
        <v>3.5657963857893775</v>
      </c>
      <c r="AL677" s="146">
        <f t="shared" si="2142"/>
        <v>1.0054008311285352</v>
      </c>
      <c r="AM677" s="146">
        <f t="shared" si="2143"/>
        <v>5.9787703515617038E-3</v>
      </c>
      <c r="AN677" s="137">
        <f>AF677/Q677</f>
        <v>1.0054008311285352</v>
      </c>
      <c r="AO677" s="141">
        <f t="shared" si="2144"/>
        <v>5.9787703515617038E-3</v>
      </c>
      <c r="AP677" s="137" t="str">
        <f t="shared" si="2145"/>
        <v>Out of range</v>
      </c>
      <c r="AQ677" s="137" t="e">
        <f t="shared" si="2146"/>
        <v>#VALUE!</v>
      </c>
      <c r="AR677" s="137" t="e">
        <f t="shared" si="2147"/>
        <v>#VALUE!</v>
      </c>
      <c r="AS677" s="145">
        <f t="shared" si="2148"/>
        <v>2.2072120645869693E-5</v>
      </c>
      <c r="AT677" s="145">
        <f t="shared" si="2149"/>
        <v>2.0939753391030134E-7</v>
      </c>
      <c r="AU677" s="137">
        <v>0.75</v>
      </c>
      <c r="AV677" s="137">
        <f t="shared" si="2150"/>
        <v>0.375</v>
      </c>
      <c r="AW677" s="137" t="str">
        <f t="shared" si="2151"/>
        <v>Out of range</v>
      </c>
      <c r="AX677" s="147">
        <f t="shared" si="2152"/>
        <v>202.92449185340001</v>
      </c>
      <c r="AY677" s="147" t="e">
        <f t="shared" si="2153"/>
        <v>#VALUE!</v>
      </c>
      <c r="AZ677" s="137" t="str">
        <f>Input!B677</f>
        <v>Hu1-13</v>
      </c>
      <c r="BA677" s="148">
        <f>Input!E677</f>
        <v>0</v>
      </c>
      <c r="BB677" s="137" t="e">
        <f t="shared" si="2154"/>
        <v>#VALUE!</v>
      </c>
      <c r="BC677" s="143" t="e">
        <f t="shared" si="2155"/>
        <v>#VALUE!</v>
      </c>
      <c r="BD677" s="137" t="e">
        <f t="shared" si="2156"/>
        <v>#VALUE!</v>
      </c>
      <c r="BE677" s="149" t="e">
        <f t="shared" si="2157"/>
        <v>#VALUE!</v>
      </c>
      <c r="BF677" s="150" t="e">
        <f t="shared" si="2158"/>
        <v>#VALUE!</v>
      </c>
      <c r="BG677" s="151"/>
      <c r="BH677" s="151"/>
      <c r="BI677" s="151"/>
      <c r="BJ677" s="151"/>
      <c r="BK677" s="151"/>
      <c r="BL677" s="151"/>
      <c r="BM677" s="155"/>
      <c r="BN677" s="151"/>
      <c r="BO677" s="151"/>
      <c r="BP677" s="151"/>
      <c r="BQ677" s="151"/>
      <c r="BR677" s="151"/>
      <c r="BS677" s="151"/>
      <c r="BT677" s="151"/>
      <c r="BU677" s="151"/>
      <c r="BV677" s="151"/>
      <c r="BW677" s="151"/>
      <c r="BX677" s="151"/>
      <c r="BY677" s="151"/>
      <c r="BZ677" s="151"/>
      <c r="CA677" s="151"/>
      <c r="CB677" s="151"/>
      <c r="CC677" s="151"/>
      <c r="CD677" s="151"/>
      <c r="CE677" s="151"/>
      <c r="CF677" s="151"/>
      <c r="CG677" s="151"/>
      <c r="CH677" s="151"/>
      <c r="CI677" s="151"/>
      <c r="CJ677" s="151"/>
      <c r="CK677" s="151"/>
      <c r="CL677" s="151"/>
      <c r="CM677" s="151"/>
      <c r="CN677" s="151"/>
      <c r="CO677" s="151"/>
      <c r="CP677" s="151"/>
      <c r="CQ677" s="151"/>
      <c r="CR677" s="151"/>
      <c r="CS677" s="151"/>
      <c r="CT677" s="151"/>
      <c r="CU677" s="151"/>
      <c r="CV677" s="151"/>
      <c r="CW677" s="151"/>
      <c r="CX677" s="151"/>
      <c r="CY677" s="151"/>
      <c r="CZ677" s="151"/>
      <c r="DA677" s="151"/>
      <c r="DB677" s="151"/>
      <c r="DC677" s="151"/>
      <c r="DD677" s="151"/>
      <c r="DE677" s="151"/>
    </row>
    <row r="678" spans="1:109" ht="15" customHeight="1" x14ac:dyDescent="0.2">
      <c r="A678" s="9">
        <f>Input!A678</f>
        <v>9764</v>
      </c>
      <c r="B678" s="9" t="str">
        <f>Input!B678</f>
        <v>GH17-05 3,3</v>
      </c>
      <c r="C678" s="9">
        <f>Input!O678</f>
        <v>0.53449778765231803</v>
      </c>
      <c r="D678" s="9">
        <f>C678*Input!P678/100</f>
        <v>1.291178263430568E-3</v>
      </c>
      <c r="E678" s="11">
        <f>Input!M678</f>
        <v>0.67744356295056141</v>
      </c>
      <c r="F678" s="12">
        <f>E678*Input!N678/100</f>
        <v>4.0758310517341269E-5</v>
      </c>
      <c r="G678" s="13">
        <f t="shared" si="2133"/>
        <v>93.405918459623408</v>
      </c>
      <c r="H678" s="12">
        <f>G678*Input!L678/100</f>
        <v>6.5936467648704247E-3</v>
      </c>
      <c r="I678" s="9">
        <v>0.3</v>
      </c>
      <c r="J678" s="21">
        <f>(((C678*$G$4*0.000000001*Input!G678*(234/233))-(I678*0.000000000000001))/Input!F678)*1000000000000</f>
        <v>10.428570744908674</v>
      </c>
      <c r="K678" s="9">
        <f>J678*Input!P678/100</f>
        <v>2.5192141437324077E-2</v>
      </c>
      <c r="L678" s="14">
        <f t="shared" si="2134"/>
        <v>0.14421955296678041</v>
      </c>
      <c r="M678" s="22">
        <f>L678*Input!P678/100</f>
        <v>3.4838900413467925E-4</v>
      </c>
      <c r="N678" s="9">
        <v>5.0000000000000001E-3</v>
      </c>
      <c r="O678" s="21">
        <f>(((G678*$D$4*0.000000001*Input!G678*(238/236))-(N678*0.000000001))/Input!F678)*1000000</f>
        <v>0.18358349603711843</v>
      </c>
      <c r="P678" s="9">
        <f>O678*Input!N678/100</f>
        <v>1.1045278967225241E-5</v>
      </c>
      <c r="Q678" s="23">
        <f t="shared" si="2135"/>
        <v>0.13697149582307291</v>
      </c>
      <c r="R678" s="24">
        <f>Q678*Input!N678/100</f>
        <v>8.2408735784074989E-6</v>
      </c>
      <c r="S678" s="65">
        <f>Input!S678*0.0000028263/0.000000000155125</f>
        <v>1.0449309124140309</v>
      </c>
      <c r="T678" s="9">
        <f>S678*Input!T678/100</f>
        <v>1.6602947515877041E-3</v>
      </c>
      <c r="U678" s="9">
        <f>S678*1/((U677+U679)/2)</f>
        <v>1.0457041505854623</v>
      </c>
      <c r="V678" s="9">
        <f>U678*Input!T678/100</f>
        <v>1.6615233526966415E-3</v>
      </c>
      <c r="W678" s="3">
        <v>3.0000000000000001E-3</v>
      </c>
      <c r="X678" s="21">
        <f>((($L$4*0.000000001*Input!G678/Input!W678*(232/229))-(W678*0.000000001))/Input!F678)*1000000000</f>
        <v>0.7245986128571017</v>
      </c>
      <c r="Y678" s="21">
        <f>X678*Input!X678/100</f>
        <v>3.9404516086573218E-3</v>
      </c>
      <c r="Z678" s="21">
        <f t="shared" si="2136"/>
        <v>1.7692624836659443E-4</v>
      </c>
      <c r="AA678" s="21">
        <f>Z678*Input!X678/100</f>
        <v>9.6214553494783037E-7</v>
      </c>
      <c r="AB678" s="14">
        <v>0.05</v>
      </c>
      <c r="AC678" s="14">
        <v>0.85</v>
      </c>
      <c r="AD678" s="21">
        <f>(((Input!G678*$L$4*0.000000001*Input!U678*(230/229))-((AB678*0.000000000000001)+(Input!G678*AC678*0.000000000000001)))/Input!F678)*1000000000000</f>
        <v>0.1276910043407935</v>
      </c>
      <c r="AE678" s="21">
        <f>AD678*Input!V678/100</f>
        <v>1.4602503619969179E-3</v>
      </c>
      <c r="AF678" s="21">
        <f t="shared" si="2137"/>
        <v>5.8212443767011249E-3</v>
      </c>
      <c r="AG678" s="21">
        <f>AF678*Input!V678/100</f>
        <v>6.6570658224783741E-5</v>
      </c>
      <c r="AH678" s="9">
        <f t="shared" si="2138"/>
        <v>32.902095819267018</v>
      </c>
      <c r="AI678" s="3">
        <f t="shared" si="2139"/>
        <v>0.41663838813348397</v>
      </c>
      <c r="AJ678" s="22">
        <f t="shared" si="2140"/>
        <v>45.704150585462287</v>
      </c>
      <c r="AK678" s="3">
        <f t="shared" si="2141"/>
        <v>1.6615233526966415</v>
      </c>
      <c r="AL678" s="3">
        <f t="shared" si="2142"/>
        <v>4.2499677335936147E-2</v>
      </c>
      <c r="AM678" s="3">
        <f t="shared" si="2143"/>
        <v>4.8602506037146283E-4</v>
      </c>
      <c r="AN678" s="9">
        <f>AL678*1/((AN677+AN679)/2)</f>
        <v>4.2271376768439124E-2</v>
      </c>
      <c r="AO678" s="21">
        <f t="shared" si="2144"/>
        <v>4.8341422179441892E-4</v>
      </c>
      <c r="AP678" s="58">
        <f t="shared" si="2145"/>
        <v>4.5045999999999999</v>
      </c>
      <c r="AQ678" s="58">
        <f t="shared" si="2146"/>
        <v>4.8899999999999999E-2</v>
      </c>
      <c r="AR678" s="58">
        <f t="shared" si="2147"/>
        <v>1.0855569861918928</v>
      </c>
      <c r="AS678" s="67">
        <f t="shared" si="2148"/>
        <v>1.2917012207790397E-3</v>
      </c>
      <c r="AT678" s="67">
        <f t="shared" si="2149"/>
        <v>7.0248514971179561E-6</v>
      </c>
      <c r="AU678" s="58">
        <v>0.75</v>
      </c>
      <c r="AV678" s="58">
        <f t="shared" si="2150"/>
        <v>0.375</v>
      </c>
      <c r="AW678" s="58">
        <f t="shared" si="2151"/>
        <v>4.4035000000000002</v>
      </c>
      <c r="AX678" s="57">
        <f t="shared" si="2152"/>
        <v>7.5436520899999998E-2</v>
      </c>
      <c r="AY678" s="47">
        <f t="shared" si="2153"/>
        <v>7.3326683668969231E-2</v>
      </c>
      <c r="AZ678" s="9" t="str">
        <f>Input!B678</f>
        <v>GH17-05 3,3</v>
      </c>
      <c r="BA678" s="48">
        <f>Input!E678</f>
        <v>3.3</v>
      </c>
      <c r="BB678" s="58">
        <f t="shared" si="2154"/>
        <v>46.276521075247622</v>
      </c>
      <c r="BC678" s="22">
        <f t="shared" si="2155"/>
        <v>1.6823601744716532</v>
      </c>
      <c r="BD678" s="9">
        <f t="shared" si="2156"/>
        <v>4345.5</v>
      </c>
      <c r="BE678" s="49">
        <f t="shared" si="2157"/>
        <v>36.663341834484612</v>
      </c>
      <c r="BF678" s="89">
        <f t="shared" si="2158"/>
        <v>1.6651909542175367</v>
      </c>
      <c r="BG678" s="85"/>
      <c r="BH678" s="85"/>
      <c r="BI678" s="85"/>
      <c r="BJ678" s="85"/>
      <c r="BK678" s="85"/>
      <c r="BL678" s="85"/>
      <c r="BM678" s="90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s="154" customFormat="1" ht="15" customHeight="1" x14ac:dyDescent="0.2">
      <c r="A679" s="137">
        <f>Input!A679</f>
        <v>9186</v>
      </c>
      <c r="B679" s="137" t="str">
        <f>Input!B679</f>
        <v>Hu1-13</v>
      </c>
      <c r="C679" s="137">
        <f>Input!O679</f>
        <v>2.1189450691212945</v>
      </c>
      <c r="D679" s="137">
        <f>C679*Input!P679/100</f>
        <v>3.8652044658457639E-2</v>
      </c>
      <c r="E679" s="138">
        <f>Input!M679</f>
        <v>2.699302881411223</v>
      </c>
      <c r="F679" s="139">
        <f>E679*Input!N679/100</f>
        <v>6.7571275969726839E-4</v>
      </c>
      <c r="G679" s="140">
        <f t="shared" si="2133"/>
        <v>372.1798812889794</v>
      </c>
      <c r="H679" s="139">
        <f>G679*Input!L679/100</f>
        <v>3.6744413968015505E-2</v>
      </c>
      <c r="I679" s="137">
        <v>0</v>
      </c>
      <c r="J679" s="141">
        <f>(((C679*$G$4*0.000000001*Input!G679*(234/233))-(I679*0.000000000000001))/Input!F679)*1000000000000</f>
        <v>775.02931327140516</v>
      </c>
      <c r="K679" s="137">
        <f>J679*Input!P679/100</f>
        <v>14.137444176692489</v>
      </c>
      <c r="L679" s="142">
        <f t="shared" si="2134"/>
        <v>10.718092040630031</v>
      </c>
      <c r="M679" s="143">
        <f>L679*Input!P679/100</f>
        <v>0.19551057658124546</v>
      </c>
      <c r="N679" s="137">
        <v>0</v>
      </c>
      <c r="O679" s="141">
        <f>(((G679*$D$4*0.000000001*Input!G679*(238/236))-(N679*0.000000001))/Input!F679)*1000000</f>
        <v>13.712870624127767</v>
      </c>
      <c r="P679" s="137">
        <f>O679*Input!N679/100</f>
        <v>3.432723951287985E-3</v>
      </c>
      <c r="Q679" s="144">
        <f t="shared" si="2135"/>
        <v>10.231161525735903</v>
      </c>
      <c r="R679" s="145">
        <f>Q679*Input!N679/100</f>
        <v>2.5611525246285682E-3</v>
      </c>
      <c r="S679" s="143">
        <f>Input!S679*0.0000028263/0.000000000155125</f>
        <v>0.99926055742343722</v>
      </c>
      <c r="T679" s="137">
        <f>S679*Input!T679/100</f>
        <v>3.5657963857893774E-3</v>
      </c>
      <c r="U679" s="143">
        <f>S679</f>
        <v>0.99926055742343722</v>
      </c>
      <c r="V679" s="137">
        <f>U679*Input!T679/100</f>
        <v>3.5657963857893774E-3</v>
      </c>
      <c r="W679" s="146">
        <v>0</v>
      </c>
      <c r="X679" s="141">
        <f>((($L$4*0.000000001*Input!G679/Input!W679*(232/229))-(W679*0.000000001))/Input!F679)*1000000000</f>
        <v>0.92485624240416775</v>
      </c>
      <c r="Y679" s="141">
        <f>X679*Input!X679/100</f>
        <v>8.7710278874654473E-3</v>
      </c>
      <c r="Z679" s="141">
        <f t="shared" si="2136"/>
        <v>2.2582343154342309E-4</v>
      </c>
      <c r="AA679" s="141">
        <f>Z679*Input!X679/100</f>
        <v>2.1416340452670361E-6</v>
      </c>
      <c r="AB679" s="142">
        <v>0</v>
      </c>
      <c r="AC679" s="142">
        <v>0.85</v>
      </c>
      <c r="AD679" s="141">
        <f>(((Input!G679*$L$4*0.000000001*Input!U679*(230/229))-((AB679*0.000000000000001)+(Input!G679*AC679*0.000000000000001)))/Input!F679)*1000000000000</f>
        <v>225.63613533052481</v>
      </c>
      <c r="AE679" s="141">
        <f>AD679*Input!V679/100</f>
        <v>1.3405905324039895</v>
      </c>
      <c r="AF679" s="141">
        <f t="shared" si="2137"/>
        <v>10.286418301385169</v>
      </c>
      <c r="AG679" s="141">
        <f>AF679*Input!V679/100</f>
        <v>6.1115543248353735E-2</v>
      </c>
      <c r="AH679" s="137">
        <f t="shared" si="2138"/>
        <v>45550.712922397586</v>
      </c>
      <c r="AI679" s="146">
        <f t="shared" si="2139"/>
        <v>509.76101350841685</v>
      </c>
      <c r="AJ679" s="143">
        <f t="shared" si="2140"/>
        <v>-0.73944257656277657</v>
      </c>
      <c r="AK679" s="146">
        <f t="shared" si="2141"/>
        <v>3.5657963857893775</v>
      </c>
      <c r="AL679" s="146">
        <f t="shared" si="2142"/>
        <v>1.0054008311285352</v>
      </c>
      <c r="AM679" s="146">
        <f t="shared" si="2143"/>
        <v>5.9787703515617038E-3</v>
      </c>
      <c r="AN679" s="137">
        <f>AF679/Q679</f>
        <v>1.0054008311285352</v>
      </c>
      <c r="AO679" s="141">
        <f t="shared" si="2144"/>
        <v>5.9787703515617038E-3</v>
      </c>
      <c r="AP679" s="137" t="str">
        <f t="shared" si="2145"/>
        <v>Out of range</v>
      </c>
      <c r="AQ679" s="137" t="e">
        <f t="shared" si="2146"/>
        <v>#VALUE!</v>
      </c>
      <c r="AR679" s="137" t="e">
        <f t="shared" si="2147"/>
        <v>#VALUE!</v>
      </c>
      <c r="AS679" s="145">
        <f t="shared" si="2148"/>
        <v>2.2072120645869693E-5</v>
      </c>
      <c r="AT679" s="145">
        <f t="shared" si="2149"/>
        <v>2.0939753391030134E-7</v>
      </c>
      <c r="AU679" s="137">
        <v>0.75</v>
      </c>
      <c r="AV679" s="137">
        <f t="shared" si="2150"/>
        <v>0.375</v>
      </c>
      <c r="AW679" s="137" t="str">
        <f t="shared" si="2151"/>
        <v>Out of range</v>
      </c>
      <c r="AX679" s="147">
        <f t="shared" si="2152"/>
        <v>248.90324154199999</v>
      </c>
      <c r="AY679" s="147" t="e">
        <f t="shared" si="2153"/>
        <v>#VALUE!</v>
      </c>
      <c r="AZ679" s="137" t="str">
        <f>Input!B679</f>
        <v>Hu1-13</v>
      </c>
      <c r="BA679" s="148">
        <f>Input!E679</f>
        <v>0</v>
      </c>
      <c r="BB679" s="137" t="e">
        <f t="shared" si="2154"/>
        <v>#VALUE!</v>
      </c>
      <c r="BC679" s="143" t="e">
        <f t="shared" si="2155"/>
        <v>#VALUE!</v>
      </c>
      <c r="BD679" s="137" t="e">
        <f t="shared" si="2156"/>
        <v>#VALUE!</v>
      </c>
      <c r="BE679" s="149" t="e">
        <f t="shared" si="2157"/>
        <v>#VALUE!</v>
      </c>
      <c r="BF679" s="150" t="e">
        <f t="shared" si="2158"/>
        <v>#VALUE!</v>
      </c>
      <c r="BG679" s="151"/>
      <c r="BH679" s="151"/>
      <c r="BI679" s="151"/>
      <c r="BJ679" s="151"/>
      <c r="BK679" s="151"/>
      <c r="BL679" s="151"/>
      <c r="BM679" s="155"/>
      <c r="BN679" s="151"/>
      <c r="BO679" s="151"/>
      <c r="BP679" s="151"/>
      <c r="BQ679" s="151"/>
      <c r="BR679" s="151"/>
      <c r="BS679" s="151"/>
      <c r="BT679" s="151"/>
      <c r="BU679" s="151"/>
      <c r="BV679" s="151"/>
      <c r="BW679" s="151"/>
      <c r="BX679" s="151"/>
      <c r="BY679" s="151"/>
      <c r="BZ679" s="151"/>
      <c r="CA679" s="151"/>
      <c r="CB679" s="151"/>
      <c r="CC679" s="151"/>
      <c r="CD679" s="151"/>
      <c r="CE679" s="151"/>
      <c r="CF679" s="151"/>
      <c r="CG679" s="151"/>
      <c r="CH679" s="151"/>
      <c r="CI679" s="151"/>
      <c r="CJ679" s="151"/>
      <c r="CK679" s="151"/>
      <c r="CL679" s="151"/>
      <c r="CM679" s="151"/>
      <c r="CN679" s="151"/>
      <c r="CO679" s="151"/>
      <c r="CP679" s="151"/>
      <c r="CQ679" s="151"/>
      <c r="CR679" s="151"/>
      <c r="CS679" s="151"/>
      <c r="CT679" s="151"/>
      <c r="CU679" s="151"/>
      <c r="CV679" s="151"/>
      <c r="CW679" s="151"/>
      <c r="CX679" s="151"/>
      <c r="CY679" s="151"/>
      <c r="CZ679" s="151"/>
      <c r="DA679" s="151"/>
      <c r="DB679" s="151"/>
      <c r="DC679" s="151"/>
      <c r="DD679" s="151"/>
      <c r="DE679" s="151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s="154" customFormat="1" ht="15" customHeight="1" x14ac:dyDescent="0.2">
      <c r="A681" s="137">
        <f>Input!A681</f>
        <v>9186</v>
      </c>
      <c r="B681" s="137" t="str">
        <f>Input!B681</f>
        <v>Hu1-13</v>
      </c>
      <c r="C681" s="137">
        <f>Input!O681</f>
        <v>2.0566937470934978</v>
      </c>
      <c r="D681" s="137">
        <f>C681*Input!P681/100</f>
        <v>1.6751437631028068E-2</v>
      </c>
      <c r="E681" s="138">
        <f>Input!M681</f>
        <v>2.6997327439382253</v>
      </c>
      <c r="F681" s="139">
        <f>E681*Input!N681/100</f>
        <v>3.0020768431525803E-4</v>
      </c>
      <c r="G681" s="140">
        <f t="shared" ref="G681:G691" si="2159">E681*137.88</f>
        <v>372.2391507342025</v>
      </c>
      <c r="H681" s="139">
        <f>G681*Input!L681/100</f>
        <v>3.781413588996007E-2</v>
      </c>
      <c r="I681" s="137">
        <v>0</v>
      </c>
      <c r="J681" s="141">
        <f>(((C681*$G$4*0.000000001*Input!G681*(234/233))-(I681*0.000000000000001))/Input!F681)*1000000000000</f>
        <v>752.26015324714479</v>
      </c>
      <c r="K681" s="137">
        <f>J681*Input!P681/100</f>
        <v>6.1270371717886585</v>
      </c>
      <c r="L681" s="142">
        <f t="shared" ref="L681:L691" si="2160">(J681/234)*602200000000*0.0000028263/(365.2425*24*60)</f>
        <v>10.403211108194387</v>
      </c>
      <c r="M681" s="143">
        <f>L681*Input!P681/100</f>
        <v>8.4732470397020365E-2</v>
      </c>
      <c r="N681" s="137">
        <v>0</v>
      </c>
      <c r="O681" s="141">
        <f>(((G681*$D$4*0.000000001*Input!G681*(238/236))-(N681*0.000000001))/Input!F681)*1000000</f>
        <v>13.715054391373577</v>
      </c>
      <c r="P681" s="137">
        <f>O681*Input!N681/100</f>
        <v>1.5251008561261814E-3</v>
      </c>
      <c r="Q681" s="144">
        <f t="shared" ref="Q681:Q691" si="2161">(O681/238.05)*602200000000000000*0.00000000015512/(365.2425*24*60)</f>
        <v>10.232790832686934</v>
      </c>
      <c r="R681" s="145">
        <f>Q681*Input!N681/100</f>
        <v>1.1378764979092454E-3</v>
      </c>
      <c r="S681" s="143">
        <f>Input!S681*0.0000028263/0.000000000155125</f>
        <v>1.0027699775247709</v>
      </c>
      <c r="T681" s="137">
        <f>S681*Input!T681/100</f>
        <v>2.5564665761753699E-3</v>
      </c>
      <c r="U681" s="143">
        <f>S681</f>
        <v>1.0027699775247709</v>
      </c>
      <c r="V681" s="137">
        <f>U681*Input!T681/100</f>
        <v>2.5564665761753699E-3</v>
      </c>
      <c r="W681" s="146">
        <v>0</v>
      </c>
      <c r="X681" s="141">
        <f>((($L$4*0.000000001*Input!G681/Input!W681*(232/229))-(W681*0.000000001))/Input!F681)*1000000000</f>
        <v>0.91152225641007101</v>
      </c>
      <c r="Y681" s="141">
        <f>X681*Input!X681/100</f>
        <v>2.016289963763325E-2</v>
      </c>
      <c r="Z681" s="141">
        <f t="shared" ref="Z681:Z691" si="2162">(X681/232)*6.022E+23*0.000000001*0.000000000049475/(365.2425*24*60)</f>
        <v>2.2256765368814106E-4</v>
      </c>
      <c r="AA681" s="141">
        <f>Z681*Input!X681/100</f>
        <v>4.9232031717705411E-6</v>
      </c>
      <c r="AB681" s="142">
        <v>0</v>
      </c>
      <c r="AC681" s="142">
        <v>0.85</v>
      </c>
      <c r="AD681" s="141">
        <f>(((Input!G681*$L$4*0.000000001*Input!U681*(230/229))-((AB681*0.000000000000001)+(Input!G681*AC681*0.000000000000001)))/Input!F681)*1000000000000</f>
        <v>225.44557379370869</v>
      </c>
      <c r="AE681" s="141">
        <f>AD681*Input!V681/100</f>
        <v>4.1196953746736042</v>
      </c>
      <c r="AF681" s="141">
        <f t="shared" ref="AF681:AF691" si="2163">(AD681/230)*602200000000*0.0000091577/(365.2425*24*60)</f>
        <v>10.277730882249161</v>
      </c>
      <c r="AG681" s="141">
        <f>AF681*Input!V681/100</f>
        <v>0.18781083019392375</v>
      </c>
      <c r="AH681" s="137">
        <f t="shared" ref="AH681:AH691" si="2164">AF681/Z681</f>
        <v>46178.007953708249</v>
      </c>
      <c r="AI681" s="146">
        <f t="shared" ref="AI681:AI691" si="2165">AH681*SQRT((AG681/AF681)^2+(AA681/Z681)^2)</f>
        <v>1324.929913875684</v>
      </c>
      <c r="AJ681" s="143">
        <f t="shared" ref="AJ681:AJ691" si="2166">(U681-1)*1000</f>
        <v>2.769977524770928</v>
      </c>
      <c r="AK681" s="146">
        <f t="shared" ref="AK681:AK691" si="2167">V681*1000</f>
        <v>2.55646657617537</v>
      </c>
      <c r="AL681" s="146">
        <f t="shared" ref="AL681:AL691" si="2168">AF681/Q681</f>
        <v>1.0043917686090751</v>
      </c>
      <c r="AM681" s="146">
        <f t="shared" ref="AM681:AM691" si="2169">AL681*SQRT((R681/Q681)^2+(AG681/AF681)^2)</f>
        <v>1.8354162668102681E-2</v>
      </c>
      <c r="AN681" s="137">
        <f>AF681/Q681</f>
        <v>1.0043917686090751</v>
      </c>
      <c r="AO681" s="141">
        <f t="shared" ref="AO681:AO691" si="2170">AN681*SQRT((R681/Q681)^2+(AG681/AF681)^2)</f>
        <v>1.8354162668102681E-2</v>
      </c>
      <c r="AP681" s="137" t="str">
        <f t="shared" ref="AP681:AP691" si="2171">ThU_Alter_Kombi(AN681,U681)</f>
        <v>Out of range</v>
      </c>
      <c r="AQ681" s="137" t="e">
        <f t="shared" ref="AQ681:AQ691" si="2172">Montealter(AN681,AO681,U681,V681)</f>
        <v>#VALUE!</v>
      </c>
      <c r="AR681" s="137" t="e">
        <f t="shared" ref="AR681:AR691" si="2173">(AQ681/AP681)*100</f>
        <v>#VALUE!</v>
      </c>
      <c r="AS681" s="145">
        <f t="shared" ref="AS681:AS691" si="2174">Z681/Q681</f>
        <v>2.1750435177193892E-5</v>
      </c>
      <c r="AT681" s="145">
        <f t="shared" ref="AT681:AT691" si="2175">AS681*SQRT((Y681/X681)^2+(P681/O681)^2)</f>
        <v>4.8112635743132637E-7</v>
      </c>
      <c r="AU681" s="137">
        <v>0.75</v>
      </c>
      <c r="AV681" s="137">
        <f t="shared" ref="AV681:AV691" si="2176">AU681/2</f>
        <v>0.375</v>
      </c>
      <c r="AW681" s="137" t="str">
        <f t="shared" ref="AW681:AW691" si="2177">marincorr_age(AN681,U681,AS681,AU681)</f>
        <v>Out of range</v>
      </c>
      <c r="AX681" s="147">
        <f t="shared" ref="AX681:AX691" si="2178">marincorr_age_error(AN681, AO681, U681, V681, AS681, AT681, AU681, AV681)</f>
        <v>251.2356797642</v>
      </c>
      <c r="AY681" s="147" t="e">
        <f t="shared" ref="AY681:AY691" si="2179">SQRT(((AU681*EXP(-0.0000091577*AW681*1000))/(0.0000091577*(EXP(-0.0000091577*AW681*1000)+(AJ681/1000)*EXP(-(0.0000091577-0.0000028263)*AW681*1000)-AS681*AU681*EXP(-0.0000091577*AW681*1000))))^2*AT681^2+((AS681*EXP(-0.0000091577*AW681*1000))/(0.0000091577*(EXP(-0.0000091577*AW681*1000)+(AJ681/1000)*EXP(-(0.0000091577-0.0000028263)*AW681*1000)-AS681*AU681*EXP(-0.0000091577*AW681*1000))))^2*AV681^2+((0.0000091577/(0.0000091577-0.0000028263))*(EXP(-(0.0000091577-0.0000028263)*AW681*1000)-1)/(0.0000091577*(EXP(-0.0000091577*AW681*1000)+(AJ681/1000)*EXP(-(0.0000091577-0.0000028263)*AW681*1000)-AS681*AU681*EXP(-0.0000091577*AW681*1000))))^2*T681^2+(1/(0.0000091577*(EXP(-0.0000091577*AW681*1000)+(AJ681/1000)*EXP(-(0.0000091577-0.0000028263)*AW681*1000)-AS681*AU681*EXP(-0.0000091577*AW681*1000))))^2*AO681^2)/1000</f>
        <v>#VALUE!</v>
      </c>
      <c r="AZ681" s="137" t="str">
        <f>Input!B681</f>
        <v>Hu1-13</v>
      </c>
      <c r="BA681" s="148">
        <f>Input!E681</f>
        <v>0</v>
      </c>
      <c r="BB681" s="137" t="e">
        <f t="shared" ref="BB681:BB691" si="2180">((U681-1)*EXP(0.0000028263*AW681*1000))*1000</f>
        <v>#VALUE!</v>
      </c>
      <c r="BC681" s="143" t="e">
        <f t="shared" ref="BC681:BC691" si="2181">SQRT((EXP(0.0000028263*AW681*1000)*V681)^2+((U681-1)*0.0000028263*EXP(0.0000028263*AW681*1000)*AX681*1000)^2)*1000</f>
        <v>#VALUE!</v>
      </c>
      <c r="BD681" s="137" t="e">
        <f t="shared" ref="BD681:BD691" si="2182">AW681*1000-58</f>
        <v>#VALUE!</v>
      </c>
      <c r="BE681" s="149" t="e">
        <f t="shared" ref="BE681:BE691" si="2183">AY681/2*1000</f>
        <v>#VALUE!</v>
      </c>
      <c r="BF681" s="150" t="e">
        <f t="shared" ref="BF681:BF691" si="2184">AY681/AW681*100</f>
        <v>#VALUE!</v>
      </c>
      <c r="BG681" s="151"/>
      <c r="BH681" s="151"/>
      <c r="BI681" s="151"/>
      <c r="BJ681" s="151"/>
      <c r="BK681" s="151"/>
      <c r="BL681" s="151"/>
      <c r="BM681" s="155"/>
      <c r="BN681" s="151"/>
      <c r="BO681" s="151"/>
      <c r="BP681" s="151"/>
      <c r="BQ681" s="151"/>
      <c r="BR681" s="151"/>
      <c r="BS681" s="151"/>
      <c r="BT681" s="151"/>
      <c r="BU681" s="151"/>
      <c r="BV681" s="151"/>
      <c r="BW681" s="151"/>
      <c r="BX681" s="151"/>
      <c r="BY681" s="151"/>
      <c r="BZ681" s="151"/>
      <c r="CA681" s="151"/>
      <c r="CB681" s="151"/>
      <c r="CC681" s="151"/>
      <c r="CD681" s="151"/>
      <c r="CE681" s="151"/>
      <c r="CF681" s="151"/>
      <c r="CG681" s="151"/>
      <c r="CH681" s="151"/>
      <c r="CI681" s="151"/>
      <c r="CJ681" s="151"/>
      <c r="CK681" s="151"/>
      <c r="CL681" s="151"/>
      <c r="CM681" s="151"/>
      <c r="CN681" s="151"/>
      <c r="CO681" s="151"/>
      <c r="CP681" s="151"/>
      <c r="CQ681" s="151"/>
      <c r="CR681" s="151"/>
      <c r="CS681" s="151"/>
      <c r="CT681" s="151"/>
      <c r="CU681" s="151"/>
      <c r="CV681" s="151"/>
      <c r="CW681" s="151"/>
      <c r="CX681" s="151"/>
      <c r="CY681" s="151"/>
      <c r="CZ681" s="151"/>
      <c r="DA681" s="151"/>
      <c r="DB681" s="151"/>
      <c r="DC681" s="151"/>
      <c r="DD681" s="151"/>
      <c r="DE681" s="151"/>
    </row>
    <row r="682" spans="1:109" ht="15" customHeight="1" x14ac:dyDescent="0.2">
      <c r="A682" s="9">
        <f>Input!A682</f>
        <v>9769</v>
      </c>
      <c r="B682" s="9" t="str">
        <f>Input!B682</f>
        <v>CH-3-5,5</v>
      </c>
      <c r="C682" s="9">
        <f>Input!O682</f>
        <v>0.17908982601352674</v>
      </c>
      <c r="D682" s="9">
        <f>C682*Input!P682/100</f>
        <v>1.5476919430412056E-3</v>
      </c>
      <c r="E682" s="11">
        <f>Input!M682</f>
        <v>0.23090350549114727</v>
      </c>
      <c r="F682" s="12">
        <f>E682*Input!N682/100</f>
        <v>3.8807344351685394E-5</v>
      </c>
      <c r="G682" s="13">
        <f t="shared" si="2159"/>
        <v>31.836975337119384</v>
      </c>
      <c r="H682" s="12">
        <f>G682*Input!L682/100</f>
        <v>6.1842923272324817E-3</v>
      </c>
      <c r="I682" s="9">
        <v>0.3</v>
      </c>
      <c r="J682" s="21">
        <f>(((C682*$G$4*0.000000001*Input!G682*(234/233))-(I682*0.000000000000001))/Input!F682)*1000000000000</f>
        <v>8.0941727627935069</v>
      </c>
      <c r="K682" s="9">
        <f>J682*Input!P682/100</f>
        <v>6.9949735556797593E-2</v>
      </c>
      <c r="L682" s="14">
        <f t="shared" si="2160"/>
        <v>0.11193652572725507</v>
      </c>
      <c r="M682" s="22">
        <f>L682*Input!P682/100</f>
        <v>9.6735399690997602E-4</v>
      </c>
      <c r="N682" s="9">
        <v>5.0000000000000001E-3</v>
      </c>
      <c r="O682" s="21">
        <f>(((G682*$D$4*0.000000001*Input!G682*(238/236))-(N682*0.000000001))/Input!F682)*1000000</f>
        <v>0.14495189613283396</v>
      </c>
      <c r="P682" s="9">
        <f>O682*Input!N682/100</f>
        <v>2.4361683620573225E-5</v>
      </c>
      <c r="Q682" s="23">
        <f t="shared" si="2161"/>
        <v>0.10814849081908028</v>
      </c>
      <c r="R682" s="24">
        <f>Q682*Input!N682/100</f>
        <v>1.8176232168515275E-5</v>
      </c>
      <c r="S682" s="65">
        <f>Input!S682*0.0000028263/0.000000000155125</f>
        <v>1.0338427125081144</v>
      </c>
      <c r="T682" s="9">
        <f>S682*Input!T682/100</f>
        <v>8.028101260686921E-3</v>
      </c>
      <c r="U682" s="9">
        <f>S682*1/((U681+U683)/2)</f>
        <v>1.0311923823359097</v>
      </c>
      <c r="V682" s="9">
        <f>U682*Input!T682/100</f>
        <v>8.0075206455321318E-3</v>
      </c>
      <c r="W682" s="3">
        <v>3.0000000000000001E-3</v>
      </c>
      <c r="X682" s="21">
        <f>((($L$4*0.000000001*Input!G682/Input!W682*(232/229))-(W682*0.000000001))/Input!F682)*1000000000</f>
        <v>0.58743520435741103</v>
      </c>
      <c r="Y682" s="21">
        <f>X682*Input!X682/100</f>
        <v>5.3018462441907013E-3</v>
      </c>
      <c r="Z682" s="21">
        <f t="shared" si="2162"/>
        <v>1.4343486865868048E-4</v>
      </c>
      <c r="AA682" s="21">
        <f>Z682*Input!X682/100</f>
        <v>1.2945591514486795E-6</v>
      </c>
      <c r="AB682" s="14">
        <v>0.05</v>
      </c>
      <c r="AC682" s="14">
        <v>0.85</v>
      </c>
      <c r="AD682" s="21">
        <f>(((Input!G682*$L$4*0.000000001*Input!U682*(230/229))-((AB682*0.000000000000001)+(Input!G682*AC682*0.000000000000001)))/Input!F682)*1000000000000</f>
        <v>0.22745810069290401</v>
      </c>
      <c r="AE682" s="21">
        <f>AD682*Input!V682/100</f>
        <v>3.9242867901514641E-3</v>
      </c>
      <c r="AF682" s="21">
        <f t="shared" si="2163"/>
        <v>1.0369479012474789E-2</v>
      </c>
      <c r="AG682" s="21">
        <f>AF682*Input!V682/100</f>
        <v>1.7890244130873089E-4</v>
      </c>
      <c r="AH682" s="9">
        <f t="shared" si="2164"/>
        <v>72.293990362623333</v>
      </c>
      <c r="AI682" s="3">
        <f t="shared" si="2165"/>
        <v>1.4076307566448547</v>
      </c>
      <c r="AJ682" s="22">
        <f t="shared" si="2166"/>
        <v>31.192382335909706</v>
      </c>
      <c r="AK682" s="3">
        <f t="shared" si="2167"/>
        <v>8.0075206455321322</v>
      </c>
      <c r="AL682" s="3">
        <f t="shared" si="2168"/>
        <v>9.5881865146150866E-2</v>
      </c>
      <c r="AM682" s="3">
        <f t="shared" si="2169"/>
        <v>1.654308149100022E-3</v>
      </c>
      <c r="AN682" s="9">
        <f>AL682*1/((AN681+AN683)/2)</f>
        <v>9.5210405331568854E-2</v>
      </c>
      <c r="AO682" s="21">
        <f t="shared" si="2170"/>
        <v>1.6427230444364545E-3</v>
      </c>
      <c r="AP682" s="58">
        <f t="shared" si="2171"/>
        <v>10.573499999999999</v>
      </c>
      <c r="AQ682" s="58">
        <f t="shared" si="2172"/>
        <v>0.21099999999999999</v>
      </c>
      <c r="AR682" s="58">
        <f t="shared" si="2173"/>
        <v>1.9955549250484701</v>
      </c>
      <c r="AS682" s="67">
        <f t="shared" si="2174"/>
        <v>1.3262771174368966E-3</v>
      </c>
      <c r="AT682" s="67">
        <f t="shared" si="2175"/>
        <v>1.1972276031352149E-5</v>
      </c>
      <c r="AU682" s="58">
        <v>0.75</v>
      </c>
      <c r="AV682" s="58">
        <f t="shared" si="2176"/>
        <v>0.375</v>
      </c>
      <c r="AW682" s="58">
        <f t="shared" si="2177"/>
        <v>10.4682</v>
      </c>
      <c r="AX682" s="57">
        <f t="shared" si="2178"/>
        <v>0.19772773960000001</v>
      </c>
      <c r="AY682" s="47">
        <f t="shared" si="2179"/>
        <v>0.21672160459388612</v>
      </c>
      <c r="AZ682" s="9" t="str">
        <f>Input!B682</f>
        <v>CH-3-5,5</v>
      </c>
      <c r="BA682" s="48">
        <f>Input!E682</f>
        <v>5.5</v>
      </c>
      <c r="BB682" s="58">
        <f t="shared" si="2180"/>
        <v>32.129036424067742</v>
      </c>
      <c r="BC682" s="22">
        <f t="shared" si="2181"/>
        <v>8.2479923882163639</v>
      </c>
      <c r="BD682" s="9">
        <f t="shared" si="2182"/>
        <v>10410.199999999999</v>
      </c>
      <c r="BE682" s="49">
        <f t="shared" si="2183"/>
        <v>108.36080229694306</v>
      </c>
      <c r="BF682" s="89">
        <f t="shared" si="2184"/>
        <v>2.0702852887209469</v>
      </c>
      <c r="BG682" s="85"/>
      <c r="BH682" s="85"/>
      <c r="BI682" s="85"/>
      <c r="BJ682" s="85"/>
      <c r="BK682" s="85"/>
      <c r="BL682" s="85"/>
      <c r="BM682" s="90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s="154" customFormat="1" ht="15" customHeight="1" x14ac:dyDescent="0.2">
      <c r="A683" s="137">
        <f>Input!A683</f>
        <v>9186</v>
      </c>
      <c r="B683" s="137" t="str">
        <f>Input!B683</f>
        <v>Hu1-13</v>
      </c>
      <c r="C683" s="137">
        <f>Input!O683</f>
        <v>2.0477411592517667</v>
      </c>
      <c r="D683" s="137">
        <f>C683*Input!P683/100</f>
        <v>5.9015065414573013E-2</v>
      </c>
      <c r="E683" s="138">
        <f>Input!M683</f>
        <v>2.7001943764441996</v>
      </c>
      <c r="F683" s="139">
        <f>E683*Input!N683/100</f>
        <v>1.3268377998298594E-3</v>
      </c>
      <c r="G683" s="140">
        <f t="shared" si="2159"/>
        <v>372.30280062412623</v>
      </c>
      <c r="H683" s="139">
        <f>G683*Input!L683/100</f>
        <v>0.14107667408730337</v>
      </c>
      <c r="I683" s="137">
        <v>0</v>
      </c>
      <c r="J683" s="141">
        <f>(((C683*$G$4*0.000000001*Input!G683*(234/233))-(I683*0.000000000000001))/Input!F683)*1000000000000</f>
        <v>748.985637966833</v>
      </c>
      <c r="K683" s="137">
        <f>J683*Input!P683/100</f>
        <v>21.585460749999925</v>
      </c>
      <c r="L683" s="142">
        <f t="shared" si="2160"/>
        <v>10.357926942083704</v>
      </c>
      <c r="M683" s="143">
        <f>L683*Input!P683/100</f>
        <v>0.29851123189309442</v>
      </c>
      <c r="N683" s="137">
        <v>0</v>
      </c>
      <c r="O683" s="141">
        <f>(((G683*$D$4*0.000000001*Input!G683*(238/236))-(N683*0.000000001))/Input!F683)*1000000</f>
        <v>13.717399554961517</v>
      </c>
      <c r="P683" s="137">
        <f>O683*Input!N683/100</f>
        <v>6.7405385344370076E-3</v>
      </c>
      <c r="Q683" s="144">
        <f t="shared" si="2161"/>
        <v>10.234540557316457</v>
      </c>
      <c r="R683" s="145">
        <f>Q683*Input!N683/100</f>
        <v>5.029110272135943E-3</v>
      </c>
      <c r="S683" s="143">
        <f>Input!S683*0.0000028263/0.000000000155125</f>
        <v>1.0023703439469624</v>
      </c>
      <c r="T683" s="137">
        <f>S683*Input!T683/100</f>
        <v>6.4591638017633271E-3</v>
      </c>
      <c r="U683" s="143">
        <f>S683</f>
        <v>1.0023703439469624</v>
      </c>
      <c r="V683" s="137">
        <f>U683*Input!T683/100</f>
        <v>6.4591638017633271E-3</v>
      </c>
      <c r="W683" s="146">
        <v>0</v>
      </c>
      <c r="X683" s="141">
        <f>((($L$4*0.000000001*Input!G683/Input!W683*(232/229))-(W683*0.000000001))/Input!F683)*1000000000</f>
        <v>0.96628902588456267</v>
      </c>
      <c r="Y683" s="141">
        <f>X683*Input!X683/100</f>
        <v>2.3825430849797841E-2</v>
      </c>
      <c r="Z683" s="141">
        <f t="shared" si="2162"/>
        <v>2.3594013175578922E-4</v>
      </c>
      <c r="AA683" s="141">
        <f>Z683*Input!X683/100</f>
        <v>5.8174884980131233E-6</v>
      </c>
      <c r="AB683" s="142">
        <v>0</v>
      </c>
      <c r="AC683" s="142">
        <v>0.85</v>
      </c>
      <c r="AD683" s="141">
        <f>(((Input!G683*$L$4*0.000000001*Input!U683*(230/229))-((AB683*0.000000000000001)+(Input!G683*AC683*0.000000000000001)))/Input!F683)*1000000000000</f>
        <v>226.67872731412103</v>
      </c>
      <c r="AE683" s="141">
        <f>AD683*Input!V683/100</f>
        <v>3.3583683870828738</v>
      </c>
      <c r="AF683" s="141">
        <f t="shared" si="2163"/>
        <v>10.333948530730888</v>
      </c>
      <c r="AG683" s="141">
        <f>AF683*Input!V683/100</f>
        <v>0.15310305678245328</v>
      </c>
      <c r="AH683" s="137">
        <f t="shared" si="2164"/>
        <v>43799.028396860791</v>
      </c>
      <c r="AI683" s="146">
        <f t="shared" si="2165"/>
        <v>1259.8976886637201</v>
      </c>
      <c r="AJ683" s="143">
        <f t="shared" si="2166"/>
        <v>2.3703439469624499</v>
      </c>
      <c r="AK683" s="146">
        <f t="shared" si="2167"/>
        <v>6.4591638017633271</v>
      </c>
      <c r="AL683" s="146">
        <f t="shared" si="2168"/>
        <v>1.0097129883708718</v>
      </c>
      <c r="AM683" s="146">
        <f t="shared" si="2169"/>
        <v>1.4967671768943692E-2</v>
      </c>
      <c r="AN683" s="137">
        <f>AF683/Q683</f>
        <v>1.0097129883708718</v>
      </c>
      <c r="AO683" s="141">
        <f t="shared" si="2170"/>
        <v>1.4967671768943692E-2</v>
      </c>
      <c r="AP683" s="137" t="str">
        <f t="shared" si="2171"/>
        <v>Out of range</v>
      </c>
      <c r="AQ683" s="137" t="e">
        <f t="shared" si="2172"/>
        <v>#VALUE!</v>
      </c>
      <c r="AR683" s="137" t="e">
        <f t="shared" si="2173"/>
        <v>#VALUE!</v>
      </c>
      <c r="AS683" s="145">
        <f t="shared" si="2174"/>
        <v>2.3053319339002532E-5</v>
      </c>
      <c r="AT683" s="145">
        <f t="shared" si="2175"/>
        <v>5.6853003037478987E-7</v>
      </c>
      <c r="AU683" s="137">
        <v>0.75</v>
      </c>
      <c r="AV683" s="137">
        <f t="shared" si="2176"/>
        <v>0.375</v>
      </c>
      <c r="AW683" s="137" t="str">
        <f t="shared" si="2177"/>
        <v>Out of range</v>
      </c>
      <c r="AX683" s="147">
        <f t="shared" si="2178"/>
        <v>266.45510647290001</v>
      </c>
      <c r="AY683" s="147" t="e">
        <f t="shared" si="2179"/>
        <v>#VALUE!</v>
      </c>
      <c r="AZ683" s="137" t="str">
        <f>Input!B683</f>
        <v>Hu1-13</v>
      </c>
      <c r="BA683" s="148">
        <f>Input!E683</f>
        <v>0</v>
      </c>
      <c r="BB683" s="137" t="e">
        <f t="shared" si="2180"/>
        <v>#VALUE!</v>
      </c>
      <c r="BC683" s="143" t="e">
        <f t="shared" si="2181"/>
        <v>#VALUE!</v>
      </c>
      <c r="BD683" s="137" t="e">
        <f t="shared" si="2182"/>
        <v>#VALUE!</v>
      </c>
      <c r="BE683" s="149" t="e">
        <f t="shared" si="2183"/>
        <v>#VALUE!</v>
      </c>
      <c r="BF683" s="150" t="e">
        <f t="shared" si="2184"/>
        <v>#VALUE!</v>
      </c>
      <c r="BG683" s="151"/>
      <c r="BH683" s="151"/>
      <c r="BI683" s="151"/>
      <c r="BJ683" s="151"/>
      <c r="BK683" s="151"/>
      <c r="BL683" s="151"/>
      <c r="BM683" s="155"/>
      <c r="BN683" s="151"/>
      <c r="BO683" s="151"/>
      <c r="BP683" s="151"/>
      <c r="BQ683" s="151"/>
      <c r="BR683" s="151"/>
      <c r="BS683" s="151"/>
      <c r="BT683" s="151"/>
      <c r="BU683" s="151"/>
      <c r="BV683" s="151"/>
      <c r="BW683" s="151"/>
      <c r="BX683" s="151"/>
      <c r="BY683" s="151"/>
      <c r="BZ683" s="151"/>
      <c r="CA683" s="151"/>
      <c r="CB683" s="151"/>
      <c r="CC683" s="151"/>
      <c r="CD683" s="151"/>
      <c r="CE683" s="151"/>
      <c r="CF683" s="151"/>
      <c r="CG683" s="151"/>
      <c r="CH683" s="151"/>
      <c r="CI683" s="151"/>
      <c r="CJ683" s="151"/>
      <c r="CK683" s="151"/>
      <c r="CL683" s="151"/>
      <c r="CM683" s="151"/>
      <c r="CN683" s="151"/>
      <c r="CO683" s="151"/>
      <c r="CP683" s="151"/>
      <c r="CQ683" s="151"/>
      <c r="CR683" s="151"/>
      <c r="CS683" s="151"/>
      <c r="CT683" s="151"/>
      <c r="CU683" s="151"/>
      <c r="CV683" s="151"/>
      <c r="CW683" s="151"/>
      <c r="CX683" s="151"/>
      <c r="CY683" s="151"/>
      <c r="CZ683" s="151"/>
      <c r="DA683" s="151"/>
      <c r="DB683" s="151"/>
      <c r="DC683" s="151"/>
      <c r="DD683" s="151"/>
      <c r="DE683" s="151"/>
    </row>
    <row r="684" spans="1:109" ht="15" customHeight="1" x14ac:dyDescent="0.2">
      <c r="A684" s="9">
        <f>Input!A684</f>
        <v>9770</v>
      </c>
      <c r="B684" s="9" t="str">
        <f>Input!B684</f>
        <v>CH-3-3,5</v>
      </c>
      <c r="C684" s="9">
        <f>Input!O684</f>
        <v>0.19267027940021822</v>
      </c>
      <c r="D684" s="9">
        <f>C684*Input!P684/100</f>
        <v>1.5372433645394798E-3</v>
      </c>
      <c r="E684" s="11">
        <f>Input!M684</f>
        <v>0.24726073979140453</v>
      </c>
      <c r="F684" s="12">
        <f>E684*Input!N684/100</f>
        <v>1.3158843790036519E-4</v>
      </c>
      <c r="G684" s="13">
        <f t="shared" si="2159"/>
        <v>34.092310802438853</v>
      </c>
      <c r="H684" s="12">
        <f>G684*Input!L684/100</f>
        <v>1.031039741952885E-2</v>
      </c>
      <c r="I684" s="9">
        <v>0.3</v>
      </c>
      <c r="J684" s="21">
        <f>(((C684*$G$4*0.000000001*Input!G684*(234/233))-(I684*0.000000000000001))/Input!F684)*1000000000000</f>
        <v>7.8426283306839606</v>
      </c>
      <c r="K684" s="9">
        <f>J684*Input!P684/100</f>
        <v>6.2573368344218019E-2</v>
      </c>
      <c r="L684" s="14">
        <f t="shared" si="2160"/>
        <v>0.1084578490765901</v>
      </c>
      <c r="M684" s="22">
        <f>L684*Input!P684/100</f>
        <v>8.6534420017571041E-4</v>
      </c>
      <c r="N684" s="9">
        <v>5.0000000000000001E-3</v>
      </c>
      <c r="O684" s="21">
        <f>(((G684*$D$4*0.000000001*Input!G684*(238/236))-(N684*0.000000001))/Input!F684)*1000000</f>
        <v>0.13979520128879555</v>
      </c>
      <c r="P684" s="9">
        <f>O684*Input!N684/100</f>
        <v>7.4396898509155083E-5</v>
      </c>
      <c r="Q684" s="23">
        <f t="shared" si="2161"/>
        <v>0.10430108502532495</v>
      </c>
      <c r="R684" s="24">
        <f>Q684*Input!N684/100</f>
        <v>5.5507464959355416E-5</v>
      </c>
      <c r="S684" s="65">
        <f>Input!S684*0.0000028263/0.000000000155125</f>
        <v>1.0358378366246186</v>
      </c>
      <c r="T684" s="9">
        <f>S684*Input!T684/100</f>
        <v>7.1325550939019136E-3</v>
      </c>
      <c r="U684" s="9">
        <f>S684*1/((U683+U685)/2)</f>
        <v>1.0355916436903525</v>
      </c>
      <c r="V684" s="9">
        <f>U684*Input!T684/100</f>
        <v>7.1308598626549993E-3</v>
      </c>
      <c r="W684" s="3">
        <v>3.0000000000000001E-3</v>
      </c>
      <c r="X684" s="21">
        <f>((($L$4*0.000000001*Input!G684/Input!W684*(232/229))-(W684*0.000000001))/Input!F684)*1000000000</f>
        <v>0.88615286790277636</v>
      </c>
      <c r="Y684" s="21">
        <f>X684*Input!X684/100</f>
        <v>4.9272402059061682E-3</v>
      </c>
      <c r="Z684" s="21">
        <f t="shared" si="2162"/>
        <v>2.1637317490732748E-4</v>
      </c>
      <c r="AA684" s="21">
        <f>Z684*Input!X684/100</f>
        <v>1.2030910754778717E-6</v>
      </c>
      <c r="AB684" s="14">
        <v>0.05</v>
      </c>
      <c r="AC684" s="14">
        <v>0.85</v>
      </c>
      <c r="AD684" s="21">
        <f>(((Input!G684*$L$4*0.000000001*Input!U684*(230/229))-((AB684*0.000000000000001)+(Input!G684*AC684*0.000000000000001)))/Input!F684)*1000000000000</f>
        <v>0.22517417740175413</v>
      </c>
      <c r="AE684" s="21">
        <f>AD684*Input!V684/100</f>
        <v>3.4792191231563341E-3</v>
      </c>
      <c r="AF684" s="21">
        <f t="shared" si="2163"/>
        <v>1.0265358321404499E-2</v>
      </c>
      <c r="AG684" s="21">
        <f>AF684*Input!V684/100</f>
        <v>1.5861246342718652E-4</v>
      </c>
      <c r="AH684" s="9">
        <f t="shared" si="2164"/>
        <v>47.442841867071309</v>
      </c>
      <c r="AI684" s="3">
        <f t="shared" si="2165"/>
        <v>0.77907033351177102</v>
      </c>
      <c r="AJ684" s="22">
        <f t="shared" si="2166"/>
        <v>35.591643690352505</v>
      </c>
      <c r="AK684" s="3">
        <f t="shared" si="2167"/>
        <v>7.130859862654999</v>
      </c>
      <c r="AL684" s="3">
        <f t="shared" si="2168"/>
        <v>9.8420436555497065E-2</v>
      </c>
      <c r="AM684" s="3">
        <f t="shared" si="2169"/>
        <v>1.5216190454519411E-3</v>
      </c>
      <c r="AN684" s="9">
        <f>AL684*1/((AN683+AN685)/2)</f>
        <v>9.7160348298933413E-2</v>
      </c>
      <c r="AO684" s="21">
        <f t="shared" si="2170"/>
        <v>1.5021375804509561E-3</v>
      </c>
      <c r="AP684" s="58">
        <f t="shared" si="2171"/>
        <v>10.7521</v>
      </c>
      <c r="AQ684" s="58">
        <f t="shared" si="2172"/>
        <v>0.193</v>
      </c>
      <c r="AR684" s="58">
        <f t="shared" si="2173"/>
        <v>1.7949981864007962</v>
      </c>
      <c r="AS684" s="67">
        <f t="shared" si="2174"/>
        <v>2.0745055035121707E-3</v>
      </c>
      <c r="AT684" s="67">
        <f t="shared" si="2175"/>
        <v>1.1587503334528322E-5</v>
      </c>
      <c r="AU684" s="58">
        <v>0.75</v>
      </c>
      <c r="AV684" s="58">
        <f t="shared" si="2176"/>
        <v>0.375</v>
      </c>
      <c r="AW684" s="58">
        <f t="shared" si="2177"/>
        <v>10.588100000000001</v>
      </c>
      <c r="AX684" s="57">
        <f t="shared" si="2178"/>
        <v>0.21737169949999999</v>
      </c>
      <c r="AY684" s="47">
        <f t="shared" si="2179"/>
        <v>0.20800558040174319</v>
      </c>
      <c r="AZ684" s="9" t="str">
        <f>Input!B684</f>
        <v>CH-3-3,5</v>
      </c>
      <c r="BA684" s="48">
        <f>Input!E684</f>
        <v>3.5</v>
      </c>
      <c r="BB684" s="58">
        <f t="shared" si="2180"/>
        <v>36.672825438938546</v>
      </c>
      <c r="BC684" s="22">
        <f t="shared" si="2181"/>
        <v>7.3475114185657482</v>
      </c>
      <c r="BD684" s="9">
        <f t="shared" si="2182"/>
        <v>10530.1</v>
      </c>
      <c r="BE684" s="49">
        <f t="shared" si="2183"/>
        <v>104.0027902008716</v>
      </c>
      <c r="BF684" s="89">
        <f t="shared" si="2184"/>
        <v>1.9645222504674413</v>
      </c>
      <c r="BG684" s="85"/>
      <c r="BH684" s="85"/>
      <c r="BI684" s="85"/>
      <c r="BJ684" s="85"/>
      <c r="BK684" s="85"/>
      <c r="BL684" s="85"/>
      <c r="BM684" s="90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s="154" customFormat="1" ht="15" customHeight="1" x14ac:dyDescent="0.2">
      <c r="A685" s="137">
        <f>Input!A685</f>
        <v>9186</v>
      </c>
      <c r="B685" s="137" t="str">
        <f>Input!B685</f>
        <v>Hu1-13</v>
      </c>
      <c r="C685" s="137">
        <f>Input!O685</f>
        <v>1.9683351252594095</v>
      </c>
      <c r="D685" s="137">
        <f>C685*Input!P685/100</f>
        <v>6.2066539953414462E-2</v>
      </c>
      <c r="E685" s="138">
        <f>Input!M685</f>
        <v>2.7001965874109319</v>
      </c>
      <c r="F685" s="139">
        <f>E685*Input!N685/100</f>
        <v>1.4583318747218678E-3</v>
      </c>
      <c r="G685" s="140">
        <f t="shared" si="2159"/>
        <v>372.30310547221927</v>
      </c>
      <c r="H685" s="139">
        <f>G685*Input!L685/100</f>
        <v>0.10643948968960869</v>
      </c>
      <c r="I685" s="137">
        <v>0</v>
      </c>
      <c r="J685" s="141">
        <f>(((C685*$G$4*0.000000001*Input!G685*(234/233))-(I685*0.000000000000001))/Input!F685)*1000000000000</f>
        <v>719.94193839597858</v>
      </c>
      <c r="K685" s="137">
        <f>J685*Input!P685/100</f>
        <v>22.701573786985918</v>
      </c>
      <c r="L685" s="142">
        <f t="shared" si="2160"/>
        <v>9.9562736886256449</v>
      </c>
      <c r="M685" s="143">
        <f>L685*Input!P685/100</f>
        <v>0.31394626390197256</v>
      </c>
      <c r="N685" s="137">
        <v>0</v>
      </c>
      <c r="O685" s="141">
        <f>(((G685*$D$4*0.000000001*Input!G685*(238/236))-(N685*0.000000001))/Input!F685)*1000000</f>
        <v>13.717410787009971</v>
      </c>
      <c r="P685" s="137">
        <f>O685*Input!N685/100</f>
        <v>7.4085485044373981E-3</v>
      </c>
      <c r="Q685" s="144">
        <f t="shared" si="2161"/>
        <v>10.234548937538595</v>
      </c>
      <c r="R685" s="145">
        <f>Q685*Input!N685/100</f>
        <v>5.5275119628695121E-3</v>
      </c>
      <c r="S685" s="143">
        <f>Input!S685*0.0000028263/0.000000000155125</f>
        <v>0.99810511939955271</v>
      </c>
      <c r="T685" s="137">
        <f>S685*Input!T685/100</f>
        <v>5.0465101798128761E-3</v>
      </c>
      <c r="U685" s="143">
        <f>S685</f>
        <v>0.99810511939955271</v>
      </c>
      <c r="V685" s="137">
        <f>U685*Input!T685/100</f>
        <v>5.0465101798128761E-3</v>
      </c>
      <c r="W685" s="146">
        <v>0</v>
      </c>
      <c r="X685" s="141">
        <f>((($L$4*0.000000001*Input!G685/Input!W685*(232/229))-(W685*0.000000001))/Input!F685)*1000000000</f>
        <v>0.9167331202436102</v>
      </c>
      <c r="Y685" s="141">
        <f>X685*Input!X685/100</f>
        <v>1.8654130804527394E-2</v>
      </c>
      <c r="Z685" s="141">
        <f t="shared" si="2162"/>
        <v>2.2383999753818241E-4</v>
      </c>
      <c r="AA685" s="141">
        <f>Z685*Input!X685/100</f>
        <v>4.5548049930308479E-6</v>
      </c>
      <c r="AB685" s="142">
        <v>0</v>
      </c>
      <c r="AC685" s="142">
        <v>0.85</v>
      </c>
      <c r="AD685" s="141">
        <f>(((Input!G685*$L$4*0.000000001*Input!U685*(230/229))-((AB685*0.000000000000001)+(Input!G685*AC685*0.000000000000001)))/Input!F685)*1000000000000</f>
        <v>228.1409240338287</v>
      </c>
      <c r="AE685" s="141">
        <f>AD685*Input!V685/100</f>
        <v>2.349534573961404</v>
      </c>
      <c r="AF685" s="141">
        <f t="shared" si="2163"/>
        <v>10.400607920530282</v>
      </c>
      <c r="AG685" s="141">
        <f>AF685*Input!V685/100</f>
        <v>0.10711181259123537</v>
      </c>
      <c r="AH685" s="137">
        <f t="shared" si="2164"/>
        <v>46464.474780724369</v>
      </c>
      <c r="AI685" s="146">
        <f t="shared" si="2165"/>
        <v>1059.6775913948386</v>
      </c>
      <c r="AJ685" s="143">
        <f t="shared" si="2166"/>
        <v>-1.8948806004472907</v>
      </c>
      <c r="AK685" s="146">
        <f t="shared" si="2167"/>
        <v>5.0465101798128762</v>
      </c>
      <c r="AL685" s="146">
        <f t="shared" si="2168"/>
        <v>1.0162253347954213</v>
      </c>
      <c r="AM685" s="146">
        <f t="shared" si="2169"/>
        <v>1.0480090691432778E-2</v>
      </c>
      <c r="AN685" s="137">
        <f>AF685/Q685</f>
        <v>1.0162253347954213</v>
      </c>
      <c r="AO685" s="141">
        <f t="shared" si="2170"/>
        <v>1.0480090691432778E-2</v>
      </c>
      <c r="AP685" s="137" t="str">
        <f t="shared" si="2171"/>
        <v>Out of range</v>
      </c>
      <c r="AQ685" s="137" t="e">
        <f t="shared" si="2172"/>
        <v>#VALUE!</v>
      </c>
      <c r="AR685" s="137" t="e">
        <f t="shared" si="2173"/>
        <v>#VALUE!</v>
      </c>
      <c r="AS685" s="145">
        <f t="shared" si="2174"/>
        <v>2.1871017365228004E-5</v>
      </c>
      <c r="AT685" s="145">
        <f t="shared" si="2175"/>
        <v>4.4519881459018246E-7</v>
      </c>
      <c r="AU685" s="137">
        <v>0.75</v>
      </c>
      <c r="AV685" s="137">
        <f t="shared" si="2176"/>
        <v>0.375</v>
      </c>
      <c r="AW685" s="137" t="str">
        <f t="shared" si="2177"/>
        <v>Out of range</v>
      </c>
      <c r="AX685" s="147">
        <f t="shared" si="2178"/>
        <v>141.23931856620001</v>
      </c>
      <c r="AY685" s="147" t="e">
        <f t="shared" si="2179"/>
        <v>#VALUE!</v>
      </c>
      <c r="AZ685" s="137" t="str">
        <f>Input!B685</f>
        <v>Hu1-13</v>
      </c>
      <c r="BA685" s="148">
        <f>Input!E685</f>
        <v>0</v>
      </c>
      <c r="BB685" s="137" t="e">
        <f t="shared" si="2180"/>
        <v>#VALUE!</v>
      </c>
      <c r="BC685" s="143" t="e">
        <f t="shared" si="2181"/>
        <v>#VALUE!</v>
      </c>
      <c r="BD685" s="137" t="e">
        <f t="shared" si="2182"/>
        <v>#VALUE!</v>
      </c>
      <c r="BE685" s="149" t="e">
        <f t="shared" si="2183"/>
        <v>#VALUE!</v>
      </c>
      <c r="BF685" s="150" t="e">
        <f t="shared" si="2184"/>
        <v>#VALUE!</v>
      </c>
      <c r="BG685" s="151"/>
      <c r="BH685" s="151"/>
      <c r="BI685" s="151"/>
      <c r="BJ685" s="151"/>
      <c r="BK685" s="151"/>
      <c r="BL685" s="151"/>
      <c r="BM685" s="155"/>
      <c r="BN685" s="151"/>
      <c r="BO685" s="151"/>
      <c r="BP685" s="151"/>
      <c r="BQ685" s="151"/>
      <c r="BR685" s="151"/>
      <c r="BS685" s="151"/>
      <c r="BT685" s="151"/>
      <c r="BU685" s="151"/>
      <c r="BV685" s="151"/>
      <c r="BW685" s="151"/>
      <c r="BX685" s="151"/>
      <c r="BY685" s="151"/>
      <c r="BZ685" s="151"/>
      <c r="CA685" s="151"/>
      <c r="CB685" s="151"/>
      <c r="CC685" s="151"/>
      <c r="CD685" s="151"/>
      <c r="CE685" s="151"/>
      <c r="CF685" s="151"/>
      <c r="CG685" s="151"/>
      <c r="CH685" s="151"/>
      <c r="CI685" s="151"/>
      <c r="CJ685" s="151"/>
      <c r="CK685" s="151"/>
      <c r="CL685" s="151"/>
      <c r="CM685" s="151"/>
      <c r="CN685" s="151"/>
      <c r="CO685" s="151"/>
      <c r="CP685" s="151"/>
      <c r="CQ685" s="151"/>
      <c r="CR685" s="151"/>
      <c r="CS685" s="151"/>
      <c r="CT685" s="151"/>
      <c r="CU685" s="151"/>
      <c r="CV685" s="151"/>
      <c r="CW685" s="151"/>
      <c r="CX685" s="151"/>
      <c r="CY685" s="151"/>
      <c r="CZ685" s="151"/>
      <c r="DA685" s="151"/>
      <c r="DB685" s="151"/>
      <c r="DC685" s="151"/>
      <c r="DD685" s="151"/>
      <c r="DE685" s="151"/>
    </row>
    <row r="686" spans="1:109" ht="15" customHeight="1" x14ac:dyDescent="0.2">
      <c r="A686" s="9">
        <f>Input!A686</f>
        <v>9771</v>
      </c>
      <c r="B686" s="9" t="str">
        <f>Input!B686</f>
        <v>CH-3-4,5</v>
      </c>
      <c r="C686" s="9">
        <f>Input!O686</f>
        <v>0.1416466554044401</v>
      </c>
      <c r="D686" s="9">
        <f>C686*Input!P686/100</f>
        <v>1.6169577477835237E-3</v>
      </c>
      <c r="E686" s="11">
        <f>Input!M686</f>
        <v>0.17872483467220554</v>
      </c>
      <c r="F686" s="12">
        <f>E686*Input!N686/100</f>
        <v>1.0492846189186359E-4</v>
      </c>
      <c r="G686" s="13">
        <f t="shared" si="2159"/>
        <v>24.6425802046037</v>
      </c>
      <c r="H686" s="12">
        <f>G686*Input!L686/100</f>
        <v>8.8492136468336733E-3</v>
      </c>
      <c r="I686" s="9">
        <v>0.3</v>
      </c>
      <c r="J686" s="21">
        <f>(((C686*$G$4*0.000000001*Input!G686*(234/233))-(I686*0.000000000000001))/Input!F686)*1000000000000</f>
        <v>8.9611158864622631</v>
      </c>
      <c r="K686" s="9">
        <f>J686*Input!P686/100</f>
        <v>0.10229500809623053</v>
      </c>
      <c r="L686" s="14">
        <f t="shared" si="2160"/>
        <v>0.12392571895434933</v>
      </c>
      <c r="M686" s="22">
        <f>L686*Input!P686/100</f>
        <v>1.4146656046394538E-3</v>
      </c>
      <c r="N686" s="9">
        <v>5.0000000000000001E-3</v>
      </c>
      <c r="O686" s="21">
        <f>(((G686*$D$4*0.000000001*Input!G686*(238/236))-(N686*0.000000001))/Input!F686)*1000000</f>
        <v>0.15704751615795609</v>
      </c>
      <c r="P686" s="9">
        <f>O686*Input!N686/100</f>
        <v>9.2201815962595078E-5</v>
      </c>
      <c r="Q686" s="23">
        <f t="shared" si="2161"/>
        <v>0.11717302299932332</v>
      </c>
      <c r="R686" s="24">
        <f>Q686*Input!N686/100</f>
        <v>6.879169926825498E-5</v>
      </c>
      <c r="S686" s="65">
        <f>Input!S686*0.0000028263/0.000000000155125</f>
        <v>1.0521418066767909</v>
      </c>
      <c r="T686" s="9">
        <f>S686*Input!T686/100</f>
        <v>1.089160772135982E-2</v>
      </c>
      <c r="U686" s="9">
        <f>S686*1/((U685+U687)/2)</f>
        <v>1.051978545248808</v>
      </c>
      <c r="V686" s="9">
        <f>U686*Input!T686/100</f>
        <v>1.0889917664545865E-2</v>
      </c>
      <c r="W686" s="3">
        <v>3.0000000000000001E-3</v>
      </c>
      <c r="X686" s="21">
        <f>((($L$4*0.000000001*Input!G686/Input!W686*(232/229))-(W686*0.000000001))/Input!F686)*1000000000</f>
        <v>1.3568832843938377</v>
      </c>
      <c r="Y686" s="21">
        <f>X686*Input!X686/100</f>
        <v>8.7130042049436557E-3</v>
      </c>
      <c r="Z686" s="21">
        <f t="shared" si="2162"/>
        <v>3.3131207363557079E-4</v>
      </c>
      <c r="AA686" s="21">
        <f>Z686*Input!X686/100</f>
        <v>2.1274663222230792E-6</v>
      </c>
      <c r="AB686" s="14">
        <v>0.05</v>
      </c>
      <c r="AC686" s="14">
        <v>0.85</v>
      </c>
      <c r="AD686" s="21">
        <f>(((Input!G686*$L$4*0.000000001*Input!U686*(230/229))-((AB686*0.000000000000001)+(Input!G686*AC686*0.000000000000001)))/Input!F686)*1000000000000</f>
        <v>0.26004985054771163</v>
      </c>
      <c r="AE686" s="21">
        <f>AD686*Input!V686/100</f>
        <v>4.251492807670787E-3</v>
      </c>
      <c r="AF686" s="21">
        <f t="shared" si="2163"/>
        <v>1.1855288772908611E-2</v>
      </c>
      <c r="AG686" s="21">
        <f>AF686*Input!V686/100</f>
        <v>1.9381928059071795E-4</v>
      </c>
      <c r="AH686" s="9">
        <f t="shared" si="2164"/>
        <v>35.782845589711059</v>
      </c>
      <c r="AI686" s="3">
        <f t="shared" si="2165"/>
        <v>0.62851174656177622</v>
      </c>
      <c r="AJ686" s="22">
        <f t="shared" si="2166"/>
        <v>51.978545248807961</v>
      </c>
      <c r="AK686" s="3">
        <f t="shared" si="2167"/>
        <v>10.889917664545866</v>
      </c>
      <c r="AL686" s="3">
        <f t="shared" si="2168"/>
        <v>0.10117763005036642</v>
      </c>
      <c r="AM686" s="3">
        <f t="shared" si="2169"/>
        <v>1.655195093212012E-3</v>
      </c>
      <c r="AN686" s="9">
        <f>AL686*1/((AN685+AN687)/2)</f>
        <v>9.9499923998069562E-2</v>
      </c>
      <c r="AO686" s="21">
        <f t="shared" si="2170"/>
        <v>1.6277489984158451E-3</v>
      </c>
      <c r="AP686" s="58">
        <f t="shared" si="2171"/>
        <v>10.8413</v>
      </c>
      <c r="AQ686" s="58">
        <f t="shared" si="2172"/>
        <v>0.21199999999999999</v>
      </c>
      <c r="AR686" s="58">
        <f t="shared" si="2173"/>
        <v>1.9554850433066144</v>
      </c>
      <c r="AS686" s="67">
        <f t="shared" si="2174"/>
        <v>2.8275456684042719E-3</v>
      </c>
      <c r="AT686" s="67">
        <f t="shared" si="2175"/>
        <v>1.8232352000845942E-5</v>
      </c>
      <c r="AU686" s="58">
        <v>0.75</v>
      </c>
      <c r="AV686" s="58">
        <f t="shared" si="2176"/>
        <v>0.375</v>
      </c>
      <c r="AW686" s="58">
        <f t="shared" si="2177"/>
        <v>10.6213</v>
      </c>
      <c r="AX686" s="57">
        <f t="shared" si="2178"/>
        <v>0.23105196829999999</v>
      </c>
      <c r="AY686" s="47">
        <f t="shared" si="2179"/>
        <v>0.24616454850246142</v>
      </c>
      <c r="AZ686" s="9" t="str">
        <f>Input!B686</f>
        <v>CH-3-4,5</v>
      </c>
      <c r="BA686" s="48">
        <f>Input!E686</f>
        <v>4.5</v>
      </c>
      <c r="BB686" s="58">
        <f t="shared" si="2180"/>
        <v>53.562544237560878</v>
      </c>
      <c r="BC686" s="22">
        <f t="shared" si="2181"/>
        <v>11.221832532443273</v>
      </c>
      <c r="BD686" s="9">
        <f t="shared" si="2182"/>
        <v>10563.3</v>
      </c>
      <c r="BE686" s="49">
        <f t="shared" si="2183"/>
        <v>123.08227425123071</v>
      </c>
      <c r="BF686" s="89">
        <f t="shared" si="2184"/>
        <v>2.3176498969284496</v>
      </c>
      <c r="BG686" s="85"/>
      <c r="BH686" s="85"/>
      <c r="BI686" s="85"/>
      <c r="BJ686" s="85"/>
      <c r="BK686" s="85"/>
      <c r="BL686" s="85"/>
      <c r="BM686" s="90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s="154" customFormat="1" ht="15" customHeight="1" x14ac:dyDescent="0.2">
      <c r="A687" s="137">
        <f>Input!A687</f>
        <v>9186</v>
      </c>
      <c r="B687" s="137" t="str">
        <f>Input!B687</f>
        <v>Hu1-13</v>
      </c>
      <c r="C687" s="137">
        <f>Input!O687</f>
        <v>2.1290940805574237</v>
      </c>
      <c r="D687" s="137">
        <f>C687*Input!P687/100</f>
        <v>8.0652124224439847E-2</v>
      </c>
      <c r="E687" s="138">
        <f>Input!M687</f>
        <v>2.6990784237227241</v>
      </c>
      <c r="F687" s="139">
        <f>E687*Input!N687/100</f>
        <v>1.4415245936635894E-3</v>
      </c>
      <c r="G687" s="140">
        <f t="shared" si="2159"/>
        <v>372.14893306288917</v>
      </c>
      <c r="H687" s="139">
        <f>G687*Input!L687/100</f>
        <v>0.18044621373734579</v>
      </c>
      <c r="I687" s="137">
        <v>0</v>
      </c>
      <c r="J687" s="141">
        <f>(((C687*$G$4*0.000000001*Input!G687*(234/233))-(I687*0.000000000000001))/Input!F687)*1000000000000</f>
        <v>778.74143468424973</v>
      </c>
      <c r="K687" s="137">
        <f>J687*Input!P687/100</f>
        <v>29.499471865719016</v>
      </c>
      <c r="L687" s="142">
        <f t="shared" si="2160"/>
        <v>10.769427981461636</v>
      </c>
      <c r="M687" s="143">
        <f>L687*Input!P687/100</f>
        <v>0.40795625299920885</v>
      </c>
      <c r="N687" s="137">
        <v>0</v>
      </c>
      <c r="O687" s="141">
        <f>(((G687*$D$4*0.000000001*Input!G687*(238/236))-(N687*0.000000001))/Input!F687)*1000000</f>
        <v>13.711730344811885</v>
      </c>
      <c r="P687" s="137">
        <f>O687*Input!N687/100</f>
        <v>7.3231649514160987E-3</v>
      </c>
      <c r="Q687" s="144">
        <f t="shared" si="2161"/>
        <v>10.230310764273549</v>
      </c>
      <c r="R687" s="145">
        <f>Q687*Input!N687/100</f>
        <v>5.4638073639896043E-3</v>
      </c>
      <c r="S687" s="143">
        <f>Input!S687*0.0000028263/0.000000000155125</f>
        <v>1.0022052698735373</v>
      </c>
      <c r="T687" s="137">
        <f>S687*Input!T687/100</f>
        <v>6.2898446085725788E-3</v>
      </c>
      <c r="U687" s="143">
        <f>S687</f>
        <v>1.0022052698735373</v>
      </c>
      <c r="V687" s="137">
        <f>U687*Input!T687/100</f>
        <v>6.2898446085725788E-3</v>
      </c>
      <c r="W687" s="146">
        <v>0</v>
      </c>
      <c r="X687" s="141">
        <f>((($L$4*0.000000001*Input!G687/Input!W687*(232/229))-(W687*0.000000001))/Input!F687)*1000000000</f>
        <v>0.89871169185246902</v>
      </c>
      <c r="Y687" s="141">
        <f>X687*Input!X687/100</f>
        <v>2.1736314181922581E-2</v>
      </c>
      <c r="Z687" s="141">
        <f t="shared" si="2162"/>
        <v>2.1943968037102735E-4</v>
      </c>
      <c r="AA687" s="141">
        <f>Z687*Input!X687/100</f>
        <v>5.3073859834776951E-6</v>
      </c>
      <c r="AB687" s="142">
        <v>0</v>
      </c>
      <c r="AC687" s="142">
        <v>0.85</v>
      </c>
      <c r="AD687" s="141">
        <f>(((Input!G687*$L$4*0.000000001*Input!U687*(230/229))-((AB687*0.000000000000001)+(Input!G687*AC687*0.000000000000001)))/Input!F687)*1000000000000</f>
        <v>228.33191390032255</v>
      </c>
      <c r="AE687" s="141">
        <f>AD687*Input!V687/100</f>
        <v>3.0480282423725917</v>
      </c>
      <c r="AF687" s="141">
        <f t="shared" si="2163"/>
        <v>10.409314866583951</v>
      </c>
      <c r="AG687" s="141">
        <f>AF687*Input!V687/100</f>
        <v>0.13895510774261483</v>
      </c>
      <c r="AH687" s="137">
        <f t="shared" si="2164"/>
        <v>47435.88237543885</v>
      </c>
      <c r="AI687" s="146">
        <f t="shared" si="2165"/>
        <v>1310.4374540383565</v>
      </c>
      <c r="AJ687" s="143">
        <f t="shared" si="2166"/>
        <v>2.2052698735373077</v>
      </c>
      <c r="AK687" s="146">
        <f t="shared" si="2167"/>
        <v>6.2898446085725785</v>
      </c>
      <c r="AL687" s="146">
        <f t="shared" si="2168"/>
        <v>1.0174974256828564</v>
      </c>
      <c r="AM687" s="146">
        <f t="shared" si="2169"/>
        <v>1.3593553391921212E-2</v>
      </c>
      <c r="AN687" s="137">
        <f>AF687/Q687</f>
        <v>1.0174974256828564</v>
      </c>
      <c r="AO687" s="141">
        <f t="shared" si="2170"/>
        <v>1.3593553391921212E-2</v>
      </c>
      <c r="AP687" s="137" t="str">
        <f t="shared" si="2171"/>
        <v>Out of range</v>
      </c>
      <c r="AQ687" s="137" t="e">
        <f t="shared" si="2172"/>
        <v>#VALUE!</v>
      </c>
      <c r="AR687" s="137" t="e">
        <f t="shared" si="2173"/>
        <v>#VALUE!</v>
      </c>
      <c r="AS687" s="145">
        <f t="shared" si="2174"/>
        <v>2.1449952540773055E-5</v>
      </c>
      <c r="AT687" s="145">
        <f t="shared" si="2175"/>
        <v>5.1891677032867554E-7</v>
      </c>
      <c r="AU687" s="137">
        <v>0.75</v>
      </c>
      <c r="AV687" s="137">
        <f t="shared" si="2176"/>
        <v>0.375</v>
      </c>
      <c r="AW687" s="137" t="str">
        <f t="shared" si="2177"/>
        <v>Out of range</v>
      </c>
      <c r="AX687" s="147">
        <f t="shared" si="2178"/>
        <v>241.98988626170001</v>
      </c>
      <c r="AY687" s="147" t="e">
        <f t="shared" si="2179"/>
        <v>#VALUE!</v>
      </c>
      <c r="AZ687" s="137" t="str">
        <f>Input!B687</f>
        <v>Hu1-13</v>
      </c>
      <c r="BA687" s="148">
        <f>Input!E687</f>
        <v>0</v>
      </c>
      <c r="BB687" s="137" t="e">
        <f t="shared" si="2180"/>
        <v>#VALUE!</v>
      </c>
      <c r="BC687" s="143" t="e">
        <f t="shared" si="2181"/>
        <v>#VALUE!</v>
      </c>
      <c r="BD687" s="137" t="e">
        <f t="shared" si="2182"/>
        <v>#VALUE!</v>
      </c>
      <c r="BE687" s="149" t="e">
        <f t="shared" si="2183"/>
        <v>#VALUE!</v>
      </c>
      <c r="BF687" s="150" t="e">
        <f t="shared" si="2184"/>
        <v>#VALUE!</v>
      </c>
      <c r="BG687" s="151"/>
      <c r="BH687" s="151"/>
      <c r="BI687" s="151"/>
      <c r="BJ687" s="151"/>
      <c r="BK687" s="151"/>
      <c r="BL687" s="151"/>
      <c r="BM687" s="155"/>
      <c r="BN687" s="151"/>
      <c r="BO687" s="151"/>
      <c r="BP687" s="151"/>
      <c r="BQ687" s="151"/>
      <c r="BR687" s="151"/>
      <c r="BS687" s="151"/>
      <c r="BT687" s="151"/>
      <c r="BU687" s="151"/>
      <c r="BV687" s="151"/>
      <c r="BW687" s="151"/>
      <c r="BX687" s="151"/>
      <c r="BY687" s="151"/>
      <c r="BZ687" s="151"/>
      <c r="CA687" s="151"/>
      <c r="CB687" s="151"/>
      <c r="CC687" s="151"/>
      <c r="CD687" s="151"/>
      <c r="CE687" s="151"/>
      <c r="CF687" s="151"/>
      <c r="CG687" s="151"/>
      <c r="CH687" s="151"/>
      <c r="CI687" s="151"/>
      <c r="CJ687" s="151"/>
      <c r="CK687" s="151"/>
      <c r="CL687" s="151"/>
      <c r="CM687" s="151"/>
      <c r="CN687" s="151"/>
      <c r="CO687" s="151"/>
      <c r="CP687" s="151"/>
      <c r="CQ687" s="151"/>
      <c r="CR687" s="151"/>
      <c r="CS687" s="151"/>
      <c r="CT687" s="151"/>
      <c r="CU687" s="151"/>
      <c r="CV687" s="151"/>
      <c r="CW687" s="151"/>
      <c r="CX687" s="151"/>
      <c r="CY687" s="151"/>
      <c r="CZ687" s="151"/>
      <c r="DA687" s="151"/>
      <c r="DB687" s="151"/>
      <c r="DC687" s="151"/>
      <c r="DD687" s="151"/>
      <c r="DE687" s="151"/>
    </row>
    <row r="688" spans="1:109" ht="15" customHeight="1" x14ac:dyDescent="0.2">
      <c r="A688" s="9">
        <f>Input!A688</f>
        <v>9750</v>
      </c>
      <c r="B688" s="9" t="str">
        <f>Input!B688</f>
        <v>E6-220</v>
      </c>
      <c r="C688" s="9">
        <f>Input!O688</f>
        <v>0.42692451074275944</v>
      </c>
      <c r="D688" s="9">
        <f>C688*Input!P688/100</f>
        <v>3.6413705945760248E-3</v>
      </c>
      <c r="E688" s="11">
        <f>Input!M688</f>
        <v>0.55672687544194432</v>
      </c>
      <c r="F688" s="12">
        <f>E688*Input!N688/100</f>
        <v>1.0905619429799006E-4</v>
      </c>
      <c r="G688" s="13">
        <f t="shared" si="2159"/>
        <v>76.761501585935278</v>
      </c>
      <c r="H688" s="12">
        <f>G688*Input!L688/100</f>
        <v>1.6974989971119667E-2</v>
      </c>
      <c r="I688" s="9">
        <v>0.3</v>
      </c>
      <c r="J688" s="21">
        <f>(((C688*$G$4*0.000000001*Input!G688*(234/233))-(I688*0.000000000000001))/Input!F688)*1000000000000</f>
        <v>17.672630541664077</v>
      </c>
      <c r="K688" s="9">
        <f>J688*Input!P688/100</f>
        <v>0.15073530697795184</v>
      </c>
      <c r="L688" s="14">
        <f t="shared" si="2160"/>
        <v>0.24439963431328124</v>
      </c>
      <c r="M688" s="22">
        <f>L688*Input!P688/100</f>
        <v>2.0845597273513052E-3</v>
      </c>
      <c r="N688" s="9">
        <v>5.0000000000000001E-3</v>
      </c>
      <c r="O688" s="21">
        <f>(((G688*$D$4*0.000000001*Input!G688*(238/236))-(N688*0.000000001))/Input!F688)*1000000</f>
        <v>0.32009368286373246</v>
      </c>
      <c r="P688" s="9">
        <f>O688*Input!N688/100</f>
        <v>6.2702557415133552E-5</v>
      </c>
      <c r="Q688" s="23">
        <f t="shared" si="2161"/>
        <v>0.23882163425244429</v>
      </c>
      <c r="R688" s="24">
        <f>Q688*Input!N688/100</f>
        <v>4.6782326660488413E-5</v>
      </c>
      <c r="S688" s="65">
        <f>Input!S688*0.0000028263/0.000000000155125</f>
        <v>1.0237361035340491</v>
      </c>
      <c r="T688" s="9">
        <f>S688*Input!T688/100</f>
        <v>6.4385356113322223E-3</v>
      </c>
      <c r="U688" s="9">
        <f>S688*1/((U687+U689)/2)</f>
        <v>1.0248282483958482</v>
      </c>
      <c r="V688" s="9">
        <f>U688*Input!T688/100</f>
        <v>6.4454043869484699E-3</v>
      </c>
      <c r="W688" s="3">
        <v>3.0000000000000001E-3</v>
      </c>
      <c r="X688" s="21">
        <f>((($L$4*0.000000001*Input!G688/Input!W688*(232/229))-(W688*0.000000001))/Input!F688)*1000000000</f>
        <v>3.2678861162151428E-2</v>
      </c>
      <c r="Y688" s="21">
        <f>X688*Input!X688/100</f>
        <v>7.3517693838399771E-4</v>
      </c>
      <c r="Z688" s="21">
        <f t="shared" si="2162"/>
        <v>7.9792428576626056E-6</v>
      </c>
      <c r="AA688" s="21">
        <f>Z688*Input!X688/100</f>
        <v>1.7950917278332028E-7</v>
      </c>
      <c r="AB688" s="14">
        <v>0.05</v>
      </c>
      <c r="AC688" s="14">
        <v>0.85</v>
      </c>
      <c r="AD688" s="21">
        <f>(((Input!G688*$L$4*0.000000001*Input!U688*(230/229))-((AB688*0.000000000000001)+(Input!G688*AC688*0.000000000000001)))/Input!F688)*1000000000000</f>
        <v>5.2350594958388035</v>
      </c>
      <c r="AE688" s="21">
        <f>AD688*Input!V688/100</f>
        <v>4.4748981444621305E-2</v>
      </c>
      <c r="AF688" s="21">
        <f t="shared" si="2163"/>
        <v>0.23865863385735572</v>
      </c>
      <c r="AG688" s="21">
        <f>AF688*Input!V688/100</f>
        <v>2.0400400008004664E-3</v>
      </c>
      <c r="AH688" s="9">
        <f t="shared" si="2164"/>
        <v>29909.934828987902</v>
      </c>
      <c r="AI688" s="3">
        <f t="shared" si="2165"/>
        <v>719.81918949268584</v>
      </c>
      <c r="AJ688" s="22">
        <f t="shared" si="2166"/>
        <v>24.828248395848185</v>
      </c>
      <c r="AK688" s="3">
        <f t="shared" si="2167"/>
        <v>6.4454043869484696</v>
      </c>
      <c r="AL688" s="3">
        <f t="shared" si="2168"/>
        <v>0.99931748061435555</v>
      </c>
      <c r="AM688" s="3">
        <f t="shared" si="2169"/>
        <v>8.544349897573543E-3</v>
      </c>
      <c r="AN688" s="9">
        <f>AL688*1/((AN687+AN689)/2)</f>
        <v>0.98660611290264066</v>
      </c>
      <c r="AO688" s="21">
        <f t="shared" si="2170"/>
        <v>8.4356653448537811E-3</v>
      </c>
      <c r="AP688" s="58">
        <f t="shared" si="2171"/>
        <v>338.41129999999998</v>
      </c>
      <c r="AQ688" s="58">
        <f t="shared" si="2172"/>
        <v>33.375700000000002</v>
      </c>
      <c r="AR688" s="58">
        <f t="shared" si="2173"/>
        <v>9.8624661765136103</v>
      </c>
      <c r="AS688" s="67">
        <f t="shared" si="2174"/>
        <v>3.3410887931652867E-5</v>
      </c>
      <c r="AT688" s="67">
        <f t="shared" si="2175"/>
        <v>7.5167385122511611E-7</v>
      </c>
      <c r="AU688" s="58">
        <v>0.75</v>
      </c>
      <c r="AV688" s="58">
        <f t="shared" si="2176"/>
        <v>0.375</v>
      </c>
      <c r="AW688" s="58">
        <f t="shared" si="2177"/>
        <v>338.40879999999999</v>
      </c>
      <c r="AX688" s="57">
        <f t="shared" si="2178"/>
        <v>28.433582950000002</v>
      </c>
      <c r="AY688" s="47">
        <f t="shared" si="2179"/>
        <v>26.792262818998331</v>
      </c>
      <c r="AZ688" s="9" t="str">
        <f>Input!B688</f>
        <v>E6-220</v>
      </c>
      <c r="BA688" s="48">
        <f>Input!E688</f>
        <v>220</v>
      </c>
      <c r="BB688" s="58">
        <f t="shared" si="2180"/>
        <v>64.613724682438374</v>
      </c>
      <c r="BC688" s="22">
        <f t="shared" si="2181"/>
        <v>17.559009848549032</v>
      </c>
      <c r="BD688" s="9">
        <f t="shared" si="2182"/>
        <v>338350.8</v>
      </c>
      <c r="BE688" s="49">
        <f t="shared" si="2183"/>
        <v>13396.131409499165</v>
      </c>
      <c r="BF688" s="89">
        <f t="shared" si="2184"/>
        <v>7.9171294656044209</v>
      </c>
      <c r="BG688" s="85"/>
      <c r="BH688" s="85"/>
      <c r="BI688" s="85"/>
      <c r="BJ688" s="85"/>
      <c r="BK688" s="85"/>
      <c r="BL688" s="85"/>
      <c r="BM688" s="90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s="154" customFormat="1" ht="15" customHeight="1" x14ac:dyDescent="0.2">
      <c r="A689" s="137">
        <f>Input!A689</f>
        <v>9186</v>
      </c>
      <c r="B689" s="137" t="str">
        <f>Input!B689</f>
        <v>Hu1-13</v>
      </c>
      <c r="C689" s="137">
        <f>Input!O689</f>
        <v>2.0390167655778049</v>
      </c>
      <c r="D689" s="137">
        <f>C689*Input!P689/100</f>
        <v>6.4958033239897614E-2</v>
      </c>
      <c r="E689" s="138">
        <f>Input!M689</f>
        <v>2.698642039853393</v>
      </c>
      <c r="F689" s="139">
        <f>E689*Input!N689/100</f>
        <v>1.3314903737432673E-3</v>
      </c>
      <c r="G689" s="140">
        <f t="shared" si="2159"/>
        <v>372.08876445498584</v>
      </c>
      <c r="H689" s="139">
        <f>G689*Input!L689/100</f>
        <v>0.19091893850063527</v>
      </c>
      <c r="I689" s="137">
        <v>0</v>
      </c>
      <c r="J689" s="141">
        <f>(((C689*$G$4*0.000000001*Input!G689*(234/233))-(I689*0.000000000000001))/Input!F689)*1000000000000</f>
        <v>745.79458741230212</v>
      </c>
      <c r="K689" s="137">
        <f>J689*Input!P689/100</f>
        <v>23.759171781766046</v>
      </c>
      <c r="L689" s="142">
        <f t="shared" si="2160"/>
        <v>10.313797032460803</v>
      </c>
      <c r="M689" s="143">
        <f>L689*Input!P689/100</f>
        <v>0.3285720754112072</v>
      </c>
      <c r="N689" s="137">
        <v>0</v>
      </c>
      <c r="O689" s="141">
        <f>(((G689*$D$4*0.000000001*Input!G689*(238/236))-(N689*0.000000001))/Input!F689)*1000000</f>
        <v>13.709513448151712</v>
      </c>
      <c r="P689" s="137">
        <f>O689*Input!N689/100</f>
        <v>6.7641743200256184E-3</v>
      </c>
      <c r="Q689" s="144">
        <f t="shared" si="2161"/>
        <v>10.228656739493633</v>
      </c>
      <c r="R689" s="145">
        <f>Q689*Input!N689/100</f>
        <v>5.0467449123781736E-3</v>
      </c>
      <c r="S689" s="143">
        <f>Input!S689*0.0000028263/0.000000000155125</f>
        <v>0.9956633586239525</v>
      </c>
      <c r="T689" s="137">
        <f>S689*Input!T689/100</f>
        <v>6.0223755039327496E-3</v>
      </c>
      <c r="U689" s="143">
        <f>S689</f>
        <v>0.9956633586239525</v>
      </c>
      <c r="V689" s="137">
        <f>U689*Input!T689/100</f>
        <v>6.0223755039327496E-3</v>
      </c>
      <c r="W689" s="146">
        <v>0</v>
      </c>
      <c r="X689" s="141">
        <f>((($L$4*0.000000001*Input!G689/Input!W689*(232/229))-(W689*0.000000001))/Input!F689)*1000000000</f>
        <v>0.96024213007005765</v>
      </c>
      <c r="Y689" s="141">
        <f>X689*Input!X689/100</f>
        <v>1.93579224551268E-2</v>
      </c>
      <c r="Z689" s="141">
        <f t="shared" si="2162"/>
        <v>2.3446365281732485E-4</v>
      </c>
      <c r="AA689" s="141">
        <f>Z689*Input!X689/100</f>
        <v>4.726650776562375E-6</v>
      </c>
      <c r="AB689" s="142">
        <v>0</v>
      </c>
      <c r="AC689" s="142">
        <v>0.85</v>
      </c>
      <c r="AD689" s="141">
        <f>(((Input!G689*$L$4*0.000000001*Input!U689*(230/229))-((AB689*0.000000000000001)+(Input!G689*AC689*0.000000000000001)))/Input!F689)*1000000000000</f>
        <v>226.22474721393925</v>
      </c>
      <c r="AE689" s="141">
        <f>AD689*Input!V689/100</f>
        <v>3.0911055459695036</v>
      </c>
      <c r="AF689" s="141">
        <f t="shared" si="2163"/>
        <v>10.313252248177855</v>
      </c>
      <c r="AG689" s="141">
        <f>AF689*Input!V689/100</f>
        <v>0.14091893841824885</v>
      </c>
      <c r="AH689" s="137">
        <f t="shared" si="2164"/>
        <v>43986.571582645731</v>
      </c>
      <c r="AI689" s="146">
        <f t="shared" si="2165"/>
        <v>1071.2364671581743</v>
      </c>
      <c r="AJ689" s="143">
        <f t="shared" si="2166"/>
        <v>-4.3366413760475009</v>
      </c>
      <c r="AK689" s="146">
        <f t="shared" si="2167"/>
        <v>6.02237550393275</v>
      </c>
      <c r="AL689" s="146">
        <f t="shared" si="2168"/>
        <v>1.0082704416463202</v>
      </c>
      <c r="AM689" s="146">
        <f t="shared" si="2169"/>
        <v>1.3785855060491792E-2</v>
      </c>
      <c r="AN689" s="137">
        <f>AF689/Q689</f>
        <v>1.0082704416463202</v>
      </c>
      <c r="AO689" s="141">
        <f t="shared" si="2170"/>
        <v>1.3785855060491792E-2</v>
      </c>
      <c r="AP689" s="137" t="str">
        <f t="shared" si="2171"/>
        <v>Out of range</v>
      </c>
      <c r="AQ689" s="137" t="e">
        <f t="shared" si="2172"/>
        <v>#VALUE!</v>
      </c>
      <c r="AR689" s="137" t="e">
        <f t="shared" si="2173"/>
        <v>#VALUE!</v>
      </c>
      <c r="AS689" s="145">
        <f t="shared" si="2174"/>
        <v>2.292223297630495E-5</v>
      </c>
      <c r="AT689" s="145">
        <f t="shared" si="2175"/>
        <v>4.6223725419174807E-7</v>
      </c>
      <c r="AU689" s="137">
        <v>0.75</v>
      </c>
      <c r="AV689" s="137">
        <f t="shared" si="2176"/>
        <v>0.375</v>
      </c>
      <c r="AW689" s="137" t="str">
        <f t="shared" si="2177"/>
        <v>Out of range</v>
      </c>
      <c r="AX689" s="147">
        <f t="shared" si="2178"/>
        <v>209.73187552319999</v>
      </c>
      <c r="AY689" s="147" t="e">
        <f t="shared" si="2179"/>
        <v>#VALUE!</v>
      </c>
      <c r="AZ689" s="137" t="str">
        <f>Input!B689</f>
        <v>Hu1-13</v>
      </c>
      <c r="BA689" s="148">
        <f>Input!E689</f>
        <v>0</v>
      </c>
      <c r="BB689" s="137" t="e">
        <f t="shared" si="2180"/>
        <v>#VALUE!</v>
      </c>
      <c r="BC689" s="143" t="e">
        <f t="shared" si="2181"/>
        <v>#VALUE!</v>
      </c>
      <c r="BD689" s="137" t="e">
        <f t="shared" si="2182"/>
        <v>#VALUE!</v>
      </c>
      <c r="BE689" s="149" t="e">
        <f t="shared" si="2183"/>
        <v>#VALUE!</v>
      </c>
      <c r="BF689" s="150" t="e">
        <f t="shared" si="2184"/>
        <v>#VALUE!</v>
      </c>
      <c r="BG689" s="151"/>
      <c r="BH689" s="151"/>
      <c r="BI689" s="151"/>
      <c r="BJ689" s="151"/>
      <c r="BK689" s="151"/>
      <c r="BL689" s="151"/>
      <c r="BM689" s="155"/>
      <c r="BN689" s="151"/>
      <c r="BO689" s="151"/>
      <c r="BP689" s="151"/>
      <c r="BQ689" s="151"/>
      <c r="BR689" s="151"/>
      <c r="BS689" s="151"/>
      <c r="BT689" s="151"/>
      <c r="BU689" s="151"/>
      <c r="BV689" s="151"/>
      <c r="BW689" s="151"/>
      <c r="BX689" s="151"/>
      <c r="BY689" s="151"/>
      <c r="BZ689" s="151"/>
      <c r="CA689" s="151"/>
      <c r="CB689" s="151"/>
      <c r="CC689" s="151"/>
      <c r="CD689" s="151"/>
      <c r="CE689" s="151"/>
      <c r="CF689" s="151"/>
      <c r="CG689" s="151"/>
      <c r="CH689" s="151"/>
      <c r="CI689" s="151"/>
      <c r="CJ689" s="151"/>
      <c r="CK689" s="151"/>
      <c r="CL689" s="151"/>
      <c r="CM689" s="151"/>
      <c r="CN689" s="151"/>
      <c r="CO689" s="151"/>
      <c r="CP689" s="151"/>
      <c r="CQ689" s="151"/>
      <c r="CR689" s="151"/>
      <c r="CS689" s="151"/>
      <c r="CT689" s="151"/>
      <c r="CU689" s="151"/>
      <c r="CV689" s="151"/>
      <c r="CW689" s="151"/>
      <c r="CX689" s="151"/>
      <c r="CY689" s="151"/>
      <c r="CZ689" s="151"/>
      <c r="DA689" s="151"/>
      <c r="DB689" s="151"/>
      <c r="DC689" s="151"/>
      <c r="DD689" s="151"/>
      <c r="DE689" s="151"/>
    </row>
    <row r="690" spans="1:109" ht="15" customHeight="1" x14ac:dyDescent="0.2">
      <c r="A690" s="9">
        <f>Input!A690</f>
        <v>9751</v>
      </c>
      <c r="B690" s="9" t="str">
        <f>Input!B690</f>
        <v>E6-31,5</v>
      </c>
      <c r="C690" s="9">
        <f>Input!O690</f>
        <v>0.15704214458351537</v>
      </c>
      <c r="D690" s="9">
        <f>C690*Input!P690/100</f>
        <v>5.391749777304832E-3</v>
      </c>
      <c r="E690" s="11">
        <f>Input!M690</f>
        <v>0.19591664724665661</v>
      </c>
      <c r="F690" s="12">
        <f>E690*Input!N690/100</f>
        <v>1.3178746677938808E-4</v>
      </c>
      <c r="G690" s="13">
        <f t="shared" si="2159"/>
        <v>27.012987322369014</v>
      </c>
      <c r="H690" s="12">
        <f>G690*Input!L690/100</f>
        <v>2.2407245427775044E-2</v>
      </c>
      <c r="I690" s="9">
        <v>0.3</v>
      </c>
      <c r="J690" s="21">
        <f>(((C690*$G$4*0.000000001*Input!G690*(234/233))-(I690*0.000000000000001))/Input!F690)*1000000000000</f>
        <v>6.1211952686841604</v>
      </c>
      <c r="K690" s="9">
        <f>J690*Input!P690/100</f>
        <v>0.21015984794588458</v>
      </c>
      <c r="L690" s="14">
        <f t="shared" si="2160"/>
        <v>8.4651681123512554E-2</v>
      </c>
      <c r="M690" s="22">
        <f>L690*Input!P690/100</f>
        <v>2.9063579337676006E-3</v>
      </c>
      <c r="N690" s="9">
        <v>5.0000000000000001E-3</v>
      </c>
      <c r="O690" s="21">
        <f>(((G690*$D$4*0.000000001*Input!G690*(238/236))-(N690*0.000000001))/Input!F690)*1000000</f>
        <v>0.1060664299934695</v>
      </c>
      <c r="P690" s="9">
        <f>O690*Input!N690/100</f>
        <v>7.1347822227552923E-5</v>
      </c>
      <c r="Q690" s="23">
        <f t="shared" si="2161"/>
        <v>7.9136076425308718E-2</v>
      </c>
      <c r="R690" s="24">
        <f>Q690*Input!N690/100</f>
        <v>5.3232551646421998E-5</v>
      </c>
      <c r="S690" s="65">
        <f>Input!S690*0.0000028263/0.000000000155125</f>
        <v>1.0777532262510292</v>
      </c>
      <c r="T690" s="9">
        <f>S690*Input!T690/100</f>
        <v>3.2633839429588328E-2</v>
      </c>
      <c r="U690" s="9">
        <f>S690*1/((U689+U691)/2)</f>
        <v>1.0812538566803533</v>
      </c>
      <c r="V690" s="9">
        <f>U690*Input!T690/100</f>
        <v>3.2739836803152476E-2</v>
      </c>
      <c r="W690" s="3">
        <v>3.0000000000000001E-3</v>
      </c>
      <c r="X690" s="21">
        <f>((($L$4*0.000000001*Input!G690/Input!W690*(232/229))-(W690*0.000000001))/Input!F690)*1000000000</f>
        <v>-5.76886436836039E-2</v>
      </c>
      <c r="Y690" s="21">
        <f>X690*Input!X690/100</f>
        <v>0.13477044940917357</v>
      </c>
      <c r="Z690" s="21">
        <f t="shared" si="2162"/>
        <v>-1.408591614611623E-5</v>
      </c>
      <c r="AA690" s="21">
        <f>Z690*Input!X690/100</f>
        <v>3.2907087567592895E-5</v>
      </c>
      <c r="AB690" s="14">
        <v>0.05</v>
      </c>
      <c r="AC690" s="14">
        <v>0.85</v>
      </c>
      <c r="AD690" s="21">
        <f>(((Input!G690*$L$4*0.000000001*Input!U690*(230/229))-((AB690*0.000000000000001)+(Input!G690*AC690*0.000000000000001)))/Input!F690)*1000000000000</f>
        <v>1.715496302539486</v>
      </c>
      <c r="AE690" s="21">
        <f>AD690*Input!V690/100</f>
        <v>2.2809195094152562E-2</v>
      </c>
      <c r="AF690" s="21">
        <f t="shared" si="2163"/>
        <v>7.8206943832606513E-2</v>
      </c>
      <c r="AG690" s="21">
        <f>AF690*Input!V690/100</f>
        <v>1.0398375309551529E-3</v>
      </c>
      <c r="AH690" s="9">
        <f t="shared" si="2164"/>
        <v>-5552.1375408847471</v>
      </c>
      <c r="AI690" s="3">
        <f t="shared" si="2165"/>
        <v>-12970.944407823546</v>
      </c>
      <c r="AJ690" s="22">
        <f t="shared" si="2166"/>
        <v>81.253856680353337</v>
      </c>
      <c r="AK690" s="3">
        <f t="shared" si="2167"/>
        <v>32.739836803152478</v>
      </c>
      <c r="AL690" s="3">
        <f t="shared" si="2168"/>
        <v>0.9882590515644385</v>
      </c>
      <c r="AM690" s="3">
        <f t="shared" si="2169"/>
        <v>1.3156672537172738E-2</v>
      </c>
      <c r="AN690" s="9">
        <f>AL690*1/((AN689+AN691)/2)</f>
        <v>0.98067734438433629</v>
      </c>
      <c r="AO690" s="21">
        <f t="shared" si="2170"/>
        <v>1.3055737424579102E-2</v>
      </c>
      <c r="AP690" s="58">
        <f t="shared" si="2171"/>
        <v>239.9239</v>
      </c>
      <c r="AQ690" s="58" t="e">
        <f t="shared" si="2172"/>
        <v>#VALUE!</v>
      </c>
      <c r="AR690" s="58" t="e">
        <f t="shared" si="2173"/>
        <v>#VALUE!</v>
      </c>
      <c r="AS690" s="67">
        <f t="shared" si="2174"/>
        <v>-1.7799614009687465E-4</v>
      </c>
      <c r="AT690" s="67">
        <f t="shared" si="2175"/>
        <v>-4.1582916942797083E-4</v>
      </c>
      <c r="AU690" s="58">
        <v>0.75</v>
      </c>
      <c r="AV690" s="58">
        <f t="shared" si="2176"/>
        <v>0.375</v>
      </c>
      <c r="AW690" s="58">
        <f t="shared" si="2177"/>
        <v>239.93639999999999</v>
      </c>
      <c r="AX690" s="57">
        <f t="shared" si="2178"/>
        <v>43.488199329399997</v>
      </c>
      <c r="AY690" s="47">
        <f t="shared" si="2179"/>
        <v>33.131961440380138</v>
      </c>
      <c r="AZ690" s="9" t="str">
        <f>Input!B690</f>
        <v>E6-31,5</v>
      </c>
      <c r="BA690" s="48">
        <f>Input!E690</f>
        <v>31.5</v>
      </c>
      <c r="BB690" s="58">
        <f t="shared" si="2180"/>
        <v>160.08589809024645</v>
      </c>
      <c r="BC690" s="22">
        <f t="shared" si="2181"/>
        <v>67.438131649017734</v>
      </c>
      <c r="BD690" s="9">
        <f t="shared" si="2182"/>
        <v>239878.39999999999</v>
      </c>
      <c r="BE690" s="49">
        <f t="shared" si="2183"/>
        <v>16565.980720190069</v>
      </c>
      <c r="BF690" s="89">
        <f t="shared" si="2184"/>
        <v>13.808643223946071</v>
      </c>
      <c r="BG690" s="85"/>
      <c r="BH690" s="85"/>
      <c r="BI690" s="85"/>
      <c r="BJ690" s="85"/>
      <c r="BK690" s="85"/>
      <c r="BL690" s="85"/>
      <c r="BM690" s="90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s="154" customFormat="1" ht="15" customHeight="1" x14ac:dyDescent="0.2">
      <c r="A691" s="137">
        <f>Input!A691</f>
        <v>9186</v>
      </c>
      <c r="B691" s="137" t="str">
        <f>Input!B691</f>
        <v>Hu1-13</v>
      </c>
      <c r="C691" s="137">
        <f>Input!O691</f>
        <v>2.0961356309161676</v>
      </c>
      <c r="D691" s="137">
        <f>C691*Input!P691/100</f>
        <v>8.2025522982882321E-2</v>
      </c>
      <c r="E691" s="138">
        <f>Input!M691</f>
        <v>2.7005017368501254</v>
      </c>
      <c r="F691" s="139">
        <f>E691*Input!N691/100</f>
        <v>1.4143272124852086E-3</v>
      </c>
      <c r="G691" s="140">
        <f t="shared" si="2159"/>
        <v>372.34517947689528</v>
      </c>
      <c r="H691" s="139">
        <f>G691*Input!L691/100</f>
        <v>9.0712047556643555E-2</v>
      </c>
      <c r="I691" s="137">
        <v>0</v>
      </c>
      <c r="J691" s="141">
        <f>(((C691*$G$4*0.000000001*Input!G691*(234/233))-(I691*0.000000000000001))/Input!F691)*1000000000000</f>
        <v>766.6864904744192</v>
      </c>
      <c r="K691" s="137">
        <f>J691*Input!P691/100</f>
        <v>30.001808765393761</v>
      </c>
      <c r="L691" s="142">
        <f t="shared" si="2160"/>
        <v>10.602716865671391</v>
      </c>
      <c r="M691" s="143">
        <f>L691*Input!P691/100</f>
        <v>0.4149032071774868</v>
      </c>
      <c r="N691" s="137">
        <v>0</v>
      </c>
      <c r="O691" s="141">
        <f>(((G691*$D$4*0.000000001*Input!G691*(238/236))-(N691*0.000000001))/Input!F691)*1000000</f>
        <v>13.718960992735125</v>
      </c>
      <c r="P691" s="137">
        <f>O691*Input!N691/100</f>
        <v>7.1849981039746411E-3</v>
      </c>
      <c r="Q691" s="144">
        <f t="shared" si="2161"/>
        <v>10.235705544758696</v>
      </c>
      <c r="R691" s="145">
        <f>Q691*Input!N691/100</f>
        <v>5.3607211924342471E-3</v>
      </c>
      <c r="S691" s="143">
        <f>Input!S691*0.0000028263/0.000000000155125</f>
        <v>0.9978615099206618</v>
      </c>
      <c r="T691" s="137">
        <f>S691*Input!T691/100</f>
        <v>7.2957223522640826E-3</v>
      </c>
      <c r="U691" s="143">
        <f>S691</f>
        <v>0.9978615099206618</v>
      </c>
      <c r="V691" s="137">
        <f>U691*Input!T691/100</f>
        <v>7.2957223522640826E-3</v>
      </c>
      <c r="W691" s="146">
        <v>0</v>
      </c>
      <c r="X691" s="141">
        <f>((($L$4*0.000000001*Input!G691/Input!W691*(232/229))-(W691*0.000000001))/Input!F691)*1000000000</f>
        <v>0.87508814618640562</v>
      </c>
      <c r="Y691" s="141">
        <f>X691*Input!X691/100</f>
        <v>2.2282175669207586E-2</v>
      </c>
      <c r="Z691" s="141">
        <f t="shared" si="2162"/>
        <v>2.1367148645835452E-4</v>
      </c>
      <c r="AA691" s="141">
        <f>Z691*Input!X691/100</f>
        <v>5.4406697399733652E-6</v>
      </c>
      <c r="AB691" s="142">
        <v>0</v>
      </c>
      <c r="AC691" s="142">
        <v>0.85</v>
      </c>
      <c r="AD691" s="141">
        <f>(((Input!G691*$L$4*0.000000001*Input!U691*(230/229))-((AB691*0.000000000000001)+(Input!G691*AC691*0.000000000000001)))/Input!F691)*1000000000000</f>
        <v>226.13845054341246</v>
      </c>
      <c r="AE691" s="141">
        <f>AD691*Input!V691/100</f>
        <v>2.1640830789787682</v>
      </c>
      <c r="AF691" s="141">
        <f t="shared" si="2163"/>
        <v>10.30931811036897</v>
      </c>
      <c r="AG691" s="141">
        <f>AF691*Input!V691/100</f>
        <v>9.8657352718421937E-2</v>
      </c>
      <c r="AH691" s="137">
        <f t="shared" si="2164"/>
        <v>48248.450372335006</v>
      </c>
      <c r="AI691" s="146">
        <f t="shared" si="2165"/>
        <v>1312.4401116391687</v>
      </c>
      <c r="AJ691" s="143">
        <f t="shared" si="2166"/>
        <v>-2.1384900793381956</v>
      </c>
      <c r="AK691" s="146">
        <f t="shared" si="2167"/>
        <v>7.2957223522640824</v>
      </c>
      <c r="AL691" s="146">
        <f t="shared" si="2168"/>
        <v>1.0071917431864741</v>
      </c>
      <c r="AM691" s="146">
        <f t="shared" si="2169"/>
        <v>9.652972754724324E-3</v>
      </c>
      <c r="AN691" s="137">
        <f>AF691/Q691</f>
        <v>1.0071917431864741</v>
      </c>
      <c r="AO691" s="141">
        <f t="shared" si="2170"/>
        <v>9.652972754724324E-3</v>
      </c>
      <c r="AP691" s="137" t="str">
        <f t="shared" si="2171"/>
        <v>Out of range</v>
      </c>
      <c r="AQ691" s="137" t="e">
        <f t="shared" si="2172"/>
        <v>#VALUE!</v>
      </c>
      <c r="AR691" s="137" t="e">
        <f t="shared" si="2173"/>
        <v>#VALUE!</v>
      </c>
      <c r="AS691" s="145">
        <f t="shared" si="2174"/>
        <v>2.0875110711617465E-5</v>
      </c>
      <c r="AT691" s="145">
        <f t="shared" si="2175"/>
        <v>5.3165074476382601E-7</v>
      </c>
      <c r="AU691" s="137">
        <v>0.75</v>
      </c>
      <c r="AV691" s="137">
        <f t="shared" si="2176"/>
        <v>0.375</v>
      </c>
      <c r="AW691" s="137" t="str">
        <f t="shared" si="2177"/>
        <v>Out of range</v>
      </c>
      <c r="AX691" s="147">
        <f t="shared" si="2178"/>
        <v>251.9831330403</v>
      </c>
      <c r="AY691" s="147" t="e">
        <f t="shared" si="2179"/>
        <v>#VALUE!</v>
      </c>
      <c r="AZ691" s="137" t="str">
        <f>Input!B691</f>
        <v>Hu1-13</v>
      </c>
      <c r="BA691" s="148">
        <f>Input!E691</f>
        <v>0</v>
      </c>
      <c r="BB691" s="137" t="e">
        <f t="shared" si="2180"/>
        <v>#VALUE!</v>
      </c>
      <c r="BC691" s="143" t="e">
        <f t="shared" si="2181"/>
        <v>#VALUE!</v>
      </c>
      <c r="BD691" s="137" t="e">
        <f t="shared" si="2182"/>
        <v>#VALUE!</v>
      </c>
      <c r="BE691" s="149" t="e">
        <f t="shared" si="2183"/>
        <v>#VALUE!</v>
      </c>
      <c r="BF691" s="150" t="e">
        <f t="shared" si="2184"/>
        <v>#VALUE!</v>
      </c>
      <c r="BG691" s="151"/>
      <c r="BH691" s="151"/>
      <c r="BI691" s="151"/>
      <c r="BJ691" s="151"/>
      <c r="BK691" s="151"/>
      <c r="BL691" s="151"/>
      <c r="BM691" s="155"/>
      <c r="BN691" s="151"/>
      <c r="BO691" s="151"/>
      <c r="BP691" s="151"/>
      <c r="BQ691" s="151"/>
      <c r="BR691" s="151"/>
      <c r="BS691" s="151"/>
      <c r="BT691" s="151"/>
      <c r="BU691" s="151"/>
      <c r="BV691" s="151"/>
      <c r="BW691" s="151"/>
      <c r="BX691" s="151"/>
      <c r="BY691" s="151"/>
      <c r="BZ691" s="151"/>
      <c r="CA691" s="151"/>
      <c r="CB691" s="151"/>
      <c r="CC691" s="151"/>
      <c r="CD691" s="151"/>
      <c r="CE691" s="151"/>
      <c r="CF691" s="151"/>
      <c r="CG691" s="151"/>
      <c r="CH691" s="151"/>
      <c r="CI691" s="151"/>
      <c r="CJ691" s="151"/>
      <c r="CK691" s="151"/>
      <c r="CL691" s="151"/>
      <c r="CM691" s="151"/>
      <c r="CN691" s="151"/>
      <c r="CO691" s="151"/>
      <c r="CP691" s="151"/>
      <c r="CQ691" s="151"/>
      <c r="CR691" s="151"/>
      <c r="CS691" s="151"/>
      <c r="CT691" s="151"/>
      <c r="CU691" s="151"/>
      <c r="CV691" s="151"/>
      <c r="CW691" s="151"/>
      <c r="CX691" s="151"/>
      <c r="CY691" s="151"/>
      <c r="CZ691" s="151"/>
      <c r="DA691" s="151"/>
      <c r="DB691" s="151"/>
      <c r="DC691" s="151"/>
      <c r="DD691" s="151"/>
      <c r="DE691" s="151"/>
    </row>
    <row r="692" spans="1:109" ht="15" customHeight="1" x14ac:dyDescent="0.2">
      <c r="A692" s="9">
        <f>Input!A692</f>
        <v>9752</v>
      </c>
      <c r="B692" s="9" t="str">
        <f>Input!B692</f>
        <v>E6-7,5</v>
      </c>
      <c r="C692" s="9">
        <f>Input!O692</f>
        <v>1.0505503586722662</v>
      </c>
      <c r="D692" s="9">
        <f>C692*Input!P692/100</f>
        <v>7.4285554820593923E-3</v>
      </c>
      <c r="E692" s="11">
        <f>Input!M692</f>
        <v>1.4054903800498229</v>
      </c>
      <c r="F692" s="12">
        <f>E692*Input!N692/100</f>
        <v>6.3025235657336446E-4</v>
      </c>
      <c r="G692" s="13">
        <f t="shared" ref="G692:G693" si="2185">E692*137.88</f>
        <v>193.78901360126957</v>
      </c>
      <c r="H692" s="12">
        <f>G692*Input!L692/100</f>
        <v>0.14983138765345785</v>
      </c>
      <c r="I692" s="9">
        <v>0.3</v>
      </c>
      <c r="J692" s="21">
        <f>(((C692*$G$4*0.000000001*Input!G692*(234/233))-(I692*0.000000000000001))/Input!F692)*1000000000000</f>
        <v>47.21847958096258</v>
      </c>
      <c r="K692" s="9">
        <f>J692*Input!P692/100</f>
        <v>0.33388698832960478</v>
      </c>
      <c r="L692" s="14">
        <f t="shared" ref="L692:L693" si="2186">(J692/234)*602200000000*0.0000028263/(365.2425*24*60)</f>
        <v>0.65299724991193953</v>
      </c>
      <c r="M692" s="22">
        <f>L692*Input!P692/100</f>
        <v>4.6174143491167262E-3</v>
      </c>
      <c r="N692" s="9">
        <v>5.0000000000000001E-3</v>
      </c>
      <c r="O692" s="21">
        <f>(((G692*$D$4*0.000000001*Input!G692*(238/236))-(N692*0.000000001))/Input!F692)*1000000</f>
        <v>0.87741425198572343</v>
      </c>
      <c r="P692" s="9">
        <f>O692*Input!N692/100</f>
        <v>3.9345157238675313E-4</v>
      </c>
      <c r="Q692" s="23">
        <f t="shared" ref="Q692:Q693" si="2187">(O692/238.05)*602200000000000000*0.00000000015512/(365.2425*24*60)</f>
        <v>0.65463805377509543</v>
      </c>
      <c r="R692" s="24">
        <f>Q692*Input!N692/100</f>
        <v>2.9355389545941192E-4</v>
      </c>
      <c r="S692" s="65">
        <f>Input!S692*0.0000028263/0.000000000155125</f>
        <v>1.0012138634396721</v>
      </c>
      <c r="T692" s="9">
        <f>S692*Input!T692/100</f>
        <v>2.7337807510470096E-3</v>
      </c>
      <c r="U692" s="9">
        <f>S692*1/((U691+U693)/2)</f>
        <v>1.0019814116669945</v>
      </c>
      <c r="V692" s="9">
        <f>U692*Input!T692/100</f>
        <v>2.735876515644341E-3</v>
      </c>
      <c r="W692" s="3">
        <v>3.0000000000000001E-3</v>
      </c>
      <c r="X692" s="21">
        <f>((($L$4*0.000000001*Input!G692/Input!W692*(232/229))-(W692*0.000000001))/Input!F692)*1000000000</f>
        <v>-6.7150574605951132E-3</v>
      </c>
      <c r="Y692" s="21">
        <f>X692*Input!X692/100</f>
        <v>-2.0571260675222869E-4</v>
      </c>
      <c r="Z692" s="21">
        <f t="shared" ref="Z692:Z693" si="2188">(X692/232)*6.022E+23*0.000000001*0.000000000049475/(365.2425*24*60)</f>
        <v>-1.6396248943737675E-6</v>
      </c>
      <c r="AA692" s="21">
        <f>Z692*Input!X692/100</f>
        <v>-5.0229132527420439E-8</v>
      </c>
      <c r="AB692" s="14">
        <v>0.05</v>
      </c>
      <c r="AC692" s="14">
        <v>0.85</v>
      </c>
      <c r="AD692" s="21">
        <f>(((Input!G692*$L$4*0.000000001*Input!U692*(230/229))-((AB692*0.000000000000001)+(Input!G692*AC692*0.000000000000001)))/Input!F692)*1000000000000</f>
        <v>13.15392727968619</v>
      </c>
      <c r="AE692" s="21">
        <f>AD692*Input!V692/100</f>
        <v>4.8089607525247303E-2</v>
      </c>
      <c r="AF692" s="21">
        <f t="shared" ref="AF692:AF693" si="2189">(AD692/230)*602200000000*0.0000091577/(365.2425*24*60)</f>
        <v>0.59966812543854497</v>
      </c>
      <c r="AG692" s="21">
        <f>AF692*Input!V692/100</f>
        <v>2.192334212024652E-3</v>
      </c>
      <c r="AH692" s="9">
        <f t="shared" ref="AH692:AH693" si="2190">AF692/Z692</f>
        <v>-365734.94797270693</v>
      </c>
      <c r="AI692" s="3">
        <f t="shared" ref="AI692:AI693" si="2191">AH692*SQRT((AG692/AF692)^2+(AA692/Z692)^2)</f>
        <v>-11283.619144088672</v>
      </c>
      <c r="AJ692" s="22">
        <f t="shared" ref="AJ692:AJ693" si="2192">(U692-1)*1000</f>
        <v>1.9814116669945037</v>
      </c>
      <c r="AK692" s="3">
        <f t="shared" ref="AK692:AK693" si="2193">V692*1000</f>
        <v>2.7358765156443408</v>
      </c>
      <c r="AL692" s="3">
        <f t="shared" ref="AL692:AL693" si="2194">AF692/Q692</f>
        <v>0.91603004435877833</v>
      </c>
      <c r="AM692" s="3">
        <f t="shared" ref="AM692:AM693" si="2195">AL692*SQRT((R692/Q692)^2+(AG692/AF692)^2)</f>
        <v>3.3740233506054079E-3</v>
      </c>
      <c r="AN692" s="9">
        <f>AL692*1/((AN691+AN693)/2)</f>
        <v>0.91098356849387796</v>
      </c>
      <c r="AO692" s="21">
        <f t="shared" ref="AO692:AO693" si="2196">AN692*SQRT((R692/Q692)^2+(AG692/AF692)^2)</f>
        <v>3.3554356115773074E-3</v>
      </c>
      <c r="AP692" s="58">
        <f t="shared" ref="AP692:AP693" si="2197">ThU_Alter_Kombi(AN692,U692)</f>
        <v>261.33499999999998</v>
      </c>
      <c r="AQ692" s="58">
        <f t="shared" ref="AQ692:AQ693" si="2198">Montealter(AN692,AO692,U692,V692)</f>
        <v>5.4634999999999998</v>
      </c>
      <c r="AR692" s="58">
        <f t="shared" ref="AR692:AR693" si="2199">(AQ692/AP692)*100</f>
        <v>2.0906116670174297</v>
      </c>
      <c r="AS692" s="67">
        <f t="shared" ref="AS692:AS693" si="2200">Z692/Q692</f>
        <v>-2.504628145153734E-6</v>
      </c>
      <c r="AT692" s="67">
        <f t="shared" ref="AT692:AT693" si="2201">AS692*SQRT((Y692/X692)^2+(P692/O692)^2)</f>
        <v>-7.6736317293689184E-8</v>
      </c>
      <c r="AU692" s="58">
        <v>0.75</v>
      </c>
      <c r="AV692" s="58">
        <f t="shared" ref="AV692:AV693" si="2202">AU692/2</f>
        <v>0.375</v>
      </c>
      <c r="AW692" s="58">
        <f t="shared" ref="AW692:AW693" si="2203">marincorr_age(AN692,U692,AS692,AU692)</f>
        <v>261.33519999999999</v>
      </c>
      <c r="AX692" s="57">
        <f t="shared" ref="AX692:AX693" si="2204">marincorr_age_error(AN692, AO692, U692, V692, AS692, AT692, AU692, AV692)</f>
        <v>4.7497714666000004</v>
      </c>
      <c r="AY692" s="47">
        <f t="shared" ref="AY692:AY693" si="2205">SQRT(((AU692*EXP(-0.0000091577*AW692*1000))/(0.0000091577*(EXP(-0.0000091577*AW692*1000)+(AJ692/1000)*EXP(-(0.0000091577-0.0000028263)*AW692*1000)-AS692*AU692*EXP(-0.0000091577*AW692*1000))))^2*AT692^2+((AS692*EXP(-0.0000091577*AW692*1000))/(0.0000091577*(EXP(-0.0000091577*AW692*1000)+(AJ692/1000)*EXP(-(0.0000091577-0.0000028263)*AW692*1000)-AS692*AU692*EXP(-0.0000091577*AW692*1000))))^2*AV692^2+((0.0000091577/(0.0000091577-0.0000028263))*(EXP(-(0.0000091577-0.0000028263)*AW692*1000)-1)/(0.0000091577*(EXP(-0.0000091577*AW692*1000)+(AJ692/1000)*EXP(-(0.0000091577-0.0000028263)*AW692*1000)-AS692*AU692*EXP(-0.0000091577*AW692*1000))))^2*T692^2+(1/(0.0000091577*(EXP(-0.0000091577*AW692*1000)+(AJ692/1000)*EXP(-(0.0000091577-0.0000028263)*AW692*1000)-AS692*AU692*EXP(-0.0000091577*AW692*1000))))^2*AO692^2)/1000</f>
        <v>5.5192003261142828</v>
      </c>
      <c r="AZ692" s="9" t="str">
        <f>Input!B692</f>
        <v>E6-7,5</v>
      </c>
      <c r="BA692" s="48">
        <f>Input!E692</f>
        <v>7.5</v>
      </c>
      <c r="BB692" s="58">
        <f t="shared" ref="BB692:BB693" si="2206">((U692-1)*EXP(0.0000028263*AW692*1000))*1000</f>
        <v>4.147149494966671</v>
      </c>
      <c r="BC692" s="22">
        <f t="shared" ref="BC692:BC693" si="2207">SQRT((EXP(0.0000028263*AW692*1000)*V692)^2+((U692-1)*0.0000028263*EXP(0.0000028263*AW692*1000)*AX692*1000)^2)*1000</f>
        <v>5.7265359444332562</v>
      </c>
      <c r="BD692" s="9">
        <f t="shared" ref="BD692:BD693" si="2208">AW692*1000-58</f>
        <v>261277.19999999998</v>
      </c>
      <c r="BE692" s="49">
        <f t="shared" ref="BE692:BE693" si="2209">AY692/2*1000</f>
        <v>2759.6001630571413</v>
      </c>
      <c r="BF692" s="89">
        <f t="shared" ref="BF692:BF693" si="2210">AY692/AW692*100</f>
        <v>2.111923815128725</v>
      </c>
      <c r="BG692" s="85"/>
      <c r="BH692" s="85"/>
      <c r="BI692" s="85"/>
      <c r="BJ692" s="85"/>
      <c r="BK692" s="85"/>
      <c r="BL692" s="85"/>
      <c r="BM692" s="90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s="154" customFormat="1" ht="15" customHeight="1" x14ac:dyDescent="0.2">
      <c r="A693" s="137">
        <f>Input!A693</f>
        <v>9186</v>
      </c>
      <c r="B693" s="137" t="str">
        <f>Input!B693</f>
        <v>Hu1-13</v>
      </c>
      <c r="C693" s="137">
        <f>Input!O693</f>
        <v>2.1115065600056031</v>
      </c>
      <c r="D693" s="137">
        <f>C693*Input!P693/100</f>
        <v>8.3462919288343151E-2</v>
      </c>
      <c r="E693" s="138">
        <f>Input!M693</f>
        <v>2.6999921642465665</v>
      </c>
      <c r="F693" s="139">
        <f>E693*Input!N693/100</f>
        <v>1.5921079892370108E-3</v>
      </c>
      <c r="G693" s="140">
        <f t="shared" si="2185"/>
        <v>372.27491960631659</v>
      </c>
      <c r="H693" s="139">
        <f>G693*Input!L693/100</f>
        <v>9.7063506199634983E-2</v>
      </c>
      <c r="I693" s="137">
        <v>0</v>
      </c>
      <c r="J693" s="141">
        <f>(((C693*$G$4*0.000000001*Input!G693*(234/233))-(I693*0.000000000000001))/Input!F693)*1000000000000</f>
        <v>772.30859025894495</v>
      </c>
      <c r="K693" s="137">
        <f>J693*Input!P693/100</f>
        <v>30.527553527612699</v>
      </c>
      <c r="L693" s="142">
        <f t="shared" si="2186"/>
        <v>10.680466419037062</v>
      </c>
      <c r="M693" s="143">
        <f>L693*Input!P693/100</f>
        <v>0.42217387507978393</v>
      </c>
      <c r="N693" s="137">
        <v>0</v>
      </c>
      <c r="O693" s="141">
        <f>(((G693*$D$4*0.000000001*Input!G693*(238/236))-(N693*0.000000001))/Input!F693)*1000000</f>
        <v>13.716372286134499</v>
      </c>
      <c r="P693" s="137">
        <f>O693*Input!N693/100</f>
        <v>8.0881515840242231E-3</v>
      </c>
      <c r="Q693" s="144">
        <f t="shared" si="2187"/>
        <v>10.233774112887156</v>
      </c>
      <c r="R693" s="145">
        <f>Q693*Input!N693/100</f>
        <v>6.0345632631571677E-3</v>
      </c>
      <c r="S693" s="143">
        <f>Input!S693*0.0000028263/0.000000000155125</f>
        <v>1.00060642926786</v>
      </c>
      <c r="T693" s="137">
        <f>S693*Input!T693/100</f>
        <v>6.7734953748374762E-3</v>
      </c>
      <c r="U693" s="143">
        <f>S693</f>
        <v>1.00060642926786</v>
      </c>
      <c r="V693" s="137">
        <f>U693*Input!T693/100</f>
        <v>6.7734953748374762E-3</v>
      </c>
      <c r="W693" s="146">
        <v>0</v>
      </c>
      <c r="X693" s="141">
        <f>((($L$4*0.000000001*Input!G693/Input!W693*(232/229))-(W693*0.000000001))/Input!F693)*1000000000</f>
        <v>0.96189967096892948</v>
      </c>
      <c r="Y693" s="141">
        <f>X693*Input!X693/100</f>
        <v>1.445109204978662E-2</v>
      </c>
      <c r="Z693" s="141">
        <f t="shared" si="2188"/>
        <v>2.3486837687771919E-4</v>
      </c>
      <c r="AA693" s="141">
        <f>Z693*Input!X693/100</f>
        <v>3.5285431903984184E-6</v>
      </c>
      <c r="AB693" s="142">
        <v>0</v>
      </c>
      <c r="AC693" s="142">
        <v>0.85</v>
      </c>
      <c r="AD693" s="141">
        <f>(((Input!G693*$L$4*0.000000001*Input!U693*(230/229))-((AB693*0.000000000000001)+(Input!G693*AC693*0.000000000000001)))/Input!F693)*1000000000000</f>
        <v>225.35402421415995</v>
      </c>
      <c r="AE693" s="141">
        <f>AD693*Input!V693/100</f>
        <v>1.4568390590728828</v>
      </c>
      <c r="AF693" s="141">
        <f t="shared" si="2189"/>
        <v>10.273557272072871</v>
      </c>
      <c r="AG693" s="141">
        <f>AF693*Input!V693/100</f>
        <v>6.6415141960609284E-2</v>
      </c>
      <c r="AH693" s="137">
        <f t="shared" si="2190"/>
        <v>43741.764679634369</v>
      </c>
      <c r="AI693" s="146">
        <f t="shared" si="2191"/>
        <v>715.41157423380935</v>
      </c>
      <c r="AJ693" s="143">
        <f t="shared" si="2192"/>
        <v>0.60642926786003137</v>
      </c>
      <c r="AK693" s="146">
        <f t="shared" si="2193"/>
        <v>6.7734953748374762</v>
      </c>
      <c r="AL693" s="146">
        <f t="shared" si="2194"/>
        <v>1.0038874376888598</v>
      </c>
      <c r="AM693" s="146">
        <f t="shared" si="2195"/>
        <v>6.5167413871396436E-3</v>
      </c>
      <c r="AN693" s="137">
        <f>AF693/Q693</f>
        <v>1.0038874376888598</v>
      </c>
      <c r="AO693" s="141">
        <f t="shared" si="2196"/>
        <v>6.5167413871396436E-3</v>
      </c>
      <c r="AP693" s="137" t="str">
        <f t="shared" si="2197"/>
        <v>Out of range</v>
      </c>
      <c r="AQ693" s="137" t="e">
        <f t="shared" si="2198"/>
        <v>#VALUE!</v>
      </c>
      <c r="AR693" s="137" t="e">
        <f t="shared" si="2199"/>
        <v>#VALUE!</v>
      </c>
      <c r="AS693" s="145">
        <f t="shared" si="2200"/>
        <v>2.2950318649495583E-5</v>
      </c>
      <c r="AT693" s="145">
        <f t="shared" si="2201"/>
        <v>3.4505941497493507E-7</v>
      </c>
      <c r="AU693" s="137">
        <v>0.75</v>
      </c>
      <c r="AV693" s="137">
        <f t="shared" si="2202"/>
        <v>0.375</v>
      </c>
      <c r="AW693" s="137" t="str">
        <f t="shared" si="2203"/>
        <v>Out of range</v>
      </c>
      <c r="AX693" s="147">
        <f t="shared" si="2204"/>
        <v>272.69646909490001</v>
      </c>
      <c r="AY693" s="147" t="e">
        <f t="shared" si="2205"/>
        <v>#VALUE!</v>
      </c>
      <c r="AZ693" s="137" t="str">
        <f>Input!B693</f>
        <v>Hu1-13</v>
      </c>
      <c r="BA693" s="148">
        <f>Input!E693</f>
        <v>0</v>
      </c>
      <c r="BB693" s="137" t="e">
        <f t="shared" si="2206"/>
        <v>#VALUE!</v>
      </c>
      <c r="BC693" s="143" t="e">
        <f t="shared" si="2207"/>
        <v>#VALUE!</v>
      </c>
      <c r="BD693" s="137" t="e">
        <f t="shared" si="2208"/>
        <v>#VALUE!</v>
      </c>
      <c r="BE693" s="149" t="e">
        <f t="shared" si="2209"/>
        <v>#VALUE!</v>
      </c>
      <c r="BF693" s="150" t="e">
        <f t="shared" si="2210"/>
        <v>#VALUE!</v>
      </c>
      <c r="BG693" s="151"/>
      <c r="BH693" s="151"/>
      <c r="BI693" s="151"/>
      <c r="BJ693" s="151"/>
      <c r="BK693" s="151"/>
      <c r="BL693" s="151"/>
      <c r="BM693" s="155"/>
      <c r="BN693" s="151"/>
      <c r="BO693" s="151"/>
      <c r="BP693" s="151"/>
      <c r="BQ693" s="151"/>
      <c r="BR693" s="151"/>
      <c r="BS693" s="151"/>
      <c r="BT693" s="151"/>
      <c r="BU693" s="151"/>
      <c r="BV693" s="151"/>
      <c r="BW693" s="151"/>
      <c r="BX693" s="151"/>
      <c r="BY693" s="151"/>
      <c r="BZ693" s="151"/>
      <c r="CA693" s="151"/>
      <c r="CB693" s="151"/>
      <c r="CC693" s="151"/>
      <c r="CD693" s="151"/>
      <c r="CE693" s="151"/>
      <c r="CF693" s="151"/>
      <c r="CG693" s="151"/>
      <c r="CH693" s="151"/>
      <c r="CI693" s="151"/>
      <c r="CJ693" s="151"/>
      <c r="CK693" s="151"/>
      <c r="CL693" s="151"/>
      <c r="CM693" s="151"/>
      <c r="CN693" s="151"/>
      <c r="CO693" s="151"/>
      <c r="CP693" s="151"/>
      <c r="CQ693" s="151"/>
      <c r="CR693" s="151"/>
      <c r="CS693" s="151"/>
      <c r="CT693" s="151"/>
      <c r="CU693" s="151"/>
      <c r="CV693" s="151"/>
      <c r="CW693" s="151"/>
      <c r="CX693" s="151"/>
      <c r="CY693" s="151"/>
      <c r="CZ693" s="151"/>
      <c r="DA693" s="151"/>
      <c r="DB693" s="151"/>
      <c r="DC693" s="151"/>
      <c r="DD693" s="151"/>
      <c r="DE693" s="151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s="154" customFormat="1" ht="15" customHeight="1" x14ac:dyDescent="0.2">
      <c r="A695" s="137">
        <f>Input!A695</f>
        <v>9186</v>
      </c>
      <c r="B695" s="137" t="str">
        <f>Input!B695</f>
        <v>Hu1-13</v>
      </c>
      <c r="C695" s="137">
        <f>Input!O695</f>
        <v>2.0239624132741905</v>
      </c>
      <c r="D695" s="137">
        <f>C695*Input!P695/100</f>
        <v>9.7343487449686017E-2</v>
      </c>
      <c r="E695" s="138">
        <f>Input!M695</f>
        <v>2.6978275638711682</v>
      </c>
      <c r="F695" s="139">
        <f>E695*Input!N695/100</f>
        <v>1.3680747207262497E-3</v>
      </c>
      <c r="G695" s="140">
        <f t="shared" ref="G695:G705" si="2211">E695*137.88</f>
        <v>371.97646450655668</v>
      </c>
      <c r="H695" s="139">
        <f>G695*Input!L695/100</f>
        <v>8.4694563098905037E-2</v>
      </c>
      <c r="I695" s="137">
        <v>0</v>
      </c>
      <c r="J695" s="141">
        <f>(((C695*$G$4*0.000000001*Input!G695*(234/233))-(I695*0.000000000000001))/Input!F695)*1000000000000</f>
        <v>740.28827934530989</v>
      </c>
      <c r="K695" s="137">
        <f>J695*Input!P695/100</f>
        <v>35.60453611044278</v>
      </c>
      <c r="L695" s="142">
        <f t="shared" ref="L695:L705" si="2212">(J695/234)*602200000000*0.0000028263/(365.2425*24*60)</f>
        <v>10.237648794380654</v>
      </c>
      <c r="M695" s="143">
        <f>L695*Input!P695/100</f>
        <v>0.4923848537868471</v>
      </c>
      <c r="N695" s="137">
        <v>0</v>
      </c>
      <c r="O695" s="141">
        <f>(((G695*$D$4*0.000000001*Input!G695*(238/236))-(N695*0.000000001))/Input!F695)*1000000</f>
        <v>13.705375785850967</v>
      </c>
      <c r="P695" s="137">
        <f>O695*Input!N695/100</f>
        <v>6.9500283864590805E-3</v>
      </c>
      <c r="Q695" s="144">
        <f t="shared" ref="Q695:Q705" si="2213">(O695/238.05)*602200000000000000*0.00000000015512/(365.2425*24*60)</f>
        <v>10.225569633044644</v>
      </c>
      <c r="R695" s="145">
        <f>Q695*Input!N695/100</f>
        <v>5.1854104789116973E-3</v>
      </c>
      <c r="S695" s="143">
        <f>Input!S695*0.0000028263/0.000000000155125</f>
        <v>1.001644730225312</v>
      </c>
      <c r="T695" s="137">
        <f>S695*Input!T695/100</f>
        <v>2.3981261243239483E-3</v>
      </c>
      <c r="U695" s="143">
        <f>S695</f>
        <v>1.001644730225312</v>
      </c>
      <c r="V695" s="137">
        <f>U695*Input!T695/100</f>
        <v>2.3981261243239483E-3</v>
      </c>
      <c r="W695" s="146">
        <v>0</v>
      </c>
      <c r="X695" s="141">
        <f>((($L$4*0.000000001*Input!G695/Input!W695*(232/229))-(W695*0.000000001))/Input!F695)*1000000000</f>
        <v>0.88237998811856078</v>
      </c>
      <c r="Y695" s="141">
        <f>X695*Input!X695/100</f>
        <v>1.5404738167470521E-2</v>
      </c>
      <c r="Z695" s="141">
        <f t="shared" ref="Z695:Z705" si="2214">(X695/232)*6.022E+23*0.000000001*0.000000000049475/(365.2425*24*60)</f>
        <v>2.154519456171866E-4</v>
      </c>
      <c r="AA695" s="141">
        <f>Z695*Input!X695/100</f>
        <v>3.761396285722318E-6</v>
      </c>
      <c r="AB695" s="142">
        <v>0</v>
      </c>
      <c r="AC695" s="142">
        <v>0.85</v>
      </c>
      <c r="AD695" s="141">
        <f>(((Input!G695*$L$4*0.000000001*Input!U695*(230/229))-((AB695*0.000000000000001)+(Input!G695*AC695*0.000000000000001)))/Input!F695)*1000000000000</f>
        <v>224.86310032199339</v>
      </c>
      <c r="AE695" s="141">
        <f>AD695*Input!V695/100</f>
        <v>1.2752694766873867</v>
      </c>
      <c r="AF695" s="141">
        <f t="shared" ref="AF695:AF705" si="2215">(AD695/230)*602200000000*0.0000091577/(365.2425*24*60)</f>
        <v>10.251176776583653</v>
      </c>
      <c r="AG695" s="141">
        <f>AF695*Input!V695/100</f>
        <v>5.8137652752202514E-2</v>
      </c>
      <c r="AH695" s="137">
        <f t="shared" ref="AH695:AH705" si="2216">AF695/Z695</f>
        <v>47579.875629426286</v>
      </c>
      <c r="AI695" s="146">
        <f t="shared" ref="AI695:AI705" si="2217">AH695*SQRT((AG695/AF695)^2+(AA695/Z695)^2)</f>
        <v>873.38748754903884</v>
      </c>
      <c r="AJ695" s="143">
        <f t="shared" ref="AJ695:AJ705" si="2218">(U695-1)*1000</f>
        <v>1.6447302253119744</v>
      </c>
      <c r="AK695" s="146">
        <f t="shared" ref="AK695:AK705" si="2219">V695*1000</f>
        <v>2.3981261243239484</v>
      </c>
      <c r="AL695" s="146">
        <f t="shared" ref="AL695:AL705" si="2220">AF695/Q695</f>
        <v>1.0025042266062378</v>
      </c>
      <c r="AM695" s="146">
        <f t="shared" ref="AM695:AM705" si="2221">AL695*SQRT((R695/Q695)^2+(AG695/AF695)^2)</f>
        <v>5.7082001531843091E-3</v>
      </c>
      <c r="AN695" s="137">
        <f>AF695/Q695</f>
        <v>1.0025042266062378</v>
      </c>
      <c r="AO695" s="141">
        <f t="shared" ref="AO695:AO705" si="2222">AN695*SQRT((R695/Q695)^2+(AG695/AF695)^2)</f>
        <v>5.7082001531843091E-3</v>
      </c>
      <c r="AP695" s="137" t="str">
        <f t="shared" ref="AP695:AP705" si="2223">ThU_Alter_Kombi(AN695,U695)</f>
        <v>Out of range</v>
      </c>
      <c r="AQ695" s="137" t="e">
        <f t="shared" ref="AQ695:AQ705" si="2224">Montealter(AN695,AO695,U695,V695)</f>
        <v>#VALUE!</v>
      </c>
      <c r="AR695" s="137" t="e">
        <f t="shared" ref="AR695:AR705" si="2225">(AQ695/AP695)*100</f>
        <v>#VALUE!</v>
      </c>
      <c r="AS695" s="145">
        <f t="shared" ref="AS695:AS705" si="2226">Z695/Q695</f>
        <v>2.1069921124094501E-5</v>
      </c>
      <c r="AT695" s="145">
        <f t="shared" ref="AT695:AT705" si="2227">AS695*SQRT((Y695/X695)^2+(P695/O695)^2)</f>
        <v>3.6799736862374881E-7</v>
      </c>
      <c r="AU695" s="137">
        <v>0.75</v>
      </c>
      <c r="AV695" s="137">
        <f t="shared" ref="AV695:AV705" si="2228">AU695/2</f>
        <v>0.375</v>
      </c>
      <c r="AW695" s="137" t="str">
        <f t="shared" ref="AW695:AW705" si="2229">marincorr_age(AN695,U695,AS695,AU695)</f>
        <v>Out of range</v>
      </c>
      <c r="AX695" s="147">
        <f t="shared" ref="AX695:AX705" si="2230">marincorr_age_error(AN695, AO695, U695, V695, AS695, AT695, AU695, AV695)</f>
        <v>310.59755733970002</v>
      </c>
      <c r="AY695" s="147" t="e">
        <f t="shared" ref="AY695:AY705" si="2231">SQRT(((AU695*EXP(-0.0000091577*AW695*1000))/(0.0000091577*(EXP(-0.0000091577*AW695*1000)+(AJ695/1000)*EXP(-(0.0000091577-0.0000028263)*AW695*1000)-AS695*AU695*EXP(-0.0000091577*AW695*1000))))^2*AT695^2+((AS695*EXP(-0.0000091577*AW695*1000))/(0.0000091577*(EXP(-0.0000091577*AW695*1000)+(AJ695/1000)*EXP(-(0.0000091577-0.0000028263)*AW695*1000)-AS695*AU695*EXP(-0.0000091577*AW695*1000))))^2*AV695^2+((0.0000091577/(0.0000091577-0.0000028263))*(EXP(-(0.0000091577-0.0000028263)*AW695*1000)-1)/(0.0000091577*(EXP(-0.0000091577*AW695*1000)+(AJ695/1000)*EXP(-(0.0000091577-0.0000028263)*AW695*1000)-AS695*AU695*EXP(-0.0000091577*AW695*1000))))^2*T695^2+(1/(0.0000091577*(EXP(-0.0000091577*AW695*1000)+(AJ695/1000)*EXP(-(0.0000091577-0.0000028263)*AW695*1000)-AS695*AU695*EXP(-0.0000091577*AW695*1000))))^2*AO695^2)/1000</f>
        <v>#VALUE!</v>
      </c>
      <c r="AZ695" s="137" t="str">
        <f>Input!B695</f>
        <v>Hu1-13</v>
      </c>
      <c r="BA695" s="148">
        <f>Input!E695</f>
        <v>0</v>
      </c>
      <c r="BB695" s="137" t="e">
        <f t="shared" ref="BB695:BB705" si="2232">((U695-1)*EXP(0.0000028263*AW695*1000))*1000</f>
        <v>#VALUE!</v>
      </c>
      <c r="BC695" s="143" t="e">
        <f t="shared" ref="BC695:BC705" si="2233">SQRT((EXP(0.0000028263*AW695*1000)*V695)^2+((U695-1)*0.0000028263*EXP(0.0000028263*AW695*1000)*AX695*1000)^2)*1000</f>
        <v>#VALUE!</v>
      </c>
      <c r="BD695" s="137" t="e">
        <f t="shared" ref="BD695:BD705" si="2234">AW695*1000-58</f>
        <v>#VALUE!</v>
      </c>
      <c r="BE695" s="149" t="e">
        <f t="shared" ref="BE695:BE705" si="2235">AY695/2*1000</f>
        <v>#VALUE!</v>
      </c>
      <c r="BF695" s="150" t="e">
        <f t="shared" ref="BF695:BF705" si="2236">AY695/AW695*100</f>
        <v>#VALUE!</v>
      </c>
      <c r="BG695" s="151"/>
      <c r="BH695" s="151"/>
      <c r="BI695" s="151"/>
      <c r="BJ695" s="151"/>
      <c r="BK695" s="151"/>
      <c r="BL695" s="151"/>
      <c r="BM695" s="155"/>
      <c r="BN695" s="151"/>
      <c r="BO695" s="151"/>
      <c r="BP695" s="151"/>
      <c r="BQ695" s="151"/>
      <c r="BR695" s="151"/>
      <c r="BS695" s="151"/>
      <c r="BT695" s="151"/>
      <c r="BU695" s="151"/>
      <c r="BV695" s="151"/>
      <c r="BW695" s="151"/>
      <c r="BX695" s="151"/>
      <c r="BY695" s="151"/>
      <c r="BZ695" s="151"/>
      <c r="CA695" s="151"/>
      <c r="CB695" s="151"/>
      <c r="CC695" s="151"/>
      <c r="CD695" s="151"/>
      <c r="CE695" s="151"/>
      <c r="CF695" s="151"/>
      <c r="CG695" s="151"/>
      <c r="CH695" s="151"/>
      <c r="CI695" s="151"/>
      <c r="CJ695" s="151"/>
      <c r="CK695" s="151"/>
      <c r="CL695" s="151"/>
      <c r="CM695" s="151"/>
      <c r="CN695" s="151"/>
      <c r="CO695" s="151"/>
      <c r="CP695" s="151"/>
      <c r="CQ695" s="151"/>
      <c r="CR695" s="151"/>
      <c r="CS695" s="151"/>
      <c r="CT695" s="151"/>
      <c r="CU695" s="151"/>
      <c r="CV695" s="151"/>
      <c r="CW695" s="151"/>
      <c r="CX695" s="151"/>
      <c r="CY695" s="151"/>
      <c r="CZ695" s="151"/>
      <c r="DA695" s="151"/>
      <c r="DB695" s="151"/>
      <c r="DC695" s="151"/>
      <c r="DD695" s="151"/>
      <c r="DE695" s="151"/>
    </row>
    <row r="696" spans="1:109" ht="15" customHeight="1" x14ac:dyDescent="0.2">
      <c r="A696" s="9">
        <f>Input!A696</f>
        <v>9769</v>
      </c>
      <c r="B696" s="9" t="str">
        <f>Input!B696</f>
        <v>CH-3-5,5</v>
      </c>
      <c r="C696" s="9">
        <f>Input!O696</f>
        <v>0.17999285036725532</v>
      </c>
      <c r="D696" s="9">
        <f>C696*Input!P696/100</f>
        <v>1.0555764128978367E-3</v>
      </c>
      <c r="E696" s="11">
        <f>Input!M696</f>
        <v>0.23096893864549178</v>
      </c>
      <c r="F696" s="12">
        <f>E696*Input!N696/100</f>
        <v>9.0759663095365715E-5</v>
      </c>
      <c r="G696" s="13">
        <f t="shared" si="2211"/>
        <v>31.845997260440406</v>
      </c>
      <c r="H696" s="12">
        <f>G696*Input!L696/100</f>
        <v>8.4792270860826694E-3</v>
      </c>
      <c r="I696" s="9">
        <v>0.3</v>
      </c>
      <c r="J696" s="21">
        <f>(((C696*$G$4*0.000000001*Input!G696*(234/233))-(I696*0.000000000000001))/Input!F696)*1000000000000</f>
        <v>8.1350042911424048</v>
      </c>
      <c r="K696" s="9">
        <f>J696*Input!P696/100</f>
        <v>4.7708109688976812E-2</v>
      </c>
      <c r="L696" s="14">
        <f t="shared" si="2212"/>
        <v>0.11250119608424558</v>
      </c>
      <c r="M696" s="22">
        <f>L696*Input!P696/100</f>
        <v>6.5976847839800635E-4</v>
      </c>
      <c r="N696" s="9">
        <v>5.0000000000000001E-3</v>
      </c>
      <c r="O696" s="21">
        <f>(((G696*$D$4*0.000000001*Input!G696*(238/236))-(N696*0.000000001))/Input!F696)*1000000</f>
        <v>0.14499298955974274</v>
      </c>
      <c r="P696" s="9">
        <f>O696*Input!N696/100</f>
        <v>5.6975258061995631E-5</v>
      </c>
      <c r="Q696" s="23">
        <f t="shared" si="2213"/>
        <v>0.10817915059119321</v>
      </c>
      <c r="R696" s="24">
        <f>Q696*Input!N696/100</f>
        <v>4.250919331048832E-5</v>
      </c>
      <c r="S696" s="65">
        <f>Input!S696*0.0000028263/0.000000000155125</f>
        <v>1.038274429149453</v>
      </c>
      <c r="T696" s="9">
        <f>S696*Input!T696/100</f>
        <v>2.2850445527202272E-3</v>
      </c>
      <c r="U696" s="9">
        <f>S696*1/((U695+U697)/2)</f>
        <v>1.0361412330887665</v>
      </c>
      <c r="V696" s="9">
        <f>U696*Input!T696/100</f>
        <v>2.280349793895868E-3</v>
      </c>
      <c r="W696" s="3">
        <v>3.0000000000000001E-3</v>
      </c>
      <c r="X696" s="21">
        <f>((($L$4*0.000000001*Input!G696/Input!W696*(232/229))-(W696*0.000000001))/Input!F696)*1000000000</f>
        <v>0.55935057777507968</v>
      </c>
      <c r="Y696" s="21">
        <f>X696*Input!X696/100</f>
        <v>2.8163475462323474E-3</v>
      </c>
      <c r="Z696" s="21">
        <f t="shared" si="2214"/>
        <v>1.3657740643087388E-4</v>
      </c>
      <c r="AA696" s="21">
        <f>Z696*Input!X696/100</f>
        <v>6.8767148682027624E-7</v>
      </c>
      <c r="AB696" s="14">
        <v>0.05</v>
      </c>
      <c r="AC696" s="14">
        <v>0.85</v>
      </c>
      <c r="AD696" s="21">
        <f>(((Input!G696*$L$4*0.000000001*Input!U696*(230/229))-((AB696*0.000000000000001)+(Input!G696*AC696*0.000000000000001)))/Input!F696)*1000000000000</f>
        <v>0.22551892039171026</v>
      </c>
      <c r="AE696" s="21">
        <f>AD696*Input!V696/100</f>
        <v>5.2706571774745982E-3</v>
      </c>
      <c r="AF696" s="21">
        <f t="shared" si="2215"/>
        <v>1.0281074645369915E-2</v>
      </c>
      <c r="AG696" s="21">
        <f>AF696*Input!V696/100</f>
        <v>2.4028147961000491E-4</v>
      </c>
      <c r="AH696" s="9">
        <f t="shared" si="2216"/>
        <v>75.276540344712799</v>
      </c>
      <c r="AI696" s="3">
        <f t="shared" si="2217"/>
        <v>1.7996706080944582</v>
      </c>
      <c r="AJ696" s="22">
        <f t="shared" si="2218"/>
        <v>36.141233088766491</v>
      </c>
      <c r="AK696" s="3">
        <f t="shared" si="2219"/>
        <v>2.2803497938958679</v>
      </c>
      <c r="AL696" s="3">
        <f t="shared" si="2220"/>
        <v>9.5037487253175845E-2</v>
      </c>
      <c r="AM696" s="3">
        <f t="shared" si="2221"/>
        <v>2.2214580059132425E-3</v>
      </c>
      <c r="AN696" s="9">
        <f>AL696*1/((AN695+AN697)/2)</f>
        <v>9.4520900164582616E-2</v>
      </c>
      <c r="AO696" s="21">
        <f t="shared" si="2222"/>
        <v>2.209383017854586E-3</v>
      </c>
      <c r="AP696" s="58">
        <f t="shared" si="2223"/>
        <v>10.4399</v>
      </c>
      <c r="AQ696" s="58">
        <f t="shared" si="2224"/>
        <v>0.2576</v>
      </c>
      <c r="AR696" s="58">
        <f t="shared" si="2225"/>
        <v>2.467456584833188</v>
      </c>
      <c r="AS696" s="67">
        <f t="shared" si="2226"/>
        <v>1.2625113590233029E-3</v>
      </c>
      <c r="AT696" s="67">
        <f t="shared" si="2227"/>
        <v>6.3761134959873822E-6</v>
      </c>
      <c r="AU696" s="58">
        <v>0.75</v>
      </c>
      <c r="AV696" s="58">
        <f t="shared" si="2228"/>
        <v>0.375</v>
      </c>
      <c r="AW696" s="58">
        <f t="shared" si="2229"/>
        <v>10.3401</v>
      </c>
      <c r="AX696" s="57">
        <f t="shared" si="2230"/>
        <v>0.2491428903</v>
      </c>
      <c r="AY696" s="47">
        <f t="shared" si="2231"/>
        <v>0.26188337137871304</v>
      </c>
      <c r="AZ696" s="9" t="str">
        <f>Input!B696</f>
        <v>CH-3-5,5</v>
      </c>
      <c r="BA696" s="48">
        <f>Input!E696</f>
        <v>5.5</v>
      </c>
      <c r="BB696" s="58">
        <f t="shared" si="2232"/>
        <v>37.213017355878769</v>
      </c>
      <c r="BC696" s="22">
        <f t="shared" si="2233"/>
        <v>2.3481207896845424</v>
      </c>
      <c r="BD696" s="9">
        <f t="shared" si="2234"/>
        <v>10282.1</v>
      </c>
      <c r="BE696" s="49">
        <f t="shared" si="2235"/>
        <v>130.94168568935652</v>
      </c>
      <c r="BF696" s="89">
        <f t="shared" si="2236"/>
        <v>2.5326966990523596</v>
      </c>
      <c r="BG696" s="85"/>
      <c r="BH696" s="85"/>
      <c r="BI696" s="85"/>
      <c r="BJ696" s="85"/>
      <c r="BK696" s="85"/>
      <c r="BL696" s="85"/>
      <c r="BM696" s="90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s="154" customFormat="1" ht="15" customHeight="1" x14ac:dyDescent="0.2">
      <c r="A697" s="137">
        <f>Input!A697</f>
        <v>9186</v>
      </c>
      <c r="B697" s="137" t="str">
        <f>Input!B697</f>
        <v>Hu1-13</v>
      </c>
      <c r="C697" s="137">
        <f>Input!O697</f>
        <v>2.0464732178638503</v>
      </c>
      <c r="D697" s="137">
        <f>C697*Input!P697/100</f>
        <v>9.6431352059772643E-2</v>
      </c>
      <c r="E697" s="138">
        <f>Input!M697</f>
        <v>2.698777285626619</v>
      </c>
      <c r="F697" s="139">
        <f>E697*Input!N697/100</f>
        <v>1.5156522588825306E-3</v>
      </c>
      <c r="G697" s="140">
        <f t="shared" si="2211"/>
        <v>372.1074121421982</v>
      </c>
      <c r="H697" s="139">
        <f>G697*Input!L697/100</f>
        <v>9.8717438163218194E-2</v>
      </c>
      <c r="I697" s="137">
        <v>0</v>
      </c>
      <c r="J697" s="141">
        <f>(((C697*$G$4*0.000000001*Input!G697*(234/233))-(I697*0.000000000000001))/Input!F697)*1000000000000</f>
        <v>748.52187335232463</v>
      </c>
      <c r="K697" s="137">
        <f>J697*Input!P697/100</f>
        <v>35.270911763517979</v>
      </c>
      <c r="L697" s="142">
        <f t="shared" si="2212"/>
        <v>10.351513414571425</v>
      </c>
      <c r="M697" s="143">
        <f>L697*Input!P697/100</f>
        <v>0.48777107157744692</v>
      </c>
      <c r="N697" s="137">
        <v>0</v>
      </c>
      <c r="O697" s="141">
        <f>(((G697*$D$4*0.000000001*Input!G697*(238/236))-(N697*0.000000001))/Input!F697)*1000000</f>
        <v>13.710200517321859</v>
      </c>
      <c r="P697" s="137">
        <f>O697*Input!N697/100</f>
        <v>7.6997448046130668E-3</v>
      </c>
      <c r="Q697" s="144">
        <f t="shared" si="2213"/>
        <v>10.229169361237965</v>
      </c>
      <c r="R697" s="145">
        <f>Q697*Input!N697/100</f>
        <v>5.7447732835992464E-3</v>
      </c>
      <c r="S697" s="143">
        <f>Input!S697*0.0000028263/0.000000000155125</f>
        <v>1.0024728475576459</v>
      </c>
      <c r="T697" s="137">
        <f>S697*Input!T697/100</f>
        <v>2.5202998004465178E-3</v>
      </c>
      <c r="U697" s="143">
        <f>S697</f>
        <v>1.0024728475576459</v>
      </c>
      <c r="V697" s="137">
        <f>U697*Input!T697/100</f>
        <v>2.5202998004465178E-3</v>
      </c>
      <c r="W697" s="146">
        <v>0</v>
      </c>
      <c r="X697" s="141">
        <f>((($L$4*0.000000001*Input!G697/Input!W697*(232/229))-(W697*0.000000001))/Input!F697)*1000000000</f>
        <v>0.91558348690692126</v>
      </c>
      <c r="Y697" s="141">
        <f>X697*Input!X697/100</f>
        <v>1.9782370074826808E-2</v>
      </c>
      <c r="Z697" s="141">
        <f t="shared" si="2214"/>
        <v>2.2355928997174707E-4</v>
      </c>
      <c r="AA697" s="141">
        <f>Z697*Input!X697/100</f>
        <v>4.830288740600905E-6</v>
      </c>
      <c r="AB697" s="142">
        <v>0</v>
      </c>
      <c r="AC697" s="142">
        <v>0.85</v>
      </c>
      <c r="AD697" s="141">
        <f>(((Input!G697*$L$4*0.000000001*Input!U697*(230/229))-((AB697*0.000000000000001)+(Input!G697*AC697*0.000000000000001)))/Input!F697)*1000000000000</f>
        <v>226.27108232455615</v>
      </c>
      <c r="AE697" s="141">
        <f>AD697*Input!V697/100</f>
        <v>1.5209861321836473</v>
      </c>
      <c r="AF697" s="141">
        <f t="shared" si="2215"/>
        <v>10.315364597466008</v>
      </c>
      <c r="AG697" s="141">
        <f>AF697*Input!V697/100</f>
        <v>6.9339512322919752E-2</v>
      </c>
      <c r="AH697" s="137">
        <f t="shared" si="2216"/>
        <v>46141.516189148933</v>
      </c>
      <c r="AI697" s="146">
        <f t="shared" si="2217"/>
        <v>1044.0805959092338</v>
      </c>
      <c r="AJ697" s="143">
        <f t="shared" si="2218"/>
        <v>2.4728475576458742</v>
      </c>
      <c r="AK697" s="146">
        <f t="shared" si="2219"/>
        <v>2.520299800446518</v>
      </c>
      <c r="AL697" s="146">
        <f t="shared" si="2220"/>
        <v>1.0084264159859029</v>
      </c>
      <c r="AM697" s="146">
        <f t="shared" si="2221"/>
        <v>6.8022234764034146E-3</v>
      </c>
      <c r="AN697" s="137">
        <f>AF697/Q697</f>
        <v>1.0084264159859029</v>
      </c>
      <c r="AO697" s="141">
        <f t="shared" si="2222"/>
        <v>6.8022234764034146E-3</v>
      </c>
      <c r="AP697" s="137" t="str">
        <f t="shared" si="2223"/>
        <v>Out of range</v>
      </c>
      <c r="AQ697" s="137" t="e">
        <f t="shared" si="2224"/>
        <v>#VALUE!</v>
      </c>
      <c r="AR697" s="137" t="e">
        <f t="shared" si="2225"/>
        <v>#VALUE!</v>
      </c>
      <c r="AS697" s="145">
        <f t="shared" si="2226"/>
        <v>2.185507758028666E-5</v>
      </c>
      <c r="AT697" s="145">
        <f t="shared" si="2227"/>
        <v>4.7236681895593225E-7</v>
      </c>
      <c r="AU697" s="137">
        <v>0.75</v>
      </c>
      <c r="AV697" s="137">
        <f t="shared" si="2228"/>
        <v>0.375</v>
      </c>
      <c r="AW697" s="137" t="str">
        <f t="shared" si="2229"/>
        <v>Out of range</v>
      </c>
      <c r="AX697" s="147">
        <f t="shared" si="2230"/>
        <v>286.34316442030001</v>
      </c>
      <c r="AY697" s="147" t="e">
        <f t="shared" si="2231"/>
        <v>#VALUE!</v>
      </c>
      <c r="AZ697" s="137" t="str">
        <f>Input!B697</f>
        <v>Hu1-13</v>
      </c>
      <c r="BA697" s="148">
        <f>Input!E697</f>
        <v>0</v>
      </c>
      <c r="BB697" s="137" t="e">
        <f t="shared" si="2232"/>
        <v>#VALUE!</v>
      </c>
      <c r="BC697" s="143" t="e">
        <f t="shared" si="2233"/>
        <v>#VALUE!</v>
      </c>
      <c r="BD697" s="137" t="e">
        <f t="shared" si="2234"/>
        <v>#VALUE!</v>
      </c>
      <c r="BE697" s="149" t="e">
        <f t="shared" si="2235"/>
        <v>#VALUE!</v>
      </c>
      <c r="BF697" s="150" t="e">
        <f t="shared" si="2236"/>
        <v>#VALUE!</v>
      </c>
      <c r="BG697" s="151"/>
      <c r="BH697" s="151"/>
      <c r="BI697" s="151"/>
      <c r="BJ697" s="151"/>
      <c r="BK697" s="151"/>
      <c r="BL697" s="151"/>
      <c r="BM697" s="155"/>
      <c r="BN697" s="151"/>
      <c r="BO697" s="151"/>
      <c r="BP697" s="151"/>
      <c r="BQ697" s="151"/>
      <c r="BR697" s="151"/>
      <c r="BS697" s="151"/>
      <c r="BT697" s="151"/>
      <c r="BU697" s="151"/>
      <c r="BV697" s="151"/>
      <c r="BW697" s="151"/>
      <c r="BX697" s="151"/>
      <c r="BY697" s="151"/>
      <c r="BZ697" s="151"/>
      <c r="CA697" s="151"/>
      <c r="CB697" s="151"/>
      <c r="CC697" s="151"/>
      <c r="CD697" s="151"/>
      <c r="CE697" s="151"/>
      <c r="CF697" s="151"/>
      <c r="CG697" s="151"/>
      <c r="CH697" s="151"/>
      <c r="CI697" s="151"/>
      <c r="CJ697" s="151"/>
      <c r="CK697" s="151"/>
      <c r="CL697" s="151"/>
      <c r="CM697" s="151"/>
      <c r="CN697" s="151"/>
      <c r="CO697" s="151"/>
      <c r="CP697" s="151"/>
      <c r="CQ697" s="151"/>
      <c r="CR697" s="151"/>
      <c r="CS697" s="151"/>
      <c r="CT697" s="151"/>
      <c r="CU697" s="151"/>
      <c r="CV697" s="151"/>
      <c r="CW697" s="151"/>
      <c r="CX697" s="151"/>
      <c r="CY697" s="151"/>
      <c r="CZ697" s="151"/>
      <c r="DA697" s="151"/>
      <c r="DB697" s="151"/>
      <c r="DC697" s="151"/>
      <c r="DD697" s="151"/>
      <c r="DE697" s="151"/>
    </row>
    <row r="698" spans="1:109" ht="15" customHeight="1" x14ac:dyDescent="0.2">
      <c r="A698" s="9">
        <f>Input!A698</f>
        <v>9770</v>
      </c>
      <c r="B698" s="9" t="str">
        <f>Input!B698</f>
        <v>CH-3-3,5</v>
      </c>
      <c r="C698" s="9">
        <f>Input!O698</f>
        <v>0.19271688340452772</v>
      </c>
      <c r="D698" s="9">
        <f>C698*Input!P698/100</f>
        <v>9.7895391600880512E-4</v>
      </c>
      <c r="E698" s="11">
        <f>Input!M698</f>
        <v>0.24737886150137753</v>
      </c>
      <c r="F698" s="12">
        <f>E698*Input!N698/100</f>
        <v>7.1521968027659898E-5</v>
      </c>
      <c r="G698" s="13">
        <f t="shared" si="2211"/>
        <v>34.108597423809933</v>
      </c>
      <c r="H698" s="12">
        <f>G698*Input!L698/100</f>
        <v>6.9984043549853004E-3</v>
      </c>
      <c r="I698" s="9">
        <v>0.3</v>
      </c>
      <c r="J698" s="21">
        <f>(((C698*$G$4*0.000000001*Input!G698*(234/233))-(I698*0.000000000000001))/Input!F698)*1000000000000</f>
        <v>7.8445261406414737</v>
      </c>
      <c r="K698" s="9">
        <f>J698*Input!P698/100</f>
        <v>3.9848244995196867E-2</v>
      </c>
      <c r="L698" s="14">
        <f t="shared" si="2212"/>
        <v>0.10848409440880134</v>
      </c>
      <c r="M698" s="22">
        <f>L698*Input!P698/100</f>
        <v>5.5107226294875782E-4</v>
      </c>
      <c r="N698" s="9">
        <v>5.0000000000000001E-3</v>
      </c>
      <c r="O698" s="21">
        <f>(((G698*$D$4*0.000000001*Input!G698*(238/236))-(N698*0.000000001))/Input!F698)*1000000</f>
        <v>0.13986201068433637</v>
      </c>
      <c r="P698" s="9">
        <f>O698*Input!N698/100</f>
        <v>4.0436786699309921E-5</v>
      </c>
      <c r="Q698" s="23">
        <f t="shared" si="2213"/>
        <v>0.10435093146054271</v>
      </c>
      <c r="R698" s="24">
        <f>Q698*Input!N698/100</f>
        <v>3.0169853391195694E-5</v>
      </c>
      <c r="S698" s="65">
        <f>Input!S698*0.0000028263/0.000000000155125</f>
        <v>1.0369621556706807</v>
      </c>
      <c r="T698" s="9">
        <f>S698*Input!T698/100</f>
        <v>2.4787442541958143E-3</v>
      </c>
      <c r="U698" s="9">
        <f>S698*1/((U697+U699)/2)</f>
        <v>1.0352279017335082</v>
      </c>
      <c r="V698" s="9">
        <f>U698*Input!T698/100</f>
        <v>2.4745987104471106E-3</v>
      </c>
      <c r="W698" s="3">
        <v>3.0000000000000001E-3</v>
      </c>
      <c r="X698" s="21">
        <f>((($L$4*0.000000001*Input!G698/Input!W698*(232/229))-(W698*0.000000001))/Input!F698)*1000000000</f>
        <v>0.85273181133532405</v>
      </c>
      <c r="Y698" s="21">
        <f>X698*Input!X698/100</f>
        <v>2.6243927891208656E-3</v>
      </c>
      <c r="Z698" s="21">
        <f t="shared" si="2214"/>
        <v>2.0821270916807937E-4</v>
      </c>
      <c r="AA698" s="21">
        <f>Z698*Input!X698/100</f>
        <v>6.4080162752266702E-7</v>
      </c>
      <c r="AB698" s="14">
        <v>0.05</v>
      </c>
      <c r="AC698" s="14">
        <v>0.85</v>
      </c>
      <c r="AD698" s="21">
        <f>(((Input!G698*$L$4*0.000000001*Input!U698*(230/229))-((AB698*0.000000000000001)+(Input!G698*AC698*0.000000000000001)))/Input!F698)*1000000000000</f>
        <v>0.224071446058629</v>
      </c>
      <c r="AE698" s="21">
        <f>AD698*Input!V698/100</f>
        <v>3.0278814039746611E-3</v>
      </c>
      <c r="AF698" s="21">
        <f t="shared" si="2215"/>
        <v>1.0215086427442049E-2</v>
      </c>
      <c r="AG698" s="21">
        <f>AF698*Input!V698/100</f>
        <v>1.3803664312298314E-4</v>
      </c>
      <c r="AH698" s="9">
        <f t="shared" si="2216"/>
        <v>49.060820870429851</v>
      </c>
      <c r="AI698" s="3">
        <f t="shared" si="2217"/>
        <v>0.67993669479235941</v>
      </c>
      <c r="AJ698" s="22">
        <f t="shared" si="2218"/>
        <v>35.227901733508205</v>
      </c>
      <c r="AK698" s="3">
        <f t="shared" si="2219"/>
        <v>2.4745987104471108</v>
      </c>
      <c r="AL698" s="3">
        <f t="shared" si="2220"/>
        <v>9.7891665023657107E-2</v>
      </c>
      <c r="AM698" s="3">
        <f t="shared" si="2221"/>
        <v>1.323114534945186E-3</v>
      </c>
      <c r="AN698" s="9">
        <f>AL698*1/((AN697+AN699)/2)</f>
        <v>9.693950408015671E-2</v>
      </c>
      <c r="AO698" s="21">
        <f t="shared" si="2222"/>
        <v>1.310245022677231E-3</v>
      </c>
      <c r="AP698" s="58">
        <f t="shared" si="2223"/>
        <v>10.730499999999999</v>
      </c>
      <c r="AQ698" s="58">
        <f t="shared" si="2224"/>
        <v>0.16400000000000001</v>
      </c>
      <c r="AR698" s="58">
        <f t="shared" si="2225"/>
        <v>1.5283537579795912</v>
      </c>
      <c r="AS698" s="67">
        <f t="shared" si="2226"/>
        <v>1.9953124160353949E-3</v>
      </c>
      <c r="AT698" s="67">
        <f t="shared" si="2227"/>
        <v>6.1678701430453515E-6</v>
      </c>
      <c r="AU698" s="58">
        <v>0.75</v>
      </c>
      <c r="AV698" s="58">
        <f t="shared" si="2228"/>
        <v>0.375</v>
      </c>
      <c r="AW698" s="58">
        <f t="shared" si="2229"/>
        <v>10.572699999999999</v>
      </c>
      <c r="AX698" s="57">
        <f t="shared" si="2230"/>
        <v>0.158813748</v>
      </c>
      <c r="AY698" s="47">
        <f t="shared" si="2231"/>
        <v>0.17367952941987394</v>
      </c>
      <c r="AZ698" s="9" t="str">
        <f>Input!B698</f>
        <v>CH-3-3,5</v>
      </c>
      <c r="BA698" s="48">
        <f>Input!E698</f>
        <v>3.5</v>
      </c>
      <c r="BB698" s="58">
        <f t="shared" si="2232"/>
        <v>36.296454107353668</v>
      </c>
      <c r="BC698" s="22">
        <f t="shared" si="2233"/>
        <v>2.5497116698975617</v>
      </c>
      <c r="BD698" s="9">
        <f t="shared" si="2234"/>
        <v>10514.699999999999</v>
      </c>
      <c r="BE698" s="49">
        <f t="shared" si="2235"/>
        <v>86.839764709936972</v>
      </c>
      <c r="BF698" s="89">
        <f t="shared" si="2236"/>
        <v>1.6427168974800566</v>
      </c>
      <c r="BG698" s="85"/>
      <c r="BH698" s="85"/>
      <c r="BI698" s="85"/>
      <c r="BJ698" s="85"/>
      <c r="BK698" s="85"/>
      <c r="BL698" s="85"/>
      <c r="BM698" s="90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s="154" customFormat="1" ht="15" customHeight="1" x14ac:dyDescent="0.2">
      <c r="A699" s="137">
        <f>Input!A699</f>
        <v>9186</v>
      </c>
      <c r="B699" s="137" t="str">
        <f>Input!B699</f>
        <v>Hu1-13</v>
      </c>
      <c r="C699" s="137">
        <f>Input!O699</f>
        <v>2.3177899750467073</v>
      </c>
      <c r="D699" s="137">
        <f>C699*Input!P699/100</f>
        <v>0.11238469782675092</v>
      </c>
      <c r="E699" s="138">
        <f>Input!M699</f>
        <v>2.6987274678515361</v>
      </c>
      <c r="F699" s="139">
        <f>E699*Input!N699/100</f>
        <v>1.5752505528908761E-3</v>
      </c>
      <c r="G699" s="140">
        <f t="shared" si="2211"/>
        <v>372.1005432673698</v>
      </c>
      <c r="H699" s="139">
        <f>G699*Input!L699/100</f>
        <v>0.11737426413547224</v>
      </c>
      <c r="I699" s="137">
        <v>0</v>
      </c>
      <c r="J699" s="141">
        <f>(((C699*$G$4*0.000000001*Input!G699*(234/233))-(I699*0.000000000000001))/Input!F699)*1000000000000</f>
        <v>847.75919812434176</v>
      </c>
      <c r="K699" s="137">
        <f>J699*Input!P699/100</f>
        <v>41.10603736179025</v>
      </c>
      <c r="L699" s="142">
        <f t="shared" si="2212"/>
        <v>11.723893481439816</v>
      </c>
      <c r="M699" s="143">
        <f>L699*Input!P699/100</f>
        <v>0.56846661710066171</v>
      </c>
      <c r="N699" s="137">
        <v>0</v>
      </c>
      <c r="O699" s="141">
        <f>(((G699*$D$4*0.000000001*Input!G699*(238/236))-(N699*0.000000001))/Input!F699)*1000000</f>
        <v>13.709947435420901</v>
      </c>
      <c r="P699" s="137">
        <f>O699*Input!N699/100</f>
        <v>8.0025132344855605E-3</v>
      </c>
      <c r="Q699" s="144">
        <f t="shared" si="2213"/>
        <v>10.228980537039229</v>
      </c>
      <c r="R699" s="145">
        <f>Q699*Input!N699/100</f>
        <v>5.9706685608046303E-3</v>
      </c>
      <c r="S699" s="143">
        <f>Input!S699*0.0000028263/0.000000000155125</f>
        <v>1.000877630021771</v>
      </c>
      <c r="T699" s="137">
        <f>S699*Input!T699/100</f>
        <v>2.7251063415610916E-3</v>
      </c>
      <c r="U699" s="143">
        <f>S699</f>
        <v>1.000877630021771</v>
      </c>
      <c r="V699" s="137">
        <f>U699*Input!T699/100</f>
        <v>2.7251063415610916E-3</v>
      </c>
      <c r="W699" s="146">
        <v>0</v>
      </c>
      <c r="X699" s="141">
        <f>((($L$4*0.000000001*Input!G699/Input!W699*(232/229))-(W699*0.000000001))/Input!F699)*1000000000</f>
        <v>0.87936055100165245</v>
      </c>
      <c r="Y699" s="141">
        <f>X699*Input!X699/100</f>
        <v>2.8291097445131329E-2</v>
      </c>
      <c r="Z699" s="141">
        <f t="shared" si="2214"/>
        <v>2.1471468546819598E-4</v>
      </c>
      <c r="AA699" s="141">
        <f>Z699*Input!X699/100</f>
        <v>6.9078765047649274E-6</v>
      </c>
      <c r="AB699" s="142">
        <v>0</v>
      </c>
      <c r="AC699" s="142">
        <v>0.85</v>
      </c>
      <c r="AD699" s="141">
        <f>(((Input!G699*$L$4*0.000000001*Input!U699*(230/229))-((AB699*0.000000000000001)+(Input!G699*AC699*0.000000000000001)))/Input!F699)*1000000000000</f>
        <v>226.89327506089816</v>
      </c>
      <c r="AE699" s="141">
        <f>AD699*Input!V699/100</f>
        <v>1.3606050048049021</v>
      </c>
      <c r="AF699" s="141">
        <f t="shared" si="2215"/>
        <v>10.343729445767996</v>
      </c>
      <c r="AG699" s="141">
        <f>AF699*Input!V699/100</f>
        <v>6.2027973497594341E-2</v>
      </c>
      <c r="AH699" s="137">
        <f t="shared" si="2216"/>
        <v>48174.298945658906</v>
      </c>
      <c r="AI699" s="146">
        <f t="shared" si="2217"/>
        <v>1576.573654736078</v>
      </c>
      <c r="AJ699" s="143">
        <f t="shared" si="2218"/>
        <v>0.87763002177099203</v>
      </c>
      <c r="AK699" s="146">
        <f t="shared" si="2219"/>
        <v>2.7251063415610917</v>
      </c>
      <c r="AL699" s="146">
        <f t="shared" si="2220"/>
        <v>1.0112180200473802</v>
      </c>
      <c r="AM699" s="146">
        <f t="shared" si="2221"/>
        <v>6.0926037827194511E-3</v>
      </c>
      <c r="AN699" s="137">
        <f>AF699/Q699</f>
        <v>1.0112180200473802</v>
      </c>
      <c r="AO699" s="141">
        <f t="shared" si="2222"/>
        <v>6.0926037827194511E-3</v>
      </c>
      <c r="AP699" s="137" t="str">
        <f t="shared" si="2223"/>
        <v>Out of range</v>
      </c>
      <c r="AQ699" s="137" t="e">
        <f t="shared" si="2224"/>
        <v>#VALUE!</v>
      </c>
      <c r="AR699" s="137" t="e">
        <f t="shared" si="2225"/>
        <v>#VALUE!</v>
      </c>
      <c r="AS699" s="145">
        <f t="shared" si="2226"/>
        <v>2.0990819631605731E-5</v>
      </c>
      <c r="AT699" s="145">
        <f t="shared" si="2227"/>
        <v>6.7543518211504778E-7</v>
      </c>
      <c r="AU699" s="137">
        <v>0.75</v>
      </c>
      <c r="AV699" s="137">
        <f t="shared" si="2228"/>
        <v>0.375</v>
      </c>
      <c r="AW699" s="137" t="str">
        <f t="shared" si="2229"/>
        <v>Out of range</v>
      </c>
      <c r="AX699" s="147">
        <f t="shared" si="2230"/>
        <v>156.7305781673</v>
      </c>
      <c r="AY699" s="147" t="e">
        <f t="shared" si="2231"/>
        <v>#VALUE!</v>
      </c>
      <c r="AZ699" s="137" t="str">
        <f>Input!B699</f>
        <v>Hu1-13</v>
      </c>
      <c r="BA699" s="148">
        <f>Input!E699</f>
        <v>0</v>
      </c>
      <c r="BB699" s="137" t="e">
        <f t="shared" si="2232"/>
        <v>#VALUE!</v>
      </c>
      <c r="BC699" s="143" t="e">
        <f t="shared" si="2233"/>
        <v>#VALUE!</v>
      </c>
      <c r="BD699" s="137" t="e">
        <f t="shared" si="2234"/>
        <v>#VALUE!</v>
      </c>
      <c r="BE699" s="149" t="e">
        <f t="shared" si="2235"/>
        <v>#VALUE!</v>
      </c>
      <c r="BF699" s="150" t="e">
        <f t="shared" si="2236"/>
        <v>#VALUE!</v>
      </c>
      <c r="BG699" s="151"/>
      <c r="BH699" s="151"/>
      <c r="BI699" s="151"/>
      <c r="BJ699" s="151"/>
      <c r="BK699" s="151"/>
      <c r="BL699" s="151"/>
      <c r="BM699" s="155"/>
      <c r="BN699" s="151"/>
      <c r="BO699" s="151"/>
      <c r="BP699" s="151"/>
      <c r="BQ699" s="151"/>
      <c r="BR699" s="151"/>
      <c r="BS699" s="151"/>
      <c r="BT699" s="151"/>
      <c r="BU699" s="151"/>
      <c r="BV699" s="151"/>
      <c r="BW699" s="151"/>
      <c r="BX699" s="151"/>
      <c r="BY699" s="151"/>
      <c r="BZ699" s="151"/>
      <c r="CA699" s="151"/>
      <c r="CB699" s="151"/>
      <c r="CC699" s="151"/>
      <c r="CD699" s="151"/>
      <c r="CE699" s="151"/>
      <c r="CF699" s="151"/>
      <c r="CG699" s="151"/>
      <c r="CH699" s="151"/>
      <c r="CI699" s="151"/>
      <c r="CJ699" s="151"/>
      <c r="CK699" s="151"/>
      <c r="CL699" s="151"/>
      <c r="CM699" s="151"/>
      <c r="CN699" s="151"/>
      <c r="CO699" s="151"/>
      <c r="CP699" s="151"/>
      <c r="CQ699" s="151"/>
      <c r="CR699" s="151"/>
      <c r="CS699" s="151"/>
      <c r="CT699" s="151"/>
      <c r="CU699" s="151"/>
      <c r="CV699" s="151"/>
      <c r="CW699" s="151"/>
      <c r="CX699" s="151"/>
      <c r="CY699" s="151"/>
      <c r="CZ699" s="151"/>
      <c r="DA699" s="151"/>
      <c r="DB699" s="151"/>
      <c r="DC699" s="151"/>
      <c r="DD699" s="151"/>
      <c r="DE699" s="151"/>
    </row>
    <row r="700" spans="1:109" ht="15" customHeight="1" x14ac:dyDescent="0.2">
      <c r="A700" s="9">
        <f>Input!A700</f>
        <v>9771</v>
      </c>
      <c r="B700" s="9" t="str">
        <f>Input!B700</f>
        <v>CH-3-4,5</v>
      </c>
      <c r="C700" s="9">
        <f>Input!O700</f>
        <v>0.13943191729192028</v>
      </c>
      <c r="D700" s="9">
        <f>C700*Input!P700/100</f>
        <v>9.2200135784569512E-4</v>
      </c>
      <c r="E700" s="11">
        <f>Input!M700</f>
        <v>0.17867983666965695</v>
      </c>
      <c r="F700" s="12">
        <f>E700*Input!N700/100</f>
        <v>1.3075418975852445E-4</v>
      </c>
      <c r="G700" s="13">
        <f t="shared" si="2211"/>
        <v>24.636375880012299</v>
      </c>
      <c r="H700" s="12">
        <f>G700*Input!L700/100</f>
        <v>9.8711897961057341E-3</v>
      </c>
      <c r="I700" s="9">
        <v>0.3</v>
      </c>
      <c r="J700" s="21">
        <f>(((C700*$G$4*0.000000001*Input!G700*(234/233))-(I700*0.000000000000001))/Input!F700)*1000000000000</f>
        <v>8.8209234745201073</v>
      </c>
      <c r="K700" s="9">
        <f>J700*Input!P700/100</f>
        <v>5.8328850229701218E-2</v>
      </c>
      <c r="L700" s="14">
        <f t="shared" si="2212"/>
        <v>0.12198695980180645</v>
      </c>
      <c r="M700" s="22">
        <f>L700*Input!P700/100</f>
        <v>8.0664559995440325E-4</v>
      </c>
      <c r="N700" s="9">
        <v>5.0000000000000001E-3</v>
      </c>
      <c r="O700" s="21">
        <f>(((G700*$D$4*0.000000001*Input!G700*(238/236))-(N700*0.000000001))/Input!F700)*1000000</f>
        <v>0.15700795457192729</v>
      </c>
      <c r="P700" s="9">
        <f>O700*Input!N700/100</f>
        <v>1.1489515699328951E-4</v>
      </c>
      <c r="Q700" s="23">
        <f t="shared" si="2213"/>
        <v>0.11714350613243456</v>
      </c>
      <c r="R700" s="24">
        <f>Q700*Input!N700/100</f>
        <v>8.5723182398791172E-5</v>
      </c>
      <c r="S700" s="65">
        <f>Input!S700*0.0000028263/0.000000000155125</f>
        <v>1.0367506575715451</v>
      </c>
      <c r="T700" s="9">
        <f>S700*Input!T700/100</f>
        <v>2.4691187449449991E-3</v>
      </c>
      <c r="U700" s="9">
        <f>S700*1/((U699+U701)/2)</f>
        <v>1.0367655691766628</v>
      </c>
      <c r="V700" s="9">
        <f>U700*Input!T700/100</f>
        <v>2.4691542583285156E-3</v>
      </c>
      <c r="W700" s="3">
        <v>3.0000000000000001E-3</v>
      </c>
      <c r="X700" s="21">
        <f>((($L$4*0.000000001*Input!G700/Input!W700*(232/229))-(W700*0.000000001))/Input!F700)*1000000000</f>
        <v>1.313160474847594</v>
      </c>
      <c r="Y700" s="21">
        <f>X700*Input!X700/100</f>
        <v>4.3035094132137216E-3</v>
      </c>
      <c r="Z700" s="21">
        <f t="shared" si="2214"/>
        <v>3.2063621458229156E-4</v>
      </c>
      <c r="AA700" s="21">
        <f>Z700*Input!X700/100</f>
        <v>1.0507938626710904E-6</v>
      </c>
      <c r="AB700" s="14">
        <v>0.05</v>
      </c>
      <c r="AC700" s="14">
        <v>0.85</v>
      </c>
      <c r="AD700" s="21">
        <f>(((Input!G700*$L$4*0.000000001*Input!U700*(230/229))-((AB700*0.000000000000001)+(Input!G700*AC700*0.000000000000001)))/Input!F700)*1000000000000</f>
        <v>0.26111478722159892</v>
      </c>
      <c r="AE700" s="21">
        <f>AD700*Input!V700/100</f>
        <v>4.0354520009010875E-3</v>
      </c>
      <c r="AF700" s="21">
        <f t="shared" si="2215"/>
        <v>1.1903837663697067E-2</v>
      </c>
      <c r="AG700" s="21">
        <f>AF700*Input!V700/100</f>
        <v>1.8397029915276472E-4</v>
      </c>
      <c r="AH700" s="9">
        <f t="shared" si="2216"/>
        <v>37.125680513677395</v>
      </c>
      <c r="AI700" s="3">
        <f t="shared" si="2217"/>
        <v>0.58652470895317388</v>
      </c>
      <c r="AJ700" s="22">
        <f t="shared" si="2218"/>
        <v>36.765569176662851</v>
      </c>
      <c r="AK700" s="3">
        <f t="shared" si="2219"/>
        <v>2.4691542583285155</v>
      </c>
      <c r="AL700" s="3">
        <f t="shared" si="2220"/>
        <v>0.10161756342036911</v>
      </c>
      <c r="AM700" s="3">
        <f t="shared" si="2221"/>
        <v>1.5722289859732344E-3</v>
      </c>
      <c r="AN700" s="9">
        <f>AL700*1/((AN699+AN701)/2)</f>
        <v>0.10070778072281153</v>
      </c>
      <c r="AO700" s="21">
        <f t="shared" si="2222"/>
        <v>1.5581528097701133E-3</v>
      </c>
      <c r="AP700" s="58">
        <f t="shared" si="2223"/>
        <v>11.1517</v>
      </c>
      <c r="AQ700" s="58">
        <f t="shared" si="2224"/>
        <v>0.185</v>
      </c>
      <c r="AR700" s="58">
        <f t="shared" si="2225"/>
        <v>1.6589398925724328</v>
      </c>
      <c r="AS700" s="67">
        <f t="shared" si="2226"/>
        <v>2.7371232530790214E-3</v>
      </c>
      <c r="AT700" s="67">
        <f t="shared" si="2227"/>
        <v>9.1910463258760853E-6</v>
      </c>
      <c r="AU700" s="58">
        <v>0.75</v>
      </c>
      <c r="AV700" s="58">
        <f t="shared" si="2228"/>
        <v>0.375</v>
      </c>
      <c r="AW700" s="58">
        <f t="shared" si="2229"/>
        <v>10.935499999999999</v>
      </c>
      <c r="AX700" s="57">
        <f t="shared" si="2230"/>
        <v>0.19518556879999999</v>
      </c>
      <c r="AY700" s="47">
        <f t="shared" si="2231"/>
        <v>0.2131803129620784</v>
      </c>
      <c r="AZ700" s="9" t="str">
        <f>Input!B700</f>
        <v>CH-3-4,5</v>
      </c>
      <c r="BA700" s="48">
        <f>Input!E700</f>
        <v>4.5</v>
      </c>
      <c r="BB700" s="58">
        <f t="shared" si="2232"/>
        <v>37.919625097161855</v>
      </c>
      <c r="BC700" s="22">
        <f t="shared" si="2233"/>
        <v>2.5467458948108312</v>
      </c>
      <c r="BD700" s="9">
        <f t="shared" si="2234"/>
        <v>10877.5</v>
      </c>
      <c r="BE700" s="49">
        <f t="shared" si="2235"/>
        <v>106.5901564810392</v>
      </c>
      <c r="BF700" s="89">
        <f t="shared" si="2236"/>
        <v>1.9494336149428779</v>
      </c>
      <c r="BG700" s="85"/>
      <c r="BH700" s="85"/>
      <c r="BI700" s="85"/>
      <c r="BJ700" s="85"/>
      <c r="BK700" s="85"/>
      <c r="BL700" s="85"/>
      <c r="BM700" s="90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s="154" customFormat="1" ht="15" customHeight="1" x14ac:dyDescent="0.2">
      <c r="A701" s="137">
        <f>Input!A701</f>
        <v>9186</v>
      </c>
      <c r="B701" s="137" t="str">
        <f>Input!B701</f>
        <v>Hu1-13</v>
      </c>
      <c r="C701" s="137">
        <f>Input!O701</f>
        <v>2.0213301200195906</v>
      </c>
      <c r="D701" s="137">
        <f>C701*Input!P701/100</f>
        <v>9.6220353911850201E-2</v>
      </c>
      <c r="E701" s="138">
        <f>Input!M701</f>
        <v>2.6970012052904844</v>
      </c>
      <c r="F701" s="139">
        <f>E701*Input!N701/100</f>
        <v>1.7197792463690578E-3</v>
      </c>
      <c r="G701" s="140">
        <f t="shared" si="2211"/>
        <v>371.862526185452</v>
      </c>
      <c r="H701" s="139">
        <f>G701*Input!L701/100</f>
        <v>0.17162460508399457</v>
      </c>
      <c r="I701" s="137">
        <v>0</v>
      </c>
      <c r="J701" s="141">
        <f>(((C701*$G$4*0.000000001*Input!G701*(234/233))-(I701*0.000000000000001))/Input!F701)*1000000000000</f>
        <v>739.32548683918435</v>
      </c>
      <c r="K701" s="137">
        <f>J701*Input!P701/100</f>
        <v>35.193736686132098</v>
      </c>
      <c r="L701" s="142">
        <f t="shared" si="2212"/>
        <v>10.224334073866244</v>
      </c>
      <c r="M701" s="143">
        <f>L701*Input!P701/100</f>
        <v>0.48670379635507749</v>
      </c>
      <c r="N701" s="137">
        <v>0</v>
      </c>
      <c r="O701" s="141">
        <f>(((G701*$D$4*0.000000001*Input!G701*(238/236))-(N701*0.000000001))/Input!F701)*1000000</f>
        <v>13.701177758136446</v>
      </c>
      <c r="P701" s="137">
        <f>O701*Input!N701/100</f>
        <v>8.7367410563387229E-3</v>
      </c>
      <c r="Q701" s="144">
        <f t="shared" si="2213"/>
        <v>10.22243748800995</v>
      </c>
      <c r="R701" s="145">
        <f>Q701*Input!N701/100</f>
        <v>6.5184753364954618E-3</v>
      </c>
      <c r="S701" s="143">
        <f>Input!S701*0.0000028263/0.000000000155125</f>
        <v>0.99909360435259276</v>
      </c>
      <c r="T701" s="137">
        <f>S701*Input!T701/100</f>
        <v>3.0978508417373748E-3</v>
      </c>
      <c r="U701" s="143">
        <f>S701</f>
        <v>0.99909360435259276</v>
      </c>
      <c r="V701" s="137">
        <f>U701*Input!T701/100</f>
        <v>3.0978508417373748E-3</v>
      </c>
      <c r="W701" s="146">
        <v>0</v>
      </c>
      <c r="X701" s="141">
        <f>((($L$4*0.000000001*Input!G701/Input!W701*(232/229))-(W701*0.000000001))/Input!F701)*1000000000</f>
        <v>0.90710544568615348</v>
      </c>
      <c r="Y701" s="141">
        <f>X701*Input!X701/100</f>
        <v>2.8474690690700997E-2</v>
      </c>
      <c r="Z701" s="141">
        <f t="shared" si="2214"/>
        <v>2.2148919488727912E-4</v>
      </c>
      <c r="AA701" s="141">
        <f>Z701*Input!X701/100</f>
        <v>6.9527047221914128E-6</v>
      </c>
      <c r="AB701" s="142">
        <v>0</v>
      </c>
      <c r="AC701" s="142">
        <v>0.85</v>
      </c>
      <c r="AD701" s="141">
        <f>(((Input!G701*$L$4*0.000000001*Input!U701*(230/229))-((AB701*0.000000000000001)+(Input!G701*AC701*0.000000000000001)))/Input!F701)*1000000000000</f>
        <v>225.76863283167486</v>
      </c>
      <c r="AE701" s="141">
        <f>AD701*Input!V701/100</f>
        <v>1.7157880559723808</v>
      </c>
      <c r="AF701" s="141">
        <f t="shared" si="2215"/>
        <v>10.292458666855538</v>
      </c>
      <c r="AG701" s="141">
        <f>AF701*Input!V701/100</f>
        <v>7.8220244440894399E-2</v>
      </c>
      <c r="AH701" s="137">
        <f t="shared" si="2216"/>
        <v>46469.348864144835</v>
      </c>
      <c r="AI701" s="146">
        <f t="shared" si="2217"/>
        <v>1500.8474111184501</v>
      </c>
      <c r="AJ701" s="143">
        <f t="shared" si="2218"/>
        <v>-0.90639564740724321</v>
      </c>
      <c r="AK701" s="146">
        <f t="shared" si="2219"/>
        <v>3.0978508417373747</v>
      </c>
      <c r="AL701" s="146">
        <f t="shared" si="2220"/>
        <v>1.0068497536842576</v>
      </c>
      <c r="AM701" s="146">
        <f t="shared" si="2221"/>
        <v>7.6787071055740164E-3</v>
      </c>
      <c r="AN701" s="137">
        <f>AF701/Q701</f>
        <v>1.0068497536842576</v>
      </c>
      <c r="AO701" s="141">
        <f t="shared" si="2222"/>
        <v>7.6787071055740164E-3</v>
      </c>
      <c r="AP701" s="137" t="str">
        <f t="shared" si="2223"/>
        <v>Out of range</v>
      </c>
      <c r="AQ701" s="137" t="e">
        <f t="shared" si="2224"/>
        <v>#VALUE!</v>
      </c>
      <c r="AR701" s="137" t="e">
        <f t="shared" si="2225"/>
        <v>#VALUE!</v>
      </c>
      <c r="AS701" s="145">
        <f t="shared" si="2226"/>
        <v>2.1666964962815093E-5</v>
      </c>
      <c r="AT701" s="145">
        <f t="shared" si="2227"/>
        <v>6.8028188924728875E-7</v>
      </c>
      <c r="AU701" s="137">
        <v>0.75</v>
      </c>
      <c r="AV701" s="137">
        <f t="shared" si="2228"/>
        <v>0.375</v>
      </c>
      <c r="AW701" s="137" t="str">
        <f t="shared" si="2229"/>
        <v>Out of range</v>
      </c>
      <c r="AX701" s="147">
        <f t="shared" si="2230"/>
        <v>239.9063007165</v>
      </c>
      <c r="AY701" s="147" t="e">
        <f t="shared" si="2231"/>
        <v>#VALUE!</v>
      </c>
      <c r="AZ701" s="137" t="str">
        <f>Input!B701</f>
        <v>Hu1-13</v>
      </c>
      <c r="BA701" s="148">
        <f>Input!E701</f>
        <v>0</v>
      </c>
      <c r="BB701" s="137" t="e">
        <f t="shared" si="2232"/>
        <v>#VALUE!</v>
      </c>
      <c r="BC701" s="143" t="e">
        <f t="shared" si="2233"/>
        <v>#VALUE!</v>
      </c>
      <c r="BD701" s="137" t="e">
        <f t="shared" si="2234"/>
        <v>#VALUE!</v>
      </c>
      <c r="BE701" s="149" t="e">
        <f t="shared" si="2235"/>
        <v>#VALUE!</v>
      </c>
      <c r="BF701" s="150" t="e">
        <f t="shared" si="2236"/>
        <v>#VALUE!</v>
      </c>
      <c r="BG701" s="151"/>
      <c r="BH701" s="151"/>
      <c r="BI701" s="151"/>
      <c r="BJ701" s="151"/>
      <c r="BK701" s="151"/>
      <c r="BL701" s="151"/>
      <c r="BM701" s="155"/>
      <c r="BN701" s="151"/>
      <c r="BO701" s="151"/>
      <c r="BP701" s="151"/>
      <c r="BQ701" s="151"/>
      <c r="BR701" s="151"/>
      <c r="BS701" s="151"/>
      <c r="BT701" s="151"/>
      <c r="BU701" s="151"/>
      <c r="BV701" s="151"/>
      <c r="BW701" s="151"/>
      <c r="BX701" s="151"/>
      <c r="BY701" s="151"/>
      <c r="BZ701" s="151"/>
      <c r="CA701" s="151"/>
      <c r="CB701" s="151"/>
      <c r="CC701" s="151"/>
      <c r="CD701" s="151"/>
      <c r="CE701" s="151"/>
      <c r="CF701" s="151"/>
      <c r="CG701" s="151"/>
      <c r="CH701" s="151"/>
      <c r="CI701" s="151"/>
      <c r="CJ701" s="151"/>
      <c r="CK701" s="151"/>
      <c r="CL701" s="151"/>
      <c r="CM701" s="151"/>
      <c r="CN701" s="151"/>
      <c r="CO701" s="151"/>
      <c r="CP701" s="151"/>
      <c r="CQ701" s="151"/>
      <c r="CR701" s="151"/>
      <c r="CS701" s="151"/>
      <c r="CT701" s="151"/>
      <c r="CU701" s="151"/>
      <c r="CV701" s="151"/>
      <c r="CW701" s="151"/>
      <c r="CX701" s="151"/>
      <c r="CY701" s="151"/>
      <c r="CZ701" s="151"/>
      <c r="DA701" s="151"/>
      <c r="DB701" s="151"/>
      <c r="DC701" s="151"/>
      <c r="DD701" s="151"/>
      <c r="DE701" s="151"/>
    </row>
    <row r="702" spans="1:109" ht="15" customHeight="1" x14ac:dyDescent="0.2">
      <c r="A702" s="9">
        <f>Input!A702</f>
        <v>9750</v>
      </c>
      <c r="B702" s="9" t="str">
        <f>Input!B702</f>
        <v>E6-220</v>
      </c>
      <c r="C702" s="9">
        <f>Input!O702</f>
        <v>0.43292307011816322</v>
      </c>
      <c r="D702" s="9">
        <f>C702*Input!P702/100</f>
        <v>4.2131907379777348E-3</v>
      </c>
      <c r="E702" s="11">
        <f>Input!M702</f>
        <v>0.55686223910843891</v>
      </c>
      <c r="F702" s="12">
        <f>E702*Input!N702/100</f>
        <v>1.7043009483822373E-4</v>
      </c>
      <c r="G702" s="13">
        <f t="shared" si="2211"/>
        <v>76.780165528271553</v>
      </c>
      <c r="H702" s="12">
        <f>G702*Input!L702/100</f>
        <v>1.9952532701885916E-2</v>
      </c>
      <c r="I702" s="9">
        <v>0.3</v>
      </c>
      <c r="J702" s="21">
        <f>(((C702*$G$4*0.000000001*Input!G702*(234/233))-(I702*0.000000000000001))/Input!F702)*1000000000000</f>
        <v>17.92098858492113</v>
      </c>
      <c r="K702" s="9">
        <f>J702*Input!P702/100</f>
        <v>0.17440637455699926</v>
      </c>
      <c r="L702" s="14">
        <f t="shared" si="2212"/>
        <v>0.24783424552227395</v>
      </c>
      <c r="M702" s="22">
        <f>L702*Input!P702/100</f>
        <v>2.4119133856810751E-3</v>
      </c>
      <c r="N702" s="9">
        <v>5.0000000000000001E-3</v>
      </c>
      <c r="O702" s="21">
        <f>(((G702*$D$4*0.000000001*Input!G702*(238/236))-(N702*0.000000001))/Input!F702)*1000000</f>
        <v>0.32017152445523867</v>
      </c>
      <c r="P702" s="9">
        <f>O702*Input!N702/100</f>
        <v>9.7989878726144095E-5</v>
      </c>
      <c r="Q702" s="23">
        <f t="shared" si="2213"/>
        <v>0.23887971180002351</v>
      </c>
      <c r="R702" s="24">
        <f>Q702*Input!N702/100</f>
        <v>7.3110168148926271E-5</v>
      </c>
      <c r="S702" s="65">
        <f>Input!S702*0.0000028263/0.000000000155125</f>
        <v>1.0125303285781542</v>
      </c>
      <c r="T702" s="9">
        <f>S702*Input!T702/100</f>
        <v>2.2426488915735726E-3</v>
      </c>
      <c r="U702" s="9">
        <f>S702*1/((U701+U703)/2)</f>
        <v>1.0141174678176894</v>
      </c>
      <c r="V702" s="9">
        <f>U702*Input!T702/100</f>
        <v>2.2461642391694465E-3</v>
      </c>
      <c r="W702" s="3">
        <v>3.0000000000000001E-3</v>
      </c>
      <c r="X702" s="21">
        <f>((($L$4*0.000000001*Input!G702/Input!W702*(232/229))-(W702*0.000000001))/Input!F702)*1000000000</f>
        <v>2.6912991717643706E-2</v>
      </c>
      <c r="Y702" s="21">
        <f>X702*Input!X702/100</f>
        <v>6.3119539723941647E-4</v>
      </c>
      <c r="Z702" s="21">
        <f t="shared" si="2214"/>
        <v>6.571382517762241E-6</v>
      </c>
      <c r="AA702" s="21">
        <f>Z702*Input!X702/100</f>
        <v>1.5411985565290571E-7</v>
      </c>
      <c r="AB702" s="14">
        <v>0.05</v>
      </c>
      <c r="AC702" s="14">
        <v>0.85</v>
      </c>
      <c r="AD702" s="21">
        <f>(((Input!G702*$L$4*0.000000001*Input!U702*(230/229))-((AB702*0.000000000000001)+(Input!G702*AC702*0.000000000000001)))/Input!F702)*1000000000000</f>
        <v>5.1625276088861369</v>
      </c>
      <c r="AE702" s="21">
        <f>AD702*Input!V702/100</f>
        <v>2.7267963313381119E-2</v>
      </c>
      <c r="AF702" s="21">
        <f t="shared" si="2215"/>
        <v>0.23535201221055704</v>
      </c>
      <c r="AG702" s="21">
        <f>AF702*Input!V702/100</f>
        <v>1.2431061915565318E-3</v>
      </c>
      <c r="AH702" s="9">
        <f t="shared" si="2216"/>
        <v>35814.687636035174</v>
      </c>
      <c r="AI702" s="3">
        <f t="shared" si="2217"/>
        <v>861.00655341611639</v>
      </c>
      <c r="AJ702" s="22">
        <f t="shared" si="2218"/>
        <v>14.117467817689411</v>
      </c>
      <c r="AK702" s="3">
        <f t="shared" si="2219"/>
        <v>2.2461642391694467</v>
      </c>
      <c r="AL702" s="3">
        <f t="shared" si="2220"/>
        <v>0.98523231812829859</v>
      </c>
      <c r="AM702" s="3">
        <f t="shared" si="2221"/>
        <v>5.2126289830408193E-3</v>
      </c>
      <c r="AN702" s="9">
        <f>AL702*1/((AN701+AN703)/2)</f>
        <v>0.97880871612778197</v>
      </c>
      <c r="AO702" s="21">
        <f t="shared" si="2222"/>
        <v>5.1786432384125641E-3</v>
      </c>
      <c r="AP702" s="58">
        <f t="shared" si="2223"/>
        <v>353.06959999999998</v>
      </c>
      <c r="AQ702" s="58">
        <f t="shared" si="2224"/>
        <v>17.044499999999999</v>
      </c>
      <c r="AR702" s="58">
        <f t="shared" si="2225"/>
        <v>4.82751842696171</v>
      </c>
      <c r="AS702" s="67">
        <f t="shared" si="2226"/>
        <v>2.7509169649632816E-5</v>
      </c>
      <c r="AT702" s="67">
        <f t="shared" si="2227"/>
        <v>6.45232600938558E-7</v>
      </c>
      <c r="AU702" s="58">
        <v>0.75</v>
      </c>
      <c r="AV702" s="58">
        <f t="shared" si="2228"/>
        <v>0.375</v>
      </c>
      <c r="AW702" s="58">
        <f t="shared" si="2229"/>
        <v>353.06740000000002</v>
      </c>
      <c r="AX702" s="57">
        <f t="shared" si="2230"/>
        <v>15.3976804356</v>
      </c>
      <c r="AY702" s="47">
        <f t="shared" si="2231"/>
        <v>15.828259232897455</v>
      </c>
      <c r="AZ702" s="9" t="str">
        <f>Input!B702</f>
        <v>E6-220</v>
      </c>
      <c r="BA702" s="48">
        <f>Input!E702</f>
        <v>220</v>
      </c>
      <c r="BB702" s="58">
        <f t="shared" si="2232"/>
        <v>38.29377213710054</v>
      </c>
      <c r="BC702" s="22">
        <f t="shared" si="2233"/>
        <v>6.3165411359082091</v>
      </c>
      <c r="BD702" s="9">
        <f t="shared" si="2234"/>
        <v>353009.4</v>
      </c>
      <c r="BE702" s="49">
        <f t="shared" si="2235"/>
        <v>7914.1296164487276</v>
      </c>
      <c r="BF702" s="89">
        <f t="shared" si="2236"/>
        <v>4.4830701539982041</v>
      </c>
      <c r="BG702" s="85"/>
      <c r="BH702" s="85"/>
      <c r="BI702" s="85"/>
      <c r="BJ702" s="85"/>
      <c r="BK702" s="85"/>
      <c r="BL702" s="85"/>
      <c r="BM702" s="90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s="154" customFormat="1" ht="15" customHeight="1" x14ac:dyDescent="0.2">
      <c r="A703" s="137">
        <f>Input!A703</f>
        <v>9186</v>
      </c>
      <c r="B703" s="137" t="str">
        <f>Input!B703</f>
        <v>Hu1-13</v>
      </c>
      <c r="C703" s="137">
        <f>Input!O703</f>
        <v>2.0854130080622153</v>
      </c>
      <c r="D703" s="137">
        <f>C703*Input!P703/100</f>
        <v>0.11536119743504286</v>
      </c>
      <c r="E703" s="138">
        <f>Input!M703</f>
        <v>2.696628012251534</v>
      </c>
      <c r="F703" s="139">
        <f>E703*Input!N703/100</f>
        <v>1.4264006862192483E-3</v>
      </c>
      <c r="G703" s="140">
        <f t="shared" si="2211"/>
        <v>371.81107032924149</v>
      </c>
      <c r="H703" s="139">
        <f>G703*Input!L703/100</f>
        <v>0.12819265825638104</v>
      </c>
      <c r="I703" s="137">
        <v>0</v>
      </c>
      <c r="J703" s="141">
        <f>(((C703*$G$4*0.000000001*Input!G703*(234/233))-(I703*0.000000000000001))/Input!F703)*1000000000000</f>
        <v>762.7645638760988</v>
      </c>
      <c r="K703" s="137">
        <f>J703*Input!P703/100</f>
        <v>42.194727427891756</v>
      </c>
      <c r="L703" s="142">
        <f t="shared" si="2212"/>
        <v>10.548479471630177</v>
      </c>
      <c r="M703" s="143">
        <f>L703*Input!P703/100</f>
        <v>0.58352240935572108</v>
      </c>
      <c r="N703" s="137">
        <v>0</v>
      </c>
      <c r="O703" s="141">
        <f>(((G703*$D$4*0.000000001*Input!G703*(238/236))-(N703*0.000000001))/Input!F703)*1000000</f>
        <v>13.699281880539232</v>
      </c>
      <c r="P703" s="137">
        <f>O703*Input!N703/100</f>
        <v>7.2463331932818972E-3</v>
      </c>
      <c r="Q703" s="144">
        <f t="shared" si="2213"/>
        <v>10.221022975289616</v>
      </c>
      <c r="R703" s="145">
        <f>Q703*Input!N703/100</f>
        <v>5.4064832522610082E-3</v>
      </c>
      <c r="S703" s="143">
        <f>Input!S703*0.0000028263/0.000000000155125</f>
        <v>0.9977763061066941</v>
      </c>
      <c r="T703" s="137">
        <f>S703*Input!T703/100</f>
        <v>2.4204935460174527E-3</v>
      </c>
      <c r="U703" s="143">
        <f>S703</f>
        <v>0.9977763061066941</v>
      </c>
      <c r="V703" s="137">
        <f>U703*Input!T703/100</f>
        <v>2.4204935460174527E-3</v>
      </c>
      <c r="W703" s="146">
        <v>0</v>
      </c>
      <c r="X703" s="141">
        <f>((($L$4*0.000000001*Input!G703/Input!W703*(232/229))-(W703*0.000000001))/Input!F703)*1000000000</f>
        <v>0.92214087297166847</v>
      </c>
      <c r="Y703" s="141">
        <f>X703*Input!X703/100</f>
        <v>2.6248659822629847E-2</v>
      </c>
      <c r="Z703" s="141">
        <f t="shared" si="2214"/>
        <v>2.2516041602269624E-4</v>
      </c>
      <c r="AA703" s="141">
        <f>Z703*Input!X703/100</f>
        <v>6.4091716774852796E-6</v>
      </c>
      <c r="AB703" s="142">
        <v>0</v>
      </c>
      <c r="AC703" s="142">
        <v>0.85</v>
      </c>
      <c r="AD703" s="141">
        <f>(((Input!G703*$L$4*0.000000001*Input!U703*(230/229))-((AB703*0.000000000000001)+(Input!G703*AC703*0.000000000000001)))/Input!F703)*1000000000000</f>
        <v>225.60866475245319</v>
      </c>
      <c r="AE703" s="141">
        <f>AD703*Input!V703/100</f>
        <v>1.6311940539169538</v>
      </c>
      <c r="AF703" s="141">
        <f t="shared" si="2215"/>
        <v>10.285165958285905</v>
      </c>
      <c r="AG703" s="141">
        <f>AF703*Input!V703/100</f>
        <v>7.4363728773952628E-2</v>
      </c>
      <c r="AH703" s="137">
        <f t="shared" si="2216"/>
        <v>45679.281198561817</v>
      </c>
      <c r="AI703" s="146">
        <f t="shared" si="2217"/>
        <v>1341.5460990559664</v>
      </c>
      <c r="AJ703" s="143">
        <f t="shared" si="2218"/>
        <v>-2.2236938933059003</v>
      </c>
      <c r="AK703" s="146">
        <f t="shared" si="2219"/>
        <v>2.4204935460174526</v>
      </c>
      <c r="AL703" s="146">
        <f t="shared" si="2220"/>
        <v>1.0062755932700045</v>
      </c>
      <c r="AM703" s="146">
        <f t="shared" si="2221"/>
        <v>7.2950107099808113E-3</v>
      </c>
      <c r="AN703" s="137">
        <f>AF703/Q703</f>
        <v>1.0062755932700045</v>
      </c>
      <c r="AO703" s="141">
        <f t="shared" si="2222"/>
        <v>7.2950107099808113E-3</v>
      </c>
      <c r="AP703" s="137" t="str">
        <f t="shared" si="2223"/>
        <v>Out of range</v>
      </c>
      <c r="AQ703" s="137" t="e">
        <f t="shared" si="2224"/>
        <v>#VALUE!</v>
      </c>
      <c r="AR703" s="137" t="e">
        <f t="shared" si="2225"/>
        <v>#VALUE!</v>
      </c>
      <c r="AS703" s="145">
        <f t="shared" si="2226"/>
        <v>2.2029146844405391E-5</v>
      </c>
      <c r="AT703" s="145">
        <f t="shared" si="2227"/>
        <v>6.2716600910402237E-7</v>
      </c>
      <c r="AU703" s="137">
        <v>0.75</v>
      </c>
      <c r="AV703" s="137">
        <f t="shared" si="2228"/>
        <v>0.375</v>
      </c>
      <c r="AW703" s="137" t="str">
        <f t="shared" si="2229"/>
        <v>Out of range</v>
      </c>
      <c r="AX703" s="147">
        <f t="shared" si="2230"/>
        <v>215.6507119856</v>
      </c>
      <c r="AY703" s="147" t="e">
        <f t="shared" si="2231"/>
        <v>#VALUE!</v>
      </c>
      <c r="AZ703" s="137" t="str">
        <f>Input!B703</f>
        <v>Hu1-13</v>
      </c>
      <c r="BA703" s="148">
        <f>Input!E703</f>
        <v>0</v>
      </c>
      <c r="BB703" s="137" t="e">
        <f t="shared" si="2232"/>
        <v>#VALUE!</v>
      </c>
      <c r="BC703" s="143" t="e">
        <f t="shared" si="2233"/>
        <v>#VALUE!</v>
      </c>
      <c r="BD703" s="137" t="e">
        <f t="shared" si="2234"/>
        <v>#VALUE!</v>
      </c>
      <c r="BE703" s="149" t="e">
        <f t="shared" si="2235"/>
        <v>#VALUE!</v>
      </c>
      <c r="BF703" s="150" t="e">
        <f t="shared" si="2236"/>
        <v>#VALUE!</v>
      </c>
      <c r="BG703" s="151"/>
      <c r="BH703" s="151"/>
      <c r="BI703" s="151"/>
      <c r="BJ703" s="151"/>
      <c r="BK703" s="151"/>
      <c r="BL703" s="151"/>
      <c r="BM703" s="155"/>
      <c r="BN703" s="151"/>
      <c r="BO703" s="151"/>
      <c r="BP703" s="151"/>
      <c r="BQ703" s="151"/>
      <c r="BR703" s="151"/>
      <c r="BS703" s="151"/>
      <c r="BT703" s="151"/>
      <c r="BU703" s="151"/>
      <c r="BV703" s="151"/>
      <c r="BW703" s="151"/>
      <c r="BX703" s="151"/>
      <c r="BY703" s="151"/>
      <c r="BZ703" s="151"/>
      <c r="CA703" s="151"/>
      <c r="CB703" s="151"/>
      <c r="CC703" s="151"/>
      <c r="CD703" s="151"/>
      <c r="CE703" s="151"/>
      <c r="CF703" s="151"/>
      <c r="CG703" s="151"/>
      <c r="CH703" s="151"/>
      <c r="CI703" s="151"/>
      <c r="CJ703" s="151"/>
      <c r="CK703" s="151"/>
      <c r="CL703" s="151"/>
      <c r="CM703" s="151"/>
      <c r="CN703" s="151"/>
      <c r="CO703" s="151"/>
      <c r="CP703" s="151"/>
      <c r="CQ703" s="151"/>
      <c r="CR703" s="151"/>
      <c r="CS703" s="151"/>
      <c r="CT703" s="151"/>
      <c r="CU703" s="151"/>
      <c r="CV703" s="151"/>
      <c r="CW703" s="151"/>
      <c r="CX703" s="151"/>
      <c r="CY703" s="151"/>
      <c r="CZ703" s="151"/>
      <c r="DA703" s="151"/>
      <c r="DB703" s="151"/>
      <c r="DC703" s="151"/>
      <c r="DD703" s="151"/>
      <c r="DE703" s="151"/>
    </row>
    <row r="704" spans="1:109" ht="15" customHeight="1" x14ac:dyDescent="0.2">
      <c r="A704" s="9">
        <f>Input!A704</f>
        <v>9751</v>
      </c>
      <c r="B704" s="9" t="str">
        <f>Input!B704</f>
        <v>E6-31,5</v>
      </c>
      <c r="C704" s="9">
        <f>Input!O704</f>
        <v>0.15255752767507455</v>
      </c>
      <c r="D704" s="9">
        <f>C704*Input!P704/100</f>
        <v>2.5160058692414735E-3</v>
      </c>
      <c r="E704" s="11">
        <f>Input!M704</f>
        <v>0.19570938512253797</v>
      </c>
      <c r="F704" s="12">
        <f>E704*Input!N704/100</f>
        <v>1.5514143987854038E-4</v>
      </c>
      <c r="G704" s="13">
        <f t="shared" si="2211"/>
        <v>26.984410020695535</v>
      </c>
      <c r="H704" s="12">
        <f>G704*Input!L704/100</f>
        <v>2.2351340904756826E-2</v>
      </c>
      <c r="I704" s="9">
        <v>0.3</v>
      </c>
      <c r="J704" s="21">
        <f>(((C704*$G$4*0.000000001*Input!G704*(234/233))-(I704*0.000000000000001))/Input!F704)*1000000000000</f>
        <v>5.9463064429257342</v>
      </c>
      <c r="K704" s="9">
        <f>J704*Input!P704/100</f>
        <v>9.8067543035792876E-2</v>
      </c>
      <c r="L704" s="14">
        <f t="shared" si="2212"/>
        <v>8.2233095788405208E-2</v>
      </c>
      <c r="M704" s="22">
        <f>L704*Input!P704/100</f>
        <v>1.3562028357603474E-3</v>
      </c>
      <c r="N704" s="9">
        <v>5.0000000000000001E-3</v>
      </c>
      <c r="O704" s="21">
        <f>(((G704*$D$4*0.000000001*Input!G704*(238/236))-(N704*0.000000001))/Input!F704)*1000000</f>
        <v>0.10595416742186808</v>
      </c>
      <c r="P704" s="9">
        <f>O704*Input!N704/100</f>
        <v>8.3991281688757189E-5</v>
      </c>
      <c r="Q704" s="23">
        <f t="shared" si="2213"/>
        <v>7.9052317412711612E-2</v>
      </c>
      <c r="R704" s="24">
        <f>Q704*Input!N704/100</f>
        <v>6.2665826380602793E-5</v>
      </c>
      <c r="S704" s="65">
        <f>Input!S704*0.0000028263/0.000000000155125</f>
        <v>1.0164192626554309</v>
      </c>
      <c r="T704" s="9">
        <f>S704*Input!T704/100</f>
        <v>2.7000051605686332E-3</v>
      </c>
      <c r="U704" s="9">
        <f>S704*1/((U703+U705)/2)</f>
        <v>1.0171452859191554</v>
      </c>
      <c r="V704" s="9">
        <f>U704*Input!T704/100</f>
        <v>2.7019337609314677E-3</v>
      </c>
      <c r="W704" s="3">
        <v>3.0000000000000001E-3</v>
      </c>
      <c r="X704" s="21">
        <f>((($L$4*0.000000001*Input!G704/Input!W704*(232/229))-(W704*0.000000001))/Input!F704)*1000000000</f>
        <v>-5.1949739042309144E-3</v>
      </c>
      <c r="Y704" s="21">
        <f>X704*Input!X704/100</f>
        <v>-7.9564772557518069E-4</v>
      </c>
      <c r="Z704" s="21">
        <f t="shared" si="2214"/>
        <v>-1.2684639839618308E-6</v>
      </c>
      <c r="AA704" s="21">
        <f>Z704*Input!X704/100</f>
        <v>-1.9427440876869559E-7</v>
      </c>
      <c r="AB704" s="14">
        <v>0.05</v>
      </c>
      <c r="AC704" s="14">
        <v>0.85</v>
      </c>
      <c r="AD704" s="21">
        <f>(((Input!G704*$L$4*0.000000001*Input!U704*(230/229))-((AB704*0.000000000000001)+(Input!G704*AC704*0.000000000000001)))/Input!F704)*1000000000000</f>
        <v>1.7227004910070574</v>
      </c>
      <c r="AE704" s="21">
        <f>AD704*Input!V704/100</f>
        <v>2.8981864941763899E-2</v>
      </c>
      <c r="AF704" s="21">
        <f t="shared" si="2215"/>
        <v>7.8535372149245164E-2</v>
      </c>
      <c r="AG704" s="21">
        <f>AF704*Input!V704/100</f>
        <v>1.3212404365485636E-3</v>
      </c>
      <c r="AH704" s="9">
        <f t="shared" si="2216"/>
        <v>-61913.758011444152</v>
      </c>
      <c r="AI704" s="3">
        <f t="shared" si="2217"/>
        <v>-9539.5745816320668</v>
      </c>
      <c r="AJ704" s="22">
        <f t="shared" si="2218"/>
        <v>17.145285919155427</v>
      </c>
      <c r="AK704" s="3">
        <f t="shared" si="2219"/>
        <v>2.7019337609314675</v>
      </c>
      <c r="AL704" s="3">
        <f t="shared" si="2220"/>
        <v>0.9934607196805173</v>
      </c>
      <c r="AM704" s="3">
        <f t="shared" si="2221"/>
        <v>1.6732037715142246E-2</v>
      </c>
      <c r="AN704" s="9">
        <f>AL704*1/((AN703+AN705)/2)</f>
        <v>0.99207572164847146</v>
      </c>
      <c r="AO704" s="21">
        <f t="shared" si="2222"/>
        <v>1.6708711338116449E-2</v>
      </c>
      <c r="AP704" s="58">
        <f t="shared" si="2223"/>
        <v>381.09550000000002</v>
      </c>
      <c r="AQ704" s="58" t="e">
        <f t="shared" si="2224"/>
        <v>#VALUE!</v>
      </c>
      <c r="AR704" s="58" t="e">
        <f t="shared" si="2225"/>
        <v>#VALUE!</v>
      </c>
      <c r="AS704" s="67">
        <f t="shared" si="2226"/>
        <v>-1.6045879810701943E-5</v>
      </c>
      <c r="AT704" s="67">
        <f t="shared" si="2227"/>
        <v>-2.4575751517955636E-6</v>
      </c>
      <c r="AU704" s="58">
        <v>0.75</v>
      </c>
      <c r="AV704" s="58">
        <f t="shared" si="2228"/>
        <v>0.375</v>
      </c>
      <c r="AW704" s="58">
        <f t="shared" si="2229"/>
        <v>381.0967</v>
      </c>
      <c r="AX704" s="57">
        <f t="shared" si="2230"/>
        <v>119.2466117348</v>
      </c>
      <c r="AY704" s="47">
        <f t="shared" si="2231"/>
        <v>58.225382645997676</v>
      </c>
      <c r="AZ704" s="9" t="str">
        <f>Input!B704</f>
        <v>E6-31,5</v>
      </c>
      <c r="BA704" s="48">
        <f>Input!E704</f>
        <v>31.5</v>
      </c>
      <c r="BB704" s="58">
        <f t="shared" si="2232"/>
        <v>50.340849535518956</v>
      </c>
      <c r="BC704" s="22">
        <f t="shared" si="2233"/>
        <v>18.729350356275653</v>
      </c>
      <c r="BD704" s="9">
        <f t="shared" si="2234"/>
        <v>381038.7</v>
      </c>
      <c r="BE704" s="49">
        <f t="shared" si="2235"/>
        <v>29112.691322998839</v>
      </c>
      <c r="BF704" s="89">
        <f t="shared" si="2236"/>
        <v>15.278374923214416</v>
      </c>
      <c r="BG704" s="85"/>
      <c r="BH704" s="85"/>
      <c r="BI704" s="85"/>
      <c r="BJ704" s="85"/>
      <c r="BK704" s="85"/>
      <c r="BL704" s="85"/>
      <c r="BM704" s="90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s="154" customFormat="1" ht="15" customHeight="1" x14ac:dyDescent="0.2">
      <c r="A705" s="137">
        <f>Input!A705</f>
        <v>9186</v>
      </c>
      <c r="B705" s="137" t="str">
        <f>Input!B705</f>
        <v>Hu1-13</v>
      </c>
      <c r="C705" s="137">
        <f>Input!O705</f>
        <v>1.9539451867199831</v>
      </c>
      <c r="D705" s="137">
        <f>C705*Input!P705/100</f>
        <v>0.10107289123658512</v>
      </c>
      <c r="E705" s="138">
        <f>Input!M705</f>
        <v>2.7013277487095961</v>
      </c>
      <c r="F705" s="139">
        <f>E705*Input!N705/100</f>
        <v>1.2500544049044186E-3</v>
      </c>
      <c r="G705" s="140">
        <f t="shared" si="2211"/>
        <v>372.45906999207909</v>
      </c>
      <c r="H705" s="139">
        <f>G705*Input!L705/100</f>
        <v>8.4322684169913162E-2</v>
      </c>
      <c r="I705" s="137">
        <v>0</v>
      </c>
      <c r="J705" s="141">
        <f>(((C705*$G$4*0.000000001*Input!G705*(234/233))-(I705*0.000000000000001))/Input!F705)*1000000000000</f>
        <v>714.67864755057008</v>
      </c>
      <c r="K705" s="137">
        <f>J705*Input!P705/100</f>
        <v>36.968609817681831</v>
      </c>
      <c r="L705" s="142">
        <f t="shared" si="2212"/>
        <v>9.883486202072941</v>
      </c>
      <c r="M705" s="143">
        <f>L705*Input!P705/100</f>
        <v>0.51124900162491937</v>
      </c>
      <c r="N705" s="137">
        <v>0</v>
      </c>
      <c r="O705" s="141">
        <f>(((G705*$D$4*0.000000001*Input!G705*(238/236))-(N705*0.000000001))/Input!F705)*1000000</f>
        <v>13.723157259052964</v>
      </c>
      <c r="P705" s="137">
        <f>O705*Input!N705/100</f>
        <v>6.3504671689949034E-3</v>
      </c>
      <c r="Q705" s="144">
        <f t="shared" si="2213"/>
        <v>10.238836375616772</v>
      </c>
      <c r="R705" s="145">
        <f>Q705*Input!N705/100</f>
        <v>4.7380783463055794E-3</v>
      </c>
      <c r="S705" s="143">
        <f>Input!S705*0.0000028263/0.000000000155125</f>
        <v>1.0007961234689522</v>
      </c>
      <c r="T705" s="137">
        <f>S705*Input!T705/100</f>
        <v>2.8226905076869347E-3</v>
      </c>
      <c r="U705" s="143">
        <f>S705</f>
        <v>1.0007961234689522</v>
      </c>
      <c r="V705" s="137">
        <f>U705*Input!T705/100</f>
        <v>2.8226905076869347E-3</v>
      </c>
      <c r="W705" s="146">
        <v>0</v>
      </c>
      <c r="X705" s="141">
        <f>((($L$4*0.000000001*Input!G705/Input!W705*(232/229))-(W705*0.000000001))/Input!F705)*1000000000</f>
        <v>0.88196467588736682</v>
      </c>
      <c r="Y705" s="141">
        <f>X705*Input!X705/100</f>
        <v>2.4500636231898531E-2</v>
      </c>
      <c r="Z705" s="141">
        <f t="shared" si="2214"/>
        <v>2.1535053825363096E-4</v>
      </c>
      <c r="AA705" s="141">
        <f>Z705*Input!X705/100</f>
        <v>5.9823543327143101E-6</v>
      </c>
      <c r="AB705" s="142">
        <v>0</v>
      </c>
      <c r="AC705" s="142">
        <v>0.85</v>
      </c>
      <c r="AD705" s="141">
        <f>(((Input!G705*$L$4*0.000000001*Input!U705*(230/229))-((AB705*0.000000000000001)+(Input!G705*AC705*0.000000000000001)))/Input!F705)*1000000000000</f>
        <v>223.81004807563193</v>
      </c>
      <c r="AE705" s="141">
        <f>AD705*Input!V705/100</f>
        <v>1.5703386433410598</v>
      </c>
      <c r="AF705" s="141">
        <f t="shared" si="2215"/>
        <v>10.20316967930103</v>
      </c>
      <c r="AG705" s="141">
        <f>AF705*Input!V705/100</f>
        <v>7.1589420447100607E-2</v>
      </c>
      <c r="AH705" s="137">
        <f t="shared" si="2216"/>
        <v>47379.355361926973</v>
      </c>
      <c r="AI705" s="146">
        <f t="shared" si="2217"/>
        <v>1357.5128390300981</v>
      </c>
      <c r="AJ705" s="143">
        <f t="shared" si="2218"/>
        <v>0.79612346895219233</v>
      </c>
      <c r="AK705" s="146">
        <f t="shared" si="2219"/>
        <v>2.8226905076869349</v>
      </c>
      <c r="AL705" s="146">
        <f t="shared" si="2220"/>
        <v>0.99651652834293947</v>
      </c>
      <c r="AM705" s="146">
        <f t="shared" si="2221"/>
        <v>7.0071393881626686E-3</v>
      </c>
      <c r="AN705" s="137">
        <f>AF705/Q705</f>
        <v>0.99651652834293947</v>
      </c>
      <c r="AO705" s="141">
        <f t="shared" si="2222"/>
        <v>7.0071393881626686E-3</v>
      </c>
      <c r="AP705" s="137">
        <f t="shared" si="2223"/>
        <v>587.50300000000004</v>
      </c>
      <c r="AQ705" s="137" t="e">
        <f t="shared" si="2224"/>
        <v>#VALUE!</v>
      </c>
      <c r="AR705" s="137" t="e">
        <f t="shared" si="2225"/>
        <v>#VALUE!</v>
      </c>
      <c r="AS705" s="145">
        <f t="shared" si="2226"/>
        <v>2.1032716058093914E-5</v>
      </c>
      <c r="AT705" s="145">
        <f t="shared" si="2227"/>
        <v>5.8436174622387516E-7</v>
      </c>
      <c r="AU705" s="137">
        <v>0.75</v>
      </c>
      <c r="AV705" s="137">
        <f t="shared" si="2228"/>
        <v>0.375</v>
      </c>
      <c r="AW705" s="137">
        <f t="shared" si="2229"/>
        <v>587.50130000000001</v>
      </c>
      <c r="AX705" s="147">
        <f t="shared" si="2230"/>
        <v>281.54614945579999</v>
      </c>
      <c r="AY705" s="147">
        <f t="shared" si="2231"/>
        <v>190.25516820112284</v>
      </c>
      <c r="AZ705" s="137" t="str">
        <f>Input!B705</f>
        <v>Hu1-13</v>
      </c>
      <c r="BA705" s="148">
        <f>Input!E705</f>
        <v>0</v>
      </c>
      <c r="BB705" s="137">
        <f t="shared" si="2232"/>
        <v>4.1889660223534646</v>
      </c>
      <c r="BC705" s="143">
        <f t="shared" si="2233"/>
        <v>15.221616724213479</v>
      </c>
      <c r="BD705" s="137">
        <f t="shared" si="2234"/>
        <v>587443.30000000005</v>
      </c>
      <c r="BE705" s="149">
        <f t="shared" si="2235"/>
        <v>95127.58410056142</v>
      </c>
      <c r="BF705" s="150">
        <f t="shared" si="2236"/>
        <v>32.383786759471484</v>
      </c>
      <c r="BG705" s="151"/>
      <c r="BH705" s="151"/>
      <c r="BI705" s="151"/>
      <c r="BJ705" s="151"/>
      <c r="BK705" s="151"/>
      <c r="BL705" s="151"/>
      <c r="BM705" s="155"/>
      <c r="BN705" s="151"/>
      <c r="BO705" s="151"/>
      <c r="BP705" s="151"/>
      <c r="BQ705" s="151"/>
      <c r="BR705" s="151"/>
      <c r="BS705" s="151"/>
      <c r="BT705" s="151"/>
      <c r="BU705" s="151"/>
      <c r="BV705" s="151"/>
      <c r="BW705" s="151"/>
      <c r="BX705" s="151"/>
      <c r="BY705" s="151"/>
      <c r="BZ705" s="151"/>
      <c r="CA705" s="151"/>
      <c r="CB705" s="151"/>
      <c r="CC705" s="151"/>
      <c r="CD705" s="151"/>
      <c r="CE705" s="151"/>
      <c r="CF705" s="151"/>
      <c r="CG705" s="151"/>
      <c r="CH705" s="151"/>
      <c r="CI705" s="151"/>
      <c r="CJ705" s="151"/>
      <c r="CK705" s="151"/>
      <c r="CL705" s="151"/>
      <c r="CM705" s="151"/>
      <c r="CN705" s="151"/>
      <c r="CO705" s="151"/>
      <c r="CP705" s="151"/>
      <c r="CQ705" s="151"/>
      <c r="CR705" s="151"/>
      <c r="CS705" s="151"/>
      <c r="CT705" s="151"/>
      <c r="CU705" s="151"/>
      <c r="CV705" s="151"/>
      <c r="CW705" s="151"/>
      <c r="CX705" s="151"/>
      <c r="CY705" s="151"/>
      <c r="CZ705" s="151"/>
      <c r="DA705" s="151"/>
      <c r="DB705" s="151"/>
      <c r="DC705" s="151"/>
      <c r="DD705" s="151"/>
      <c r="DE705" s="151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s="154" customFormat="1" ht="15" customHeight="1" x14ac:dyDescent="0.2">
      <c r="A707" s="137">
        <f>Input!A707</f>
        <v>9186</v>
      </c>
      <c r="B707" s="137" t="str">
        <f>Input!B707</f>
        <v>Hu1-13</v>
      </c>
      <c r="C707" s="137">
        <f>Input!O707</f>
        <v>2.0854130080622153</v>
      </c>
      <c r="D707" s="137">
        <f>C707*Input!P707/100</f>
        <v>0.11536119743504286</v>
      </c>
      <c r="E707" s="138">
        <f>Input!M707</f>
        <v>2.698642039853393</v>
      </c>
      <c r="F707" s="139">
        <f>E707*Input!N707/100</f>
        <v>1.3314903737432673E-3</v>
      </c>
      <c r="G707" s="140">
        <f t="shared" ref="G707:G709" si="2237">E707*137.88</f>
        <v>372.08876445498584</v>
      </c>
      <c r="H707" s="139">
        <f>G707*Input!L707/100</f>
        <v>0.19091893850063527</v>
      </c>
      <c r="I707" s="137">
        <v>0</v>
      </c>
      <c r="J707" s="141">
        <f>(((C707*$G$4*0.000000001*Input!G707*(234/233))-(I707*0.000000000000001))/Input!F707)*1000000000000</f>
        <v>762.7645638760988</v>
      </c>
      <c r="K707" s="137">
        <f>J707*Input!P707/100</f>
        <v>42.194727427891756</v>
      </c>
      <c r="L707" s="142">
        <f t="shared" ref="L707:L709" si="2238">(J707/234)*602200000000*0.0000028263/(365.2425*24*60)</f>
        <v>10.548479471630177</v>
      </c>
      <c r="M707" s="143">
        <f>L707*Input!P707/100</f>
        <v>0.58352240935572108</v>
      </c>
      <c r="N707" s="137">
        <v>0</v>
      </c>
      <c r="O707" s="141">
        <f>(((G707*$D$4*0.000000001*Input!G707*(238/236))-(N707*0.000000001))/Input!F707)*1000000</f>
        <v>13.709513448151712</v>
      </c>
      <c r="P707" s="137">
        <f>O707*Input!N707/100</f>
        <v>6.7641743200256184E-3</v>
      </c>
      <c r="Q707" s="144">
        <f t="shared" ref="Q707:Q709" si="2239">(O707/238.05)*602200000000000000*0.00000000015512/(365.2425*24*60)</f>
        <v>10.228656739493633</v>
      </c>
      <c r="R707" s="145">
        <f>Q707*Input!N707/100</f>
        <v>5.0467449123781736E-3</v>
      </c>
      <c r="S707" s="143">
        <f>Input!S707*0.0000028263/0.000000000155125</f>
        <v>0.9977763061066941</v>
      </c>
      <c r="T707" s="137">
        <f>S707*Input!T707/100</f>
        <v>2.4204935460174527E-3</v>
      </c>
      <c r="U707" s="143">
        <f>S707</f>
        <v>0.9977763061066941</v>
      </c>
      <c r="V707" s="137">
        <f>U707*Input!T707/100</f>
        <v>2.4204935460174527E-3</v>
      </c>
      <c r="W707" s="146">
        <v>0</v>
      </c>
      <c r="X707" s="141">
        <f>((($L$4*0.000000001*Input!G707/Input!W707*(232/229))-(W707*0.000000001))/Input!F707)*1000000000</f>
        <v>0.96024213007005765</v>
      </c>
      <c r="Y707" s="141">
        <f>X707*Input!X707/100</f>
        <v>1.93579224551268E-2</v>
      </c>
      <c r="Z707" s="141">
        <f t="shared" ref="Z707:Z709" si="2240">(X707/232)*6.022E+23*0.000000001*0.000000000049475/(365.2425*24*60)</f>
        <v>2.3446365281732485E-4</v>
      </c>
      <c r="AA707" s="141">
        <f>Z707*Input!X707/100</f>
        <v>4.726650776562375E-6</v>
      </c>
      <c r="AB707" s="142">
        <v>0</v>
      </c>
      <c r="AC707" s="142">
        <v>0.85</v>
      </c>
      <c r="AD707" s="141">
        <f>(((Input!G707*$L$4*0.000000001*Input!U707*(230/229))-((AB707*0.000000000000001)+(Input!G707*AC707*0.000000000000001)))/Input!F707)*1000000000000</f>
        <v>226.22474721393925</v>
      </c>
      <c r="AE707" s="141">
        <f>AD707*Input!V707/100</f>
        <v>3.0911055459695036</v>
      </c>
      <c r="AF707" s="141">
        <f t="shared" ref="AF707:AF709" si="2241">(AD707/230)*602200000000*0.0000091577/(365.2425*24*60)</f>
        <v>10.313252248177855</v>
      </c>
      <c r="AG707" s="141">
        <f>AF707*Input!V707/100</f>
        <v>0.14091893841824885</v>
      </c>
      <c r="AH707" s="137">
        <f t="shared" ref="AH707:AH709" si="2242">AF707/Z707</f>
        <v>43986.571582645731</v>
      </c>
      <c r="AI707" s="146">
        <f t="shared" ref="AI707:AI709" si="2243">AH707*SQRT((AG707/AF707)^2+(AA707/Z707)^2)</f>
        <v>1071.2364671581743</v>
      </c>
      <c r="AJ707" s="143">
        <f t="shared" ref="AJ707:AJ709" si="2244">(U707-1)*1000</f>
        <v>-2.2236938933059003</v>
      </c>
      <c r="AK707" s="146">
        <f t="shared" ref="AK707:AK709" si="2245">V707*1000</f>
        <v>2.4204935460174526</v>
      </c>
      <c r="AL707" s="146">
        <f t="shared" ref="AL707:AL709" si="2246">AF707/Q707</f>
        <v>1.0082704416463202</v>
      </c>
      <c r="AM707" s="146">
        <f t="shared" ref="AM707:AM709" si="2247">AL707*SQRT((R707/Q707)^2+(AG707/AF707)^2)</f>
        <v>1.3785855060491792E-2</v>
      </c>
      <c r="AN707" s="137">
        <f>AF707/Q707</f>
        <v>1.0082704416463202</v>
      </c>
      <c r="AO707" s="141">
        <f t="shared" ref="AO707:AO709" si="2248">AN707*SQRT((R707/Q707)^2+(AG707/AF707)^2)</f>
        <v>1.3785855060491792E-2</v>
      </c>
      <c r="AP707" s="137" t="str">
        <f t="shared" ref="AP707:AP709" si="2249">ThU_Alter_Kombi(AN707,U707)</f>
        <v>Out of range</v>
      </c>
      <c r="AQ707" s="137" t="e">
        <f t="shared" ref="AQ707:AQ709" si="2250">Montealter(AN707,AO707,U707,V707)</f>
        <v>#VALUE!</v>
      </c>
      <c r="AR707" s="137" t="e">
        <f t="shared" ref="AR707:AR709" si="2251">(AQ707/AP707)*100</f>
        <v>#VALUE!</v>
      </c>
      <c r="AS707" s="145">
        <f t="shared" ref="AS707:AS709" si="2252">Z707/Q707</f>
        <v>2.292223297630495E-5</v>
      </c>
      <c r="AT707" s="145">
        <f t="shared" ref="AT707:AT709" si="2253">AS707*SQRT((Y707/X707)^2+(P707/O707)^2)</f>
        <v>4.6223725419174807E-7</v>
      </c>
      <c r="AU707" s="137">
        <v>0.75</v>
      </c>
      <c r="AV707" s="137">
        <f t="shared" ref="AV707:AV709" si="2254">AU707/2</f>
        <v>0.375</v>
      </c>
      <c r="AW707" s="137" t="str">
        <f t="shared" ref="AW707:AW709" si="2255">marincorr_age(AN707,U707,AS707,AU707)</f>
        <v>Out of range</v>
      </c>
      <c r="AX707" s="147">
        <f t="shared" ref="AX707:AX709" si="2256">marincorr_age_error(AN707, AO707, U707, V707, AS707, AT707, AU707, AV707)</f>
        <v>201.45786558410001</v>
      </c>
      <c r="AY707" s="147" t="e">
        <f t="shared" ref="AY707:AY709" si="2257">SQRT(((AU707*EXP(-0.0000091577*AW707*1000))/(0.0000091577*(EXP(-0.0000091577*AW707*1000)+(AJ707/1000)*EXP(-(0.0000091577-0.0000028263)*AW707*1000)-AS707*AU707*EXP(-0.0000091577*AW707*1000))))^2*AT707^2+((AS707*EXP(-0.0000091577*AW707*1000))/(0.0000091577*(EXP(-0.0000091577*AW707*1000)+(AJ707/1000)*EXP(-(0.0000091577-0.0000028263)*AW707*1000)-AS707*AU707*EXP(-0.0000091577*AW707*1000))))^2*AV707^2+((0.0000091577/(0.0000091577-0.0000028263))*(EXP(-(0.0000091577-0.0000028263)*AW707*1000)-1)/(0.0000091577*(EXP(-0.0000091577*AW707*1000)+(AJ707/1000)*EXP(-(0.0000091577-0.0000028263)*AW707*1000)-AS707*AU707*EXP(-0.0000091577*AW707*1000))))^2*T707^2+(1/(0.0000091577*(EXP(-0.0000091577*AW707*1000)+(AJ707/1000)*EXP(-(0.0000091577-0.0000028263)*AW707*1000)-AS707*AU707*EXP(-0.0000091577*AW707*1000))))^2*AO707^2)/1000</f>
        <v>#VALUE!</v>
      </c>
      <c r="AZ707" s="137" t="str">
        <f>Input!B707</f>
        <v>Hu1-13</v>
      </c>
      <c r="BA707" s="148">
        <f>Input!E707</f>
        <v>0</v>
      </c>
      <c r="BB707" s="137" t="e">
        <f t="shared" ref="BB707:BB709" si="2258">((U707-1)*EXP(0.0000028263*AW707*1000))*1000</f>
        <v>#VALUE!</v>
      </c>
      <c r="BC707" s="143" t="e">
        <f t="shared" ref="BC707:BC709" si="2259">SQRT((EXP(0.0000028263*AW707*1000)*V707)^2+((U707-1)*0.0000028263*EXP(0.0000028263*AW707*1000)*AX707*1000)^2)*1000</f>
        <v>#VALUE!</v>
      </c>
      <c r="BD707" s="137" t="e">
        <f t="shared" ref="BD707:BD709" si="2260">AW707*1000-58</f>
        <v>#VALUE!</v>
      </c>
      <c r="BE707" s="149" t="e">
        <f t="shared" ref="BE707:BE709" si="2261">AY707/2*1000</f>
        <v>#VALUE!</v>
      </c>
      <c r="BF707" s="150" t="e">
        <f t="shared" ref="BF707:BF709" si="2262">AY707/AW707*100</f>
        <v>#VALUE!</v>
      </c>
      <c r="BG707" s="151"/>
      <c r="BH707" s="151"/>
      <c r="BI707" s="151"/>
      <c r="BJ707" s="151"/>
      <c r="BK707" s="151"/>
      <c r="BL707" s="151"/>
      <c r="BM707" s="155"/>
      <c r="BN707" s="151"/>
      <c r="BO707" s="151"/>
      <c r="BP707" s="151"/>
      <c r="BQ707" s="151"/>
      <c r="BR707" s="151"/>
      <c r="BS707" s="151"/>
      <c r="BT707" s="151"/>
      <c r="BU707" s="151"/>
      <c r="BV707" s="151"/>
      <c r="BW707" s="151"/>
      <c r="BX707" s="151"/>
      <c r="BY707" s="151"/>
      <c r="BZ707" s="151"/>
      <c r="CA707" s="151"/>
      <c r="CB707" s="151"/>
      <c r="CC707" s="151"/>
      <c r="CD707" s="151"/>
      <c r="CE707" s="151"/>
      <c r="CF707" s="151"/>
      <c r="CG707" s="151"/>
      <c r="CH707" s="151"/>
      <c r="CI707" s="151"/>
      <c r="CJ707" s="151"/>
      <c r="CK707" s="151"/>
      <c r="CL707" s="151"/>
      <c r="CM707" s="151"/>
      <c r="CN707" s="151"/>
      <c r="CO707" s="151"/>
      <c r="CP707" s="151"/>
      <c r="CQ707" s="151"/>
      <c r="CR707" s="151"/>
      <c r="CS707" s="151"/>
      <c r="CT707" s="151"/>
      <c r="CU707" s="151"/>
      <c r="CV707" s="151"/>
      <c r="CW707" s="151"/>
      <c r="CX707" s="151"/>
      <c r="CY707" s="151"/>
      <c r="CZ707" s="151"/>
      <c r="DA707" s="151"/>
      <c r="DB707" s="151"/>
      <c r="DC707" s="151"/>
      <c r="DD707" s="151"/>
      <c r="DE707" s="151"/>
    </row>
    <row r="708" spans="1:109" ht="15" customHeight="1" x14ac:dyDescent="0.2">
      <c r="A708" s="9">
        <f>Input!A708</f>
        <v>9751</v>
      </c>
      <c r="B708" s="9" t="str">
        <f>Input!B708</f>
        <v>E6-31,5</v>
      </c>
      <c r="C708" s="9">
        <f>Input!O708</f>
        <v>0.15255752767507455</v>
      </c>
      <c r="D708" s="9">
        <f>C708*Input!P708/100</f>
        <v>2.5160058692414735E-3</v>
      </c>
      <c r="E708" s="11">
        <f>Input!M708</f>
        <v>0.19591664724665661</v>
      </c>
      <c r="F708" s="12">
        <f>E708*Input!N708/100</f>
        <v>1.3178746677938808E-4</v>
      </c>
      <c r="G708" s="13">
        <f t="shared" si="2237"/>
        <v>27.012987322369014</v>
      </c>
      <c r="H708" s="12">
        <f>G708*Input!L708/100</f>
        <v>2.2407245427775044E-2</v>
      </c>
      <c r="I708" s="9">
        <v>0.3</v>
      </c>
      <c r="J708" s="21">
        <f>(((C708*$G$4*0.000000001*Input!G708*(234/233))-(I708*0.000000000000001))/Input!F708)*1000000000000</f>
        <v>5.9463064429257342</v>
      </c>
      <c r="K708" s="9">
        <f>J708*Input!P708/100</f>
        <v>9.8067543035792876E-2</v>
      </c>
      <c r="L708" s="14">
        <f t="shared" si="2238"/>
        <v>8.2233095788405208E-2</v>
      </c>
      <c r="M708" s="22">
        <f>L708*Input!P708/100</f>
        <v>1.3562028357603474E-3</v>
      </c>
      <c r="N708" s="9">
        <v>5.0000000000000001E-3</v>
      </c>
      <c r="O708" s="21">
        <f>(((G708*$D$4*0.000000001*Input!G708*(238/236))-(N708*0.000000001))/Input!F708)*1000000</f>
        <v>0.1060664299934695</v>
      </c>
      <c r="P708" s="9">
        <f>O708*Input!N708/100</f>
        <v>7.1347822227552923E-5</v>
      </c>
      <c r="Q708" s="23">
        <f t="shared" si="2239"/>
        <v>7.9136076425308718E-2</v>
      </c>
      <c r="R708" s="24">
        <f>Q708*Input!N708/100</f>
        <v>5.3232551646421998E-5</v>
      </c>
      <c r="S708" s="65">
        <f>Input!S708*0.0000028263/0.000000000155125</f>
        <v>1.0164192626554309</v>
      </c>
      <c r="T708" s="9">
        <f>S708*Input!T708/100</f>
        <v>2.7000051605686332E-3</v>
      </c>
      <c r="U708" s="9">
        <f>S708*1/((U707+U709)/2)</f>
        <v>1.0171452859191554</v>
      </c>
      <c r="V708" s="9">
        <f>U708*Input!T708/100</f>
        <v>2.7019337609314677E-3</v>
      </c>
      <c r="W708" s="3">
        <v>3.0000000000000001E-3</v>
      </c>
      <c r="X708" s="21">
        <f>((($L$4*0.000000001*Input!G708/Input!W708*(232/229))-(W708*0.000000001))/Input!F708)*1000000000</f>
        <v>-5.76886436836039E-2</v>
      </c>
      <c r="Y708" s="21">
        <f>X708*Input!X708/100</f>
        <v>0.13477044940917357</v>
      </c>
      <c r="Z708" s="21">
        <f t="shared" si="2240"/>
        <v>-1.408591614611623E-5</v>
      </c>
      <c r="AA708" s="21">
        <f>Z708*Input!X708/100</f>
        <v>3.2907087567592895E-5</v>
      </c>
      <c r="AB708" s="14">
        <v>0.05</v>
      </c>
      <c r="AC708" s="14">
        <v>0.85</v>
      </c>
      <c r="AD708" s="21">
        <f>(((Input!G708*$L$4*0.000000001*Input!U708*(230/229))-((AB708*0.000000000000001)+(Input!G708*AC708*0.000000000000001)))/Input!F708)*1000000000000</f>
        <v>1.715496302539486</v>
      </c>
      <c r="AE708" s="21">
        <f>AD708*Input!V708/100</f>
        <v>2.2809195094152562E-2</v>
      </c>
      <c r="AF708" s="21">
        <f t="shared" si="2241"/>
        <v>7.8206943832606513E-2</v>
      </c>
      <c r="AG708" s="21">
        <f>AF708*Input!V708/100</f>
        <v>1.0398375309551529E-3</v>
      </c>
      <c r="AH708" s="9">
        <f t="shared" si="2242"/>
        <v>-5552.1375408847471</v>
      </c>
      <c r="AI708" s="3">
        <f t="shared" si="2243"/>
        <v>-12970.944407823546</v>
      </c>
      <c r="AJ708" s="22">
        <f t="shared" si="2244"/>
        <v>17.145285919155427</v>
      </c>
      <c r="AK708" s="3">
        <f t="shared" si="2245"/>
        <v>2.7019337609314675</v>
      </c>
      <c r="AL708" s="3">
        <f t="shared" si="2246"/>
        <v>0.9882590515644385</v>
      </c>
      <c r="AM708" s="3">
        <f t="shared" si="2247"/>
        <v>1.3156672537172738E-2</v>
      </c>
      <c r="AN708" s="9">
        <f>AL708*1/((AN707+AN709)/2)</f>
        <v>0.98067734438433629</v>
      </c>
      <c r="AO708" s="21">
        <f t="shared" si="2248"/>
        <v>1.3055737424579102E-2</v>
      </c>
      <c r="AP708" s="58">
        <f t="shared" si="2249"/>
        <v>347.79219999999998</v>
      </c>
      <c r="AQ708" s="58" t="e">
        <f t="shared" si="2250"/>
        <v>#VALUE!</v>
      </c>
      <c r="AR708" s="58" t="e">
        <f t="shared" si="2251"/>
        <v>#VALUE!</v>
      </c>
      <c r="AS708" s="67">
        <f t="shared" si="2252"/>
        <v>-1.7799614009687465E-4</v>
      </c>
      <c r="AT708" s="67">
        <f t="shared" si="2253"/>
        <v>-4.1582916942797083E-4</v>
      </c>
      <c r="AU708" s="58">
        <v>0.75</v>
      </c>
      <c r="AV708" s="58">
        <f t="shared" si="2254"/>
        <v>0.375</v>
      </c>
      <c r="AW708" s="58">
        <f t="shared" si="2255"/>
        <v>347.80619999999999</v>
      </c>
      <c r="AX708" s="57">
        <f t="shared" si="2256"/>
        <v>44.691849762300002</v>
      </c>
      <c r="AY708" s="47">
        <f t="shared" si="2257"/>
        <v>34.089973625778185</v>
      </c>
      <c r="AZ708" s="9" t="str">
        <f>Input!B708</f>
        <v>E6-31,5</v>
      </c>
      <c r="BA708" s="48">
        <f>Input!E708</f>
        <v>31.5</v>
      </c>
      <c r="BB708" s="58">
        <f t="shared" si="2258"/>
        <v>45.820332120294381</v>
      </c>
      <c r="BC708" s="22">
        <f t="shared" si="2259"/>
        <v>9.2540765317730447</v>
      </c>
      <c r="BD708" s="9">
        <f t="shared" si="2260"/>
        <v>347748.2</v>
      </c>
      <c r="BE708" s="49">
        <f t="shared" si="2261"/>
        <v>17044.986812889092</v>
      </c>
      <c r="BF708" s="89">
        <f t="shared" si="2262"/>
        <v>9.8014278140464963</v>
      </c>
      <c r="BG708" s="85"/>
      <c r="BH708" s="85"/>
      <c r="BI708" s="85"/>
      <c r="BJ708" s="85"/>
      <c r="BK708" s="85"/>
      <c r="BL708" s="85"/>
      <c r="BM708" s="90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s="154" customFormat="1" ht="15" customHeight="1" x14ac:dyDescent="0.2">
      <c r="A709" s="137">
        <f>Input!A709</f>
        <v>9186</v>
      </c>
      <c r="B709" s="137" t="str">
        <f>Input!B709</f>
        <v>Hu1-13</v>
      </c>
      <c r="C709" s="137">
        <f>Input!O709</f>
        <v>1.9539451867199831</v>
      </c>
      <c r="D709" s="137">
        <f>C709*Input!P709/100</f>
        <v>0.10107289123658512</v>
      </c>
      <c r="E709" s="138">
        <f>Input!M709</f>
        <v>2.7005017368501254</v>
      </c>
      <c r="F709" s="139">
        <f>E709*Input!N709/100</f>
        <v>1.4143272124852086E-3</v>
      </c>
      <c r="G709" s="140">
        <f t="shared" si="2237"/>
        <v>372.34517947689528</v>
      </c>
      <c r="H709" s="139">
        <f>G709*Input!L709/100</f>
        <v>9.0712047556643555E-2</v>
      </c>
      <c r="I709" s="137">
        <v>0</v>
      </c>
      <c r="J709" s="141">
        <f>(((C709*$G$4*0.000000001*Input!G709*(234/233))-(I709*0.000000000000001))/Input!F709)*1000000000000</f>
        <v>714.67864755057008</v>
      </c>
      <c r="K709" s="137">
        <f>J709*Input!P709/100</f>
        <v>36.968609817681831</v>
      </c>
      <c r="L709" s="142">
        <f t="shared" si="2238"/>
        <v>9.883486202072941</v>
      </c>
      <c r="M709" s="143">
        <f>L709*Input!P709/100</f>
        <v>0.51124900162491937</v>
      </c>
      <c r="N709" s="137">
        <v>0</v>
      </c>
      <c r="O709" s="141">
        <f>(((G709*$D$4*0.000000001*Input!G709*(238/236))-(N709*0.000000001))/Input!F709)*1000000</f>
        <v>13.718960992735125</v>
      </c>
      <c r="P709" s="137">
        <f>O709*Input!N709/100</f>
        <v>7.1849981039746411E-3</v>
      </c>
      <c r="Q709" s="144">
        <f t="shared" si="2239"/>
        <v>10.235705544758696</v>
      </c>
      <c r="R709" s="145">
        <f>Q709*Input!N709/100</f>
        <v>5.3607211924342471E-3</v>
      </c>
      <c r="S709" s="143">
        <f>Input!S709*0.0000028263/0.000000000155125</f>
        <v>1.0007961234689522</v>
      </c>
      <c r="T709" s="137">
        <f>S709*Input!T709/100</f>
        <v>2.8226905076869347E-3</v>
      </c>
      <c r="U709" s="143">
        <f>S709</f>
        <v>1.0007961234689522</v>
      </c>
      <c r="V709" s="137">
        <f>U709*Input!T709/100</f>
        <v>2.8226905076869347E-3</v>
      </c>
      <c r="W709" s="146">
        <v>0</v>
      </c>
      <c r="X709" s="141">
        <f>((($L$4*0.000000001*Input!G709/Input!W709*(232/229))-(W709*0.000000001))/Input!F709)*1000000000</f>
        <v>0.87508814618640562</v>
      </c>
      <c r="Y709" s="141">
        <f>X709*Input!X709/100</f>
        <v>2.2282175669207586E-2</v>
      </c>
      <c r="Z709" s="141">
        <f t="shared" si="2240"/>
        <v>2.1367148645835452E-4</v>
      </c>
      <c r="AA709" s="141">
        <f>Z709*Input!X709/100</f>
        <v>5.4406697399733652E-6</v>
      </c>
      <c r="AB709" s="142">
        <v>0</v>
      </c>
      <c r="AC709" s="142">
        <v>0.85</v>
      </c>
      <c r="AD709" s="141">
        <f>(((Input!G709*$L$4*0.000000001*Input!U709*(230/229))-((AB709*0.000000000000001)+(Input!G709*AC709*0.000000000000001)))/Input!F709)*1000000000000</f>
        <v>226.13845054341246</v>
      </c>
      <c r="AE709" s="141">
        <f>AD709*Input!V709/100</f>
        <v>2.1640830789787682</v>
      </c>
      <c r="AF709" s="141">
        <f t="shared" si="2241"/>
        <v>10.30931811036897</v>
      </c>
      <c r="AG709" s="141">
        <f>AF709*Input!V709/100</f>
        <v>9.8657352718421937E-2</v>
      </c>
      <c r="AH709" s="137">
        <f t="shared" si="2242"/>
        <v>48248.450372335006</v>
      </c>
      <c r="AI709" s="146">
        <f t="shared" si="2243"/>
        <v>1312.4401116391687</v>
      </c>
      <c r="AJ709" s="143">
        <f t="shared" si="2244"/>
        <v>0.79612346895219233</v>
      </c>
      <c r="AK709" s="146">
        <f t="shared" si="2245"/>
        <v>2.8226905076869349</v>
      </c>
      <c r="AL709" s="146">
        <f t="shared" si="2246"/>
        <v>1.0071917431864741</v>
      </c>
      <c r="AM709" s="146">
        <f t="shared" si="2247"/>
        <v>9.652972754724324E-3</v>
      </c>
      <c r="AN709" s="137">
        <f>AF709/Q709</f>
        <v>1.0071917431864741</v>
      </c>
      <c r="AO709" s="141">
        <f t="shared" si="2248"/>
        <v>9.652972754724324E-3</v>
      </c>
      <c r="AP709" s="137" t="str">
        <f t="shared" si="2249"/>
        <v>Out of range</v>
      </c>
      <c r="AQ709" s="137" t="e">
        <f t="shared" si="2250"/>
        <v>#VALUE!</v>
      </c>
      <c r="AR709" s="137" t="e">
        <f t="shared" si="2251"/>
        <v>#VALUE!</v>
      </c>
      <c r="AS709" s="145">
        <f t="shared" si="2252"/>
        <v>2.0875110711617465E-5</v>
      </c>
      <c r="AT709" s="145">
        <f t="shared" si="2253"/>
        <v>5.3165074476382601E-7</v>
      </c>
      <c r="AU709" s="137">
        <v>0.75</v>
      </c>
      <c r="AV709" s="137">
        <f t="shared" si="2254"/>
        <v>0.375</v>
      </c>
      <c r="AW709" s="137" t="str">
        <f t="shared" si="2255"/>
        <v>Out of range</v>
      </c>
      <c r="AX709" s="147">
        <f t="shared" si="2256"/>
        <v>271.42700212170001</v>
      </c>
      <c r="AY709" s="147" t="e">
        <f t="shared" si="2257"/>
        <v>#VALUE!</v>
      </c>
      <c r="AZ709" s="137" t="str">
        <f>Input!B709</f>
        <v>Hu1-13</v>
      </c>
      <c r="BA709" s="148">
        <f>Input!E709</f>
        <v>0</v>
      </c>
      <c r="BB709" s="137" t="e">
        <f t="shared" si="2258"/>
        <v>#VALUE!</v>
      </c>
      <c r="BC709" s="143" t="e">
        <f t="shared" si="2259"/>
        <v>#VALUE!</v>
      </c>
      <c r="BD709" s="137" t="e">
        <f t="shared" si="2260"/>
        <v>#VALUE!</v>
      </c>
      <c r="BE709" s="149" t="e">
        <f t="shared" si="2261"/>
        <v>#VALUE!</v>
      </c>
      <c r="BF709" s="150" t="e">
        <f t="shared" si="2262"/>
        <v>#VALUE!</v>
      </c>
      <c r="BG709" s="151"/>
      <c r="BH709" s="151"/>
      <c r="BI709" s="151"/>
      <c r="BJ709" s="151"/>
      <c r="BK709" s="151"/>
      <c r="BL709" s="151"/>
      <c r="BM709" s="155"/>
      <c r="BN709" s="151"/>
      <c r="BO709" s="151"/>
      <c r="BP709" s="151"/>
      <c r="BQ709" s="151"/>
      <c r="BR709" s="151"/>
      <c r="BS709" s="151"/>
      <c r="BT709" s="151"/>
      <c r="BU709" s="151"/>
      <c r="BV709" s="151"/>
      <c r="BW709" s="151"/>
      <c r="BX709" s="151"/>
      <c r="BY709" s="151"/>
      <c r="BZ709" s="151"/>
      <c r="CA709" s="151"/>
      <c r="CB709" s="151"/>
      <c r="CC709" s="151"/>
      <c r="CD709" s="151"/>
      <c r="CE709" s="151"/>
      <c r="CF709" s="151"/>
      <c r="CG709" s="151"/>
      <c r="CH709" s="151"/>
      <c r="CI709" s="151"/>
      <c r="CJ709" s="151"/>
      <c r="CK709" s="151"/>
      <c r="CL709" s="151"/>
      <c r="CM709" s="151"/>
      <c r="CN709" s="151"/>
      <c r="CO709" s="151"/>
      <c r="CP709" s="151"/>
      <c r="CQ709" s="151"/>
      <c r="CR709" s="151"/>
      <c r="CS709" s="151"/>
      <c r="CT709" s="151"/>
      <c r="CU709" s="151"/>
      <c r="CV709" s="151"/>
      <c r="CW709" s="151"/>
      <c r="CX709" s="151"/>
      <c r="CY709" s="151"/>
      <c r="CZ709" s="151"/>
      <c r="DA709" s="151"/>
      <c r="DB709" s="151"/>
      <c r="DC709" s="151"/>
      <c r="DD709" s="151"/>
      <c r="DE709" s="151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s="154" customFormat="1" ht="15" customHeight="1" x14ac:dyDescent="0.2">
      <c r="A711" s="137">
        <f>Input!A711</f>
        <v>9186</v>
      </c>
      <c r="B711" s="137" t="str">
        <f>Input!B711</f>
        <v>Hu1-13</v>
      </c>
      <c r="C711" s="137">
        <f>Input!O711</f>
        <v>2.0239624132741905</v>
      </c>
      <c r="D711" s="137">
        <f>C711*Input!P711/100</f>
        <v>9.7343487449686017E-2</v>
      </c>
      <c r="E711" s="138">
        <f>Input!M711</f>
        <v>2.6997327439382253</v>
      </c>
      <c r="F711" s="139">
        <f>E711*Input!N711/100</f>
        <v>3.0020768431525803E-4</v>
      </c>
      <c r="G711" s="140">
        <f t="shared" ref="G711:G713" si="2263">E711*137.88</f>
        <v>372.2391507342025</v>
      </c>
      <c r="H711" s="139">
        <f>G711*Input!L711/100</f>
        <v>3.781413588996007E-2</v>
      </c>
      <c r="I711" s="137">
        <v>0</v>
      </c>
      <c r="J711" s="141">
        <f>(((C711*$G$4*0.000000001*Input!G711*(234/233))-(I711*0.000000000000001))/Input!F711)*1000000000000</f>
        <v>740.28827934530989</v>
      </c>
      <c r="K711" s="137">
        <f>J711*Input!P711/100</f>
        <v>35.60453611044278</v>
      </c>
      <c r="L711" s="142">
        <f t="shared" ref="L711:L713" si="2264">(J711/234)*602200000000*0.0000028263/(365.2425*24*60)</f>
        <v>10.237648794380654</v>
      </c>
      <c r="M711" s="143">
        <f>L711*Input!P711/100</f>
        <v>0.4923848537868471</v>
      </c>
      <c r="N711" s="137">
        <v>0</v>
      </c>
      <c r="O711" s="141">
        <f>(((G711*$D$4*0.000000001*Input!G711*(238/236))-(N711*0.000000001))/Input!F711)*1000000</f>
        <v>13.715054391373577</v>
      </c>
      <c r="P711" s="137">
        <f>O711*Input!N711/100</f>
        <v>1.5251008561261814E-3</v>
      </c>
      <c r="Q711" s="144">
        <f t="shared" ref="Q711:Q713" si="2265">(O711/238.05)*602200000000000000*0.00000000015512/(365.2425*24*60)</f>
        <v>10.232790832686934</v>
      </c>
      <c r="R711" s="145">
        <f>Q711*Input!N711/100</f>
        <v>1.1378764979092454E-3</v>
      </c>
      <c r="S711" s="143">
        <f>Input!S711*0.0000028263/0.000000000155125</f>
        <v>1.001644730225312</v>
      </c>
      <c r="T711" s="137">
        <f>S711*Input!T711/100</f>
        <v>2.3981261243239483E-3</v>
      </c>
      <c r="U711" s="143">
        <f>S711</f>
        <v>1.001644730225312</v>
      </c>
      <c r="V711" s="137">
        <f>U711*Input!T711/100</f>
        <v>2.3981261243239483E-3</v>
      </c>
      <c r="W711" s="146">
        <v>0</v>
      </c>
      <c r="X711" s="141">
        <f>((($L$4*0.000000001*Input!G711/Input!W711*(232/229))-(W711*0.000000001))/Input!F711)*1000000000</f>
        <v>0.91152225641007101</v>
      </c>
      <c r="Y711" s="141">
        <f>X711*Input!X711/100</f>
        <v>2.016289963763325E-2</v>
      </c>
      <c r="Z711" s="141">
        <f t="shared" ref="Z711:Z713" si="2266">(X711/232)*6.022E+23*0.000000001*0.000000000049475/(365.2425*24*60)</f>
        <v>2.2256765368814106E-4</v>
      </c>
      <c r="AA711" s="141">
        <f>Z711*Input!X711/100</f>
        <v>4.9232031717705411E-6</v>
      </c>
      <c r="AB711" s="142">
        <v>0</v>
      </c>
      <c r="AC711" s="142">
        <v>0.85</v>
      </c>
      <c r="AD711" s="141">
        <f>(((Input!G711*$L$4*0.000000001*Input!U711*(230/229))-((AB711*0.000000000000001)+(Input!G711*AC711*0.000000000000001)))/Input!F711)*1000000000000</f>
        <v>225.44557379370869</v>
      </c>
      <c r="AE711" s="141">
        <f>AD711*Input!V711/100</f>
        <v>4.1196953746736042</v>
      </c>
      <c r="AF711" s="141">
        <f t="shared" ref="AF711:AF713" si="2267">(AD711/230)*602200000000*0.0000091577/(365.2425*24*60)</f>
        <v>10.277730882249161</v>
      </c>
      <c r="AG711" s="141">
        <f>AF711*Input!V711/100</f>
        <v>0.18781083019392375</v>
      </c>
      <c r="AH711" s="137">
        <f t="shared" ref="AH711:AH713" si="2268">AF711/Z711</f>
        <v>46178.007953708249</v>
      </c>
      <c r="AI711" s="146">
        <f t="shared" ref="AI711:AI713" si="2269">AH711*SQRT((AG711/AF711)^2+(AA711/Z711)^2)</f>
        <v>1324.929913875684</v>
      </c>
      <c r="AJ711" s="143">
        <f t="shared" ref="AJ711:AJ713" si="2270">(U711-1)*1000</f>
        <v>1.6447302253119744</v>
      </c>
      <c r="AK711" s="146">
        <f t="shared" ref="AK711:AK713" si="2271">V711*1000</f>
        <v>2.3981261243239484</v>
      </c>
      <c r="AL711" s="146">
        <f t="shared" ref="AL711:AL713" si="2272">AF711/Q711</f>
        <v>1.0043917686090751</v>
      </c>
      <c r="AM711" s="146">
        <f t="shared" ref="AM711:AM713" si="2273">AL711*SQRT((R711/Q711)^2+(AG711/AF711)^2)</f>
        <v>1.8354162668102681E-2</v>
      </c>
      <c r="AN711" s="137">
        <f>AF711/Q711</f>
        <v>1.0043917686090751</v>
      </c>
      <c r="AO711" s="141">
        <f t="shared" ref="AO711:AO713" si="2274">AN711*SQRT((R711/Q711)^2+(AG711/AF711)^2)</f>
        <v>1.8354162668102681E-2</v>
      </c>
      <c r="AP711" s="137" t="str">
        <f t="shared" ref="AP711:AP713" si="2275">ThU_Alter_Kombi(AN711,U711)</f>
        <v>Out of range</v>
      </c>
      <c r="AQ711" s="137" t="e">
        <f t="shared" ref="AQ711:AQ713" si="2276">Montealter(AN711,AO711,U711,V711)</f>
        <v>#VALUE!</v>
      </c>
      <c r="AR711" s="137" t="e">
        <f t="shared" ref="AR711:AR713" si="2277">(AQ711/AP711)*100</f>
        <v>#VALUE!</v>
      </c>
      <c r="AS711" s="145">
        <f t="shared" ref="AS711:AS713" si="2278">Z711/Q711</f>
        <v>2.1750435177193892E-5</v>
      </c>
      <c r="AT711" s="145">
        <f t="shared" ref="AT711:AT713" si="2279">AS711*SQRT((Y711/X711)^2+(P711/O711)^2)</f>
        <v>4.8112635743132637E-7</v>
      </c>
      <c r="AU711" s="137">
        <v>0.75</v>
      </c>
      <c r="AV711" s="137">
        <f t="shared" ref="AV711:AV713" si="2280">AU711/2</f>
        <v>0.375</v>
      </c>
      <c r="AW711" s="137" t="str">
        <f t="shared" ref="AW711:AW713" si="2281">marincorr_age(AN711,U711,AS711,AU711)</f>
        <v>Out of range</v>
      </c>
      <c r="AX711" s="147">
        <f t="shared" ref="AX711:AX713" si="2282">marincorr_age_error(AN711, AO711, U711, V711, AS711, AT711, AU711, AV711)</f>
        <v>265.47363353370002</v>
      </c>
      <c r="AY711" s="147" t="e">
        <f t="shared" ref="AY711:AY713" si="2283">SQRT(((AU711*EXP(-0.0000091577*AW711*1000))/(0.0000091577*(EXP(-0.0000091577*AW711*1000)+(AJ711/1000)*EXP(-(0.0000091577-0.0000028263)*AW711*1000)-AS711*AU711*EXP(-0.0000091577*AW711*1000))))^2*AT711^2+((AS711*EXP(-0.0000091577*AW711*1000))/(0.0000091577*(EXP(-0.0000091577*AW711*1000)+(AJ711/1000)*EXP(-(0.0000091577-0.0000028263)*AW711*1000)-AS711*AU711*EXP(-0.0000091577*AW711*1000))))^2*AV711^2+((0.0000091577/(0.0000091577-0.0000028263))*(EXP(-(0.0000091577-0.0000028263)*AW711*1000)-1)/(0.0000091577*(EXP(-0.0000091577*AW711*1000)+(AJ711/1000)*EXP(-(0.0000091577-0.0000028263)*AW711*1000)-AS711*AU711*EXP(-0.0000091577*AW711*1000))))^2*T711^2+(1/(0.0000091577*(EXP(-0.0000091577*AW711*1000)+(AJ711/1000)*EXP(-(0.0000091577-0.0000028263)*AW711*1000)-AS711*AU711*EXP(-0.0000091577*AW711*1000))))^2*AO711^2)/1000</f>
        <v>#VALUE!</v>
      </c>
      <c r="AZ711" s="137" t="str">
        <f>Input!B711</f>
        <v>Hu1-13</v>
      </c>
      <c r="BA711" s="148">
        <f>Input!E711</f>
        <v>0</v>
      </c>
      <c r="BB711" s="137" t="e">
        <f t="shared" ref="BB711:BB713" si="2284">((U711-1)*EXP(0.0000028263*AW711*1000))*1000</f>
        <v>#VALUE!</v>
      </c>
      <c r="BC711" s="143" t="e">
        <f t="shared" ref="BC711:BC713" si="2285">SQRT((EXP(0.0000028263*AW711*1000)*V711)^2+((U711-1)*0.0000028263*EXP(0.0000028263*AW711*1000)*AX711*1000)^2)*1000</f>
        <v>#VALUE!</v>
      </c>
      <c r="BD711" s="137" t="e">
        <f t="shared" ref="BD711:BD713" si="2286">AW711*1000-58</f>
        <v>#VALUE!</v>
      </c>
      <c r="BE711" s="149" t="e">
        <f t="shared" ref="BE711:BE713" si="2287">AY711/2*1000</f>
        <v>#VALUE!</v>
      </c>
      <c r="BF711" s="150" t="e">
        <f t="shared" ref="BF711:BF713" si="2288">AY711/AW711*100</f>
        <v>#VALUE!</v>
      </c>
      <c r="BG711" s="151"/>
      <c r="BH711" s="151"/>
      <c r="BI711" s="151"/>
      <c r="BJ711" s="151"/>
      <c r="BK711" s="151"/>
      <c r="BL711" s="151"/>
      <c r="BM711" s="155"/>
      <c r="BN711" s="151"/>
      <c r="BO711" s="151"/>
      <c r="BP711" s="151"/>
      <c r="BQ711" s="151"/>
      <c r="BR711" s="151"/>
      <c r="BS711" s="151"/>
      <c r="BT711" s="151"/>
      <c r="BU711" s="151"/>
      <c r="BV711" s="151"/>
      <c r="BW711" s="151"/>
      <c r="BX711" s="151"/>
      <c r="BY711" s="151"/>
      <c r="BZ711" s="151"/>
      <c r="CA711" s="151"/>
      <c r="CB711" s="151"/>
      <c r="CC711" s="151"/>
      <c r="CD711" s="151"/>
      <c r="CE711" s="151"/>
      <c r="CF711" s="151"/>
      <c r="CG711" s="151"/>
      <c r="CH711" s="151"/>
      <c r="CI711" s="151"/>
      <c r="CJ711" s="151"/>
      <c r="CK711" s="151"/>
      <c r="CL711" s="151"/>
      <c r="CM711" s="151"/>
      <c r="CN711" s="151"/>
      <c r="CO711" s="151"/>
      <c r="CP711" s="151"/>
      <c r="CQ711" s="151"/>
      <c r="CR711" s="151"/>
      <c r="CS711" s="151"/>
      <c r="CT711" s="151"/>
      <c r="CU711" s="151"/>
      <c r="CV711" s="151"/>
      <c r="CW711" s="151"/>
      <c r="CX711" s="151"/>
      <c r="CY711" s="151"/>
      <c r="CZ711" s="151"/>
      <c r="DA711" s="151"/>
      <c r="DB711" s="151"/>
      <c r="DC711" s="151"/>
      <c r="DD711" s="151"/>
      <c r="DE711" s="151"/>
    </row>
    <row r="712" spans="1:109" ht="15" customHeight="1" x14ac:dyDescent="0.2">
      <c r="A712" s="9">
        <f>Input!A712</f>
        <v>9769</v>
      </c>
      <c r="B712" s="9" t="str">
        <f>Input!B712</f>
        <v>CH-3-5,5</v>
      </c>
      <c r="C712" s="9">
        <f>Input!O712</f>
        <v>0.17999285036725532</v>
      </c>
      <c r="D712" s="9">
        <f>C712*Input!P712/100</f>
        <v>1.0555764128978367E-3</v>
      </c>
      <c r="E712" s="11">
        <f>Input!M712</f>
        <v>0.23090350549114727</v>
      </c>
      <c r="F712" s="12">
        <f>E712*Input!N712/100</f>
        <v>3.8807344351685394E-5</v>
      </c>
      <c r="G712" s="13">
        <f t="shared" si="2263"/>
        <v>31.836975337119384</v>
      </c>
      <c r="H712" s="12">
        <f>G712*Input!L712/100</f>
        <v>6.1842923272324817E-3</v>
      </c>
      <c r="I712" s="9">
        <v>0.3</v>
      </c>
      <c r="J712" s="21">
        <f>(((C712*$G$4*0.000000001*Input!G712*(234/233))-(I712*0.000000000000001))/Input!F712)*1000000000000</f>
        <v>8.1350042911424048</v>
      </c>
      <c r="K712" s="9">
        <f>J712*Input!P712/100</f>
        <v>4.7708109688976812E-2</v>
      </c>
      <c r="L712" s="14">
        <f t="shared" si="2264"/>
        <v>0.11250119608424558</v>
      </c>
      <c r="M712" s="22">
        <f>L712*Input!P712/100</f>
        <v>6.5976847839800635E-4</v>
      </c>
      <c r="N712" s="9">
        <v>5.0000000000000001E-3</v>
      </c>
      <c r="O712" s="21">
        <f>(((G712*$D$4*0.000000001*Input!G712*(238/236))-(N712*0.000000001))/Input!F712)*1000000</f>
        <v>0.14495189613283396</v>
      </c>
      <c r="P712" s="9">
        <f>O712*Input!N712/100</f>
        <v>2.4361683620573225E-5</v>
      </c>
      <c r="Q712" s="23">
        <f t="shared" si="2265"/>
        <v>0.10814849081908028</v>
      </c>
      <c r="R712" s="24">
        <f>Q712*Input!N712/100</f>
        <v>1.8176232168515275E-5</v>
      </c>
      <c r="S712" s="65">
        <f>Input!S712*0.0000028263/0.000000000155125</f>
        <v>1.038274429149453</v>
      </c>
      <c r="T712" s="9">
        <f>S712*Input!T712/100</f>
        <v>2.2850445527202272E-3</v>
      </c>
      <c r="U712" s="9">
        <f>S712*1/((U711+U713)/2)</f>
        <v>1.0361412330887665</v>
      </c>
      <c r="V712" s="9">
        <f>U712*Input!T712/100</f>
        <v>2.280349793895868E-3</v>
      </c>
      <c r="W712" s="3">
        <v>3.0000000000000001E-3</v>
      </c>
      <c r="X712" s="21">
        <f>((($L$4*0.000000001*Input!G712/Input!W712*(232/229))-(W712*0.000000001))/Input!F712)*1000000000</f>
        <v>0.58743520435741103</v>
      </c>
      <c r="Y712" s="21">
        <f>X712*Input!X712/100</f>
        <v>5.3018462441907013E-3</v>
      </c>
      <c r="Z712" s="21">
        <f t="shared" si="2266"/>
        <v>1.4343486865868048E-4</v>
      </c>
      <c r="AA712" s="21">
        <f>Z712*Input!X712/100</f>
        <v>1.2945591514486795E-6</v>
      </c>
      <c r="AB712" s="14">
        <v>0.05</v>
      </c>
      <c r="AC712" s="14">
        <v>0.85</v>
      </c>
      <c r="AD712" s="21">
        <f>(((Input!G712*$L$4*0.000000001*Input!U712*(230/229))-((AB712*0.000000000000001)+(Input!G712*AC712*0.000000000000001)))/Input!F712)*1000000000000</f>
        <v>0.22745810069290401</v>
      </c>
      <c r="AE712" s="21">
        <f>AD712*Input!V712/100</f>
        <v>3.9242867901514641E-3</v>
      </c>
      <c r="AF712" s="21">
        <f t="shared" si="2267"/>
        <v>1.0369479012474789E-2</v>
      </c>
      <c r="AG712" s="21">
        <f>AF712*Input!V712/100</f>
        <v>1.7890244130873089E-4</v>
      </c>
      <c r="AH712" s="9">
        <f t="shared" si="2268"/>
        <v>72.293990362623333</v>
      </c>
      <c r="AI712" s="3">
        <f t="shared" si="2269"/>
        <v>1.4076307566448547</v>
      </c>
      <c r="AJ712" s="22">
        <f t="shared" si="2270"/>
        <v>36.141233088766491</v>
      </c>
      <c r="AK712" s="3">
        <f t="shared" si="2271"/>
        <v>2.2803497938958679</v>
      </c>
      <c r="AL712" s="3">
        <f t="shared" si="2272"/>
        <v>9.5881865146150866E-2</v>
      </c>
      <c r="AM712" s="3">
        <f t="shared" si="2273"/>
        <v>1.654308149100022E-3</v>
      </c>
      <c r="AN712" s="9">
        <f>AL712*1/((AN711+AN713)/2)</f>
        <v>9.5210405331568854E-2</v>
      </c>
      <c r="AO712" s="21">
        <f t="shared" si="2274"/>
        <v>1.6427230444364545E-3</v>
      </c>
      <c r="AP712" s="58">
        <f t="shared" si="2275"/>
        <v>10.5198</v>
      </c>
      <c r="AQ712" s="58">
        <f t="shared" si="2276"/>
        <v>0.16889999999999999</v>
      </c>
      <c r="AR712" s="58">
        <f t="shared" si="2277"/>
        <v>1.60554383163178</v>
      </c>
      <c r="AS712" s="67">
        <f t="shared" si="2278"/>
        <v>1.3262771174368966E-3</v>
      </c>
      <c r="AT712" s="67">
        <f t="shared" si="2279"/>
        <v>1.1972276031352149E-5</v>
      </c>
      <c r="AU712" s="58">
        <v>0.75</v>
      </c>
      <c r="AV712" s="58">
        <f t="shared" si="2280"/>
        <v>0.375</v>
      </c>
      <c r="AW712" s="58">
        <f t="shared" si="2281"/>
        <v>10.414999999999999</v>
      </c>
      <c r="AX712" s="57">
        <f t="shared" si="2282"/>
        <v>0.20165438299999999</v>
      </c>
      <c r="AY712" s="47">
        <f t="shared" si="2283"/>
        <v>0.19902482839034225</v>
      </c>
      <c r="AZ712" s="9" t="str">
        <f>Input!B712</f>
        <v>CH-3-5,5</v>
      </c>
      <c r="BA712" s="48">
        <f>Input!E712</f>
        <v>5.5</v>
      </c>
      <c r="BB712" s="58">
        <f t="shared" si="2284"/>
        <v>37.22089580855004</v>
      </c>
      <c r="BC712" s="22">
        <f t="shared" si="2285"/>
        <v>2.3485674794974436</v>
      </c>
      <c r="BD712" s="9">
        <f t="shared" si="2286"/>
        <v>10357</v>
      </c>
      <c r="BE712" s="49">
        <f t="shared" si="2287"/>
        <v>99.512414195171118</v>
      </c>
      <c r="BF712" s="89">
        <f t="shared" si="2288"/>
        <v>1.9109441036038626</v>
      </c>
      <c r="BG712" s="85"/>
      <c r="BH712" s="85"/>
      <c r="BI712" s="85"/>
      <c r="BJ712" s="85"/>
      <c r="BK712" s="85"/>
      <c r="BL712" s="85"/>
      <c r="BM712" s="90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s="154" customFormat="1" ht="15" customHeight="1" x14ac:dyDescent="0.2">
      <c r="A713" s="137">
        <f>Input!A713</f>
        <v>9186</v>
      </c>
      <c r="B713" s="137" t="str">
        <f>Input!B713</f>
        <v>Hu1-13</v>
      </c>
      <c r="C713" s="137">
        <f>Input!O713</f>
        <v>2.0464732178638503</v>
      </c>
      <c r="D713" s="137">
        <f>C713*Input!P713/100</f>
        <v>9.6431352059772643E-2</v>
      </c>
      <c r="E713" s="138">
        <f>Input!M713</f>
        <v>2.7001943764441996</v>
      </c>
      <c r="F713" s="139">
        <f>E713*Input!N713/100</f>
        <v>1.3268377998298594E-3</v>
      </c>
      <c r="G713" s="140">
        <f t="shared" si="2263"/>
        <v>372.30280062412623</v>
      </c>
      <c r="H713" s="139">
        <f>G713*Input!L713/100</f>
        <v>0.14107667408730337</v>
      </c>
      <c r="I713" s="137">
        <v>0</v>
      </c>
      <c r="J713" s="141">
        <f>(((C713*$G$4*0.000000001*Input!G713*(234/233))-(I713*0.000000000000001))/Input!F713)*1000000000000</f>
        <v>748.52187335232463</v>
      </c>
      <c r="K713" s="137">
        <f>J713*Input!P713/100</f>
        <v>35.270911763517979</v>
      </c>
      <c r="L713" s="142">
        <f t="shared" si="2264"/>
        <v>10.351513414571425</v>
      </c>
      <c r="M713" s="143">
        <f>L713*Input!P713/100</f>
        <v>0.48777107157744692</v>
      </c>
      <c r="N713" s="137">
        <v>0</v>
      </c>
      <c r="O713" s="141">
        <f>(((G713*$D$4*0.000000001*Input!G713*(238/236))-(N713*0.000000001))/Input!F713)*1000000</f>
        <v>13.717399554961517</v>
      </c>
      <c r="P713" s="137">
        <f>O713*Input!N713/100</f>
        <v>6.7405385344370076E-3</v>
      </c>
      <c r="Q713" s="144">
        <f t="shared" si="2265"/>
        <v>10.234540557316457</v>
      </c>
      <c r="R713" s="145">
        <f>Q713*Input!N713/100</f>
        <v>5.029110272135943E-3</v>
      </c>
      <c r="S713" s="143">
        <f>Input!S713*0.0000028263/0.000000000155125</f>
        <v>1.0024728475576459</v>
      </c>
      <c r="T713" s="137">
        <f>S713*Input!T713/100</f>
        <v>2.5202998004465178E-3</v>
      </c>
      <c r="U713" s="143">
        <f>S713</f>
        <v>1.0024728475576459</v>
      </c>
      <c r="V713" s="137">
        <f>U713*Input!T713/100</f>
        <v>2.5202998004465178E-3</v>
      </c>
      <c r="W713" s="146">
        <v>0</v>
      </c>
      <c r="X713" s="141">
        <f>((($L$4*0.000000001*Input!G713/Input!W713*(232/229))-(W713*0.000000001))/Input!F713)*1000000000</f>
        <v>0.96628902588456267</v>
      </c>
      <c r="Y713" s="141">
        <f>X713*Input!X713/100</f>
        <v>2.3825430849797841E-2</v>
      </c>
      <c r="Z713" s="141">
        <f t="shared" si="2266"/>
        <v>2.3594013175578922E-4</v>
      </c>
      <c r="AA713" s="141">
        <f>Z713*Input!X713/100</f>
        <v>5.8174884980131233E-6</v>
      </c>
      <c r="AB713" s="142">
        <v>0</v>
      </c>
      <c r="AC713" s="142">
        <v>0.85</v>
      </c>
      <c r="AD713" s="141">
        <f>(((Input!G713*$L$4*0.000000001*Input!U713*(230/229))-((AB713*0.000000000000001)+(Input!G713*AC713*0.000000000000001)))/Input!F713)*1000000000000</f>
        <v>226.67872731412103</v>
      </c>
      <c r="AE713" s="141">
        <f>AD713*Input!V713/100</f>
        <v>3.3583683870828738</v>
      </c>
      <c r="AF713" s="141">
        <f t="shared" si="2267"/>
        <v>10.333948530730888</v>
      </c>
      <c r="AG713" s="141">
        <f>AF713*Input!V713/100</f>
        <v>0.15310305678245328</v>
      </c>
      <c r="AH713" s="137">
        <f t="shared" si="2268"/>
        <v>43799.028396860791</v>
      </c>
      <c r="AI713" s="146">
        <f t="shared" si="2269"/>
        <v>1259.8976886637201</v>
      </c>
      <c r="AJ713" s="143">
        <f t="shared" si="2270"/>
        <v>2.4728475576458742</v>
      </c>
      <c r="AK713" s="146">
        <f t="shared" si="2271"/>
        <v>2.520299800446518</v>
      </c>
      <c r="AL713" s="146">
        <f t="shared" si="2272"/>
        <v>1.0097129883708718</v>
      </c>
      <c r="AM713" s="146">
        <f t="shared" si="2273"/>
        <v>1.4967671768943692E-2</v>
      </c>
      <c r="AN713" s="137">
        <f>AF713/Q713</f>
        <v>1.0097129883708718</v>
      </c>
      <c r="AO713" s="141">
        <f t="shared" si="2274"/>
        <v>1.4967671768943692E-2</v>
      </c>
      <c r="AP713" s="137" t="str">
        <f t="shared" si="2275"/>
        <v>Out of range</v>
      </c>
      <c r="AQ713" s="137" t="e">
        <f t="shared" si="2276"/>
        <v>#VALUE!</v>
      </c>
      <c r="AR713" s="137" t="e">
        <f t="shared" si="2277"/>
        <v>#VALUE!</v>
      </c>
      <c r="AS713" s="145">
        <f t="shared" si="2278"/>
        <v>2.3053319339002532E-5</v>
      </c>
      <c r="AT713" s="145">
        <f t="shared" si="2279"/>
        <v>5.6853003037478987E-7</v>
      </c>
      <c r="AU713" s="137">
        <v>0.75</v>
      </c>
      <c r="AV713" s="137">
        <f t="shared" si="2280"/>
        <v>0.375</v>
      </c>
      <c r="AW713" s="137" t="str">
        <f t="shared" si="2281"/>
        <v>Out of range</v>
      </c>
      <c r="AX713" s="147">
        <f t="shared" si="2282"/>
        <v>267.18862590949999</v>
      </c>
      <c r="AY713" s="147" t="e">
        <f t="shared" si="2283"/>
        <v>#VALUE!</v>
      </c>
      <c r="AZ713" s="137" t="str">
        <f>Input!B713</f>
        <v>Hu1-13</v>
      </c>
      <c r="BA713" s="148">
        <f>Input!E713</f>
        <v>0</v>
      </c>
      <c r="BB713" s="137" t="e">
        <f t="shared" si="2284"/>
        <v>#VALUE!</v>
      </c>
      <c r="BC713" s="143" t="e">
        <f t="shared" si="2285"/>
        <v>#VALUE!</v>
      </c>
      <c r="BD713" s="137" t="e">
        <f t="shared" si="2286"/>
        <v>#VALUE!</v>
      </c>
      <c r="BE713" s="149" t="e">
        <f t="shared" si="2287"/>
        <v>#VALUE!</v>
      </c>
      <c r="BF713" s="150" t="e">
        <f t="shared" si="2288"/>
        <v>#VALUE!</v>
      </c>
      <c r="BG713" s="151"/>
      <c r="BH713" s="151"/>
      <c r="BI713" s="151"/>
      <c r="BJ713" s="151"/>
      <c r="BK713" s="151"/>
      <c r="BL713" s="151"/>
      <c r="BM713" s="155"/>
      <c r="BN713" s="151"/>
      <c r="BO713" s="151"/>
      <c r="BP713" s="151"/>
      <c r="BQ713" s="151"/>
      <c r="BR713" s="151"/>
      <c r="BS713" s="151"/>
      <c r="BT713" s="151"/>
      <c r="BU713" s="151"/>
      <c r="BV713" s="151"/>
      <c r="BW713" s="151"/>
      <c r="BX713" s="151"/>
      <c r="BY713" s="151"/>
      <c r="BZ713" s="151"/>
      <c r="CA713" s="151"/>
      <c r="CB713" s="151"/>
      <c r="CC713" s="151"/>
      <c r="CD713" s="151"/>
      <c r="CE713" s="151"/>
      <c r="CF713" s="151"/>
      <c r="CG713" s="151"/>
      <c r="CH713" s="151"/>
      <c r="CI713" s="151"/>
      <c r="CJ713" s="151"/>
      <c r="CK713" s="151"/>
      <c r="CL713" s="151"/>
      <c r="CM713" s="151"/>
      <c r="CN713" s="151"/>
      <c r="CO713" s="151"/>
      <c r="CP713" s="151"/>
      <c r="CQ713" s="151"/>
      <c r="CR713" s="151"/>
      <c r="CS713" s="151"/>
      <c r="CT713" s="151"/>
      <c r="CU713" s="151"/>
      <c r="CV713" s="151"/>
      <c r="CW713" s="151"/>
      <c r="CX713" s="151"/>
      <c r="CY713" s="151"/>
      <c r="CZ713" s="151"/>
      <c r="DA713" s="151"/>
      <c r="DB713" s="151"/>
      <c r="DC713" s="151"/>
      <c r="DD713" s="151"/>
      <c r="DE713" s="151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s="154" customFormat="1" ht="15" customHeight="1" x14ac:dyDescent="0.2">
      <c r="A715" s="137">
        <f>Input!A715</f>
        <v>9186</v>
      </c>
      <c r="B715" s="137" t="str">
        <f>Input!B715</f>
        <v>Hu1-13</v>
      </c>
      <c r="C715" s="137">
        <f>Input!O715</f>
        <v>2.0340171943087091</v>
      </c>
      <c r="D715" s="137">
        <f>C715*Input!P715/100</f>
        <v>2.5294573100198225E-2</v>
      </c>
      <c r="E715" s="138">
        <f>Input!M715</f>
        <v>2.6990269882126263</v>
      </c>
      <c r="F715" s="139">
        <f>E715*Input!N715/100</f>
        <v>5.3596312055199035E-4</v>
      </c>
      <c r="G715" s="140">
        <f t="shared" ref="G715:G719" si="2289">E715*137.88</f>
        <v>372.14184113475693</v>
      </c>
      <c r="H715" s="139">
        <f>G715*Input!L715/100</f>
        <v>5.6560424479865236E-2</v>
      </c>
      <c r="I715" s="137">
        <v>0</v>
      </c>
      <c r="J715" s="141">
        <f>(((C715*$G$4*0.000000001*Input!G715*(234/233))-(I715*0.000000000000001))/Input!F715)*1000000000000</f>
        <v>743.96593487014547</v>
      </c>
      <c r="K715" s="137">
        <f>J715*Input!P715/100</f>
        <v>9.251790386180037</v>
      </c>
      <c r="L715" s="142">
        <f t="shared" ref="L715:L719" si="2290">(J715/234)*602200000000*0.0000028263/(365.2425*24*60)</f>
        <v>10.288508097034043</v>
      </c>
      <c r="M715" s="143">
        <f>L715*Input!P715/100</f>
        <v>0.127945535996738</v>
      </c>
      <c r="N715" s="137">
        <v>0</v>
      </c>
      <c r="O715" s="141">
        <f>(((G715*$D$4*0.000000001*Input!G715*(238/236))-(N715*0.000000001))/Input!F715)*1000000</f>
        <v>13.711469044570137</v>
      </c>
      <c r="P715" s="137">
        <f>O715*Input!N715/100</f>
        <v>2.7227744548588024E-3</v>
      </c>
      <c r="Q715" s="144">
        <f t="shared" ref="Q715:Q719" si="2291">(O715/238.05)*602200000000000000*0.00000000015512/(365.2425*24*60)</f>
        <v>10.230115808377493</v>
      </c>
      <c r="R715" s="145">
        <f>Q715*Input!N715/100</f>
        <v>2.0314597876241415E-3</v>
      </c>
      <c r="S715" s="143">
        <f>Input!S715*0.0000028263/0.000000000155125</f>
        <v>1.0012403851490526</v>
      </c>
      <c r="T715" s="137">
        <f>S715*Input!T715/100</f>
        <v>2.4270634840157755E-3</v>
      </c>
      <c r="U715" s="143">
        <f>S715</f>
        <v>1.0012403851490526</v>
      </c>
      <c r="V715" s="137">
        <f>U715*Input!T715/100</f>
        <v>2.4270634840157755E-3</v>
      </c>
      <c r="W715" s="146">
        <v>0</v>
      </c>
      <c r="X715" s="141">
        <f>((($L$4*0.000000001*Input!G715/Input!W715*(232/229))-(W715*0.000000001))/Input!F715)*1000000000</f>
        <v>0.89226385574510447</v>
      </c>
      <c r="Y715" s="141">
        <f>X715*Input!X715/100</f>
        <v>7.4917189116757779E-3</v>
      </c>
      <c r="Z715" s="141">
        <f t="shared" ref="Z715:Z719" si="2292">(X715/232)*6.022E+23*0.000000001*0.000000000049475/(365.2425*24*60)</f>
        <v>2.1786530328512526E-4</v>
      </c>
      <c r="AA715" s="141">
        <f>Z715*Input!X715/100</f>
        <v>1.829263398163943E-6</v>
      </c>
      <c r="AB715" s="142">
        <v>0</v>
      </c>
      <c r="AC715" s="142">
        <v>0.85</v>
      </c>
      <c r="AD715" s="141">
        <f>(((Input!G715*$L$4*0.000000001*Input!U715*(230/229))-((AB715*0.000000000000001)+(Input!G715*AC715*0.000000000000001)))/Input!F715)*1000000000000</f>
        <v>226.30384343904299</v>
      </c>
      <c r="AE715" s="141">
        <f>AD715*Input!V715/100</f>
        <v>1.0230226263601825</v>
      </c>
      <c r="AF715" s="141">
        <f t="shared" ref="AF715:AF719" si="2293">(AD715/230)*602200000000*0.0000091577/(365.2425*24*60)</f>
        <v>10.316858128309981</v>
      </c>
      <c r="AG715" s="141">
        <f>AF715*Input!V715/100</f>
        <v>4.6638091239718564E-2</v>
      </c>
      <c r="AH715" s="137">
        <f t="shared" ref="AH715:AH719" si="2294">AF715/Z715</f>
        <v>47354.296314030667</v>
      </c>
      <c r="AI715" s="146">
        <f t="shared" ref="AI715:AI719" si="2295">AH715*SQRT((AG715/AF715)^2+(AA715/Z715)^2)</f>
        <v>451.56608703001422</v>
      </c>
      <c r="AJ715" s="143">
        <f t="shared" ref="AJ715:AJ719" si="2296">(U715-1)*1000</f>
        <v>1.2403851490525586</v>
      </c>
      <c r="AK715" s="146">
        <f t="shared" ref="AK715:AK719" si="2297">V715*1000</f>
        <v>2.4270634840157754</v>
      </c>
      <c r="AL715" s="146">
        <f t="shared" ref="AL715:AL719" si="2298">AF715/Q715</f>
        <v>1.0084791141720464</v>
      </c>
      <c r="AM715" s="146">
        <f t="shared" ref="AM715:AM719" si="2299">AL715*SQRT((R715/Q715)^2+(AG715/AF715)^2)</f>
        <v>4.5632979146445077E-3</v>
      </c>
      <c r="AN715" s="137">
        <f>AF715/Q715</f>
        <v>1.0084791141720464</v>
      </c>
      <c r="AO715" s="141">
        <f t="shared" ref="AO715:AO719" si="2300">AN715*SQRT((R715/Q715)^2+(AG715/AF715)^2)</f>
        <v>4.5632979146445077E-3</v>
      </c>
      <c r="AP715" s="137" t="str">
        <f t="shared" ref="AP715:AP719" si="2301">ThU_Alter_Kombi(AN715,U715)</f>
        <v>Out of range</v>
      </c>
      <c r="AQ715" s="137" t="e">
        <f t="shared" ref="AQ715:AQ719" si="2302">Montealter(AN715,AO715,U715,V715)</f>
        <v>#VALUE!</v>
      </c>
      <c r="AR715" s="137" t="e">
        <f t="shared" ref="AR715:AR719" si="2303">(AQ715/AP715)*100</f>
        <v>#VALUE!</v>
      </c>
      <c r="AS715" s="145">
        <f t="shared" ref="AS715:AS719" si="2304">Z715/Q715</f>
        <v>2.1296465002548091E-5</v>
      </c>
      <c r="AT715" s="145">
        <f t="shared" ref="AT715:AT719" si="2305">AS715*SQRT((Y715/X715)^2+(P715/O715)^2)</f>
        <v>1.7886160378880485E-7</v>
      </c>
      <c r="AU715" s="137">
        <v>0.75</v>
      </c>
      <c r="AV715" s="137">
        <f t="shared" ref="AV715:AV719" si="2306">AU715/2</f>
        <v>0.375</v>
      </c>
      <c r="AW715" s="137" t="str">
        <f t="shared" ref="AW715:AW719" si="2307">marincorr_age(AN715,U715,AS715,AU715)</f>
        <v>Out of range</v>
      </c>
      <c r="AX715" s="147">
        <f t="shared" ref="AX715:AX719" si="2308">marincorr_age_error(AN715, AO715, U715, V715, AS715, AT715, AU715, AV715)</f>
        <v>202.61920651170001</v>
      </c>
      <c r="AY715" s="147" t="e">
        <f t="shared" ref="AY715:AY719" si="2309">SQRT(((AU715*EXP(-0.0000091577*AW715*1000))/(0.0000091577*(EXP(-0.0000091577*AW715*1000)+(AJ715/1000)*EXP(-(0.0000091577-0.0000028263)*AW715*1000)-AS715*AU715*EXP(-0.0000091577*AW715*1000))))^2*AT715^2+((AS715*EXP(-0.0000091577*AW715*1000))/(0.0000091577*(EXP(-0.0000091577*AW715*1000)+(AJ715/1000)*EXP(-(0.0000091577-0.0000028263)*AW715*1000)-AS715*AU715*EXP(-0.0000091577*AW715*1000))))^2*AV715^2+((0.0000091577/(0.0000091577-0.0000028263))*(EXP(-(0.0000091577-0.0000028263)*AW715*1000)-1)/(0.0000091577*(EXP(-0.0000091577*AW715*1000)+(AJ715/1000)*EXP(-(0.0000091577-0.0000028263)*AW715*1000)-AS715*AU715*EXP(-0.0000091577*AW715*1000))))^2*T715^2+(1/(0.0000091577*(EXP(-0.0000091577*AW715*1000)+(AJ715/1000)*EXP(-(0.0000091577-0.0000028263)*AW715*1000)-AS715*AU715*EXP(-0.0000091577*AW715*1000))))^2*AO715^2)/1000</f>
        <v>#VALUE!</v>
      </c>
      <c r="AZ715" s="137" t="str">
        <f>Input!B715</f>
        <v>Hu1-13</v>
      </c>
      <c r="BA715" s="148">
        <f>Input!E715</f>
        <v>0</v>
      </c>
      <c r="BB715" s="137" t="e">
        <f t="shared" ref="BB715:BB719" si="2310">((U715-1)*EXP(0.0000028263*AW715*1000))*1000</f>
        <v>#VALUE!</v>
      </c>
      <c r="BC715" s="143" t="e">
        <f t="shared" ref="BC715:BC719" si="2311">SQRT((EXP(0.0000028263*AW715*1000)*V715)^2+((U715-1)*0.0000028263*EXP(0.0000028263*AW715*1000)*AX715*1000)^2)*1000</f>
        <v>#VALUE!</v>
      </c>
      <c r="BD715" s="137" t="e">
        <f t="shared" ref="BD715:BD719" si="2312">AW715*1000-58</f>
        <v>#VALUE!</v>
      </c>
      <c r="BE715" s="149" t="e">
        <f t="shared" ref="BE715:BE719" si="2313">AY715/2*1000</f>
        <v>#VALUE!</v>
      </c>
      <c r="BF715" s="150" t="e">
        <f t="shared" ref="BF715:BF719" si="2314">AY715/AW715*100</f>
        <v>#VALUE!</v>
      </c>
      <c r="BG715" s="151"/>
      <c r="BH715" s="151"/>
      <c r="BI715" s="151"/>
      <c r="BJ715" s="151"/>
      <c r="BK715" s="151"/>
      <c r="BL715" s="151"/>
      <c r="BM715" s="155"/>
      <c r="BN715" s="151"/>
      <c r="BO715" s="151"/>
      <c r="BP715" s="151"/>
      <c r="BQ715" s="151"/>
      <c r="BR715" s="151"/>
      <c r="BS715" s="151"/>
      <c r="BT715" s="151"/>
      <c r="BU715" s="151"/>
      <c r="BV715" s="151"/>
      <c r="BW715" s="151"/>
      <c r="BX715" s="151"/>
      <c r="BY715" s="151"/>
      <c r="BZ715" s="151"/>
      <c r="CA715" s="151"/>
      <c r="CB715" s="151"/>
      <c r="CC715" s="151"/>
      <c r="CD715" s="151"/>
      <c r="CE715" s="151"/>
      <c r="CF715" s="151"/>
      <c r="CG715" s="151"/>
      <c r="CH715" s="151"/>
      <c r="CI715" s="151"/>
      <c r="CJ715" s="151"/>
      <c r="CK715" s="151"/>
      <c r="CL715" s="151"/>
      <c r="CM715" s="151"/>
      <c r="CN715" s="151"/>
      <c r="CO715" s="151"/>
      <c r="CP715" s="151"/>
      <c r="CQ715" s="151"/>
      <c r="CR715" s="151"/>
      <c r="CS715" s="151"/>
      <c r="CT715" s="151"/>
      <c r="CU715" s="151"/>
      <c r="CV715" s="151"/>
      <c r="CW715" s="151"/>
      <c r="CX715" s="151"/>
      <c r="CY715" s="151"/>
      <c r="CZ715" s="151"/>
      <c r="DA715" s="151"/>
      <c r="DB715" s="151"/>
      <c r="DC715" s="151"/>
      <c r="DD715" s="151"/>
      <c r="DE715" s="151"/>
    </row>
    <row r="716" spans="1:109" ht="15" customHeight="1" x14ac:dyDescent="0.2">
      <c r="A716" s="9">
        <f>Input!A716</f>
        <v>9753</v>
      </c>
      <c r="B716" s="9" t="str">
        <f>Input!B716</f>
        <v>E7-A-108</v>
      </c>
      <c r="C716" s="9">
        <f>Input!O716</f>
        <v>1.6329345668735864</v>
      </c>
      <c r="D716" s="9">
        <f>C716*Input!P716/100</f>
        <v>6.4786036461939311E-3</v>
      </c>
      <c r="E716" s="11">
        <f>Input!M716</f>
        <v>2.0229410883514047</v>
      </c>
      <c r="F716" s="12">
        <f>E716*Input!N716/100</f>
        <v>1.6326344539896426E-4</v>
      </c>
      <c r="G716" s="13">
        <f t="shared" si="2289"/>
        <v>278.92311726189166</v>
      </c>
      <c r="H716" s="12">
        <f>G716*Input!L716/100</f>
        <v>2.00574362383499E-2</v>
      </c>
      <c r="I716" s="9">
        <v>0.3</v>
      </c>
      <c r="J716" s="21">
        <f>(((C716*$G$4*0.000000001*Input!G716*(234/233))-(I716*0.000000000000001))/Input!F716)*1000000000000</f>
        <v>72.827839728469257</v>
      </c>
      <c r="K716" s="9">
        <f>J716*Input!P716/100</f>
        <v>0.28894158870838227</v>
      </c>
      <c r="L716" s="14">
        <f t="shared" si="2290"/>
        <v>1.007156085535875</v>
      </c>
      <c r="M716" s="22">
        <f>L716*Input!P716/100</f>
        <v>3.9958521427663892E-3</v>
      </c>
      <c r="N716" s="9">
        <v>5.0000000000000001E-3</v>
      </c>
      <c r="O716" s="21">
        <f>(((G716*$D$4*0.000000001*Input!G716*(238/236))-(N716*0.000000001))/Input!F716)*1000000</f>
        <v>1.2531148174677273</v>
      </c>
      <c r="P716" s="9">
        <f>O716*Input!N716/100</f>
        <v>1.0113386087135347E-4</v>
      </c>
      <c r="Q716" s="23">
        <f t="shared" si="2291"/>
        <v>0.93494793754177019</v>
      </c>
      <c r="R716" s="24">
        <f>Q716*Input!N716/100</f>
        <v>7.5455890648857822E-5</v>
      </c>
      <c r="S716" s="65">
        <f>Input!S716*0.0000028263/0.000000000155125</f>
        <v>1.0717734517805688</v>
      </c>
      <c r="T716" s="9">
        <f>S716*Input!T716/100</f>
        <v>1.3717679260156533E-3</v>
      </c>
      <c r="U716" s="9">
        <f>S716*1/((U715+U717)/2)</f>
        <v>1.0704456868477354</v>
      </c>
      <c r="V716" s="9">
        <f>U716*Input!T716/100</f>
        <v>1.3700685133784744E-3</v>
      </c>
      <c r="W716" s="3">
        <v>3.0000000000000001E-3</v>
      </c>
      <c r="X716" s="21">
        <f>((($L$4*0.000000001*Input!G716/Input!W716*(232/229))-(W716*0.000000001))/Input!F716)*1000000000</f>
        <v>-5.1053837907719139E-3</v>
      </c>
      <c r="Y716" s="21">
        <f>X716*Input!X716/100</f>
        <v>-6.9233630135997532E-5</v>
      </c>
      <c r="Z716" s="21">
        <f t="shared" si="2292"/>
        <v>-1.2465886416912482E-6</v>
      </c>
      <c r="AA716" s="21">
        <f>Z716*Input!X716/100</f>
        <v>-1.6904871501842242E-8</v>
      </c>
      <c r="AB716" s="14">
        <v>0.05</v>
      </c>
      <c r="AC716" s="14">
        <v>0.85</v>
      </c>
      <c r="AD716" s="21">
        <f>(((Input!G716*$L$4*0.000000001*Input!U716*(230/229))-((AB716*0.000000000000001)+(Input!G716*AC716*0.000000000000001)))/Input!F716)*1000000000000</f>
        <v>0.40677058394260562</v>
      </c>
      <c r="AE716" s="21">
        <f>AD716*Input!V716/100</f>
        <v>3.4641922665364618E-3</v>
      </c>
      <c r="AF716" s="21">
        <f t="shared" si="2293"/>
        <v>1.8544070403453222E-2</v>
      </c>
      <c r="AG716" s="21">
        <f>AF716*Input!V716/100</f>
        <v>1.5792741121814862E-4</v>
      </c>
      <c r="AH716" s="9">
        <f t="shared" si="2294"/>
        <v>-14875.853816776687</v>
      </c>
      <c r="AI716" s="3">
        <f t="shared" si="2295"/>
        <v>-238.21163200296337</v>
      </c>
      <c r="AJ716" s="22">
        <f t="shared" si="2296"/>
        <v>70.445686847735445</v>
      </c>
      <c r="AK716" s="3">
        <f t="shared" si="2297"/>
        <v>1.3700685133784745</v>
      </c>
      <c r="AL716" s="3">
        <f t="shared" si="2298"/>
        <v>1.9834334788962234E-2</v>
      </c>
      <c r="AM716" s="3">
        <f t="shared" si="2299"/>
        <v>1.689233123592026E-4</v>
      </c>
      <c r="AN716" s="9">
        <f>AL716*1/((AN715+AN717)/2)</f>
        <v>1.9667571207209453E-2</v>
      </c>
      <c r="AO716" s="21">
        <f t="shared" si="2300"/>
        <v>1.6750303500126263E-4</v>
      </c>
      <c r="AP716" s="58">
        <f t="shared" si="2301"/>
        <v>2.0246</v>
      </c>
      <c r="AQ716" s="58">
        <f t="shared" si="2302"/>
        <v>1.9E-2</v>
      </c>
      <c r="AR716" s="58">
        <f t="shared" si="2303"/>
        <v>0.9384569791563766</v>
      </c>
      <c r="AS716" s="67">
        <f t="shared" si="2304"/>
        <v>-1.3333241260137599E-6</v>
      </c>
      <c r="AT716" s="67">
        <f t="shared" si="2305"/>
        <v>-1.808140346177735E-8</v>
      </c>
      <c r="AU716" s="58">
        <v>0.75</v>
      </c>
      <c r="AV716" s="58">
        <f t="shared" si="2306"/>
        <v>0.375</v>
      </c>
      <c r="AW716" s="58">
        <f t="shared" si="2307"/>
        <v>2.0247000000000002</v>
      </c>
      <c r="AX716" s="57">
        <f t="shared" si="2308"/>
        <v>1.6120828E-2</v>
      </c>
      <c r="AY716" s="47">
        <f t="shared" si="2309"/>
        <v>1.7597431873018342E-2</v>
      </c>
      <c r="AZ716" s="9" t="str">
        <f>Input!B716</f>
        <v>E7-A-108</v>
      </c>
      <c r="BA716" s="48">
        <f>Input!E716</f>
        <v>108</v>
      </c>
      <c r="BB716" s="58">
        <f t="shared" si="2310"/>
        <v>70.849961532610209</v>
      </c>
      <c r="BC716" s="22">
        <f t="shared" si="2311"/>
        <v>1.3779348627916257</v>
      </c>
      <c r="BD716" s="9">
        <f t="shared" si="2312"/>
        <v>1966.7000000000003</v>
      </c>
      <c r="BE716" s="49">
        <f t="shared" si="2313"/>
        <v>8.7987159365091703</v>
      </c>
      <c r="BF716" s="89">
        <f t="shared" si="2314"/>
        <v>0.86913774253066334</v>
      </c>
      <c r="BG716" s="85"/>
      <c r="BH716" s="85"/>
      <c r="BI716" s="85"/>
      <c r="BJ716" s="85"/>
      <c r="BK716" s="85"/>
      <c r="BL716" s="85"/>
      <c r="BM716" s="90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s="154" customFormat="1" ht="15" customHeight="1" x14ac:dyDescent="0.2">
      <c r="A717" s="137">
        <f>Input!A717</f>
        <v>9186</v>
      </c>
      <c r="B717" s="137" t="str">
        <f>Input!B717</f>
        <v>Hu1-13</v>
      </c>
      <c r="C717" s="137">
        <f>Input!O717</f>
        <v>2.0340171943087091</v>
      </c>
      <c r="D717" s="137">
        <f>C717*Input!P717/100</f>
        <v>2.5294573100198225E-2</v>
      </c>
      <c r="E717" s="138">
        <f>Input!M717</f>
        <v>2.6990269882126263</v>
      </c>
      <c r="F717" s="139">
        <f>E717*Input!N717/100</f>
        <v>5.3596312055199035E-4</v>
      </c>
      <c r="G717" s="140">
        <f t="shared" si="2289"/>
        <v>372.14184113475693</v>
      </c>
      <c r="H717" s="139">
        <f>G717*Input!L717/100</f>
        <v>5.6560424479865236E-2</v>
      </c>
      <c r="I717" s="137">
        <v>0</v>
      </c>
      <c r="J717" s="141">
        <f>(((C717*$G$4*0.000000001*Input!G717*(234/233))-(I717*0.000000000000001))/Input!F717)*1000000000000</f>
        <v>743.96593487014547</v>
      </c>
      <c r="K717" s="137">
        <f>J717*Input!P717/100</f>
        <v>9.251790386180037</v>
      </c>
      <c r="L717" s="142">
        <f t="shared" si="2290"/>
        <v>10.288508097034043</v>
      </c>
      <c r="M717" s="143">
        <f>L717*Input!P717/100</f>
        <v>0.127945535996738</v>
      </c>
      <c r="N717" s="137">
        <v>0</v>
      </c>
      <c r="O717" s="141">
        <f>(((G717*$D$4*0.000000001*Input!G717*(238/236))-(N717*0.000000001))/Input!F717)*1000000</f>
        <v>13.711469044570137</v>
      </c>
      <c r="P717" s="137">
        <f>O717*Input!N717/100</f>
        <v>2.7227744548588024E-3</v>
      </c>
      <c r="Q717" s="144">
        <f t="shared" si="2291"/>
        <v>10.230115808377493</v>
      </c>
      <c r="R717" s="145">
        <f>Q717*Input!N717/100</f>
        <v>2.0314597876241415E-3</v>
      </c>
      <c r="S717" s="143">
        <f>Input!S717*0.0000028263/0.000000000155125</f>
        <v>1.0012403851490526</v>
      </c>
      <c r="T717" s="137">
        <f>S717*Input!T717/100</f>
        <v>2.4270634840157755E-3</v>
      </c>
      <c r="U717" s="143">
        <f>S717</f>
        <v>1.0012403851490526</v>
      </c>
      <c r="V717" s="137">
        <f>U717*Input!T717/100</f>
        <v>2.4270634840157755E-3</v>
      </c>
      <c r="W717" s="146">
        <v>0</v>
      </c>
      <c r="X717" s="141">
        <f>((($L$4*0.000000001*Input!G717/Input!W717*(232/229))-(W717*0.000000001))/Input!F717)*1000000000</f>
        <v>0.89226385574510447</v>
      </c>
      <c r="Y717" s="141">
        <f>X717*Input!X717/100</f>
        <v>7.4917189116757779E-3</v>
      </c>
      <c r="Z717" s="141">
        <f t="shared" si="2292"/>
        <v>2.1786530328512526E-4</v>
      </c>
      <c r="AA717" s="141">
        <f>Z717*Input!X717/100</f>
        <v>1.829263398163943E-6</v>
      </c>
      <c r="AB717" s="142">
        <v>0</v>
      </c>
      <c r="AC717" s="142">
        <v>0.85</v>
      </c>
      <c r="AD717" s="141">
        <f>(((Input!G717*$L$4*0.000000001*Input!U717*(230/229))-((AB717*0.000000000000001)+(Input!G717*AC717*0.000000000000001)))/Input!F717)*1000000000000</f>
        <v>226.30384343904299</v>
      </c>
      <c r="AE717" s="141">
        <f>AD717*Input!V717/100</f>
        <v>1.0230226263601825</v>
      </c>
      <c r="AF717" s="141">
        <f t="shared" si="2293"/>
        <v>10.316858128309981</v>
      </c>
      <c r="AG717" s="141">
        <f>AF717*Input!V717/100</f>
        <v>4.6638091239718564E-2</v>
      </c>
      <c r="AH717" s="137">
        <f t="shared" si="2294"/>
        <v>47354.296314030667</v>
      </c>
      <c r="AI717" s="146">
        <f t="shared" si="2295"/>
        <v>451.56608703001422</v>
      </c>
      <c r="AJ717" s="143">
        <f t="shared" si="2296"/>
        <v>1.2403851490525586</v>
      </c>
      <c r="AK717" s="146">
        <f t="shared" si="2297"/>
        <v>2.4270634840157754</v>
      </c>
      <c r="AL717" s="146">
        <f t="shared" si="2298"/>
        <v>1.0084791141720464</v>
      </c>
      <c r="AM717" s="146">
        <f t="shared" si="2299"/>
        <v>4.5632979146445077E-3</v>
      </c>
      <c r="AN717" s="137">
        <f>AF717/Q717</f>
        <v>1.0084791141720464</v>
      </c>
      <c r="AO717" s="141">
        <f t="shared" si="2300"/>
        <v>4.5632979146445077E-3</v>
      </c>
      <c r="AP717" s="137" t="str">
        <f t="shared" si="2301"/>
        <v>Out of range</v>
      </c>
      <c r="AQ717" s="137" t="e">
        <f t="shared" si="2302"/>
        <v>#VALUE!</v>
      </c>
      <c r="AR717" s="137" t="e">
        <f t="shared" si="2303"/>
        <v>#VALUE!</v>
      </c>
      <c r="AS717" s="145">
        <f t="shared" si="2304"/>
        <v>2.1296465002548091E-5</v>
      </c>
      <c r="AT717" s="145">
        <f t="shared" si="2305"/>
        <v>1.7886160378880485E-7</v>
      </c>
      <c r="AU717" s="137">
        <v>0.75</v>
      </c>
      <c r="AV717" s="137">
        <f t="shared" si="2306"/>
        <v>0.375</v>
      </c>
      <c r="AW717" s="137" t="str">
        <f t="shared" si="2307"/>
        <v>Out of range</v>
      </c>
      <c r="AX717" s="147">
        <f t="shared" si="2308"/>
        <v>185.42677960450001</v>
      </c>
      <c r="AY717" s="147" t="e">
        <f t="shared" si="2309"/>
        <v>#VALUE!</v>
      </c>
      <c r="AZ717" s="137" t="str">
        <f>Input!B717</f>
        <v>Hu1-13</v>
      </c>
      <c r="BA717" s="148">
        <f>Input!E717</f>
        <v>0</v>
      </c>
      <c r="BB717" s="137" t="e">
        <f t="shared" si="2310"/>
        <v>#VALUE!</v>
      </c>
      <c r="BC717" s="143" t="e">
        <f t="shared" si="2311"/>
        <v>#VALUE!</v>
      </c>
      <c r="BD717" s="137" t="e">
        <f t="shared" si="2312"/>
        <v>#VALUE!</v>
      </c>
      <c r="BE717" s="149" t="e">
        <f t="shared" si="2313"/>
        <v>#VALUE!</v>
      </c>
      <c r="BF717" s="150" t="e">
        <f t="shared" si="2314"/>
        <v>#VALUE!</v>
      </c>
      <c r="BG717" s="151"/>
      <c r="BH717" s="151"/>
      <c r="BI717" s="151"/>
      <c r="BJ717" s="151"/>
      <c r="BK717" s="151"/>
      <c r="BL717" s="151"/>
      <c r="BM717" s="155"/>
      <c r="BN717" s="151"/>
      <c r="BO717" s="151"/>
      <c r="BP717" s="151"/>
      <c r="BQ717" s="151"/>
      <c r="BR717" s="151"/>
      <c r="BS717" s="151"/>
      <c r="BT717" s="151"/>
      <c r="BU717" s="151"/>
      <c r="BV717" s="151"/>
      <c r="BW717" s="151"/>
      <c r="BX717" s="151"/>
      <c r="BY717" s="151"/>
      <c r="BZ717" s="151"/>
      <c r="CA717" s="151"/>
      <c r="CB717" s="151"/>
      <c r="CC717" s="151"/>
      <c r="CD717" s="151"/>
      <c r="CE717" s="151"/>
      <c r="CF717" s="151"/>
      <c r="CG717" s="151"/>
      <c r="CH717" s="151"/>
      <c r="CI717" s="151"/>
      <c r="CJ717" s="151"/>
      <c r="CK717" s="151"/>
      <c r="CL717" s="151"/>
      <c r="CM717" s="151"/>
      <c r="CN717" s="151"/>
      <c r="CO717" s="151"/>
      <c r="CP717" s="151"/>
      <c r="CQ717" s="151"/>
      <c r="CR717" s="151"/>
      <c r="CS717" s="151"/>
      <c r="CT717" s="151"/>
      <c r="CU717" s="151"/>
      <c r="CV717" s="151"/>
      <c r="CW717" s="151"/>
      <c r="CX717" s="151"/>
      <c r="CY717" s="151"/>
      <c r="CZ717" s="151"/>
      <c r="DA717" s="151"/>
      <c r="DB717" s="151"/>
      <c r="DC717" s="151"/>
      <c r="DD717" s="151"/>
      <c r="DE717" s="151"/>
    </row>
    <row r="718" spans="1:109" ht="15" customHeight="1" x14ac:dyDescent="0.2">
      <c r="A718" s="9">
        <f>Input!A718</f>
        <v>9754</v>
      </c>
      <c r="B718" s="9" t="str">
        <f>Input!B718</f>
        <v>E7-B-21,5</v>
      </c>
      <c r="C718" s="9">
        <f>Input!O718</f>
        <v>1.3590271113144621</v>
      </c>
      <c r="D718" s="9">
        <f>C718*Input!P718/100</f>
        <v>9.9195337017150206E-3</v>
      </c>
      <c r="E718" s="11">
        <f>Input!M718</f>
        <v>1.7210121609949498</v>
      </c>
      <c r="F718" s="12">
        <f>E718*Input!N718/100</f>
        <v>1.7573277134503687E-4</v>
      </c>
      <c r="G718" s="13">
        <f t="shared" si="2289"/>
        <v>237.29315675798367</v>
      </c>
      <c r="H718" s="12">
        <f>G718*Input!L718/100</f>
        <v>1.5831455538363605E-2</v>
      </c>
      <c r="I718" s="9">
        <v>0.3</v>
      </c>
      <c r="J718" s="21">
        <f>(((C718*$G$4*0.000000001*Input!G718*(234/233))-(I718*0.000000000000001))/Input!F718)*1000000000000</f>
        <v>50.467568856726544</v>
      </c>
      <c r="K718" s="9">
        <f>J718*Input!P718/100</f>
        <v>0.36836259258560611</v>
      </c>
      <c r="L718" s="14">
        <f t="shared" si="2290"/>
        <v>0.69792979286166301</v>
      </c>
      <c r="M718" s="22">
        <f>L718*Input!P718/100</f>
        <v>5.0941868959671699E-3</v>
      </c>
      <c r="N718" s="9">
        <v>5.0000000000000001E-3</v>
      </c>
      <c r="O718" s="21">
        <f>(((G718*$D$4*0.000000001*Input!G718*(238/236))-(N718*0.000000001))/Input!F718)*1000000</f>
        <v>0.88766246127433412</v>
      </c>
      <c r="P718" s="9">
        <f>O718*Input!N718/100</f>
        <v>9.063932717855615E-5</v>
      </c>
      <c r="Q718" s="23">
        <f t="shared" si="2291"/>
        <v>0.66228423432002359</v>
      </c>
      <c r="R718" s="24">
        <f>Q718*Input!N718/100</f>
        <v>6.762592766799459E-5</v>
      </c>
      <c r="S718" s="65">
        <f>Input!S718*0.0000028263/0.000000000155125</f>
        <v>1.0392434166485705</v>
      </c>
      <c r="T718" s="9">
        <f>S718*Input!T718/100</f>
        <v>1.8084949914909405E-3</v>
      </c>
      <c r="U718" s="9">
        <f>S718*1/((U717+U719)/2)</f>
        <v>1.037955951500958</v>
      </c>
      <c r="V718" s="9">
        <f>U718*Input!T718/100</f>
        <v>1.8062545401838876E-3</v>
      </c>
      <c r="W718" s="3">
        <v>3.0000000000000001E-3</v>
      </c>
      <c r="X718" s="21">
        <f>((($L$4*0.000000001*Input!G718/Input!W718*(232/229))-(W718*0.000000001))/Input!F718)*1000000000</f>
        <v>7.6515149208217975E-2</v>
      </c>
      <c r="Y718" s="21">
        <f>X718*Input!X718/100</f>
        <v>7.2546163434355441E-4</v>
      </c>
      <c r="Z718" s="21">
        <f t="shared" si="2292"/>
        <v>1.8682810113645564E-5</v>
      </c>
      <c r="AA718" s="21">
        <f>Z718*Input!X718/100</f>
        <v>1.7713697352000839E-7</v>
      </c>
      <c r="AB718" s="14">
        <v>0.05</v>
      </c>
      <c r="AC718" s="14">
        <v>0.85</v>
      </c>
      <c r="AD718" s="21">
        <f>(((Input!G718*$L$4*0.000000001*Input!U718*(230/229))-((AB718*0.000000000000001)+(Input!G718*AC718*0.000000000000001)))/Input!F718)*1000000000000</f>
        <v>0.17967140679658458</v>
      </c>
      <c r="AE718" s="21">
        <f>AD718*Input!V718/100</f>
        <v>2.8954354369107615E-3</v>
      </c>
      <c r="AF718" s="21">
        <f t="shared" si="2293"/>
        <v>8.1909541855992776E-3</v>
      </c>
      <c r="AG718" s="21">
        <f>AF718*Input!V718/100</f>
        <v>1.3199862701552303E-4</v>
      </c>
      <c r="AH718" s="9">
        <f t="shared" si="2294"/>
        <v>438.42195771270843</v>
      </c>
      <c r="AI718" s="3">
        <f t="shared" si="2295"/>
        <v>8.1973584341847801</v>
      </c>
      <c r="AJ718" s="22">
        <f t="shared" si="2296"/>
        <v>37.955951500957987</v>
      </c>
      <c r="AK718" s="3">
        <f t="shared" si="2297"/>
        <v>1.8062545401838876</v>
      </c>
      <c r="AL718" s="3">
        <f t="shared" si="2298"/>
        <v>1.236773240421319E-2</v>
      </c>
      <c r="AM718" s="3">
        <f t="shared" si="2299"/>
        <v>1.9931212297181713E-4</v>
      </c>
      <c r="AN718" s="9">
        <f>AL718*1/((AN717+AN719)/2)</f>
        <v>1.2263746695802425E-2</v>
      </c>
      <c r="AO718" s="21">
        <f t="shared" si="2300"/>
        <v>1.9763634186460157E-4</v>
      </c>
      <c r="AP718" s="58">
        <f t="shared" si="2301"/>
        <v>1.2978000000000001</v>
      </c>
      <c r="AQ718" s="58">
        <f t="shared" si="2302"/>
        <v>1.9E-2</v>
      </c>
      <c r="AR718" s="58">
        <f t="shared" si="2303"/>
        <v>1.4640160271228231</v>
      </c>
      <c r="AS718" s="67">
        <f t="shared" si="2304"/>
        <v>2.8209655530797081E-5</v>
      </c>
      <c r="AT718" s="67">
        <f t="shared" si="2305"/>
        <v>2.674791829550926E-7</v>
      </c>
      <c r="AU718" s="58">
        <v>0.75</v>
      </c>
      <c r="AV718" s="58">
        <f t="shared" si="2306"/>
        <v>0.375</v>
      </c>
      <c r="AW718" s="58">
        <f t="shared" si="2307"/>
        <v>1.2956000000000001</v>
      </c>
      <c r="AX718" s="57">
        <f t="shared" si="2308"/>
        <v>2.25811211E-2</v>
      </c>
      <c r="AY718" s="47">
        <f t="shared" si="2309"/>
        <v>2.1189890721269741E-2</v>
      </c>
      <c r="AZ718" s="9" t="str">
        <f>Input!B718</f>
        <v>E7-B-21,5</v>
      </c>
      <c r="BA718" s="48">
        <f>Input!E718</f>
        <v>21.5</v>
      </c>
      <c r="BB718" s="58">
        <f t="shared" si="2310"/>
        <v>38.095191644831701</v>
      </c>
      <c r="BC718" s="22">
        <f t="shared" si="2311"/>
        <v>1.8128823551065651</v>
      </c>
      <c r="BD718" s="9">
        <f t="shared" si="2312"/>
        <v>1237.6000000000001</v>
      </c>
      <c r="BE718" s="49">
        <f t="shared" si="2313"/>
        <v>10.59494536063487</v>
      </c>
      <c r="BF718" s="89">
        <f t="shared" si="2314"/>
        <v>1.6355272245499954</v>
      </c>
      <c r="BG718" s="85"/>
      <c r="BH718" s="85"/>
      <c r="BI718" s="85"/>
      <c r="BJ718" s="85"/>
      <c r="BK718" s="85"/>
      <c r="BL718" s="85"/>
      <c r="BM718" s="90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s="154" customFormat="1" ht="15" customHeight="1" x14ac:dyDescent="0.2">
      <c r="A719" s="137">
        <f>Input!A719</f>
        <v>9186</v>
      </c>
      <c r="B719" s="137" t="str">
        <f>Input!B719</f>
        <v>Hu1-13</v>
      </c>
      <c r="C719" s="137">
        <f>Input!O719</f>
        <v>2.0340171943087091</v>
      </c>
      <c r="D719" s="137">
        <f>C719*Input!P719/100</f>
        <v>2.5294573100198225E-2</v>
      </c>
      <c r="E719" s="138">
        <f>Input!M719</f>
        <v>2.6990269882126263</v>
      </c>
      <c r="F719" s="139">
        <f>E719*Input!N719/100</f>
        <v>5.3596312055199035E-4</v>
      </c>
      <c r="G719" s="140">
        <f t="shared" si="2289"/>
        <v>372.14184113475693</v>
      </c>
      <c r="H719" s="139">
        <f>G719*Input!L719/100</f>
        <v>5.6560424479865236E-2</v>
      </c>
      <c r="I719" s="137">
        <v>0</v>
      </c>
      <c r="J719" s="141">
        <f>(((C719*$G$4*0.000000001*Input!G719*(234/233))-(I719*0.000000000000001))/Input!F719)*1000000000000</f>
        <v>743.96593487014547</v>
      </c>
      <c r="K719" s="137">
        <f>J719*Input!P719/100</f>
        <v>9.251790386180037</v>
      </c>
      <c r="L719" s="142">
        <f t="shared" si="2290"/>
        <v>10.288508097034043</v>
      </c>
      <c r="M719" s="143">
        <f>L719*Input!P719/100</f>
        <v>0.127945535996738</v>
      </c>
      <c r="N719" s="137">
        <v>0</v>
      </c>
      <c r="O719" s="141">
        <f>(((G719*$D$4*0.000000001*Input!G719*(238/236))-(N719*0.000000001))/Input!F719)*1000000</f>
        <v>13.711469044570137</v>
      </c>
      <c r="P719" s="137">
        <f>O719*Input!N719/100</f>
        <v>2.7227744548588024E-3</v>
      </c>
      <c r="Q719" s="144">
        <f t="shared" si="2291"/>
        <v>10.230115808377493</v>
      </c>
      <c r="R719" s="145">
        <f>Q719*Input!N719/100</f>
        <v>2.0314597876241415E-3</v>
      </c>
      <c r="S719" s="143">
        <f>Input!S719*0.0000028263/0.000000000155125</f>
        <v>1.0012403851490526</v>
      </c>
      <c r="T719" s="137">
        <f>S719*Input!T719/100</f>
        <v>2.4270634840157755E-3</v>
      </c>
      <c r="U719" s="143">
        <f>S719</f>
        <v>1.0012403851490526</v>
      </c>
      <c r="V719" s="137">
        <f>U719*Input!T719/100</f>
        <v>2.4270634840157755E-3</v>
      </c>
      <c r="W719" s="146">
        <v>0</v>
      </c>
      <c r="X719" s="141">
        <f>((($L$4*0.000000001*Input!G719/Input!W719*(232/229))-(W719*0.000000001))/Input!F719)*1000000000</f>
        <v>0.89226385574510447</v>
      </c>
      <c r="Y719" s="141">
        <f>X719*Input!X719/100</f>
        <v>7.4917189116757779E-3</v>
      </c>
      <c r="Z719" s="141">
        <f t="shared" si="2292"/>
        <v>2.1786530328512526E-4</v>
      </c>
      <c r="AA719" s="141">
        <f>Z719*Input!X719/100</f>
        <v>1.829263398163943E-6</v>
      </c>
      <c r="AB719" s="142">
        <v>0</v>
      </c>
      <c r="AC719" s="142">
        <v>0.85</v>
      </c>
      <c r="AD719" s="141">
        <f>(((Input!G719*$L$4*0.000000001*Input!U719*(230/229))-((AB719*0.000000000000001)+(Input!G719*AC719*0.000000000000001)))/Input!F719)*1000000000000</f>
        <v>226.30384343904299</v>
      </c>
      <c r="AE719" s="141">
        <f>AD719*Input!V719/100</f>
        <v>1.0230226263601825</v>
      </c>
      <c r="AF719" s="141">
        <f t="shared" si="2293"/>
        <v>10.316858128309981</v>
      </c>
      <c r="AG719" s="141">
        <f>AF719*Input!V719/100</f>
        <v>4.6638091239718564E-2</v>
      </c>
      <c r="AH719" s="137">
        <f t="shared" si="2294"/>
        <v>47354.296314030667</v>
      </c>
      <c r="AI719" s="146">
        <f t="shared" si="2295"/>
        <v>451.56608703001422</v>
      </c>
      <c r="AJ719" s="143">
        <f t="shared" si="2296"/>
        <v>1.2403851490525586</v>
      </c>
      <c r="AK719" s="146">
        <f t="shared" si="2297"/>
        <v>2.4270634840157754</v>
      </c>
      <c r="AL719" s="146">
        <f t="shared" si="2298"/>
        <v>1.0084791141720464</v>
      </c>
      <c r="AM719" s="146">
        <f t="shared" si="2299"/>
        <v>4.5632979146445077E-3</v>
      </c>
      <c r="AN719" s="137">
        <f>AF719/Q719</f>
        <v>1.0084791141720464</v>
      </c>
      <c r="AO719" s="141">
        <f t="shared" si="2300"/>
        <v>4.5632979146445077E-3</v>
      </c>
      <c r="AP719" s="137" t="str">
        <f t="shared" si="2301"/>
        <v>Out of range</v>
      </c>
      <c r="AQ719" s="137" t="e">
        <f t="shared" si="2302"/>
        <v>#VALUE!</v>
      </c>
      <c r="AR719" s="137" t="e">
        <f t="shared" si="2303"/>
        <v>#VALUE!</v>
      </c>
      <c r="AS719" s="145">
        <f t="shared" si="2304"/>
        <v>2.1296465002548091E-5</v>
      </c>
      <c r="AT719" s="145">
        <f t="shared" si="2305"/>
        <v>1.7886160378880485E-7</v>
      </c>
      <c r="AU719" s="137">
        <v>0.75</v>
      </c>
      <c r="AV719" s="137">
        <f t="shared" si="2306"/>
        <v>0.375</v>
      </c>
      <c r="AW719" s="137" t="str">
        <f t="shared" si="2307"/>
        <v>Out of range</v>
      </c>
      <c r="AX719" s="147">
        <f t="shared" si="2308"/>
        <v>231.26610883500001</v>
      </c>
      <c r="AY719" s="147" t="e">
        <f t="shared" si="2309"/>
        <v>#VALUE!</v>
      </c>
      <c r="AZ719" s="137" t="str">
        <f>Input!B719</f>
        <v>Hu1-13</v>
      </c>
      <c r="BA719" s="148">
        <f>Input!E719</f>
        <v>0</v>
      </c>
      <c r="BB719" s="137" t="e">
        <f t="shared" si="2310"/>
        <v>#VALUE!</v>
      </c>
      <c r="BC719" s="143" t="e">
        <f t="shared" si="2311"/>
        <v>#VALUE!</v>
      </c>
      <c r="BD719" s="137" t="e">
        <f t="shared" si="2312"/>
        <v>#VALUE!</v>
      </c>
      <c r="BE719" s="149" t="e">
        <f t="shared" si="2313"/>
        <v>#VALUE!</v>
      </c>
      <c r="BF719" s="150" t="e">
        <f t="shared" si="2314"/>
        <v>#VALUE!</v>
      </c>
      <c r="BG719" s="151"/>
      <c r="BH719" s="151"/>
      <c r="BI719" s="151"/>
      <c r="BJ719" s="151"/>
      <c r="BK719" s="151"/>
      <c r="BL719" s="151"/>
      <c r="BM719" s="155"/>
      <c r="BN719" s="151"/>
      <c r="BO719" s="151"/>
      <c r="BP719" s="151"/>
      <c r="BQ719" s="151"/>
      <c r="BR719" s="151"/>
      <c r="BS719" s="151"/>
      <c r="BT719" s="151"/>
      <c r="BU719" s="151"/>
      <c r="BV719" s="151"/>
      <c r="BW719" s="151"/>
      <c r="BX719" s="151"/>
      <c r="BY719" s="151"/>
      <c r="BZ719" s="151"/>
      <c r="CA719" s="151"/>
      <c r="CB719" s="151"/>
      <c r="CC719" s="151"/>
      <c r="CD719" s="151"/>
      <c r="CE719" s="151"/>
      <c r="CF719" s="151"/>
      <c r="CG719" s="151"/>
      <c r="CH719" s="151"/>
      <c r="CI719" s="151"/>
      <c r="CJ719" s="151"/>
      <c r="CK719" s="151"/>
      <c r="CL719" s="151"/>
      <c r="CM719" s="151"/>
      <c r="CN719" s="151"/>
      <c r="CO719" s="151"/>
      <c r="CP719" s="151"/>
      <c r="CQ719" s="151"/>
      <c r="CR719" s="151"/>
      <c r="CS719" s="151"/>
      <c r="CT719" s="151"/>
      <c r="CU719" s="151"/>
      <c r="CV719" s="151"/>
      <c r="CW719" s="151"/>
      <c r="CX719" s="151"/>
      <c r="CY719" s="151"/>
      <c r="CZ719" s="151"/>
      <c r="DA719" s="151"/>
      <c r="DB719" s="151"/>
      <c r="DC719" s="151"/>
      <c r="DD719" s="151"/>
      <c r="DE719" s="151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s="154" customFormat="1" ht="15" customHeight="1" x14ac:dyDescent="0.2">
      <c r="A721" s="137">
        <f>Input!A721</f>
        <v>9186</v>
      </c>
      <c r="B721" s="137" t="str">
        <f>Input!B721</f>
        <v>Hu1-13</v>
      </c>
      <c r="C721" s="137">
        <f>Input!O721</f>
        <v>2.0515157306019054</v>
      </c>
      <c r="D721" s="137">
        <f>C721*Input!P721/100</f>
        <v>2.4196996549826918E-2</v>
      </c>
      <c r="E721" s="138">
        <f>Input!M721</f>
        <v>2.6984588158393237</v>
      </c>
      <c r="F721" s="139">
        <f>E721*Input!N721/100</f>
        <v>4.4673371238051758E-4</v>
      </c>
      <c r="G721" s="140">
        <f t="shared" ref="G721:G725" si="2315">E721*137.88</f>
        <v>372.06350152792595</v>
      </c>
      <c r="H721" s="139">
        <f>G721*Input!L721/100</f>
        <v>5.5825470631780026E-2</v>
      </c>
      <c r="I721" s="137">
        <v>0</v>
      </c>
      <c r="J721" s="141">
        <f>(((C721*$G$4*0.000000001*Input!G721*(234/233))-(I721*0.000000000000001))/Input!F721)*1000000000000</f>
        <v>750.36623224651635</v>
      </c>
      <c r="K721" s="137">
        <f>J721*Input!P721/100</f>
        <v>8.8503387334244401</v>
      </c>
      <c r="L721" s="142">
        <f t="shared" ref="L721:L725" si="2316">(J721/234)*602200000000*0.0000028263/(365.2425*24*60)</f>
        <v>10.377019557430023</v>
      </c>
      <c r="M721" s="143">
        <f>L721*Input!P721/100</f>
        <v>0.12239375145076332</v>
      </c>
      <c r="N721" s="137">
        <v>0</v>
      </c>
      <c r="O721" s="141">
        <f>(((G721*$D$4*0.000000001*Input!G721*(238/236))-(N721*0.000000001))/Input!F721)*1000000</f>
        <v>13.708582642195305</v>
      </c>
      <c r="P721" s="137">
        <f>O721*Input!N721/100</f>
        <v>2.2694754425289267E-3</v>
      </c>
      <c r="Q721" s="144">
        <f t="shared" ref="Q721:Q725" si="2317">(O721/238.05)*602200000000000000*0.00000000015512/(365.2425*24*60)</f>
        <v>10.227962265932979</v>
      </c>
      <c r="R721" s="145">
        <f>Q721*Input!N721/100</f>
        <v>1.6932537663084184E-3</v>
      </c>
      <c r="S721" s="143">
        <f>Input!S721*0.0000028263/0.000000000155125</f>
        <v>0.9994629907583199</v>
      </c>
      <c r="T721" s="137">
        <f>S721*Input!T721/100</f>
        <v>2.1436016515898625E-3</v>
      </c>
      <c r="U721" s="143">
        <f>S721</f>
        <v>0.9994629907583199</v>
      </c>
      <c r="V721" s="137">
        <f>U721*Input!T721/100</f>
        <v>2.1436016515898625E-3</v>
      </c>
      <c r="W721" s="146">
        <v>0</v>
      </c>
      <c r="X721" s="141">
        <f>((($L$4*0.000000001*Input!G721/Input!W721*(232/229))-(W721*0.000000001))/Input!F721)*1000000000</f>
        <v>0.87426863894846785</v>
      </c>
      <c r="Y721" s="141">
        <f>X721*Input!X721/100</f>
        <v>6.4137755580297631E-3</v>
      </c>
      <c r="Z721" s="141">
        <f t="shared" ref="Z721:Z725" si="2318">(X721/232)*6.022E+23*0.000000001*0.000000000049475/(365.2425*24*60)</f>
        <v>2.134713862393576E-4</v>
      </c>
      <c r="AA721" s="141">
        <f>Z721*Input!X721/100</f>
        <v>1.5660604743268451E-6</v>
      </c>
      <c r="AB721" s="142">
        <v>0</v>
      </c>
      <c r="AC721" s="142">
        <v>0.85</v>
      </c>
      <c r="AD721" s="141">
        <f>(((Input!G721*$L$4*0.000000001*Input!U721*(230/229))-((AB721*0.000000000000001)+(Input!G721*AC721*0.000000000000001)))/Input!F721)*1000000000000</f>
        <v>225.2091196806476</v>
      </c>
      <c r="AE721" s="141">
        <f>AD721*Input!V721/100</f>
        <v>0.88781448580352107</v>
      </c>
      <c r="AF721" s="141">
        <f t="shared" ref="AF721:AF725" si="2319">(AD721/230)*602200000000*0.0000091577/(365.2425*24*60)</f>
        <v>10.266951288313702</v>
      </c>
      <c r="AG721" s="141">
        <f>AF721*Input!V721/100</f>
        <v>4.0474151720541099E-2</v>
      </c>
      <c r="AH721" s="137">
        <f t="shared" ref="AH721:AH725" si="2320">AF721/Z721</f>
        <v>48095.210647115717</v>
      </c>
      <c r="AI721" s="146">
        <f t="shared" ref="AI721:AI725" si="2321">AH721*SQRT((AG721/AF721)^2+(AA721/Z721)^2)</f>
        <v>400.54974756272827</v>
      </c>
      <c r="AJ721" s="143">
        <f t="shared" ref="AJ721:AJ725" si="2322">(U721-1)*1000</f>
        <v>-0.53700924168009756</v>
      </c>
      <c r="AK721" s="146">
        <f t="shared" ref="AK721:AK725" si="2323">V721*1000</f>
        <v>2.1436016515898624</v>
      </c>
      <c r="AL721" s="146">
        <f t="shared" ref="AL721:AL725" si="2324">AF721/Q721</f>
        <v>1.0038120029549373</v>
      </c>
      <c r="AM721" s="146">
        <f t="shared" ref="AM721:AM725" si="2325">AL721*SQRT((R721/Q721)^2+(AG721/AF721)^2)</f>
        <v>3.960693684591704E-3</v>
      </c>
      <c r="AN721" s="137">
        <f>AF721/Q721</f>
        <v>1.0038120029549373</v>
      </c>
      <c r="AO721" s="141">
        <f t="shared" ref="AO721:AO725" si="2326">AN721*SQRT((R721/Q721)^2+(AG721/AF721)^2)</f>
        <v>3.960693684591704E-3</v>
      </c>
      <c r="AP721" s="137" t="str">
        <f t="shared" ref="AP721:AP725" si="2327">ThU_Alter_Kombi(AN721,U721)</f>
        <v>Out of range</v>
      </c>
      <c r="AQ721" s="137" t="e">
        <f t="shared" ref="AQ721:AQ725" si="2328">Montealter(AN721,AO721,U721,V721)</f>
        <v>#VALUE!</v>
      </c>
      <c r="AR721" s="137" t="e">
        <f t="shared" ref="AR721:AR725" si="2329">(AQ721/AP721)*100</f>
        <v>#VALUE!</v>
      </c>
      <c r="AS721" s="145">
        <f t="shared" ref="AS721:AS725" si="2330">Z721/Q721</f>
        <v>2.0871350586654231E-5</v>
      </c>
      <c r="AT721" s="145">
        <f t="shared" ref="AT721:AT725" si="2331">AS721*SQRT((Y721/X721)^2+(P721/O721)^2)</f>
        <v>1.5315457158927865E-7</v>
      </c>
      <c r="AU721" s="137">
        <v>0.75</v>
      </c>
      <c r="AV721" s="137">
        <f t="shared" ref="AV721:AV725" si="2332">AU721/2</f>
        <v>0.375</v>
      </c>
      <c r="AW721" s="137" t="str">
        <f t="shared" ref="AW721:AW725" si="2333">marincorr_age(AN721,U721,AS721,AU721)</f>
        <v>Out of range</v>
      </c>
      <c r="AX721" s="147">
        <f t="shared" ref="AX721:AX725" si="2334">marincorr_age_error(AN721, AO721, U721, V721, AS721, AT721, AU721, AV721)</f>
        <v>223.52068959990001</v>
      </c>
      <c r="AY721" s="147" t="e">
        <f t="shared" ref="AY721:AY725" si="2335">SQRT(((AU721*EXP(-0.0000091577*AW721*1000))/(0.0000091577*(EXP(-0.0000091577*AW721*1000)+(AJ721/1000)*EXP(-(0.0000091577-0.0000028263)*AW721*1000)-AS721*AU721*EXP(-0.0000091577*AW721*1000))))^2*AT721^2+((AS721*EXP(-0.0000091577*AW721*1000))/(0.0000091577*(EXP(-0.0000091577*AW721*1000)+(AJ721/1000)*EXP(-(0.0000091577-0.0000028263)*AW721*1000)-AS721*AU721*EXP(-0.0000091577*AW721*1000))))^2*AV721^2+((0.0000091577/(0.0000091577-0.0000028263))*(EXP(-(0.0000091577-0.0000028263)*AW721*1000)-1)/(0.0000091577*(EXP(-0.0000091577*AW721*1000)+(AJ721/1000)*EXP(-(0.0000091577-0.0000028263)*AW721*1000)-AS721*AU721*EXP(-0.0000091577*AW721*1000))))^2*T721^2+(1/(0.0000091577*(EXP(-0.0000091577*AW721*1000)+(AJ721/1000)*EXP(-(0.0000091577-0.0000028263)*AW721*1000)-AS721*AU721*EXP(-0.0000091577*AW721*1000))))^2*AO721^2)/1000</f>
        <v>#VALUE!</v>
      </c>
      <c r="AZ721" s="137" t="str">
        <f>Input!B721</f>
        <v>Hu1-13</v>
      </c>
      <c r="BA721" s="148">
        <f>Input!E721</f>
        <v>0</v>
      </c>
      <c r="BB721" s="137" t="e">
        <f t="shared" ref="BB721:BB725" si="2336">((U721-1)*EXP(0.0000028263*AW721*1000))*1000</f>
        <v>#VALUE!</v>
      </c>
      <c r="BC721" s="143" t="e">
        <f t="shared" ref="BC721:BC725" si="2337">SQRT((EXP(0.0000028263*AW721*1000)*V721)^2+((U721-1)*0.0000028263*EXP(0.0000028263*AW721*1000)*AX721*1000)^2)*1000</f>
        <v>#VALUE!</v>
      </c>
      <c r="BD721" s="137" t="e">
        <f t="shared" ref="BD721:BD725" si="2338">AW721*1000-58</f>
        <v>#VALUE!</v>
      </c>
      <c r="BE721" s="149" t="e">
        <f t="shared" ref="BE721:BE725" si="2339">AY721/2*1000</f>
        <v>#VALUE!</v>
      </c>
      <c r="BF721" s="150" t="e">
        <f t="shared" ref="BF721:BF725" si="2340">AY721/AW721*100</f>
        <v>#VALUE!</v>
      </c>
      <c r="BG721" s="151"/>
      <c r="BH721" s="151"/>
      <c r="BI721" s="151"/>
      <c r="BJ721" s="151"/>
      <c r="BK721" s="151"/>
      <c r="BL721" s="151"/>
      <c r="BM721" s="155"/>
      <c r="BN721" s="151"/>
      <c r="BO721" s="151"/>
      <c r="BP721" s="151"/>
      <c r="BQ721" s="151"/>
      <c r="BR721" s="151"/>
      <c r="BS721" s="151"/>
      <c r="BT721" s="151"/>
      <c r="BU721" s="151"/>
      <c r="BV721" s="151"/>
      <c r="BW721" s="151"/>
      <c r="BX721" s="151"/>
      <c r="BY721" s="151"/>
      <c r="BZ721" s="151"/>
      <c r="CA721" s="151"/>
      <c r="CB721" s="151"/>
      <c r="CC721" s="151"/>
      <c r="CD721" s="151"/>
      <c r="CE721" s="151"/>
      <c r="CF721" s="151"/>
      <c r="CG721" s="151"/>
      <c r="CH721" s="151"/>
      <c r="CI721" s="151"/>
      <c r="CJ721" s="151"/>
      <c r="CK721" s="151"/>
      <c r="CL721" s="151"/>
      <c r="CM721" s="151"/>
      <c r="CN721" s="151"/>
      <c r="CO721" s="151"/>
      <c r="CP721" s="151"/>
      <c r="CQ721" s="151"/>
      <c r="CR721" s="151"/>
      <c r="CS721" s="151"/>
      <c r="CT721" s="151"/>
      <c r="CU721" s="151"/>
      <c r="CV721" s="151"/>
      <c r="CW721" s="151"/>
      <c r="CX721" s="151"/>
      <c r="CY721" s="151"/>
      <c r="CZ721" s="151"/>
      <c r="DA721" s="151"/>
      <c r="DB721" s="151"/>
      <c r="DC721" s="151"/>
      <c r="DD721" s="151"/>
      <c r="DE721" s="151"/>
    </row>
    <row r="722" spans="1:109" ht="15" customHeight="1" x14ac:dyDescent="0.2">
      <c r="A722" s="9">
        <f>Input!A722</f>
        <v>9755</v>
      </c>
      <c r="B722" s="9" t="str">
        <f>Input!B722</f>
        <v>E0-B-152</v>
      </c>
      <c r="C722" s="9">
        <f>Input!O722</f>
        <v>0.70271738546636797</v>
      </c>
      <c r="D722" s="9">
        <f>C722*Input!P722/100</f>
        <v>2.341002798747523E-3</v>
      </c>
      <c r="E722" s="11">
        <f>Input!M722</f>
        <v>0.91709649815051397</v>
      </c>
      <c r="F722" s="12">
        <f>E722*Input!N722/100</f>
        <v>8.5972567243069976E-5</v>
      </c>
      <c r="G722" s="13">
        <f t="shared" si="2315"/>
        <v>126.44926516499287</v>
      </c>
      <c r="H722" s="12">
        <f>G722*Input!L722/100</f>
        <v>1.2428907503021704E-2</v>
      </c>
      <c r="I722" s="9">
        <v>0.3</v>
      </c>
      <c r="J722" s="21">
        <f>(((C722*$G$4*0.000000001*Input!G722*(234/233))-(I722*0.000000000000001))/Input!F722)*1000000000000</f>
        <v>36.166414166673967</v>
      </c>
      <c r="K722" s="9">
        <f>J722*Input!P722/100</f>
        <v>0.12048325334751224</v>
      </c>
      <c r="L722" s="14">
        <f t="shared" si="2316"/>
        <v>0.50015521888036341</v>
      </c>
      <c r="M722" s="22">
        <f>L722*Input!P722/100</f>
        <v>1.6661958155910011E-3</v>
      </c>
      <c r="N722" s="9">
        <v>5.0000000000000001E-3</v>
      </c>
      <c r="O722" s="21">
        <f>(((G722*$D$4*0.000000001*Input!G722*(238/236))-(N722*0.000000001))/Input!F722)*1000000</f>
        <v>0.65557452035287178</v>
      </c>
      <c r="P722" s="9">
        <f>O722*Input!N722/100</f>
        <v>6.1456373072564678E-5</v>
      </c>
      <c r="Q722" s="23">
        <f t="shared" si="2317"/>
        <v>0.48912361195077636</v>
      </c>
      <c r="R722" s="24">
        <f>Q722*Input!N722/100</f>
        <v>4.5852549544584495E-5</v>
      </c>
      <c r="S722" s="65">
        <f>Input!S722*0.0000028263/0.000000000155125</f>
        <v>1.0163728856005434</v>
      </c>
      <c r="T722" s="9">
        <f>S722*Input!T722/100</f>
        <v>1.9571991967635193E-3</v>
      </c>
      <c r="U722" s="9">
        <f>S722*1/((U721+U723)/2)</f>
        <v>1.0156813805184612</v>
      </c>
      <c r="V722" s="9">
        <f>U722*Input!T722/100</f>
        <v>1.9558675858848905E-3</v>
      </c>
      <c r="W722" s="3">
        <v>3.0000000000000001E-3</v>
      </c>
      <c r="X722" s="21">
        <f>((($L$4*0.000000001*Input!G722/Input!W722*(232/229))-(W722*0.000000001))/Input!F722)*1000000000</f>
        <v>0.28195483979101754</v>
      </c>
      <c r="Y722" s="21">
        <f>X722*Input!X722/100</f>
        <v>7.9728793808106892E-4</v>
      </c>
      <c r="Z722" s="21">
        <f t="shared" si="2318"/>
        <v>6.8845304321424067E-5</v>
      </c>
      <c r="AA722" s="21">
        <f>Z722*Input!X722/100</f>
        <v>1.9467490173133947E-7</v>
      </c>
      <c r="AB722" s="14">
        <v>0.05</v>
      </c>
      <c r="AC722" s="14">
        <v>0.85</v>
      </c>
      <c r="AD722" s="21">
        <f>(((Input!G722*$L$4*0.000000001*Input!U722*(230/229))-((AB722*0.000000000000001)+(Input!G722*AC722*0.000000000000001)))/Input!F722)*1000000000000</f>
        <v>0.23057059062234836</v>
      </c>
      <c r="AE722" s="21">
        <f>AD722*Input!V722/100</f>
        <v>3.5323143695910782E-3</v>
      </c>
      <c r="AF722" s="21">
        <f t="shared" si="2319"/>
        <v>1.0511372833365729E-2</v>
      </c>
      <c r="AG722" s="21">
        <f>AF722*Input!V722/100</f>
        <v>1.6103299732723252E-4</v>
      </c>
      <c r="AH722" s="9">
        <f t="shared" si="2320"/>
        <v>152.68104247590173</v>
      </c>
      <c r="AI722" s="3">
        <f t="shared" si="2321"/>
        <v>2.3785666689369345</v>
      </c>
      <c r="AJ722" s="22">
        <f t="shared" si="2322"/>
        <v>15.681380518461241</v>
      </c>
      <c r="AK722" s="3">
        <f t="shared" si="2323"/>
        <v>1.9558675858848906</v>
      </c>
      <c r="AL722" s="3">
        <f t="shared" si="2324"/>
        <v>2.1490217557568157E-2</v>
      </c>
      <c r="AM722" s="3">
        <f t="shared" si="2325"/>
        <v>3.2923377281462112E-4</v>
      </c>
      <c r="AN722" s="9">
        <f>AL722*1/((AN721+AN723)/2)</f>
        <v>2.1401200307918356E-2</v>
      </c>
      <c r="AO722" s="21">
        <f t="shared" si="2326"/>
        <v>3.2787001347299157E-4</v>
      </c>
      <c r="AP722" s="58">
        <f t="shared" si="2327"/>
        <v>2.3252999999999999</v>
      </c>
      <c r="AQ722" s="58">
        <f t="shared" si="2328"/>
        <v>3.32E-2</v>
      </c>
      <c r="AR722" s="58">
        <f t="shared" si="2329"/>
        <v>1.4277727605040211</v>
      </c>
      <c r="AS722" s="67">
        <f t="shared" si="2330"/>
        <v>1.4075236328675217E-4</v>
      </c>
      <c r="AT722" s="67">
        <f t="shared" si="2331"/>
        <v>3.9822622863360406E-7</v>
      </c>
      <c r="AU722" s="58">
        <v>0.75</v>
      </c>
      <c r="AV722" s="58">
        <f t="shared" si="2332"/>
        <v>0.375</v>
      </c>
      <c r="AW722" s="58">
        <f t="shared" si="2333"/>
        <v>2.3140000000000001</v>
      </c>
      <c r="AX722" s="57">
        <f t="shared" si="2334"/>
        <v>3.7029046500000003E-2</v>
      </c>
      <c r="AY722" s="47">
        <f t="shared" si="2335"/>
        <v>3.6728754059110462E-2</v>
      </c>
      <c r="AZ722" s="9" t="str">
        <f>Input!B722</f>
        <v>E0-B-152</v>
      </c>
      <c r="BA722" s="48">
        <f>Input!E722</f>
        <v>152</v>
      </c>
      <c r="BB722" s="58">
        <f t="shared" si="2336"/>
        <v>15.784273756843389</v>
      </c>
      <c r="BC722" s="22">
        <f t="shared" si="2337"/>
        <v>1.9687016866460909</v>
      </c>
      <c r="BD722" s="9">
        <f t="shared" si="2338"/>
        <v>2256</v>
      </c>
      <c r="BE722" s="49">
        <f t="shared" si="2339"/>
        <v>18.364377029555232</v>
      </c>
      <c r="BF722" s="89">
        <f t="shared" si="2340"/>
        <v>1.5872408841447909</v>
      </c>
      <c r="BG722" s="85"/>
      <c r="BH722" s="85"/>
      <c r="BI722" s="85"/>
      <c r="BJ722" s="85"/>
      <c r="BK722" s="85"/>
      <c r="BL722" s="85"/>
      <c r="BM722" s="90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s="154" customFormat="1" ht="15" customHeight="1" x14ac:dyDescent="0.2">
      <c r="A723" s="137">
        <f>Input!A723</f>
        <v>9186</v>
      </c>
      <c r="B723" s="137" t="str">
        <f>Input!B723</f>
        <v>Hu1-13</v>
      </c>
      <c r="C723" s="137">
        <f>Input!O723</f>
        <v>2.0541214447482128</v>
      </c>
      <c r="D723" s="137">
        <f>C723*Input!P723/100</f>
        <v>2.9265133368921482E-2</v>
      </c>
      <c r="E723" s="138">
        <f>Input!M723</f>
        <v>2.6986036681495404</v>
      </c>
      <c r="F723" s="139">
        <f>E723*Input!N723/100</f>
        <v>4.7546053079210962E-4</v>
      </c>
      <c r="G723" s="140">
        <f t="shared" si="2315"/>
        <v>372.08347376445863</v>
      </c>
      <c r="H723" s="139">
        <f>G723*Input!L723/100</f>
        <v>5.079138662749292E-2</v>
      </c>
      <c r="I723" s="137">
        <v>0</v>
      </c>
      <c r="J723" s="141">
        <f>(((C723*$G$4*0.000000001*Input!G723*(234/233))-(I723*0.000000000000001))/Input!F723)*1000000000000</f>
        <v>751.31930312826</v>
      </c>
      <c r="K723" s="137">
        <f>J723*Input!P723/100</f>
        <v>10.704069939442565</v>
      </c>
      <c r="L723" s="142">
        <f t="shared" si="2316"/>
        <v>10.390199834945793</v>
      </c>
      <c r="M723" s="143">
        <f>L723*Input!P723/100</f>
        <v>0.14802950656927033</v>
      </c>
      <c r="N723" s="137">
        <v>0</v>
      </c>
      <c r="O723" s="141">
        <f>(((G723*$D$4*0.000000001*Input!G723*(238/236))-(N723*0.000000001))/Input!F723)*1000000</f>
        <v>13.70931851403958</v>
      </c>
      <c r="P723" s="137">
        <f>O723*Input!N723/100</f>
        <v>2.4154120645485436E-3</v>
      </c>
      <c r="Q723" s="144">
        <f t="shared" si="2317"/>
        <v>10.228511299312451</v>
      </c>
      <c r="R723" s="145">
        <f>Q723*Input!N723/100</f>
        <v>1.8021369603039821E-3</v>
      </c>
      <c r="S723" s="143">
        <f>Input!S723*0.0000028263/0.000000000155125</f>
        <v>1.0018986667365319</v>
      </c>
      <c r="T723" s="137">
        <f>S723*Input!T723/100</f>
        <v>1.953691276083878E-3</v>
      </c>
      <c r="U723" s="143">
        <f>S723</f>
        <v>1.0018986667365319</v>
      </c>
      <c r="V723" s="137">
        <f>U723*Input!T723/100</f>
        <v>1.953691276083878E-3</v>
      </c>
      <c r="W723" s="146">
        <v>0</v>
      </c>
      <c r="X723" s="141">
        <f>((($L$4*0.000000001*Input!G723/Input!W723*(232/229))-(W723*0.000000001))/Input!F723)*1000000000</f>
        <v>0.88502852475832439</v>
      </c>
      <c r="Y723" s="141">
        <f>X723*Input!X723/100</f>
        <v>1.1533515517763127E-2</v>
      </c>
      <c r="Z723" s="141">
        <f t="shared" si="2318"/>
        <v>2.1609864248220976E-4</v>
      </c>
      <c r="AA723" s="141">
        <f>Z723*Input!X723/100</f>
        <v>2.8161544817063473E-6</v>
      </c>
      <c r="AB723" s="142">
        <v>0</v>
      </c>
      <c r="AC723" s="142">
        <v>0.85</v>
      </c>
      <c r="AD723" s="141">
        <f>(((Input!G723*$L$4*0.000000001*Input!U723*(230/229))-((AB723*0.000000000000001)+(Input!G723*AC723*0.000000000000001)))/Input!F723)*1000000000000</f>
        <v>225.3771199483738</v>
      </c>
      <c r="AE723" s="141">
        <f>AD723*Input!V723/100</f>
        <v>0.83436069439108795</v>
      </c>
      <c r="AF723" s="141">
        <f t="shared" si="2319"/>
        <v>10.274610172499273</v>
      </c>
      <c r="AG723" s="141">
        <f>AF723*Input!V723/100</f>
        <v>3.8037272284284891E-2</v>
      </c>
      <c r="AH723" s="137">
        <f t="shared" si="2320"/>
        <v>47545.926501343602</v>
      </c>
      <c r="AI723" s="146">
        <f t="shared" si="2321"/>
        <v>644.12556447079453</v>
      </c>
      <c r="AJ723" s="143">
        <f t="shared" si="2322"/>
        <v>1.8986667365319398</v>
      </c>
      <c r="AK723" s="146">
        <f t="shared" si="2323"/>
        <v>1.953691276083878</v>
      </c>
      <c r="AL723" s="146">
        <f t="shared" si="2324"/>
        <v>1.0045068995709983</v>
      </c>
      <c r="AM723" s="146">
        <f t="shared" si="2325"/>
        <v>3.7229586467544774E-3</v>
      </c>
      <c r="AN723" s="137">
        <f>AF723/Q723</f>
        <v>1.0045068995709983</v>
      </c>
      <c r="AO723" s="141">
        <f t="shared" si="2326"/>
        <v>3.7229586467544774E-3</v>
      </c>
      <c r="AP723" s="137" t="str">
        <f t="shared" si="2327"/>
        <v>Out of range</v>
      </c>
      <c r="AQ723" s="137" t="e">
        <f t="shared" si="2328"/>
        <v>#VALUE!</v>
      </c>
      <c r="AR723" s="137" t="e">
        <f t="shared" si="2329"/>
        <v>#VALUE!</v>
      </c>
      <c r="AS723" s="145">
        <f t="shared" si="2330"/>
        <v>2.1127086450668109E-5</v>
      </c>
      <c r="AT723" s="145">
        <f t="shared" si="2331"/>
        <v>2.7534914551122537E-7</v>
      </c>
      <c r="AU723" s="137">
        <v>0.75</v>
      </c>
      <c r="AV723" s="137">
        <f t="shared" si="2332"/>
        <v>0.375</v>
      </c>
      <c r="AW723" s="137" t="str">
        <f t="shared" si="2333"/>
        <v>Out of range</v>
      </c>
      <c r="AX723" s="147">
        <f t="shared" si="2334"/>
        <v>316.42941869039998</v>
      </c>
      <c r="AY723" s="147" t="e">
        <f t="shared" si="2335"/>
        <v>#VALUE!</v>
      </c>
      <c r="AZ723" s="137" t="str">
        <f>Input!B723</f>
        <v>Hu1-13</v>
      </c>
      <c r="BA723" s="148">
        <f>Input!E723</f>
        <v>0</v>
      </c>
      <c r="BB723" s="137" t="e">
        <f t="shared" si="2336"/>
        <v>#VALUE!</v>
      </c>
      <c r="BC723" s="143" t="e">
        <f t="shared" si="2337"/>
        <v>#VALUE!</v>
      </c>
      <c r="BD723" s="137" t="e">
        <f t="shared" si="2338"/>
        <v>#VALUE!</v>
      </c>
      <c r="BE723" s="149" t="e">
        <f t="shared" si="2339"/>
        <v>#VALUE!</v>
      </c>
      <c r="BF723" s="150" t="e">
        <f t="shared" si="2340"/>
        <v>#VALUE!</v>
      </c>
      <c r="BG723" s="151"/>
      <c r="BH723" s="151"/>
      <c r="BI723" s="151"/>
      <c r="BJ723" s="151"/>
      <c r="BK723" s="151"/>
      <c r="BL723" s="151"/>
      <c r="BM723" s="155"/>
      <c r="BN723" s="151"/>
      <c r="BO723" s="151"/>
      <c r="BP723" s="151"/>
      <c r="BQ723" s="151"/>
      <c r="BR723" s="151"/>
      <c r="BS723" s="151"/>
      <c r="BT723" s="151"/>
      <c r="BU723" s="151"/>
      <c r="BV723" s="151"/>
      <c r="BW723" s="151"/>
      <c r="BX723" s="151"/>
      <c r="BY723" s="151"/>
      <c r="BZ723" s="151"/>
      <c r="CA723" s="151"/>
      <c r="CB723" s="151"/>
      <c r="CC723" s="151"/>
      <c r="CD723" s="151"/>
      <c r="CE723" s="151"/>
      <c r="CF723" s="151"/>
      <c r="CG723" s="151"/>
      <c r="CH723" s="151"/>
      <c r="CI723" s="151"/>
      <c r="CJ723" s="151"/>
      <c r="CK723" s="151"/>
      <c r="CL723" s="151"/>
      <c r="CM723" s="151"/>
      <c r="CN723" s="151"/>
      <c r="CO723" s="151"/>
      <c r="CP723" s="151"/>
      <c r="CQ723" s="151"/>
      <c r="CR723" s="151"/>
      <c r="CS723" s="151"/>
      <c r="CT723" s="151"/>
      <c r="CU723" s="151"/>
      <c r="CV723" s="151"/>
      <c r="CW723" s="151"/>
      <c r="CX723" s="151"/>
      <c r="CY723" s="151"/>
      <c r="CZ723" s="151"/>
      <c r="DA723" s="151"/>
      <c r="DB723" s="151"/>
      <c r="DC723" s="151"/>
      <c r="DD723" s="151"/>
      <c r="DE723" s="151"/>
    </row>
    <row r="724" spans="1:109" ht="15" customHeight="1" x14ac:dyDescent="0.2">
      <c r="A724" s="9">
        <f>Input!A724</f>
        <v>9756</v>
      </c>
      <c r="B724" s="9" t="str">
        <f>Input!B724</f>
        <v>E0-B-59</v>
      </c>
      <c r="C724" s="9">
        <f>Input!O724</f>
        <v>0.67480802416481733</v>
      </c>
      <c r="D724" s="9">
        <f>C724*Input!P724/100</f>
        <v>2.5227296054052633E-3</v>
      </c>
      <c r="E724" s="11">
        <f>Input!M724</f>
        <v>0.88286003806683833</v>
      </c>
      <c r="F724" s="12">
        <f>E724*Input!N724/100</f>
        <v>7.1559024198063675E-5</v>
      </c>
      <c r="G724" s="13">
        <f t="shared" si="2315"/>
        <v>121.72874204865566</v>
      </c>
      <c r="H724" s="12">
        <f>G724*Input!L724/100</f>
        <v>1.2103260621774909E-2</v>
      </c>
      <c r="I724" s="9">
        <v>0.3</v>
      </c>
      <c r="J724" s="21">
        <f>(((C724*$G$4*0.000000001*Input!G724*(234/233))-(I724*0.000000000000001))/Input!F724)*1000000000000</f>
        <v>26.38415343031555</v>
      </c>
      <c r="K724" s="9">
        <f>J724*Input!P724/100</f>
        <v>9.8635586105530693E-2</v>
      </c>
      <c r="L724" s="14">
        <f t="shared" si="2316"/>
        <v>0.36487366353483719</v>
      </c>
      <c r="M724" s="22">
        <f>L724*Input!P724/100</f>
        <v>1.3640584585093674E-3</v>
      </c>
      <c r="N724" s="9">
        <v>5.0000000000000001E-3</v>
      </c>
      <c r="O724" s="21">
        <f>(((G724*$D$4*0.000000001*Input!G724*(238/236))-(N724*0.000000001))/Input!F724)*1000000</f>
        <v>0.47944336793720893</v>
      </c>
      <c r="P724" s="9">
        <f>O724*Input!N724/100</f>
        <v>3.8860632590125801E-5</v>
      </c>
      <c r="Q724" s="23">
        <f t="shared" si="2317"/>
        <v>0.35771230359146061</v>
      </c>
      <c r="R724" s="24">
        <f>Q724*Input!N724/100</f>
        <v>2.8993886103052419E-5</v>
      </c>
      <c r="S724" s="65">
        <f>Input!S724*0.0000028263/0.000000000155125</f>
        <v>1.0183067693388606</v>
      </c>
      <c r="T724" s="9">
        <f>S724*Input!T724/100</f>
        <v>1.9414656142741837E-3</v>
      </c>
      <c r="U724" s="9">
        <f>S724*1/((U723+U725)/2)</f>
        <v>1.0179294029167227</v>
      </c>
      <c r="V724" s="9">
        <f>U724*Input!T724/100</f>
        <v>1.9407461415625979E-3</v>
      </c>
      <c r="W724" s="3">
        <v>3.0000000000000001E-3</v>
      </c>
      <c r="X724" s="21">
        <f>((($L$4*0.000000001*Input!G724/Input!W724*(232/229))-(W724*0.000000001))/Input!F724)*1000000000</f>
        <v>1.2904676355514537E-2</v>
      </c>
      <c r="Y724" s="21">
        <f>X724*Input!X724/100</f>
        <v>1.7157729914705228E-4</v>
      </c>
      <c r="Z724" s="21">
        <f t="shared" si="2318"/>
        <v>3.1509527253491295E-6</v>
      </c>
      <c r="AA724" s="21">
        <f>Z724*Input!X724/100</f>
        <v>4.1894267121578749E-8</v>
      </c>
      <c r="AB724" s="14">
        <v>0.05</v>
      </c>
      <c r="AC724" s="14">
        <v>0.85</v>
      </c>
      <c r="AD724" s="21">
        <f>(((Input!G724*$L$4*0.000000001*Input!U724*(230/229))-((AB724*0.000000000000001)+(Input!G724*AC724*0.000000000000001)))/Input!F724)*1000000000000</f>
        <v>0.14137104456426888</v>
      </c>
      <c r="AE724" s="21">
        <f>AD724*Input!V724/100</f>
        <v>2.4841078549866077E-3</v>
      </c>
      <c r="AF724" s="21">
        <f t="shared" si="2319"/>
        <v>6.4448972145424981E-3</v>
      </c>
      <c r="AG724" s="21">
        <f>AF724*Input!V724/100</f>
        <v>1.1324680980162159E-4</v>
      </c>
      <c r="AH724" s="9">
        <f t="shared" si="2320"/>
        <v>2045.3804853033444</v>
      </c>
      <c r="AI724" s="3">
        <f t="shared" si="2321"/>
        <v>45.069721190831835</v>
      </c>
      <c r="AJ724" s="22">
        <f t="shared" si="2322"/>
        <v>17.929402916722736</v>
      </c>
      <c r="AK724" s="3">
        <f t="shared" si="2323"/>
        <v>1.9407461415625979</v>
      </c>
      <c r="AL724" s="3">
        <f t="shared" si="2324"/>
        <v>1.8016985017946564E-2</v>
      </c>
      <c r="AM724" s="3">
        <f t="shared" si="2325"/>
        <v>3.1658965452204002E-4</v>
      </c>
      <c r="AN724" s="9">
        <f>AL724*1/((AN723+AN725)/2)</f>
        <v>1.7904791820754669E-2</v>
      </c>
      <c r="AO724" s="21">
        <f t="shared" si="2326"/>
        <v>3.1461822558965624E-4</v>
      </c>
      <c r="AP724" s="58">
        <f t="shared" si="2327"/>
        <v>1.9377</v>
      </c>
      <c r="AQ724" s="58">
        <f t="shared" si="2328"/>
        <v>3.8100000000000002E-2</v>
      </c>
      <c r="AR724" s="58">
        <f t="shared" si="2329"/>
        <v>1.9662486453011301</v>
      </c>
      <c r="AS724" s="67">
        <f t="shared" si="2330"/>
        <v>8.8086227219844221E-6</v>
      </c>
      <c r="AT724" s="67">
        <f t="shared" si="2331"/>
        <v>1.1711938663563336E-7</v>
      </c>
      <c r="AU724" s="58">
        <v>0.75</v>
      </c>
      <c r="AV724" s="58">
        <f t="shared" si="2332"/>
        <v>0.375</v>
      </c>
      <c r="AW724" s="58">
        <f t="shared" si="2333"/>
        <v>1.9370000000000001</v>
      </c>
      <c r="AX724" s="57">
        <f t="shared" si="2334"/>
        <v>3.5449909299999999E-2</v>
      </c>
      <c r="AY724" s="47">
        <f t="shared" si="2335"/>
        <v>3.4555903357147505E-2</v>
      </c>
      <c r="AZ724" s="9" t="str">
        <f>Input!B724</f>
        <v>E0-B-59</v>
      </c>
      <c r="BA724" s="48">
        <f>Input!E724</f>
        <v>59</v>
      </c>
      <c r="BB724" s="58">
        <f t="shared" si="2336"/>
        <v>18.027827374395351</v>
      </c>
      <c r="BC724" s="22">
        <f t="shared" si="2337"/>
        <v>1.9514008117335531</v>
      </c>
      <c r="BD724" s="9">
        <f t="shared" si="2338"/>
        <v>1879</v>
      </c>
      <c r="BE724" s="49">
        <f t="shared" si="2339"/>
        <v>17.277951678573753</v>
      </c>
      <c r="BF724" s="89">
        <f t="shared" si="2340"/>
        <v>1.7839908805961542</v>
      </c>
      <c r="BG724" s="85"/>
      <c r="BH724" s="85"/>
      <c r="BI724" s="85"/>
      <c r="BJ724" s="85"/>
      <c r="BK724" s="85"/>
      <c r="BL724" s="85"/>
      <c r="BM724" s="90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s="154" customFormat="1" ht="15" customHeight="1" x14ac:dyDescent="0.2">
      <c r="A725" s="137">
        <f>Input!A725</f>
        <v>9186</v>
      </c>
      <c r="B725" s="137" t="str">
        <f>Input!B725</f>
        <v>Hu1-13</v>
      </c>
      <c r="C725" s="137">
        <f>Input!O725</f>
        <v>2.0722548446042333</v>
      </c>
      <c r="D725" s="137">
        <f>C725*Input!P725/100</f>
        <v>3.013016739463116E-2</v>
      </c>
      <c r="E725" s="138">
        <f>Input!M725</f>
        <v>2.6986766965626088</v>
      </c>
      <c r="F725" s="139">
        <f>E725*Input!N725/100</f>
        <v>5.4395308021500035E-4</v>
      </c>
      <c r="G725" s="140">
        <f t="shared" si="2315"/>
        <v>372.09354292205251</v>
      </c>
      <c r="H725" s="139">
        <f>G725*Input!L725/100</f>
        <v>3.8479686230263294E-2</v>
      </c>
      <c r="I725" s="137">
        <v>0</v>
      </c>
      <c r="J725" s="141">
        <f>(((C725*$G$4*0.000000001*Input!G725*(234/233))-(I725*0.000000000000001))/Input!F725)*1000000000000</f>
        <v>757.95180938927206</v>
      </c>
      <c r="K725" s="137">
        <f>J725*Input!P725/100</f>
        <v>11.020466403264157</v>
      </c>
      <c r="L725" s="142">
        <f t="shared" si="2316"/>
        <v>10.481922575425786</v>
      </c>
      <c r="M725" s="143">
        <f>L725*Input!P725/100</f>
        <v>0.15240503967814786</v>
      </c>
      <c r="N725" s="137">
        <v>0</v>
      </c>
      <c r="O725" s="141">
        <f>(((G725*$D$4*0.000000001*Input!G725*(238/236))-(N725*0.000000001))/Input!F725)*1000000</f>
        <v>13.709689509524077</v>
      </c>
      <c r="P725" s="137">
        <f>O725*Input!N725/100</f>
        <v>2.763364669430638E-3</v>
      </c>
      <c r="Q725" s="144">
        <f t="shared" si="2317"/>
        <v>10.228788098739154</v>
      </c>
      <c r="R725" s="145">
        <f>Q725*Input!N725/100</f>
        <v>2.0617441134251915E-3</v>
      </c>
      <c r="S725" s="143">
        <f>Input!S725*0.0000028263/0.000000000155125</f>
        <v>0.99884277254414211</v>
      </c>
      <c r="T725" s="137">
        <f>S725*Input!T725/100</f>
        <v>2.1110544714598575E-3</v>
      </c>
      <c r="U725" s="143">
        <f>S725</f>
        <v>0.99884277254414211</v>
      </c>
      <c r="V725" s="137">
        <f>U725*Input!T725/100</f>
        <v>2.1110544714598575E-3</v>
      </c>
      <c r="W725" s="146">
        <v>0</v>
      </c>
      <c r="X725" s="141">
        <f>((($L$4*0.000000001*Input!G725/Input!W725*(232/229))-(W725*0.000000001))/Input!F725)*1000000000</f>
        <v>0.88794306886515706</v>
      </c>
      <c r="Y725" s="141">
        <f>X725*Input!X725/100</f>
        <v>1.257136390412278E-2</v>
      </c>
      <c r="Z725" s="141">
        <f t="shared" si="2318"/>
        <v>2.1681029075943688E-4</v>
      </c>
      <c r="AA725" s="141">
        <f>Z725*Input!X725/100</f>
        <v>3.0695673617668158E-6</v>
      </c>
      <c r="AB725" s="142">
        <v>0</v>
      </c>
      <c r="AC725" s="142">
        <v>0.85</v>
      </c>
      <c r="AD725" s="141">
        <f>(((Input!G725*$L$4*0.000000001*Input!U725*(230/229))-((AB725*0.000000000000001)+(Input!G725*AC725*0.000000000000001)))/Input!F725)*1000000000000</f>
        <v>226.1726491583089</v>
      </c>
      <c r="AE725" s="141">
        <f>AD725*Input!V725/100</f>
        <v>0.83722525782940538</v>
      </c>
      <c r="AF725" s="141">
        <f t="shared" si="2319"/>
        <v>10.310877174734424</v>
      </c>
      <c r="AG725" s="141">
        <f>AF725*Input!V725/100</f>
        <v>3.8167863502461104E-2</v>
      </c>
      <c r="AH725" s="137">
        <f t="shared" si="2320"/>
        <v>47557.139186603083</v>
      </c>
      <c r="AI725" s="146">
        <f t="shared" si="2321"/>
        <v>695.94041786750654</v>
      </c>
      <c r="AJ725" s="143">
        <f t="shared" si="2322"/>
        <v>-1.1572274558578899</v>
      </c>
      <c r="AK725" s="146">
        <f t="shared" si="2323"/>
        <v>2.1110544714598576</v>
      </c>
      <c r="AL725" s="146">
        <f t="shared" si="2324"/>
        <v>1.0080252983249687</v>
      </c>
      <c r="AM725" s="146">
        <f t="shared" si="2325"/>
        <v>3.7369436211329319E-3</v>
      </c>
      <c r="AN725" s="137">
        <f>AF725/Q725</f>
        <v>1.0080252983249687</v>
      </c>
      <c r="AO725" s="141">
        <f t="shared" si="2326"/>
        <v>3.7369436211329319E-3</v>
      </c>
      <c r="AP725" s="137" t="str">
        <f t="shared" si="2327"/>
        <v>Out of range</v>
      </c>
      <c r="AQ725" s="137" t="e">
        <f t="shared" si="2328"/>
        <v>#VALUE!</v>
      </c>
      <c r="AR725" s="137" t="e">
        <f t="shared" si="2329"/>
        <v>#VALUE!</v>
      </c>
      <c r="AS725" s="145">
        <f t="shared" si="2330"/>
        <v>2.1196087812803736E-5</v>
      </c>
      <c r="AT725" s="145">
        <f t="shared" si="2331"/>
        <v>3.0012142177389936E-7</v>
      </c>
      <c r="AU725" s="137">
        <v>0.75</v>
      </c>
      <c r="AV725" s="137">
        <f t="shared" si="2332"/>
        <v>0.375</v>
      </c>
      <c r="AW725" s="137" t="str">
        <f t="shared" si="2333"/>
        <v>Out of range</v>
      </c>
      <c r="AX725" s="147">
        <f t="shared" si="2334"/>
        <v>133.1578940325</v>
      </c>
      <c r="AY725" s="147" t="e">
        <f t="shared" si="2335"/>
        <v>#VALUE!</v>
      </c>
      <c r="AZ725" s="137" t="str">
        <f>Input!B725</f>
        <v>Hu1-13</v>
      </c>
      <c r="BA725" s="148">
        <f>Input!E725</f>
        <v>0</v>
      </c>
      <c r="BB725" s="137" t="e">
        <f t="shared" si="2336"/>
        <v>#VALUE!</v>
      </c>
      <c r="BC725" s="143" t="e">
        <f t="shared" si="2337"/>
        <v>#VALUE!</v>
      </c>
      <c r="BD725" s="137" t="e">
        <f t="shared" si="2338"/>
        <v>#VALUE!</v>
      </c>
      <c r="BE725" s="149" t="e">
        <f t="shared" si="2339"/>
        <v>#VALUE!</v>
      </c>
      <c r="BF725" s="150" t="e">
        <f t="shared" si="2340"/>
        <v>#VALUE!</v>
      </c>
      <c r="BG725" s="151"/>
      <c r="BH725" s="151"/>
      <c r="BI725" s="151"/>
      <c r="BJ725" s="151"/>
      <c r="BK725" s="151"/>
      <c r="BL725" s="151"/>
      <c r="BM725" s="155"/>
      <c r="BN725" s="151"/>
      <c r="BO725" s="151"/>
      <c r="BP725" s="151"/>
      <c r="BQ725" s="151"/>
      <c r="BR725" s="151"/>
      <c r="BS725" s="151"/>
      <c r="BT725" s="151"/>
      <c r="BU725" s="151"/>
      <c r="BV725" s="151"/>
      <c r="BW725" s="151"/>
      <c r="BX725" s="151"/>
      <c r="BY725" s="151"/>
      <c r="BZ725" s="151"/>
      <c r="CA725" s="151"/>
      <c r="CB725" s="151"/>
      <c r="CC725" s="151"/>
      <c r="CD725" s="151"/>
      <c r="CE725" s="151"/>
      <c r="CF725" s="151"/>
      <c r="CG725" s="151"/>
      <c r="CH725" s="151"/>
      <c r="CI725" s="151"/>
      <c r="CJ725" s="151"/>
      <c r="CK725" s="151"/>
      <c r="CL725" s="151"/>
      <c r="CM725" s="151"/>
      <c r="CN725" s="151"/>
      <c r="CO725" s="151"/>
      <c r="CP725" s="151"/>
      <c r="CQ725" s="151"/>
      <c r="CR725" s="151"/>
      <c r="CS725" s="151"/>
      <c r="CT725" s="151"/>
      <c r="CU725" s="151"/>
      <c r="CV725" s="151"/>
      <c r="CW725" s="151"/>
      <c r="CX725" s="151"/>
      <c r="CY725" s="151"/>
      <c r="CZ725" s="151"/>
      <c r="DA725" s="151"/>
      <c r="DB725" s="151"/>
      <c r="DC725" s="151"/>
      <c r="DD725" s="151"/>
      <c r="DE725" s="151"/>
    </row>
    <row r="726" spans="1:109" ht="15" customHeight="1" x14ac:dyDescent="0.2">
      <c r="A726" s="9">
        <f>Input!A726</f>
        <v>9757</v>
      </c>
      <c r="B726" s="9" t="str">
        <f>Input!B726</f>
        <v>E0-C-120</v>
      </c>
      <c r="C726" s="9">
        <f>Input!O726</f>
        <v>0.59505816067540029</v>
      </c>
      <c r="D726" s="9">
        <f>C726*Input!P726/100</f>
        <v>2.002795400516174E-3</v>
      </c>
      <c r="E726" s="11">
        <f>Input!M726</f>
        <v>0.78365702185608344</v>
      </c>
      <c r="F726" s="12">
        <f>E726*Input!N726/100</f>
        <v>6.8382634872611998E-5</v>
      </c>
      <c r="G726" s="13">
        <f t="shared" ref="G726:G729" si="2341">E726*137.88</f>
        <v>108.05063017351678</v>
      </c>
      <c r="H726" s="12">
        <f>G726*Input!L726/100</f>
        <v>1.0199675546238757E-2</v>
      </c>
      <c r="I726" s="9">
        <v>0.3</v>
      </c>
      <c r="J726" s="21">
        <f>(((C726*$G$4*0.000000001*Input!G726*(234/233))-(I726*0.000000000000001))/Input!F726)*1000000000000</f>
        <v>22.437071710509848</v>
      </c>
      <c r="K726" s="9">
        <f>J726*Input!P726/100</f>
        <v>7.5516759524575969E-2</v>
      </c>
      <c r="L726" s="14">
        <f t="shared" ref="L726:L729" si="2342">(J726/234)*602200000000*0.0000028263/(365.2425*24*60)</f>
        <v>0.31028839244851497</v>
      </c>
      <c r="M726" s="22">
        <f>L726*Input!P726/100</f>
        <v>1.0443418917641504E-3</v>
      </c>
      <c r="N726" s="9">
        <v>5.0000000000000001E-3</v>
      </c>
      <c r="O726" s="21">
        <f>(((G726*$D$4*0.000000001*Input!G726*(238/236))-(N726*0.000000001))/Input!F726)*1000000</f>
        <v>0.41040839803612</v>
      </c>
      <c r="P726" s="9">
        <f>O726*Input!N726/100</f>
        <v>3.5812615530562598E-5</v>
      </c>
      <c r="Q726" s="23">
        <f t="shared" ref="Q726:Q729" si="2343">(O726/238.05)*602200000000000000*0.00000000015512/(365.2425*24*60)</f>
        <v>0.30620536916887447</v>
      </c>
      <c r="R726" s="24">
        <f>Q726*Input!N726/100</f>
        <v>2.6719763074813514E-5</v>
      </c>
      <c r="S726" s="65">
        <f>Input!S726*0.0000028263/0.000000000155125</f>
        <v>1.0159063267947788</v>
      </c>
      <c r="T726" s="9">
        <f>S726*Input!T726/100</f>
        <v>2.208523450997475E-3</v>
      </c>
      <c r="U726" s="9">
        <f>S726*1/((U725+U727)/2)</f>
        <v>1.0148231152174918</v>
      </c>
      <c r="V726" s="9">
        <f>U726*Input!T726/100</f>
        <v>2.2061686097018434E-3</v>
      </c>
      <c r="W726" s="3">
        <v>3.0000000000000001E-3</v>
      </c>
      <c r="X726" s="21">
        <f>((($L$4*0.000000001*Input!G726/Input!W726*(232/229))-(W726*0.000000001))/Input!F726)*1000000000</f>
        <v>1.8299802021935502E-2</v>
      </c>
      <c r="Y726" s="21">
        <f>X726*Input!X726/100</f>
        <v>1.6840815173195013E-4</v>
      </c>
      <c r="Z726" s="21">
        <f t="shared" ref="Z726:Z729" si="2344">(X726/232)*6.022E+23*0.000000001*0.000000000049475/(365.2425*24*60)</f>
        <v>4.4682880427083818E-6</v>
      </c>
      <c r="AA726" s="21">
        <f>Z726*Input!X726/100</f>
        <v>4.1120452001420222E-8</v>
      </c>
      <c r="AB726" s="14">
        <v>0.05</v>
      </c>
      <c r="AC726" s="14">
        <v>0.85</v>
      </c>
      <c r="AD726" s="21">
        <f>(((Input!G726*$L$4*0.000000001*Input!U726*(230/229))-((AB726*0.000000000000001)+(Input!G726*AC726*0.000000000000001)))/Input!F726)*1000000000000</f>
        <v>8.5889724193828426E-2</v>
      </c>
      <c r="AE726" s="21">
        <f>AD726*Input!V726/100</f>
        <v>2.3194731651567089E-3</v>
      </c>
      <c r="AF726" s="21">
        <f t="shared" ref="AF726:AF729" si="2345">(AD726/230)*602200000000*0.0000091577/(365.2425*24*60)</f>
        <v>3.9155857263470815E-3</v>
      </c>
      <c r="AG726" s="21">
        <f>AF726*Input!V726/100</f>
        <v>1.0574135734371456E-4</v>
      </c>
      <c r="AH726" s="9">
        <f t="shared" ref="AH726:AH729" si="2346">AF726/Z726</f>
        <v>876.30557585399333</v>
      </c>
      <c r="AI726" s="3">
        <f t="shared" ref="AI726:AI729" si="2347">AH726*SQRT((AG726/AF726)^2+(AA726/Z726)^2)</f>
        <v>25.001192926261911</v>
      </c>
      <c r="AJ726" s="22">
        <f t="shared" ref="AJ726:AJ729" si="2348">(U726-1)*1000</f>
        <v>14.8231152174918</v>
      </c>
      <c r="AK726" s="3">
        <f t="shared" ref="AK726:AK729" si="2349">V726*1000</f>
        <v>2.2061686097018436</v>
      </c>
      <c r="AL726" s="3">
        <f t="shared" ref="AL726:AL729" si="2350">AF726/Q726</f>
        <v>1.2787449602778217E-2</v>
      </c>
      <c r="AM726" s="3">
        <f t="shared" ref="AM726:AM729" si="2351">AL726*SQRT((R726/Q726)^2+(AG726/AF726)^2)</f>
        <v>3.4533003014803763E-4</v>
      </c>
      <c r="AN726" s="9">
        <f>AL726*1/((AN725+AN727)/2)</f>
        <v>1.2721495394734625E-2</v>
      </c>
      <c r="AO726" s="21">
        <f t="shared" ref="AO726:AO729" si="2352">AN726*SQRT((R726/Q726)^2+(AG726/AF726)^2)</f>
        <v>3.4354891121036177E-4</v>
      </c>
      <c r="AP726" s="58">
        <f t="shared" ref="AP726:AP729" si="2353">ThU_Alter_Kombi(AN726,U726)</f>
        <v>1.3774999999999999</v>
      </c>
      <c r="AQ726" s="58">
        <f t="shared" ref="AQ726:AQ729" si="2354">Montealter(AN726,AO726,U726,V726)</f>
        <v>4.07E-2</v>
      </c>
      <c r="AR726" s="58">
        <f t="shared" ref="AR726:AR729" si="2355">(AQ726/AP726)*100</f>
        <v>2.954627949183303</v>
      </c>
      <c r="AS726" s="67">
        <f t="shared" ref="AS726:AS729" si="2356">Z726/Q726</f>
        <v>1.4592454909711556E-5</v>
      </c>
      <c r="AT726" s="67">
        <f t="shared" ref="AT726:AT729" si="2357">AS726*SQRT((Y726/X726)^2+(P726/O726)^2)</f>
        <v>1.3429647113508364E-7</v>
      </c>
      <c r="AU726" s="58">
        <v>0.75</v>
      </c>
      <c r="AV726" s="58">
        <f t="shared" ref="AV726:AV729" si="2358">AU726/2</f>
        <v>0.375</v>
      </c>
      <c r="AW726" s="58">
        <f t="shared" ref="AW726:AW729" si="2359">marincorr_age(AN726,U726,AS726,AU726)</f>
        <v>1.3763000000000001</v>
      </c>
      <c r="AX726" s="57">
        <f t="shared" ref="AX726:AX729" si="2360">marincorr_age_error(AN726, AO726, U726, V726, AS726, AT726, AU726, AV726)</f>
        <v>3.8496970599999999E-2</v>
      </c>
      <c r="AY726" s="47">
        <f t="shared" ref="AY726:AY729" si="2361">SQRT(((AU726*EXP(-0.0000091577*AW726*1000))/(0.0000091577*(EXP(-0.0000091577*AW726*1000)+(AJ726/1000)*EXP(-(0.0000091577-0.0000028263)*AW726*1000)-AS726*AU726*EXP(-0.0000091577*AW726*1000))))^2*AT726^2+((AS726*EXP(-0.0000091577*AW726*1000))/(0.0000091577*(EXP(-0.0000091577*AW726*1000)+(AJ726/1000)*EXP(-(0.0000091577-0.0000028263)*AW726*1000)-AS726*AU726*EXP(-0.0000091577*AW726*1000))))^2*AV726^2+((0.0000091577/(0.0000091577-0.0000028263))*(EXP(-(0.0000091577-0.0000028263)*AW726*1000)-1)/(0.0000091577*(EXP(-0.0000091577*AW726*1000)+(AJ726/1000)*EXP(-(0.0000091577-0.0000028263)*AW726*1000)-AS726*AU726*EXP(-0.0000091577*AW726*1000))))^2*T726^2+(1/(0.0000091577*(EXP(-0.0000091577*AW726*1000)+(AJ726/1000)*EXP(-(0.0000091577-0.0000028263)*AW726*1000)-AS726*AU726*EXP(-0.0000091577*AW726*1000))))^2*AO726^2)/1000</f>
        <v>3.7560165792408132E-2</v>
      </c>
      <c r="AZ726" s="9" t="str">
        <f>Input!B726</f>
        <v>E0-C-120</v>
      </c>
      <c r="BA726" s="48">
        <f>Input!E726</f>
        <v>120</v>
      </c>
      <c r="BB726" s="58">
        <f t="shared" ref="BB726:BB729" si="2362">((U726-1)*EXP(0.0000028263*AW726*1000))*1000</f>
        <v>14.880887003486734</v>
      </c>
      <c r="BC726" s="22">
        <f t="shared" ref="BC726:BC729" si="2363">SQRT((EXP(0.0000028263*AW726*1000)*V726)^2+((U726-1)*0.0000028263*EXP(0.0000028263*AW726*1000)*AX726*1000)^2)*1000</f>
        <v>2.2147675493663455</v>
      </c>
      <c r="BD726" s="9">
        <f t="shared" ref="BD726:BD729" si="2364">AW726*1000-58</f>
        <v>1318.3000000000002</v>
      </c>
      <c r="BE726" s="49">
        <f t="shared" ref="BE726:BE729" si="2365">AY726/2*1000</f>
        <v>18.780082896204068</v>
      </c>
      <c r="BF726" s="89">
        <f t="shared" ref="BF726:BF729" si="2366">AY726/AW726*100</f>
        <v>2.7290682113207971</v>
      </c>
      <c r="BG726" s="85"/>
      <c r="BH726" s="85"/>
      <c r="BI726" s="85"/>
      <c r="BJ726" s="85"/>
      <c r="BK726" s="85"/>
      <c r="BL726" s="85"/>
      <c r="BM726" s="90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s="154" customFormat="1" ht="15" customHeight="1" x14ac:dyDescent="0.2">
      <c r="A727" s="137">
        <f>Input!A727</f>
        <v>9186</v>
      </c>
      <c r="B727" s="137" t="str">
        <f>Input!B727</f>
        <v>Hu1-13</v>
      </c>
      <c r="C727" s="137">
        <f>Input!O727</f>
        <v>2.0962759054500899</v>
      </c>
      <c r="D727" s="137">
        <f>C727*Input!P727/100</f>
        <v>3.2867383829613239E-2</v>
      </c>
      <c r="E727" s="138">
        <f>Input!M727</f>
        <v>2.6981934369351244</v>
      </c>
      <c r="F727" s="139">
        <f>E727*Input!N727/100</f>
        <v>5.4302405920568714E-4</v>
      </c>
      <c r="G727" s="140">
        <f t="shared" si="2341"/>
        <v>372.02691108461494</v>
      </c>
      <c r="H727" s="139">
        <f>G727*Input!L727/100</f>
        <v>3.7873958771533524E-2</v>
      </c>
      <c r="I727" s="137">
        <v>0</v>
      </c>
      <c r="J727" s="141">
        <f>(((C727*$G$4*0.000000001*Input!G727*(234/233))-(I727*0.000000000000001))/Input!F727)*1000000000000</f>
        <v>766.73779755041653</v>
      </c>
      <c r="K727" s="137">
        <f>J727*Input!P727/100</f>
        <v>12.021635808169542</v>
      </c>
      <c r="L727" s="142">
        <f t="shared" si="2342"/>
        <v>10.603426405237776</v>
      </c>
      <c r="M727" s="143">
        <f>L727*Input!P727/100</f>
        <v>0.16625048480685489</v>
      </c>
      <c r="N727" s="137">
        <v>0</v>
      </c>
      <c r="O727" s="141">
        <f>(((G727*$D$4*0.000000001*Input!G727*(238/236))-(N727*0.000000001))/Input!F727)*1000000</f>
        <v>13.707234476857982</v>
      </c>
      <c r="P727" s="137">
        <f>O727*Input!N727/100</f>
        <v>2.7586451009096176E-3</v>
      </c>
      <c r="Q727" s="144">
        <f t="shared" si="2343"/>
        <v>10.226956400880532</v>
      </c>
      <c r="R727" s="145">
        <f>Q727*Input!N727/100</f>
        <v>2.0582228472225206E-3</v>
      </c>
      <c r="S727" s="143">
        <f>Input!S727*0.0000028263/0.000000000155125</f>
        <v>1.0032920065341899</v>
      </c>
      <c r="T727" s="137">
        <f>S727*Input!T727/100</f>
        <v>2.3409071498472337E-3</v>
      </c>
      <c r="U727" s="143">
        <f>S727</f>
        <v>1.0032920065341899</v>
      </c>
      <c r="V727" s="137">
        <f>U727*Input!T727/100</f>
        <v>2.3409071498472337E-3</v>
      </c>
      <c r="W727" s="146">
        <v>0</v>
      </c>
      <c r="X727" s="141">
        <f>((($L$4*0.000000001*Input!G727/Input!W727*(232/229))-(W727*0.000000001))/Input!F727)*1000000000</f>
        <v>0.88710400116633925</v>
      </c>
      <c r="Y727" s="141">
        <f>X727*Input!X727/100</f>
        <v>1.0170686391692772E-2</v>
      </c>
      <c r="Z727" s="141">
        <f t="shared" si="2344"/>
        <v>2.1660541443557519E-4</v>
      </c>
      <c r="AA727" s="141">
        <f>Z727*Input!X727/100</f>
        <v>2.4833906036613537E-6</v>
      </c>
      <c r="AB727" s="142">
        <v>0</v>
      </c>
      <c r="AC727" s="142">
        <v>0.85</v>
      </c>
      <c r="AD727" s="141">
        <f>(((Input!G727*$L$4*0.000000001*Input!U727*(230/229))-((AB727*0.000000000000001)+(Input!G727*AC727*0.000000000000001)))/Input!F727)*1000000000000</f>
        <v>224.85757130778822</v>
      </c>
      <c r="AE727" s="141">
        <f>AD727*Input!V727/100</f>
        <v>0.84385847624723909</v>
      </c>
      <c r="AF727" s="141">
        <f t="shared" si="2345"/>
        <v>10.250924716988566</v>
      </c>
      <c r="AG727" s="141">
        <f>AF727*Input!V727/100</f>
        <v>3.8470262137459618E-2</v>
      </c>
      <c r="AH727" s="137">
        <f t="shared" si="2346"/>
        <v>47325.339228939229</v>
      </c>
      <c r="AI727" s="146">
        <f t="shared" si="2347"/>
        <v>570.91539379664221</v>
      </c>
      <c r="AJ727" s="143">
        <f t="shared" si="2348"/>
        <v>3.2920065341899285</v>
      </c>
      <c r="AK727" s="146">
        <f t="shared" si="2349"/>
        <v>2.3409071498472338</v>
      </c>
      <c r="AL727" s="146">
        <f t="shared" si="2350"/>
        <v>1.0023436411742177</v>
      </c>
      <c r="AM727" s="146">
        <f t="shared" si="2351"/>
        <v>3.7670582000927468E-3</v>
      </c>
      <c r="AN727" s="137">
        <f>AF727/Q727</f>
        <v>1.0023436411742177</v>
      </c>
      <c r="AO727" s="141">
        <f t="shared" si="2352"/>
        <v>3.7670582000927468E-3</v>
      </c>
      <c r="AP727" s="137">
        <f t="shared" si="2353"/>
        <v>661.22260000000006</v>
      </c>
      <c r="AQ727" s="137" t="e">
        <f t="shared" si="2354"/>
        <v>#VALUE!</v>
      </c>
      <c r="AR727" s="137" t="e">
        <f t="shared" si="2355"/>
        <v>#VALUE!</v>
      </c>
      <c r="AS727" s="145">
        <f t="shared" si="2356"/>
        <v>2.11798511644115E-5</v>
      </c>
      <c r="AT727" s="145">
        <f t="shared" si="2357"/>
        <v>2.4286533413975887E-7</v>
      </c>
      <c r="AU727" s="137">
        <v>0.75</v>
      </c>
      <c r="AV727" s="137">
        <f t="shared" si="2358"/>
        <v>0.375</v>
      </c>
      <c r="AW727" s="137">
        <f t="shared" si="2359"/>
        <v>661.22090000000003</v>
      </c>
      <c r="AX727" s="147">
        <f t="shared" si="2360"/>
        <v>303.33289885689999</v>
      </c>
      <c r="AY727" s="147">
        <f t="shared" si="2361"/>
        <v>229.32808484290086</v>
      </c>
      <c r="AZ727" s="137" t="str">
        <f>Input!B727</f>
        <v>Hu1-13</v>
      </c>
      <c r="BA727" s="148">
        <f>Input!E727</f>
        <v>0</v>
      </c>
      <c r="BB727" s="137">
        <f t="shared" si="2362"/>
        <v>21.33408220323745</v>
      </c>
      <c r="BC727" s="143">
        <f t="shared" si="2363"/>
        <v>23.762629547705213</v>
      </c>
      <c r="BD727" s="137">
        <f t="shared" si="2364"/>
        <v>661162.9</v>
      </c>
      <c r="BE727" s="149">
        <f t="shared" si="2365"/>
        <v>114664.04242145043</v>
      </c>
      <c r="BF727" s="150">
        <f t="shared" si="2366"/>
        <v>34.682522110674491</v>
      </c>
      <c r="BG727" s="151"/>
      <c r="BH727" s="151"/>
      <c r="BI727" s="151"/>
      <c r="BJ727" s="151"/>
      <c r="BK727" s="151"/>
      <c r="BL727" s="151"/>
      <c r="BM727" s="155"/>
      <c r="BN727" s="151"/>
      <c r="BO727" s="151"/>
      <c r="BP727" s="151"/>
      <c r="BQ727" s="151"/>
      <c r="BR727" s="151"/>
      <c r="BS727" s="151"/>
      <c r="BT727" s="151"/>
      <c r="BU727" s="151"/>
      <c r="BV727" s="151"/>
      <c r="BW727" s="151"/>
      <c r="BX727" s="151"/>
      <c r="BY727" s="151"/>
      <c r="BZ727" s="151"/>
      <c r="CA727" s="151"/>
      <c r="CB727" s="151"/>
      <c r="CC727" s="151"/>
      <c r="CD727" s="151"/>
      <c r="CE727" s="151"/>
      <c r="CF727" s="151"/>
      <c r="CG727" s="151"/>
      <c r="CH727" s="151"/>
      <c r="CI727" s="151"/>
      <c r="CJ727" s="151"/>
      <c r="CK727" s="151"/>
      <c r="CL727" s="151"/>
      <c r="CM727" s="151"/>
      <c r="CN727" s="151"/>
      <c r="CO727" s="151"/>
      <c r="CP727" s="151"/>
      <c r="CQ727" s="151"/>
      <c r="CR727" s="151"/>
      <c r="CS727" s="151"/>
      <c r="CT727" s="151"/>
      <c r="CU727" s="151"/>
      <c r="CV727" s="151"/>
      <c r="CW727" s="151"/>
      <c r="CX727" s="151"/>
      <c r="CY727" s="151"/>
      <c r="CZ727" s="151"/>
      <c r="DA727" s="151"/>
      <c r="DB727" s="151"/>
      <c r="DC727" s="151"/>
      <c r="DD727" s="151"/>
      <c r="DE727" s="151"/>
    </row>
    <row r="728" spans="1:109" ht="15" customHeight="1" x14ac:dyDescent="0.2">
      <c r="A728" s="9">
        <f>Input!A728</f>
        <v>9758</v>
      </c>
      <c r="B728" s="9" t="str">
        <f>Input!B728</f>
        <v>E0-C-45</v>
      </c>
      <c r="C728" s="9">
        <f>Input!O728</f>
        <v>1.4093668667552004</v>
      </c>
      <c r="D728" s="9">
        <f>C728*Input!P728/100</f>
        <v>5.5527795641395128E-3</v>
      </c>
      <c r="E728" s="11">
        <f>Input!M728</f>
        <v>1.8542730095588249</v>
      </c>
      <c r="F728" s="12">
        <f>E728*Input!N728/100</f>
        <v>1.2167278473902452E-4</v>
      </c>
      <c r="G728" s="13">
        <f t="shared" si="2341"/>
        <v>255.66716255797076</v>
      </c>
      <c r="H728" s="12">
        <f>G728*Input!L728/100</f>
        <v>1.6444232861817377E-2</v>
      </c>
      <c r="I728" s="9">
        <v>0.3</v>
      </c>
      <c r="J728" s="21">
        <f>(((C728*$G$4*0.000000001*Input!G728*(234/233))-(I728*0.000000000000001))/Input!F728)*1000000000000</f>
        <v>46.169997470055193</v>
      </c>
      <c r="K728" s="9">
        <f>J728*Input!P728/100</f>
        <v>0.18190566592383639</v>
      </c>
      <c r="L728" s="14">
        <f t="shared" si="2342"/>
        <v>0.63849750445040998</v>
      </c>
      <c r="M728" s="22">
        <f>L728*Input!P728/100</f>
        <v>2.5156231341162483E-3</v>
      </c>
      <c r="N728" s="9">
        <v>5.0000000000000001E-3</v>
      </c>
      <c r="O728" s="21">
        <f>(((G728*$D$4*0.000000001*Input!G728*(238/236))-(N728*0.000000001))/Input!F728)*1000000</f>
        <v>0.84370369034565629</v>
      </c>
      <c r="P728" s="9">
        <f>O728*Input!N728/100</f>
        <v>5.5361738519492258E-5</v>
      </c>
      <c r="Q728" s="23">
        <f t="shared" si="2343"/>
        <v>0.6294866313839329</v>
      </c>
      <c r="R728" s="24">
        <f>Q728*Input!N728/100</f>
        <v>4.1305347703191683E-5</v>
      </c>
      <c r="S728" s="65">
        <f>Input!S728*0.0000028263/0.000000000155125</f>
        <v>1.0110726989701528</v>
      </c>
      <c r="T728" s="9">
        <f>S728*Input!T728/100</f>
        <v>1.0532922624818875E-3</v>
      </c>
      <c r="U728" s="9">
        <f>S728*1/((U727+U729)/2)</f>
        <v>1.0103496875157378</v>
      </c>
      <c r="V728" s="9">
        <f>U728*Input!T728/100</f>
        <v>1.0525390600945651E-3</v>
      </c>
      <c r="W728" s="3">
        <v>3.0000000000000001E-3</v>
      </c>
      <c r="X728" s="21">
        <f>((($L$4*0.000000001*Input!G728/Input!W728*(232/229))-(W728*0.000000001))/Input!F728)*1000000000</f>
        <v>7.7048926378930169E-2</v>
      </c>
      <c r="Y728" s="21">
        <f>X728*Input!X728/100</f>
        <v>4.2607528427673869E-4</v>
      </c>
      <c r="Z728" s="21">
        <f t="shared" si="2344"/>
        <v>1.8813143225801916E-5</v>
      </c>
      <c r="AA728" s="21">
        <f>Z728*Input!X728/100</f>
        <v>1.0403539315590723E-7</v>
      </c>
      <c r="AB728" s="14">
        <v>0.05</v>
      </c>
      <c r="AC728" s="14">
        <v>0.85</v>
      </c>
      <c r="AD728" s="21">
        <f>(((Input!G728*$L$4*0.000000001*Input!U728*(230/229))-((AB728*0.000000000000001)+(Input!G728*AC728*0.000000000000001)))/Input!F728)*1000000000000</f>
        <v>0.10675210056822473</v>
      </c>
      <c r="AE728" s="21">
        <f>AD728*Input!V728/100</f>
        <v>1.717657856728853E-3</v>
      </c>
      <c r="AF728" s="21">
        <f t="shared" si="2345"/>
        <v>4.8666706659717491E-3</v>
      </c>
      <c r="AG728" s="21">
        <f>AF728*Input!V728/100</f>
        <v>7.8305485896980952E-5</v>
      </c>
      <c r="AH728" s="9">
        <f t="shared" si="2346"/>
        <v>258.68461253711132</v>
      </c>
      <c r="AI728" s="3">
        <f t="shared" si="2347"/>
        <v>4.4012374789207369</v>
      </c>
      <c r="AJ728" s="22">
        <f t="shared" si="2348"/>
        <v>10.349687515737838</v>
      </c>
      <c r="AK728" s="3">
        <f t="shared" si="2349"/>
        <v>1.052539060094565</v>
      </c>
      <c r="AL728" s="3">
        <f t="shared" si="2350"/>
        <v>7.7311739810459884E-3</v>
      </c>
      <c r="AM728" s="3">
        <f t="shared" si="2351"/>
        <v>1.2439682296740712E-4</v>
      </c>
      <c r="AN728" s="9">
        <f>AL728*1/((AN727+AN729)/2)</f>
        <v>7.7037728914132958E-3</v>
      </c>
      <c r="AO728" s="21">
        <f t="shared" si="2352"/>
        <v>1.2395593151877217E-4</v>
      </c>
      <c r="AP728" s="58">
        <f t="shared" si="2353"/>
        <v>0.83579999999999999</v>
      </c>
      <c r="AQ728" s="58">
        <f t="shared" si="2354"/>
        <v>1.41E-2</v>
      </c>
      <c r="AR728" s="58">
        <f t="shared" si="2355"/>
        <v>1.6870064608758075</v>
      </c>
      <c r="AS728" s="67">
        <f t="shared" si="2356"/>
        <v>2.9886485729555568E-5</v>
      </c>
      <c r="AT728" s="67">
        <f t="shared" si="2357"/>
        <v>1.6528185311412872E-7</v>
      </c>
      <c r="AU728" s="58">
        <v>0.75</v>
      </c>
      <c r="AV728" s="58">
        <f t="shared" si="2358"/>
        <v>0.375</v>
      </c>
      <c r="AW728" s="58">
        <f t="shared" si="2359"/>
        <v>0.83340000000000003</v>
      </c>
      <c r="AX728" s="57">
        <f t="shared" si="2360"/>
        <v>1.35682701E-2</v>
      </c>
      <c r="AY728" s="47">
        <f t="shared" si="2361"/>
        <v>1.3581998574334833E-2</v>
      </c>
      <c r="AZ728" s="9" t="str">
        <f>Input!B728</f>
        <v>E0-C-45</v>
      </c>
      <c r="BA728" s="48">
        <f>Input!E728</f>
        <v>45</v>
      </c>
      <c r="BB728" s="58">
        <f t="shared" si="2362"/>
        <v>10.374094300402302</v>
      </c>
      <c r="BC728" s="22">
        <f t="shared" si="2363"/>
        <v>1.0550212481256418</v>
      </c>
      <c r="BD728" s="9">
        <f t="shared" si="2364"/>
        <v>775.4</v>
      </c>
      <c r="BE728" s="49">
        <f t="shared" si="2365"/>
        <v>6.7909992871674163</v>
      </c>
      <c r="BF728" s="89">
        <f t="shared" si="2366"/>
        <v>1.6297094521640065</v>
      </c>
      <c r="BG728" s="85"/>
      <c r="BH728" s="85"/>
      <c r="BI728" s="85"/>
      <c r="BJ728" s="85"/>
      <c r="BK728" s="85"/>
      <c r="BL728" s="85"/>
      <c r="BM728" s="90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s="154" customFormat="1" ht="15" customHeight="1" x14ac:dyDescent="0.2">
      <c r="A729" s="137">
        <f>Input!A729</f>
        <v>9186</v>
      </c>
      <c r="B729" s="137" t="str">
        <f>Input!B729</f>
        <v>Hu1-13</v>
      </c>
      <c r="C729" s="137">
        <f>Input!O729</f>
        <v>2.051213330169916</v>
      </c>
      <c r="D729" s="137">
        <f>C729*Input!P729/100</f>
        <v>2.6091050337656848E-2</v>
      </c>
      <c r="E729" s="138">
        <f>Input!M729</f>
        <v>2.6993204255234442</v>
      </c>
      <c r="F729" s="139">
        <f>E729*Input!N729/100</f>
        <v>4.718073609541563E-4</v>
      </c>
      <c r="G729" s="140">
        <f t="shared" si="2341"/>
        <v>372.18230027117249</v>
      </c>
      <c r="H729" s="139">
        <f>G729*Input!L729/100</f>
        <v>3.8779991057928738E-2</v>
      </c>
      <c r="I729" s="137">
        <v>0</v>
      </c>
      <c r="J729" s="141">
        <f>(((C729*$G$4*0.000000001*Input!G729*(234/233))-(I729*0.000000000000001))/Input!F729)*1000000000000</f>
        <v>750.25562569868589</v>
      </c>
      <c r="K729" s="137">
        <f>J729*Input!P729/100</f>
        <v>9.5431113908532961</v>
      </c>
      <c r="L729" s="142">
        <f t="shared" si="2342"/>
        <v>10.375489949272446</v>
      </c>
      <c r="M729" s="143">
        <f>L729*Input!P729/100</f>
        <v>0.13197429373272235</v>
      </c>
      <c r="N729" s="137">
        <v>0</v>
      </c>
      <c r="O729" s="141">
        <f>(((G729*$D$4*0.000000001*Input!G729*(238/236))-(N729*0.000000001))/Input!F729)*1000000</f>
        <v>13.712959750895557</v>
      </c>
      <c r="P729" s="137">
        <f>O729*Input!N729/100</f>
        <v>2.3968534041993099E-3</v>
      </c>
      <c r="Q729" s="144">
        <f t="shared" si="2343"/>
        <v>10.231228023144251</v>
      </c>
      <c r="R729" s="145">
        <f>Q729*Input!N729/100</f>
        <v>1.7882903590387303E-3</v>
      </c>
      <c r="S729" s="143">
        <f>Input!S729*0.0000028263/0.000000000155125</f>
        <v>0.9981392037949639</v>
      </c>
      <c r="T729" s="137">
        <f>S729*Input!T729/100</f>
        <v>1.6525576085951175E-3</v>
      </c>
      <c r="U729" s="143">
        <f>S729</f>
        <v>0.9981392037949639</v>
      </c>
      <c r="V729" s="137">
        <f>U729*Input!T729/100</f>
        <v>1.6525576085951175E-3</v>
      </c>
      <c r="W729" s="146">
        <v>0</v>
      </c>
      <c r="X729" s="141">
        <f>((($L$4*0.000000001*Input!G729/Input!W729*(232/229))-(W729*0.000000001))/Input!F729)*1000000000</f>
        <v>0.90028091694867229</v>
      </c>
      <c r="Y729" s="141">
        <f>X729*Input!X729/100</f>
        <v>7.8374831085481437E-3</v>
      </c>
      <c r="Z729" s="141">
        <f t="shared" si="2344"/>
        <v>2.1982284023938436E-4</v>
      </c>
      <c r="AA729" s="141">
        <f>Z729*Input!X729/100</f>
        <v>1.9136891217116371E-6</v>
      </c>
      <c r="AB729" s="142">
        <v>0</v>
      </c>
      <c r="AC729" s="142">
        <v>0.85</v>
      </c>
      <c r="AD729" s="141">
        <f>(((Input!G729*$L$4*0.000000001*Input!U729*(230/229))-((AB729*0.000000000000001)+(Input!G729*AC729*0.000000000000001)))/Input!F729)*1000000000000</f>
        <v>225.49603608312998</v>
      </c>
      <c r="AE729" s="141">
        <f>AD729*Input!V729/100</f>
        <v>1.1221940830295207</v>
      </c>
      <c r="AF729" s="141">
        <f t="shared" si="2345"/>
        <v>10.280031383526017</v>
      </c>
      <c r="AG729" s="141">
        <f>AF729*Input!V729/100</f>
        <v>5.1159171541702013E-2</v>
      </c>
      <c r="AH729" s="137">
        <f t="shared" si="2346"/>
        <v>46765.073967433003</v>
      </c>
      <c r="AI729" s="146">
        <f t="shared" si="2347"/>
        <v>468.94330028904852</v>
      </c>
      <c r="AJ729" s="143">
        <f t="shared" si="2348"/>
        <v>-1.8607962050360971</v>
      </c>
      <c r="AK729" s="146">
        <f t="shared" si="2349"/>
        <v>1.6525576085951175</v>
      </c>
      <c r="AL729" s="146">
        <f t="shared" si="2350"/>
        <v>1.0047700393610002</v>
      </c>
      <c r="AM729" s="146">
        <f t="shared" si="2351"/>
        <v>5.003379438923458E-3</v>
      </c>
      <c r="AN729" s="137">
        <f>AF729/Q729</f>
        <v>1.0047700393610002</v>
      </c>
      <c r="AO729" s="141">
        <f t="shared" si="2352"/>
        <v>5.003379438923458E-3</v>
      </c>
      <c r="AP729" s="137" t="str">
        <f t="shared" si="2353"/>
        <v>Out of range</v>
      </c>
      <c r="AQ729" s="137" t="e">
        <f t="shared" si="2354"/>
        <v>#VALUE!</v>
      </c>
      <c r="AR729" s="137" t="e">
        <f t="shared" si="2355"/>
        <v>#VALUE!</v>
      </c>
      <c r="AS729" s="145">
        <f t="shared" si="2356"/>
        <v>2.1485479528177754E-5</v>
      </c>
      <c r="AT729" s="145">
        <f t="shared" si="2357"/>
        <v>1.8708162812648077E-7</v>
      </c>
      <c r="AU729" s="137">
        <v>0.75</v>
      </c>
      <c r="AV729" s="137">
        <f t="shared" si="2358"/>
        <v>0.375</v>
      </c>
      <c r="AW729" s="137" t="str">
        <f t="shared" si="2359"/>
        <v>Out of range</v>
      </c>
      <c r="AX729" s="147">
        <f t="shared" si="2360"/>
        <v>172.76554094630001</v>
      </c>
      <c r="AY729" s="147" t="e">
        <f t="shared" si="2361"/>
        <v>#VALUE!</v>
      </c>
      <c r="AZ729" s="137" t="str">
        <f>Input!B729</f>
        <v>Hu1-13</v>
      </c>
      <c r="BA729" s="148">
        <f>Input!E729</f>
        <v>0</v>
      </c>
      <c r="BB729" s="137" t="e">
        <f t="shared" si="2362"/>
        <v>#VALUE!</v>
      </c>
      <c r="BC729" s="143" t="e">
        <f t="shared" si="2363"/>
        <v>#VALUE!</v>
      </c>
      <c r="BD729" s="137" t="e">
        <f t="shared" si="2364"/>
        <v>#VALUE!</v>
      </c>
      <c r="BE729" s="149" t="e">
        <f t="shared" si="2365"/>
        <v>#VALUE!</v>
      </c>
      <c r="BF729" s="150" t="e">
        <f t="shared" si="2366"/>
        <v>#VALUE!</v>
      </c>
      <c r="BG729" s="151"/>
      <c r="BH729" s="151"/>
      <c r="BI729" s="151"/>
      <c r="BJ729" s="151"/>
      <c r="BK729" s="151"/>
      <c r="BL729" s="151"/>
      <c r="BM729" s="155"/>
      <c r="BN729" s="151"/>
      <c r="BO729" s="151"/>
      <c r="BP729" s="151"/>
      <c r="BQ729" s="151"/>
      <c r="BR729" s="151"/>
      <c r="BS729" s="151"/>
      <c r="BT729" s="151"/>
      <c r="BU729" s="151"/>
      <c r="BV729" s="151"/>
      <c r="BW729" s="151"/>
      <c r="BX729" s="151"/>
      <c r="BY729" s="151"/>
      <c r="BZ729" s="151"/>
      <c r="CA729" s="151"/>
      <c r="CB729" s="151"/>
      <c r="CC729" s="151"/>
      <c r="CD729" s="151"/>
      <c r="CE729" s="151"/>
      <c r="CF729" s="151"/>
      <c r="CG729" s="151"/>
      <c r="CH729" s="151"/>
      <c r="CI729" s="151"/>
      <c r="CJ729" s="151"/>
      <c r="CK729" s="151"/>
      <c r="CL729" s="151"/>
      <c r="CM729" s="151"/>
      <c r="CN729" s="151"/>
      <c r="CO729" s="151"/>
      <c r="CP729" s="151"/>
      <c r="CQ729" s="151"/>
      <c r="CR729" s="151"/>
      <c r="CS729" s="151"/>
      <c r="CT729" s="151"/>
      <c r="CU729" s="151"/>
      <c r="CV729" s="151"/>
      <c r="CW729" s="151"/>
      <c r="CX729" s="151"/>
      <c r="CY729" s="151"/>
      <c r="CZ729" s="151"/>
      <c r="DA729" s="151"/>
      <c r="DB729" s="151"/>
      <c r="DC729" s="151"/>
      <c r="DD729" s="151"/>
      <c r="DE729" s="151"/>
    </row>
    <row r="730" spans="1:109" ht="15" customHeight="1" x14ac:dyDescent="0.2">
      <c r="A730" s="9">
        <f>Input!A730</f>
        <v>9759</v>
      </c>
      <c r="B730" s="9" t="str">
        <f>Input!B730</f>
        <v>E0-C-37,5</v>
      </c>
      <c r="C730" s="9">
        <f>Input!O730</f>
        <v>1.5011998117863108</v>
      </c>
      <c r="D730" s="9">
        <f>C730*Input!P730/100</f>
        <v>8.0113406766089031E-3</v>
      </c>
      <c r="E730" s="11">
        <f>Input!M730</f>
        <v>1.9640542127418699</v>
      </c>
      <c r="F730" s="12">
        <f>E730*Input!N730/100</f>
        <v>1.2962214809822729E-4</v>
      </c>
      <c r="G730" s="13">
        <f t="shared" ref="G730:G731" si="2367">E730*137.88</f>
        <v>270.80379485284902</v>
      </c>
      <c r="H730" s="12">
        <f>G730*Input!L730/100</f>
        <v>1.4685735174784416E-2</v>
      </c>
      <c r="I730" s="9">
        <v>0.3</v>
      </c>
      <c r="J730" s="21">
        <f>(((C730*$G$4*0.000000001*Input!G730*(234/233))-(I730*0.000000000000001))/Input!F730)*1000000000000</f>
        <v>60.857402353851271</v>
      </c>
      <c r="K730" s="9">
        <f>J730*Input!P730/100</f>
        <v>0.32477314420258113</v>
      </c>
      <c r="L730" s="14">
        <f t="shared" ref="L730:L731" si="2368">(J730/234)*602200000000*0.0000028263/(365.2425*24*60)</f>
        <v>0.84161363784935217</v>
      </c>
      <c r="M730" s="22">
        <f>L730*Input!P730/100</f>
        <v>4.4913765096122119E-3</v>
      </c>
      <c r="N730" s="9">
        <v>5.0000000000000001E-3</v>
      </c>
      <c r="O730" s="21">
        <f>(((G730*$D$4*0.000000001*Input!G730*(238/236))-(N730*0.000000001))/Input!F730)*1000000</f>
        <v>1.1058814970388189</v>
      </c>
      <c r="P730" s="9">
        <f>O730*Input!N730/100</f>
        <v>7.2985121417875422E-5</v>
      </c>
      <c r="Q730" s="23">
        <f t="shared" ref="Q730:Q731" si="2369">(O730/238.05)*602200000000000000*0.00000000015512/(365.2425*24*60)</f>
        <v>0.82509727792655096</v>
      </c>
      <c r="R730" s="24">
        <f>Q730*Input!N730/100</f>
        <v>5.4454139229453058E-5</v>
      </c>
      <c r="S730" s="65">
        <f>Input!S730*0.0000028263/0.000000000155125</f>
        <v>1.0109415733520866</v>
      </c>
      <c r="T730" s="9">
        <f>S730*Input!T730/100</f>
        <v>1.1361827684715001E-3</v>
      </c>
      <c r="U730" s="9">
        <f>S730*1/((U729+U731)/2)</f>
        <v>1.012826236569456</v>
      </c>
      <c r="V730" s="9">
        <f>U730*Input!T730/100</f>
        <v>1.1383009144933785E-3</v>
      </c>
      <c r="W730" s="3">
        <v>3.0000000000000001E-3</v>
      </c>
      <c r="X730" s="21">
        <f>((($L$4*0.000000001*Input!G730/Input!W730*(232/229))-(W730*0.000000001))/Input!F730)*1000000000</f>
        <v>-7.1925938623471561E-3</v>
      </c>
      <c r="Y730" s="21">
        <f>X730*Input!X730/100</f>
        <v>-1.5296774259898954E-4</v>
      </c>
      <c r="Z730" s="21">
        <f t="shared" ref="Z730:Z731" si="2370">(X730/232)*6.022E+23*0.000000001*0.000000000049475/(365.2425*24*60)</f>
        <v>-1.7562256199635274E-6</v>
      </c>
      <c r="AA730" s="21">
        <f>Z730*Input!X730/100</f>
        <v>-3.7350345886576251E-8</v>
      </c>
      <c r="AB730" s="14">
        <v>0.05</v>
      </c>
      <c r="AC730" s="14">
        <v>0.85</v>
      </c>
      <c r="AD730" s="21">
        <f>(((Input!G730*$L$4*0.000000001*Input!U730*(230/229))-((AB730*0.000000000000001)+(Input!G730*AC730*0.000000000000001)))/Input!F730)*1000000000000</f>
        <v>0.10977978053006433</v>
      </c>
      <c r="AE730" s="21">
        <f>AD730*Input!V730/100</f>
        <v>2.5905942414637833E-3</v>
      </c>
      <c r="AF730" s="21">
        <f t="shared" ref="AF730:AF731" si="2371">(AD730/230)*602200000000*0.0000091577/(365.2425*24*60)</f>
        <v>5.0046981256451854E-3</v>
      </c>
      <c r="AG730" s="21">
        <f>AF730*Input!V730/100</f>
        <v>1.1810136695445814E-4</v>
      </c>
      <c r="AH730" s="9">
        <f t="shared" ref="AH730:AH731" si="2372">AF730/Z730</f>
        <v>-2849.6897373294901</v>
      </c>
      <c r="AI730" s="3">
        <f t="shared" ref="AI730:AI731" si="2373">AH730*SQRT((AG730/AF730)^2+(AA730/Z730)^2)</f>
        <v>-90.527447190400736</v>
      </c>
      <c r="AJ730" s="22">
        <f t="shared" ref="AJ730:AJ731" si="2374">(U730-1)*1000</f>
        <v>12.826236569456029</v>
      </c>
      <c r="AK730" s="3">
        <f t="shared" ref="AK730:AK731" si="2375">V730*1000</f>
        <v>1.1383009144933784</v>
      </c>
      <c r="AL730" s="3">
        <f t="shared" ref="AL730:AL731" si="2376">AF730/Q730</f>
        <v>6.0655855491632063E-3</v>
      </c>
      <c r="AM730" s="3">
        <f t="shared" ref="AM730:AM731" si="2377">AL730*SQRT((R730/Q730)^2+(AG730/AF730)^2)</f>
        <v>1.4313685426655569E-4</v>
      </c>
      <c r="AN730" s="9">
        <f>AL730*1/((AN729+AN731)/2)</f>
        <v>6.0367898240882203E-3</v>
      </c>
      <c r="AO730" s="21">
        <f t="shared" ref="AO730:AO731" si="2378">AN730*SQRT((R730/Q730)^2+(AG730/AF730)^2)</f>
        <v>1.4245732720850825E-4</v>
      </c>
      <c r="AP730" s="58">
        <f t="shared" ref="AP730:AP731" si="2379">ThU_Alter_Kombi(AN730,U730)</f>
        <v>0.65280000000000005</v>
      </c>
      <c r="AQ730" s="58">
        <f t="shared" ref="AQ730:AQ731" si="2380">Montealter(AN730,AO730,U730,V730)</f>
        <v>1.5900000000000001E-2</v>
      </c>
      <c r="AR730" s="58">
        <f t="shared" ref="AR730:AR731" si="2381">(AQ730/AP730)*100</f>
        <v>2.4356617647058822</v>
      </c>
      <c r="AS730" s="67">
        <f t="shared" ref="AS730:AS731" si="2382">Z730/Q730</f>
        <v>-2.1285073493114399E-6</v>
      </c>
      <c r="AT730" s="67">
        <f t="shared" ref="AT730:AT731" si="2383">AS730*SQRT((Y730/X730)^2+(P730/O730)^2)</f>
        <v>-4.5268026844658986E-8</v>
      </c>
      <c r="AU730" s="58">
        <v>0.75</v>
      </c>
      <c r="AV730" s="58">
        <f t="shared" ref="AV730:AV731" si="2384">AU730/2</f>
        <v>0.375</v>
      </c>
      <c r="AW730" s="58">
        <f t="shared" ref="AW730:AW731" si="2385">marincorr_age(AN730,U730,AS730,AU730)</f>
        <v>0.65300000000000002</v>
      </c>
      <c r="AX730" s="57">
        <f t="shared" ref="AX730:AX731" si="2386">marincorr_age_error(AN730, AO730, U730, V730, AS730, AT730, AU730, AV730)</f>
        <v>1.4185870999999999E-2</v>
      </c>
      <c r="AY730" s="47">
        <f t="shared" ref="AY730:AY731" si="2387">SQRT(((AU730*EXP(-0.0000091577*AW730*1000))/(0.0000091577*(EXP(-0.0000091577*AW730*1000)+(AJ730/1000)*EXP(-(0.0000091577-0.0000028263)*AW730*1000)-AS730*AU730*EXP(-0.0000091577*AW730*1000))))^2*AT730^2+((AS730*EXP(-0.0000091577*AW730*1000))/(0.0000091577*(EXP(-0.0000091577*AW730*1000)+(AJ730/1000)*EXP(-(0.0000091577-0.0000028263)*AW730*1000)-AS730*AU730*EXP(-0.0000091577*AW730*1000))))^2*AV730^2+((0.0000091577/(0.0000091577-0.0000028263))*(EXP(-(0.0000091577-0.0000028263)*AW730*1000)-1)/(0.0000091577*(EXP(-0.0000091577*AW730*1000)+(AJ730/1000)*EXP(-(0.0000091577-0.0000028263)*AW730*1000)-AS730*AU730*EXP(-0.0000091577*AW730*1000))))^2*T730^2+(1/(0.0000091577*(EXP(-0.0000091577*AW730*1000)+(AJ730/1000)*EXP(-(0.0000091577-0.0000028263)*AW730*1000)-AS730*AU730*EXP(-0.0000091577*AW730*1000))))^2*AO730^2)/1000</f>
        <v>1.5468483923987648E-2</v>
      </c>
      <c r="AZ730" s="9" t="str">
        <f>Input!B730</f>
        <v>E0-C-37,5</v>
      </c>
      <c r="BA730" s="48">
        <f>Input!E730</f>
        <v>37.5</v>
      </c>
      <c r="BB730" s="58">
        <f t="shared" ref="BB730:BB731" si="2388">((U730-1)*EXP(0.0000028263*AW730*1000))*1000</f>
        <v>12.849930194346365</v>
      </c>
      <c r="BC730" s="22">
        <f t="shared" ref="BC730:BC731" si="2389">SQRT((EXP(0.0000028263*AW730*1000)*V730)^2+((U730-1)*0.0000028263*EXP(0.0000028263*AW730*1000)*AX730*1000)^2)*1000</f>
        <v>1.1404037891280043</v>
      </c>
      <c r="BD730" s="9">
        <f t="shared" ref="BD730:BD731" si="2390">AW730*1000-58</f>
        <v>595</v>
      </c>
      <c r="BE730" s="49">
        <f t="shared" ref="BE730:BE731" si="2391">AY730/2*1000</f>
        <v>7.7342419619938241</v>
      </c>
      <c r="BF730" s="89">
        <f t="shared" ref="BF730:BF731" si="2392">AY730/AW730*100</f>
        <v>2.3688336790180164</v>
      </c>
      <c r="BG730" s="85"/>
      <c r="BH730" s="85"/>
      <c r="BI730" s="85"/>
      <c r="BJ730" s="85"/>
      <c r="BK730" s="85"/>
      <c r="BL730" s="85"/>
      <c r="BM730" s="90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s="154" customFormat="1" ht="15" customHeight="1" x14ac:dyDescent="0.2">
      <c r="A731" s="137">
        <f>Input!A731</f>
        <v>9186</v>
      </c>
      <c r="B731" s="137" t="str">
        <f>Input!B731</f>
        <v>Hu1-13</v>
      </c>
      <c r="C731" s="137">
        <f>Input!O731</f>
        <v>2.051213330169916</v>
      </c>
      <c r="D731" s="137">
        <f>C731*Input!P731/100</f>
        <v>2.6091050337656848E-2</v>
      </c>
      <c r="E731" s="138">
        <f>Input!M731</f>
        <v>2.6993204255234442</v>
      </c>
      <c r="F731" s="139">
        <f>E731*Input!N731/100</f>
        <v>4.718073609541563E-4</v>
      </c>
      <c r="G731" s="140">
        <f t="shared" si="2367"/>
        <v>372.18230027117249</v>
      </c>
      <c r="H731" s="139">
        <f>G731*Input!L731/100</f>
        <v>3.8779991057928738E-2</v>
      </c>
      <c r="I731" s="137">
        <v>0</v>
      </c>
      <c r="J731" s="141">
        <f>(((C731*$G$4*0.000000001*Input!G731*(234/233))-(I731*0.000000000000001))/Input!F731)*1000000000000</f>
        <v>750.25562569868589</v>
      </c>
      <c r="K731" s="137">
        <f>J731*Input!P731/100</f>
        <v>9.5431113908532961</v>
      </c>
      <c r="L731" s="142">
        <f t="shared" si="2368"/>
        <v>10.375489949272446</v>
      </c>
      <c r="M731" s="143">
        <f>L731*Input!P731/100</f>
        <v>0.13197429373272235</v>
      </c>
      <c r="N731" s="137">
        <v>0</v>
      </c>
      <c r="O731" s="141">
        <f>(((G731*$D$4*0.000000001*Input!G731*(238/236))-(N731*0.000000001))/Input!F731)*1000000</f>
        <v>13.712959750895557</v>
      </c>
      <c r="P731" s="137">
        <f>O731*Input!N731/100</f>
        <v>2.3968534041993099E-3</v>
      </c>
      <c r="Q731" s="144">
        <f t="shared" si="2369"/>
        <v>10.231228023144251</v>
      </c>
      <c r="R731" s="145">
        <f>Q731*Input!N731/100</f>
        <v>1.7882903590387303E-3</v>
      </c>
      <c r="S731" s="143">
        <f>Input!S731*0.0000028263/0.000000000155125</f>
        <v>0.9981392037949639</v>
      </c>
      <c r="T731" s="137">
        <f>S731*Input!T731/100</f>
        <v>1.6525576085951175E-3</v>
      </c>
      <c r="U731" s="143">
        <f>S731</f>
        <v>0.9981392037949639</v>
      </c>
      <c r="V731" s="137">
        <f>U731*Input!T731/100</f>
        <v>1.6525576085951175E-3</v>
      </c>
      <c r="W731" s="146">
        <v>0</v>
      </c>
      <c r="X731" s="141">
        <f>((($L$4*0.000000001*Input!G731/Input!W731*(232/229))-(W731*0.000000001))/Input!F731)*1000000000</f>
        <v>0.90028091694867229</v>
      </c>
      <c r="Y731" s="141">
        <f>X731*Input!X731/100</f>
        <v>7.8374831085481437E-3</v>
      </c>
      <c r="Z731" s="141">
        <f t="shared" si="2370"/>
        <v>2.1982284023938436E-4</v>
      </c>
      <c r="AA731" s="141">
        <f>Z731*Input!X731/100</f>
        <v>1.9136891217116371E-6</v>
      </c>
      <c r="AB731" s="142">
        <v>0</v>
      </c>
      <c r="AC731" s="142">
        <v>0.85</v>
      </c>
      <c r="AD731" s="141">
        <f>(((Input!G731*$L$4*0.000000001*Input!U731*(230/229))-((AB731*0.000000000000001)+(Input!G731*AC731*0.000000000000001)))/Input!F731)*1000000000000</f>
        <v>225.49603608312998</v>
      </c>
      <c r="AE731" s="141">
        <f>AD731*Input!V731/100</f>
        <v>1.1221940830295207</v>
      </c>
      <c r="AF731" s="141">
        <f t="shared" si="2371"/>
        <v>10.280031383526017</v>
      </c>
      <c r="AG731" s="141">
        <f>AF731*Input!V731/100</f>
        <v>5.1159171541702013E-2</v>
      </c>
      <c r="AH731" s="137">
        <f t="shared" si="2372"/>
        <v>46765.073967433003</v>
      </c>
      <c r="AI731" s="146">
        <f t="shared" si="2373"/>
        <v>468.94330028904852</v>
      </c>
      <c r="AJ731" s="143">
        <f t="shared" si="2374"/>
        <v>-1.8607962050360971</v>
      </c>
      <c r="AK731" s="146">
        <f t="shared" si="2375"/>
        <v>1.6525576085951175</v>
      </c>
      <c r="AL731" s="146">
        <f t="shared" si="2376"/>
        <v>1.0047700393610002</v>
      </c>
      <c r="AM731" s="146">
        <f t="shared" si="2377"/>
        <v>5.003379438923458E-3</v>
      </c>
      <c r="AN731" s="137">
        <f>AF731/Q731</f>
        <v>1.0047700393610002</v>
      </c>
      <c r="AO731" s="141">
        <f t="shared" si="2378"/>
        <v>5.003379438923458E-3</v>
      </c>
      <c r="AP731" s="137" t="str">
        <f t="shared" si="2379"/>
        <v>Out of range</v>
      </c>
      <c r="AQ731" s="137" t="e">
        <f t="shared" si="2380"/>
        <v>#VALUE!</v>
      </c>
      <c r="AR731" s="137" t="e">
        <f t="shared" si="2381"/>
        <v>#VALUE!</v>
      </c>
      <c r="AS731" s="145">
        <f t="shared" si="2382"/>
        <v>2.1485479528177754E-5</v>
      </c>
      <c r="AT731" s="145">
        <f t="shared" si="2383"/>
        <v>1.8708162812648077E-7</v>
      </c>
      <c r="AU731" s="137">
        <v>0.75</v>
      </c>
      <c r="AV731" s="137">
        <f t="shared" si="2384"/>
        <v>0.375</v>
      </c>
      <c r="AW731" s="137" t="str">
        <f t="shared" si="2385"/>
        <v>Out of range</v>
      </c>
      <c r="AX731" s="147">
        <f t="shared" si="2386"/>
        <v>217.5870913716</v>
      </c>
      <c r="AY731" s="147" t="e">
        <f t="shared" si="2387"/>
        <v>#VALUE!</v>
      </c>
      <c r="AZ731" s="137" t="str">
        <f>Input!B731</f>
        <v>Hu1-13</v>
      </c>
      <c r="BA731" s="148">
        <f>Input!E731</f>
        <v>0</v>
      </c>
      <c r="BB731" s="137" t="e">
        <f t="shared" si="2388"/>
        <v>#VALUE!</v>
      </c>
      <c r="BC731" s="143" t="e">
        <f t="shared" si="2389"/>
        <v>#VALUE!</v>
      </c>
      <c r="BD731" s="137" t="e">
        <f t="shared" si="2390"/>
        <v>#VALUE!</v>
      </c>
      <c r="BE731" s="149" t="e">
        <f t="shared" si="2391"/>
        <v>#VALUE!</v>
      </c>
      <c r="BF731" s="150" t="e">
        <f t="shared" si="2392"/>
        <v>#VALUE!</v>
      </c>
      <c r="BG731" s="151"/>
      <c r="BH731" s="151"/>
      <c r="BI731" s="151"/>
      <c r="BJ731" s="151"/>
      <c r="BK731" s="151"/>
      <c r="BL731" s="151"/>
      <c r="BM731" s="155"/>
      <c r="BN731" s="151"/>
      <c r="BO731" s="151"/>
      <c r="BP731" s="151"/>
      <c r="BQ731" s="151"/>
      <c r="BR731" s="151"/>
      <c r="BS731" s="151"/>
      <c r="BT731" s="151"/>
      <c r="BU731" s="151"/>
      <c r="BV731" s="151"/>
      <c r="BW731" s="151"/>
      <c r="BX731" s="151"/>
      <c r="BY731" s="151"/>
      <c r="BZ731" s="151"/>
      <c r="CA731" s="151"/>
      <c r="CB731" s="151"/>
      <c r="CC731" s="151"/>
      <c r="CD731" s="151"/>
      <c r="CE731" s="151"/>
      <c r="CF731" s="151"/>
      <c r="CG731" s="151"/>
      <c r="CH731" s="151"/>
      <c r="CI731" s="151"/>
      <c r="CJ731" s="151"/>
      <c r="CK731" s="151"/>
      <c r="CL731" s="151"/>
      <c r="CM731" s="151"/>
      <c r="CN731" s="151"/>
      <c r="CO731" s="151"/>
      <c r="CP731" s="151"/>
      <c r="CQ731" s="151"/>
      <c r="CR731" s="151"/>
      <c r="CS731" s="151"/>
      <c r="CT731" s="151"/>
      <c r="CU731" s="151"/>
      <c r="CV731" s="151"/>
      <c r="CW731" s="151"/>
      <c r="CX731" s="151"/>
      <c r="CY731" s="151"/>
      <c r="CZ731" s="151"/>
      <c r="DA731" s="151"/>
      <c r="DB731" s="151"/>
      <c r="DC731" s="151"/>
      <c r="DD731" s="151"/>
      <c r="DE731" s="151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s="154" customFormat="1" ht="15" customHeight="1" x14ac:dyDescent="0.2">
      <c r="A733" s="137">
        <f>Input!A733</f>
        <v>9186</v>
      </c>
      <c r="B733" s="137" t="str">
        <f>Input!B733</f>
        <v>Hu1-13</v>
      </c>
      <c r="C733" s="137">
        <f>Input!O733</f>
        <v>2.0460992317302447</v>
      </c>
      <c r="D733" s="137">
        <f>C733*Input!P733/100</f>
        <v>5.2196508032420989E-3</v>
      </c>
      <c r="E733" s="138">
        <f>Input!M733</f>
        <v>2.6993751259649619</v>
      </c>
      <c r="F733" s="139">
        <f>E733*Input!N733/100</f>
        <v>1.8063891640776733E-4</v>
      </c>
      <c r="G733" s="140">
        <f t="shared" ref="G733:G743" si="2393">E733*137.88</f>
        <v>372.18984236804891</v>
      </c>
      <c r="H733" s="139">
        <f>G733*Input!L733/100</f>
        <v>1.5435610872400807E-2</v>
      </c>
      <c r="I733" s="137">
        <v>0</v>
      </c>
      <c r="J733" s="141">
        <f>(((C733*$G$4*0.000000001*Input!G733*(234/233))-(I733*0.000000000000001))/Input!F733)*1000000000000</f>
        <v>748.38508348432617</v>
      </c>
      <c r="K733" s="137">
        <f>J733*Input!P733/100</f>
        <v>1.9091492443599978</v>
      </c>
      <c r="L733" s="142">
        <f t="shared" ref="L733:L743" si="2394">(J733/234)*602200000000*0.0000028263/(365.2425*24*60)</f>
        <v>10.349621710128345</v>
      </c>
      <c r="M733" s="143">
        <f>L733*Input!P733/100</f>
        <v>2.6402146305895977E-2</v>
      </c>
      <c r="N733" s="137">
        <v>0</v>
      </c>
      <c r="O733" s="141">
        <f>(((G733*$D$4*0.000000001*Input!G733*(238/236))-(N733*0.000000001))/Input!F733)*1000000</f>
        <v>13.71323763748723</v>
      </c>
      <c r="P733" s="137">
        <f>O733*Input!N733/100</f>
        <v>9.1767326573122547E-4</v>
      </c>
      <c r="Q733" s="144">
        <f t="shared" ref="Q733:Q743" si="2395">(O733/238.05)*602200000000000000*0.00000000015512/(365.2425*24*60)</f>
        <v>10.231435354102384</v>
      </c>
      <c r="R733" s="145">
        <f>Q733*Input!N733/100</f>
        <v>6.8467527091125972E-4</v>
      </c>
      <c r="S733" s="143">
        <f>Input!S733*0.0000028263/0.000000000155125</f>
        <v>0.99985449975567386</v>
      </c>
      <c r="T733" s="137">
        <f>S733*Input!T733/100</f>
        <v>6.7932228829787288E-4</v>
      </c>
      <c r="U733" s="143">
        <f>S733</f>
        <v>0.99985449975567386</v>
      </c>
      <c r="V733" s="137">
        <f>U733*Input!T733/100</f>
        <v>6.7932228829787288E-4</v>
      </c>
      <c r="W733" s="146">
        <v>0</v>
      </c>
      <c r="X733" s="141">
        <f>((($L$4*0.000000001*Input!G733/Input!W733*(232/229))-(W733*0.000000001))/Input!F733)*1000000000</f>
        <v>0.88573524638354573</v>
      </c>
      <c r="Y733" s="141">
        <f>X733*Input!X733/100</f>
        <v>2.0327707225332742E-3</v>
      </c>
      <c r="Z733" s="141">
        <f t="shared" ref="Z733:Z743" si="2396">(X733/232)*6.022E+23*0.000000001*0.000000000049475/(365.2425*24*60)</f>
        <v>2.1627120368170885E-4</v>
      </c>
      <c r="AA733" s="141">
        <f>Z733*Input!X733/100</f>
        <v>4.9634444690579405E-7</v>
      </c>
      <c r="AB733" s="142">
        <v>0</v>
      </c>
      <c r="AC733" s="142">
        <v>0.85</v>
      </c>
      <c r="AD733" s="141">
        <f>(((Input!G733*$L$4*0.000000001*Input!U733*(230/229))-((AB733*0.000000000000001)+(Input!G733*AC733*0.000000000000001)))/Input!F733)*1000000000000</f>
        <v>224.15219823419295</v>
      </c>
      <c r="AE733" s="141">
        <f>AD733*Input!V733/100</f>
        <v>0.4018522780683414</v>
      </c>
      <c r="AF733" s="141">
        <f t="shared" ref="AF733:AF743" si="2397">(AD733/230)*602200000000*0.0000091577/(365.2425*24*60)</f>
        <v>10.21876779991096</v>
      </c>
      <c r="AG733" s="141">
        <f>AF733*Input!V733/100</f>
        <v>1.8319852099577684E-2</v>
      </c>
      <c r="AH733" s="137">
        <f t="shared" ref="AH733:AH743" si="2398">AF733/Z733</f>
        <v>47249.784649786983</v>
      </c>
      <c r="AI733" s="146">
        <f t="shared" ref="AI733:AI743" si="2399">AH733*SQRT((AG733/AF733)^2+(AA733/Z733)^2)</f>
        <v>137.60217503491697</v>
      </c>
      <c r="AJ733" s="143">
        <f t="shared" ref="AJ733:AJ743" si="2400">(U733-1)*1000</f>
        <v>-0.14550024432613551</v>
      </c>
      <c r="AK733" s="146">
        <f t="shared" ref="AK733:AK743" si="2401">V733*1000</f>
        <v>0.67932228829787289</v>
      </c>
      <c r="AL733" s="146">
        <f t="shared" ref="AL733:AL743" si="2402">AF733/Q733</f>
        <v>0.99876189862389697</v>
      </c>
      <c r="AM733" s="146">
        <f t="shared" ref="AM733:AM743" si="2403">AL733*SQRT((R733/Q733)^2+(AG733/AF733)^2)</f>
        <v>1.7917926160225413E-3</v>
      </c>
      <c r="AN733" s="137">
        <f>AF733/Q733</f>
        <v>0.99876189862389697</v>
      </c>
      <c r="AO733" s="141">
        <f t="shared" ref="AO733:AO743" si="2404">AN733*SQRT((R733/Q733)^2+(AG733/AF733)^2)</f>
        <v>1.7917926160225413E-3</v>
      </c>
      <c r="AP733" s="137">
        <f t="shared" ref="AP733:AP743" si="2405">ThU_Alter_Kombi(AN733,U733)</f>
        <v>751.13909999999998</v>
      </c>
      <c r="AQ733" s="137" t="e">
        <f t="shared" ref="AQ733:AQ743" si="2406">Montealter(AN733,AO733,U733,V733)</f>
        <v>#VALUE!</v>
      </c>
      <c r="AR733" s="137" t="e">
        <f t="shared" ref="AR733:AR743" si="2407">(AQ733/AP733)*100</f>
        <v>#VALUE!</v>
      </c>
      <c r="AS733" s="145">
        <f t="shared" ref="AS733:AS743" si="2408">Z733/Q733</f>
        <v>2.113791430006866E-5</v>
      </c>
      <c r="AT733" s="145">
        <f t="shared" ref="AT733:AT743" si="2409">AS733*SQRT((Y733/X733)^2+(P733/O733)^2)</f>
        <v>4.8532330400006426E-8</v>
      </c>
      <c r="AU733" s="137">
        <v>0.75</v>
      </c>
      <c r="AV733" s="137">
        <f t="shared" ref="AV733:AV743" si="2410">AU733/2</f>
        <v>0.375</v>
      </c>
      <c r="AW733" s="137">
        <f t="shared" ref="AW733:AW743" si="2411">marincorr_age(AN733,U733,AS733,AU733)</f>
        <v>751.13729999999998</v>
      </c>
      <c r="AX733" s="147">
        <f t="shared" ref="AX733:AX743" si="2412">marincorr_age_error(AN733, AO733, U733, V733, AS733, AT733, AU733, AV733)</f>
        <v>348.09687824060001</v>
      </c>
      <c r="AY733" s="147">
        <f t="shared" ref="AY733:AY743" si="2413">SQRT(((AU733*EXP(-0.0000091577*AW733*1000))/(0.0000091577*(EXP(-0.0000091577*AW733*1000)+(AJ733/1000)*EXP(-(0.0000091577-0.0000028263)*AW733*1000)-AS733*AU733*EXP(-0.0000091577*AW733*1000))))^2*AT733^2+((AS733*EXP(-0.0000091577*AW733*1000))/(0.0000091577*(EXP(-0.0000091577*AW733*1000)+(AJ733/1000)*EXP(-(0.0000091577-0.0000028263)*AW733*1000)-AS733*AU733*EXP(-0.0000091577*AW733*1000))))^2*AV733^2+((0.0000091577/(0.0000091577-0.0000028263))*(EXP(-(0.0000091577-0.0000028263)*AW733*1000)-1)/(0.0000091577*(EXP(-0.0000091577*AW733*1000)+(AJ733/1000)*EXP(-(0.0000091577-0.0000028263)*AW733*1000)-AS733*AU733*EXP(-0.0000091577*AW733*1000))))^2*T733^2+(1/(0.0000091577*(EXP(-0.0000091577*AW733*1000)+(AJ733/1000)*EXP(-(0.0000091577-0.0000028263)*AW733*1000)-AS733*AU733*EXP(-0.0000091577*AW733*1000))))^2*AO733^2)/1000</f>
        <v>216.5920073076478</v>
      </c>
      <c r="AZ733" s="137" t="str">
        <f>Input!B733</f>
        <v>Hu1-13</v>
      </c>
      <c r="BA733" s="148">
        <f>Input!E733</f>
        <v>0</v>
      </c>
      <c r="BB733" s="137">
        <f t="shared" ref="BB733:BB743" si="2414">((U733-1)*EXP(0.0000028263*AW733*1000))*1000</f>
        <v>-1.2157508115543278</v>
      </c>
      <c r="BC733" s="143">
        <f t="shared" ref="BC733:BC743" si="2415">SQRT((EXP(0.0000028263*AW733*1000)*V733)^2+((U733-1)*0.0000028263*EXP(0.0000028263*AW733*1000)*AX733*1000)^2)*1000</f>
        <v>5.8008384196886604</v>
      </c>
      <c r="BD733" s="137">
        <f t="shared" ref="BD733:BD743" si="2416">AW733*1000-58</f>
        <v>751079.29999999993</v>
      </c>
      <c r="BE733" s="149">
        <f t="shared" ref="BE733:BE743" si="2417">AY733/2*1000</f>
        <v>108296.00365382391</v>
      </c>
      <c r="BF733" s="150">
        <f t="shared" ref="BF733:BF743" si="2418">AY733/AW733*100</f>
        <v>28.835208597369324</v>
      </c>
      <c r="BG733" s="151"/>
      <c r="BH733" s="151"/>
      <c r="BI733" s="151"/>
      <c r="BJ733" s="151"/>
      <c r="BK733" s="151"/>
      <c r="BL733" s="151"/>
      <c r="BM733" s="155"/>
      <c r="BN733" s="151"/>
      <c r="BO733" s="151"/>
      <c r="BP733" s="151"/>
      <c r="BQ733" s="151"/>
      <c r="BR733" s="151"/>
      <c r="BS733" s="151"/>
      <c r="BT733" s="151"/>
      <c r="BU733" s="151"/>
      <c r="BV733" s="151"/>
      <c r="BW733" s="151"/>
      <c r="BX733" s="151"/>
      <c r="BY733" s="151"/>
      <c r="BZ733" s="151"/>
      <c r="CA733" s="151"/>
      <c r="CB733" s="151"/>
      <c r="CC733" s="151"/>
      <c r="CD733" s="151"/>
      <c r="CE733" s="151"/>
      <c r="CF733" s="151"/>
      <c r="CG733" s="151"/>
      <c r="CH733" s="151"/>
      <c r="CI733" s="151"/>
      <c r="CJ733" s="151"/>
      <c r="CK733" s="151"/>
      <c r="CL733" s="151"/>
      <c r="CM733" s="151"/>
      <c r="CN733" s="151"/>
      <c r="CO733" s="151"/>
      <c r="CP733" s="151"/>
      <c r="CQ733" s="151"/>
      <c r="CR733" s="151"/>
      <c r="CS733" s="151"/>
      <c r="CT733" s="151"/>
      <c r="CU733" s="151"/>
      <c r="CV733" s="151"/>
      <c r="CW733" s="151"/>
      <c r="CX733" s="151"/>
      <c r="CY733" s="151"/>
      <c r="CZ733" s="151"/>
      <c r="DA733" s="151"/>
      <c r="DB733" s="151"/>
      <c r="DC733" s="151"/>
      <c r="DD733" s="151"/>
      <c r="DE733" s="151"/>
    </row>
    <row r="734" spans="1:109" ht="15" customHeight="1" x14ac:dyDescent="0.2">
      <c r="A734" s="9">
        <f>Input!A734</f>
        <v>9772</v>
      </c>
      <c r="B734" s="9" t="str">
        <f>Input!B734</f>
        <v>M43_401_15D-0,55</v>
      </c>
      <c r="C734" s="9">
        <f>Input!O734</f>
        <v>1.6332654199342438</v>
      </c>
      <c r="D734" s="9">
        <f>C734*Input!P734/100</f>
        <v>3.2907597112704534E-3</v>
      </c>
      <c r="E734" s="11">
        <f>Input!M734</f>
        <v>1.5096012613747571</v>
      </c>
      <c r="F734" s="12">
        <f>E734*Input!N734/100</f>
        <v>6.2347846781546173E-5</v>
      </c>
      <c r="G734" s="13">
        <f t="shared" si="2393"/>
        <v>208.14382191835151</v>
      </c>
      <c r="H734" s="12">
        <f>G734*Input!L734/100</f>
        <v>8.912734333341929E-3</v>
      </c>
      <c r="I734" s="9">
        <v>0.3</v>
      </c>
      <c r="J734" s="21">
        <f>(((C734*$G$4*0.000000001*Input!G734*(234/233))-(I734*0.000000000000001))/Input!F734)*1000000000000</f>
        <v>28.737023387383015</v>
      </c>
      <c r="K734" s="9">
        <f>J734*Input!P734/100</f>
        <v>5.7900349588521936E-2</v>
      </c>
      <c r="L734" s="14">
        <f t="shared" si="2394"/>
        <v>0.39741214476083853</v>
      </c>
      <c r="M734" s="22">
        <f>L734*Input!P734/100</f>
        <v>8.0071974756019807E-4</v>
      </c>
      <c r="N734" s="9">
        <v>5.0000000000000001E-3</v>
      </c>
      <c r="O734" s="21">
        <f>(((G734*$D$4*0.000000001*Input!G734*(238/236))-(N734*0.000000001))/Input!F734)*1000000</f>
        <v>0.36890926503985078</v>
      </c>
      <c r="P734" s="9">
        <f>O734*Input!N734/100</f>
        <v>1.5236273923122752E-5</v>
      </c>
      <c r="Q734" s="23">
        <f t="shared" si="2395"/>
        <v>0.27524290007682517</v>
      </c>
      <c r="R734" s="24">
        <f>Q734*Input!N734/100</f>
        <v>1.1367771477661852E-5</v>
      </c>
      <c r="S734" s="65">
        <f>Input!S734*0.0000028263/0.000000000155125</f>
        <v>1.4426327032769841</v>
      </c>
      <c r="T734" s="9">
        <f>S734*Input!T734/100</f>
        <v>6.5414116333545986E-4</v>
      </c>
      <c r="U734" s="9">
        <f>S734*1/((U733+U735)/2)</f>
        <v>1.4428426372332257</v>
      </c>
      <c r="V734" s="9">
        <f>U734*Input!T734/100</f>
        <v>6.5423635488494271E-4</v>
      </c>
      <c r="W734" s="3">
        <v>3.0000000000000001E-3</v>
      </c>
      <c r="X734" s="21">
        <f>((($L$4*0.000000001*Input!G734/Input!W734*(232/229))-(W734*0.000000001))/Input!F734)*1000000000</f>
        <v>5.0080574785824263E-2</v>
      </c>
      <c r="Y734" s="21">
        <f>X734*Input!X734/100</f>
        <v>7.6428689622757859E-5</v>
      </c>
      <c r="Z734" s="21">
        <f t="shared" si="2396"/>
        <v>1.222824341046033E-5</v>
      </c>
      <c r="AA734" s="21">
        <f>Z734*Input!X734/100</f>
        <v>1.8661699156738711E-8</v>
      </c>
      <c r="AB734" s="14">
        <v>0.05</v>
      </c>
      <c r="AC734" s="14">
        <v>0.85</v>
      </c>
      <c r="AD734" s="21">
        <f>(((Input!G734*$L$4*0.000000001*Input!U734*(230/229))-((AB734*0.000000000000001)+(Input!G734*AC734*0.000000000000001)))/Input!F734)*1000000000000</f>
        <v>9.3485501794196075</v>
      </c>
      <c r="AE734" s="21">
        <f>AD734*Input!V734/100</f>
        <v>1.3146001948412065E-2</v>
      </c>
      <c r="AF734" s="21">
        <f t="shared" si="2397"/>
        <v>0.42618660134439107</v>
      </c>
      <c r="AG734" s="21">
        <f>AF734*Input!V734/100</f>
        <v>5.9930682128598407E-4</v>
      </c>
      <c r="AH734" s="9">
        <f t="shared" si="2398"/>
        <v>34852.64293805445</v>
      </c>
      <c r="AI734" s="3">
        <f t="shared" si="2399"/>
        <v>72.326120877852645</v>
      </c>
      <c r="AJ734" s="22">
        <f t="shared" si="2400"/>
        <v>442.84263723322567</v>
      </c>
      <c r="AK734" s="3">
        <f t="shared" si="2401"/>
        <v>0.65423635488494269</v>
      </c>
      <c r="AL734" s="3">
        <f t="shared" si="2402"/>
        <v>1.5484017979226161</v>
      </c>
      <c r="AM734" s="3">
        <f t="shared" si="2403"/>
        <v>2.1783132369496477E-3</v>
      </c>
      <c r="AN734" s="9">
        <f>AL734*1/((AN733+AN735)/2)</f>
        <v>1.5503212527991084</v>
      </c>
      <c r="AO734" s="21">
        <f t="shared" si="2404"/>
        <v>2.1810135528307069E-3</v>
      </c>
      <c r="AP734" s="58">
        <f t="shared" si="2405"/>
        <v>377.5068</v>
      </c>
      <c r="AQ734" s="58">
        <f t="shared" si="2406"/>
        <v>3.5554000000000001</v>
      </c>
      <c r="AR734" s="58">
        <f t="shared" si="2407"/>
        <v>0.94181084949992966</v>
      </c>
      <c r="AS734" s="67">
        <f t="shared" si="2408"/>
        <v>4.4427098417605723E-5</v>
      </c>
      <c r="AT734" s="67">
        <f t="shared" si="2409"/>
        <v>6.7825661442642784E-8</v>
      </c>
      <c r="AU734" s="58">
        <v>0.75</v>
      </c>
      <c r="AV734" s="58">
        <f t="shared" si="2410"/>
        <v>0.375</v>
      </c>
      <c r="AW734" s="58">
        <f t="shared" si="2411"/>
        <v>377.5052</v>
      </c>
      <c r="AX734" s="57">
        <f t="shared" si="2412"/>
        <v>3.3005751542000001</v>
      </c>
      <c r="AY734" s="47">
        <f t="shared" si="2413"/>
        <v>3.5507995216914572</v>
      </c>
      <c r="AZ734" s="9" t="str">
        <f>Input!B734</f>
        <v>M43_401_15D-0,55</v>
      </c>
      <c r="BA734" s="48">
        <f>Input!E734</f>
        <v>0.55000000000000004</v>
      </c>
      <c r="BB734" s="58">
        <f t="shared" si="2414"/>
        <v>1287.1135511125456</v>
      </c>
      <c r="BC734" s="22">
        <f t="shared" si="2415"/>
        <v>12.156371398060484</v>
      </c>
      <c r="BD734" s="9">
        <f t="shared" si="2416"/>
        <v>377447.2</v>
      </c>
      <c r="BE734" s="49">
        <f t="shared" si="2417"/>
        <v>1775.3997608457287</v>
      </c>
      <c r="BF734" s="89">
        <f t="shared" si="2418"/>
        <v>0.94059618826216362</v>
      </c>
      <c r="BG734" s="85"/>
      <c r="BH734" s="85"/>
      <c r="BI734" s="85"/>
      <c r="BJ734" s="85"/>
      <c r="BK734" s="85"/>
      <c r="BL734" s="85"/>
      <c r="BM734" s="90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s="154" customFormat="1" ht="15" customHeight="1" x14ac:dyDescent="0.2">
      <c r="A735" s="137">
        <f>Input!A735</f>
        <v>9186</v>
      </c>
      <c r="B735" s="137" t="str">
        <f>Input!B735</f>
        <v>Hu1-13</v>
      </c>
      <c r="C735" s="137">
        <f>Input!O735</f>
        <v>2.0460992317302447</v>
      </c>
      <c r="D735" s="137">
        <f>C735*Input!P735/100</f>
        <v>5.2196508032420989E-3</v>
      </c>
      <c r="E735" s="138">
        <f>Input!M735</f>
        <v>2.6993751259649619</v>
      </c>
      <c r="F735" s="139">
        <f>E735*Input!N735/100</f>
        <v>1.8063891640776733E-4</v>
      </c>
      <c r="G735" s="140">
        <f t="shared" si="2393"/>
        <v>372.18984236804891</v>
      </c>
      <c r="H735" s="139">
        <f>G735*Input!L735/100</f>
        <v>1.5435610872400807E-2</v>
      </c>
      <c r="I735" s="137">
        <v>0</v>
      </c>
      <c r="J735" s="141">
        <f>(((C735*$G$4*0.000000001*Input!G735*(234/233))-(I735*0.000000000000001))/Input!F735)*1000000000000</f>
        <v>748.38508348432617</v>
      </c>
      <c r="K735" s="137">
        <f>J735*Input!P735/100</f>
        <v>1.9091492443599978</v>
      </c>
      <c r="L735" s="142">
        <f t="shared" si="2394"/>
        <v>10.349621710128345</v>
      </c>
      <c r="M735" s="143">
        <f>L735*Input!P735/100</f>
        <v>2.6402146305895977E-2</v>
      </c>
      <c r="N735" s="137">
        <v>0</v>
      </c>
      <c r="O735" s="141">
        <f>(((G735*$D$4*0.000000001*Input!G735*(238/236))-(N735*0.000000001))/Input!F735)*1000000</f>
        <v>13.71323763748723</v>
      </c>
      <c r="P735" s="137">
        <f>O735*Input!N735/100</f>
        <v>9.1767326573122547E-4</v>
      </c>
      <c r="Q735" s="144">
        <f t="shared" si="2395"/>
        <v>10.231435354102384</v>
      </c>
      <c r="R735" s="145">
        <f>Q735*Input!N735/100</f>
        <v>6.8467527091125972E-4</v>
      </c>
      <c r="S735" s="143">
        <f>Input!S735*0.0000028263/0.000000000155125</f>
        <v>0.99985449975567386</v>
      </c>
      <c r="T735" s="137">
        <f>S735*Input!T735/100</f>
        <v>6.7932228829787288E-4</v>
      </c>
      <c r="U735" s="143">
        <f>S735</f>
        <v>0.99985449975567386</v>
      </c>
      <c r="V735" s="137">
        <f>U735*Input!T735/100</f>
        <v>6.7932228829787288E-4</v>
      </c>
      <c r="W735" s="146">
        <v>0</v>
      </c>
      <c r="X735" s="141">
        <f>((($L$4*0.000000001*Input!G735/Input!W735*(232/229))-(W735*0.000000001))/Input!F735)*1000000000</f>
        <v>0.88573524638354573</v>
      </c>
      <c r="Y735" s="141">
        <f>X735*Input!X735/100</f>
        <v>2.0327707225332742E-3</v>
      </c>
      <c r="Z735" s="141">
        <f t="shared" si="2396"/>
        <v>2.1627120368170885E-4</v>
      </c>
      <c r="AA735" s="141">
        <f>Z735*Input!X735/100</f>
        <v>4.9634444690579405E-7</v>
      </c>
      <c r="AB735" s="142">
        <v>0</v>
      </c>
      <c r="AC735" s="142">
        <v>0.85</v>
      </c>
      <c r="AD735" s="141">
        <f>(((Input!G735*$L$4*0.000000001*Input!U735*(230/229))-((AB735*0.000000000000001)+(Input!G735*AC735*0.000000000000001)))/Input!F735)*1000000000000</f>
        <v>224.15219823419295</v>
      </c>
      <c r="AE735" s="141">
        <f>AD735*Input!V735/100</f>
        <v>0.4018522780683414</v>
      </c>
      <c r="AF735" s="141">
        <f t="shared" si="2397"/>
        <v>10.21876779991096</v>
      </c>
      <c r="AG735" s="141">
        <f>AF735*Input!V735/100</f>
        <v>1.8319852099577684E-2</v>
      </c>
      <c r="AH735" s="137">
        <f t="shared" si="2398"/>
        <v>47249.784649786983</v>
      </c>
      <c r="AI735" s="146">
        <f t="shared" si="2399"/>
        <v>137.60217503491697</v>
      </c>
      <c r="AJ735" s="143">
        <f t="shared" si="2400"/>
        <v>-0.14550024432613551</v>
      </c>
      <c r="AK735" s="146">
        <f t="shared" si="2401"/>
        <v>0.67932228829787289</v>
      </c>
      <c r="AL735" s="146">
        <f t="shared" si="2402"/>
        <v>0.99876189862389697</v>
      </c>
      <c r="AM735" s="146">
        <f t="shared" si="2403"/>
        <v>1.7917926160225413E-3</v>
      </c>
      <c r="AN735" s="137">
        <f>AF735/Q735</f>
        <v>0.99876189862389697</v>
      </c>
      <c r="AO735" s="141">
        <f t="shared" si="2404"/>
        <v>1.7917926160225413E-3</v>
      </c>
      <c r="AP735" s="137">
        <f t="shared" si="2405"/>
        <v>751.13909999999998</v>
      </c>
      <c r="AQ735" s="137" t="e">
        <f t="shared" si="2406"/>
        <v>#VALUE!</v>
      </c>
      <c r="AR735" s="137" t="e">
        <f t="shared" si="2407"/>
        <v>#VALUE!</v>
      </c>
      <c r="AS735" s="145">
        <f t="shared" si="2408"/>
        <v>2.113791430006866E-5</v>
      </c>
      <c r="AT735" s="145">
        <f t="shared" si="2409"/>
        <v>4.8532330400006426E-8</v>
      </c>
      <c r="AU735" s="137">
        <v>0.75</v>
      </c>
      <c r="AV735" s="137">
        <f t="shared" si="2410"/>
        <v>0.375</v>
      </c>
      <c r="AW735" s="137">
        <f t="shared" si="2411"/>
        <v>751.13729999999998</v>
      </c>
      <c r="AX735" s="147">
        <f t="shared" si="2412"/>
        <v>354.27497525540002</v>
      </c>
      <c r="AY735" s="147">
        <f t="shared" si="2413"/>
        <v>216.5920073076478</v>
      </c>
      <c r="AZ735" s="137" t="str">
        <f>Input!B735</f>
        <v>Hu1-13</v>
      </c>
      <c r="BA735" s="148">
        <f>Input!E735</f>
        <v>0</v>
      </c>
      <c r="BB735" s="137">
        <f t="shared" si="2414"/>
        <v>-1.2157508115543278</v>
      </c>
      <c r="BC735" s="143">
        <f t="shared" si="2415"/>
        <v>5.80525271618425</v>
      </c>
      <c r="BD735" s="137">
        <f t="shared" si="2416"/>
        <v>751079.29999999993</v>
      </c>
      <c r="BE735" s="149">
        <f t="shared" si="2417"/>
        <v>108296.00365382391</v>
      </c>
      <c r="BF735" s="150">
        <f t="shared" si="2418"/>
        <v>28.835208597369324</v>
      </c>
      <c r="BG735" s="151"/>
      <c r="BH735" s="151"/>
      <c r="BI735" s="151"/>
      <c r="BJ735" s="151"/>
      <c r="BK735" s="151"/>
      <c r="BL735" s="151"/>
      <c r="BM735" s="155"/>
      <c r="BN735" s="151"/>
      <c r="BO735" s="151"/>
      <c r="BP735" s="151"/>
      <c r="BQ735" s="151"/>
      <c r="BR735" s="151"/>
      <c r="BS735" s="151"/>
      <c r="BT735" s="151"/>
      <c r="BU735" s="151"/>
      <c r="BV735" s="151"/>
      <c r="BW735" s="151"/>
      <c r="BX735" s="151"/>
      <c r="BY735" s="151"/>
      <c r="BZ735" s="151"/>
      <c r="CA735" s="151"/>
      <c r="CB735" s="151"/>
      <c r="CC735" s="151"/>
      <c r="CD735" s="151"/>
      <c r="CE735" s="151"/>
      <c r="CF735" s="151"/>
      <c r="CG735" s="151"/>
      <c r="CH735" s="151"/>
      <c r="CI735" s="151"/>
      <c r="CJ735" s="151"/>
      <c r="CK735" s="151"/>
      <c r="CL735" s="151"/>
      <c r="CM735" s="151"/>
      <c r="CN735" s="151"/>
      <c r="CO735" s="151"/>
      <c r="CP735" s="151"/>
      <c r="CQ735" s="151"/>
      <c r="CR735" s="151"/>
      <c r="CS735" s="151"/>
      <c r="CT735" s="151"/>
      <c r="CU735" s="151"/>
      <c r="CV735" s="151"/>
      <c r="CW735" s="151"/>
      <c r="CX735" s="151"/>
      <c r="CY735" s="151"/>
      <c r="CZ735" s="151"/>
      <c r="DA735" s="151"/>
      <c r="DB735" s="151"/>
      <c r="DC735" s="151"/>
      <c r="DD735" s="151"/>
      <c r="DE735" s="151"/>
    </row>
    <row r="736" spans="1:109" ht="15" customHeight="1" x14ac:dyDescent="0.2">
      <c r="A736" s="9">
        <f>Input!A736</f>
        <v>9773</v>
      </c>
      <c r="B736" s="9" t="str">
        <f>Input!B736</f>
        <v>M43_401_15D-8,5</v>
      </c>
      <c r="C736" s="9">
        <f>Input!O736</f>
        <v>3.1103792961608705</v>
      </c>
      <c r="D736" s="9">
        <f>C736*Input!P736/100</f>
        <v>6.4922602080480559E-3</v>
      </c>
      <c r="E736" s="11">
        <f>Input!M736</f>
        <v>2.9435711068070982</v>
      </c>
      <c r="F736" s="12">
        <f>E736*Input!N736/100</f>
        <v>1.373695220044049E-4</v>
      </c>
      <c r="G736" s="13">
        <f t="shared" si="2393"/>
        <v>405.85958420656272</v>
      </c>
      <c r="H736" s="12">
        <f>G736*Input!L736/100</f>
        <v>1.6686231585209065E-2</v>
      </c>
      <c r="I736" s="9">
        <v>0.3</v>
      </c>
      <c r="J736" s="21">
        <f>(((C736*$G$4*0.000000001*Input!G736*(234/233))-(I736*0.000000000000001))/Input!F736)*1000000000000</f>
        <v>50.829895210189115</v>
      </c>
      <c r="K736" s="9">
        <f>J736*Input!P736/100</f>
        <v>0.10609667652420467</v>
      </c>
      <c r="L736" s="14">
        <f t="shared" si="2394"/>
        <v>0.70294050295824717</v>
      </c>
      <c r="M736" s="22">
        <f>L736*Input!P736/100</f>
        <v>1.4672399155993736E-3</v>
      </c>
      <c r="N736" s="9">
        <v>5.0000000000000001E-3</v>
      </c>
      <c r="O736" s="21">
        <f>(((G736*$D$4*0.000000001*Input!G736*(238/236))-(N736*0.000000001))/Input!F736)*1000000</f>
        <v>0.66812208590188016</v>
      </c>
      <c r="P736" s="9">
        <f>O736*Input!N736/100</f>
        <v>3.1179682178794343E-5</v>
      </c>
      <c r="Q736" s="23">
        <f t="shared" si="2395"/>
        <v>0.49848534031571734</v>
      </c>
      <c r="R736" s="24">
        <f>Q736*Input!N736/100</f>
        <v>2.3263135300865927E-5</v>
      </c>
      <c r="S736" s="65">
        <f>Input!S736*0.0000028263/0.000000000155125</f>
        <v>1.4013758096192286</v>
      </c>
      <c r="T736" s="9">
        <f>S736*Input!T736/100</f>
        <v>5.0906060708521487E-4</v>
      </c>
      <c r="U736" s="9">
        <f>S736*1/((U735+U737)/2)</f>
        <v>1.4016012644796221</v>
      </c>
      <c r="V736" s="9">
        <f>U736*Input!T736/100</f>
        <v>5.0914250530788611E-4</v>
      </c>
      <c r="W736" s="3">
        <v>3.0000000000000001E-3</v>
      </c>
      <c r="X736" s="21">
        <f>((($L$4*0.000000001*Input!G736/Input!W736*(232/229))-(W736*0.000000001))/Input!F736)*1000000000</f>
        <v>9.4997148488525612E-2</v>
      </c>
      <c r="Y736" s="21">
        <f>X736*Input!X736/100</f>
        <v>1.4675368457317593E-4</v>
      </c>
      <c r="Z736" s="21">
        <f t="shared" si="2396"/>
        <v>2.3195585513650084E-5</v>
      </c>
      <c r="AA736" s="21">
        <f>Z736*Input!X736/100</f>
        <v>3.5833050719111805E-8</v>
      </c>
      <c r="AB736" s="14">
        <v>0.05</v>
      </c>
      <c r="AC736" s="14">
        <v>0.85</v>
      </c>
      <c r="AD736" s="21">
        <f>(((Input!G736*$L$4*0.000000001*Input!U736*(230/229))-((AB736*0.000000000000001)+(Input!G736*AC736*0.000000000000001)))/Input!F736)*1000000000000</f>
        <v>16.342489473682217</v>
      </c>
      <c r="AE736" s="21">
        <f>AD736*Input!V736/100</f>
        <v>2.3880403992093763E-2</v>
      </c>
      <c r="AF736" s="21">
        <f t="shared" si="2397"/>
        <v>0.74502996856433623</v>
      </c>
      <c r="AG736" s="21">
        <f>AF736*Input!V736/100</f>
        <v>1.0886723631784931E-3</v>
      </c>
      <c r="AH736" s="9">
        <f t="shared" si="2398"/>
        <v>32119.472393826953</v>
      </c>
      <c r="AI736" s="3">
        <f t="shared" si="2399"/>
        <v>68.299896622571609</v>
      </c>
      <c r="AJ736" s="22">
        <f t="shared" si="2400"/>
        <v>401.6012644796221</v>
      </c>
      <c r="AK736" s="3">
        <f t="shared" si="2401"/>
        <v>0.50914250530788607</v>
      </c>
      <c r="AL736" s="3">
        <f t="shared" si="2402"/>
        <v>1.4945875200511796</v>
      </c>
      <c r="AM736" s="3">
        <f t="shared" si="2403"/>
        <v>2.1850741372705039E-3</v>
      </c>
      <c r="AN736" s="9">
        <f>AL736*1/((AN735+AN737)/2)</f>
        <v>1.4945368643389967</v>
      </c>
      <c r="AO736" s="21">
        <f t="shared" si="2404"/>
        <v>2.1850000790536979E-3</v>
      </c>
      <c r="AP736" s="58">
        <f t="shared" si="2405"/>
        <v>374.97669999999999</v>
      </c>
      <c r="AQ736" s="58">
        <f t="shared" si="2406"/>
        <v>3.6421999999999999</v>
      </c>
      <c r="AR736" s="58">
        <f t="shared" si="2407"/>
        <v>0.97131368429025056</v>
      </c>
      <c r="AS736" s="67">
        <f t="shared" si="2408"/>
        <v>4.653213171516555E-5</v>
      </c>
      <c r="AT736" s="67">
        <f t="shared" si="2409"/>
        <v>7.1916653309061391E-8</v>
      </c>
      <c r="AU736" s="58">
        <v>0.75</v>
      </c>
      <c r="AV736" s="58">
        <f t="shared" si="2410"/>
        <v>0.375</v>
      </c>
      <c r="AW736" s="58">
        <f t="shared" si="2411"/>
        <v>374.97500000000002</v>
      </c>
      <c r="AX736" s="57">
        <f t="shared" si="2412"/>
        <v>3.6718282334999999</v>
      </c>
      <c r="AY736" s="47">
        <f t="shared" si="2413"/>
        <v>3.5822025100176385</v>
      </c>
      <c r="AZ736" s="9" t="str">
        <f>Input!B736</f>
        <v>M43_401_15D-8,5</v>
      </c>
      <c r="BA736" s="48">
        <f>Input!E736</f>
        <v>8.5</v>
      </c>
      <c r="BB736" s="58">
        <f t="shared" si="2414"/>
        <v>1158.9289741796922</v>
      </c>
      <c r="BC736" s="22">
        <f t="shared" si="2415"/>
        <v>12.116417031096267</v>
      </c>
      <c r="BD736" s="9">
        <f t="shared" si="2416"/>
        <v>374917</v>
      </c>
      <c r="BE736" s="49">
        <f t="shared" si="2417"/>
        <v>1791.1012550088192</v>
      </c>
      <c r="BF736" s="89">
        <f t="shared" si="2418"/>
        <v>0.95531769051740467</v>
      </c>
      <c r="BG736" s="85"/>
      <c r="BH736" s="85"/>
      <c r="BI736" s="85"/>
      <c r="BJ736" s="85"/>
      <c r="BK736" s="85"/>
      <c r="BL736" s="85"/>
      <c r="BM736" s="90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s="154" customFormat="1" ht="15" customHeight="1" x14ac:dyDescent="0.2">
      <c r="A737" s="137">
        <f>Input!A737</f>
        <v>9186</v>
      </c>
      <c r="B737" s="137" t="str">
        <f>Input!B737</f>
        <v>Hu1-13</v>
      </c>
      <c r="C737" s="137">
        <f>Input!O737</f>
        <v>2.0491804593590475</v>
      </c>
      <c r="D737" s="137">
        <f>C737*Input!P737/100</f>
        <v>8.5664864771442476E-3</v>
      </c>
      <c r="E737" s="138">
        <f>Input!M737</f>
        <v>2.6992406807378604</v>
      </c>
      <c r="F737" s="139">
        <f>E737*Input!N737/100</f>
        <v>1.3518039807891764E-4</v>
      </c>
      <c r="G737" s="140">
        <f t="shared" si="2393"/>
        <v>372.17130506013621</v>
      </c>
      <c r="H737" s="139">
        <f>G737*Input!L737/100</f>
        <v>3.1777915480348411E-2</v>
      </c>
      <c r="I737" s="137">
        <v>0</v>
      </c>
      <c r="J737" s="141">
        <f>(((C737*$G$4*0.000000001*Input!G737*(234/233))-(I737*0.000000000000001))/Input!F737)*1000000000000</f>
        <v>749.51207906716797</v>
      </c>
      <c r="K737" s="137">
        <f>J737*Input!P737/100</f>
        <v>3.1332941227604021</v>
      </c>
      <c r="L737" s="142">
        <f t="shared" si="2394"/>
        <v>10.365207239835984</v>
      </c>
      <c r="M737" s="143">
        <f>L737*Input!P737/100</f>
        <v>4.3331180154150911E-2</v>
      </c>
      <c r="N737" s="137">
        <v>0</v>
      </c>
      <c r="O737" s="141">
        <f>(((G737*$D$4*0.000000001*Input!G737*(238/236))-(N737*0.000000001))/Input!F737)*1000000</f>
        <v>13.712554635213582</v>
      </c>
      <c r="P737" s="137">
        <f>O737*Input!N737/100</f>
        <v>6.867370544224174E-4</v>
      </c>
      <c r="Q737" s="144">
        <f t="shared" si="2395"/>
        <v>10.230925766666193</v>
      </c>
      <c r="R737" s="145">
        <f>Q737*Input!N737/100</f>
        <v>5.1237395306139607E-4</v>
      </c>
      <c r="S737" s="143">
        <f>Input!S737*0.0000028263/0.000000000155125</f>
        <v>0.99982378983194709</v>
      </c>
      <c r="T737" s="137">
        <f>S737*Input!T737/100</f>
        <v>6.7778240609608258E-4</v>
      </c>
      <c r="U737" s="143">
        <f>S737</f>
        <v>0.99982378983194709</v>
      </c>
      <c r="V737" s="137">
        <f>U737*Input!T737/100</f>
        <v>6.7778240609608258E-4</v>
      </c>
      <c r="W737" s="146">
        <v>0</v>
      </c>
      <c r="X737" s="141">
        <f>((($L$4*0.000000001*Input!G737/Input!W737*(232/229))-(W737*0.000000001))/Input!F737)*1000000000</f>
        <v>0.88364809809608558</v>
      </c>
      <c r="Y737" s="141">
        <f>X737*Input!X737/100</f>
        <v>3.2483842529640265E-3</v>
      </c>
      <c r="Z737" s="141">
        <f t="shared" si="2396"/>
        <v>2.1576158178934963E-4</v>
      </c>
      <c r="AA737" s="141">
        <f>Z737*Input!X737/100</f>
        <v>7.9316248876588631E-7</v>
      </c>
      <c r="AB737" s="142">
        <v>0</v>
      </c>
      <c r="AC737" s="142">
        <v>0.85</v>
      </c>
      <c r="AD737" s="141">
        <f>(((Input!G737*$L$4*0.000000001*Input!U737*(230/229))-((AB737*0.000000000000001)+(Input!G737*AC737*0.000000000000001)))/Input!F737)*1000000000000</f>
        <v>224.71195363550365</v>
      </c>
      <c r="AE737" s="141">
        <f>AD737*Input!V737/100</f>
        <v>0.38639482423540467</v>
      </c>
      <c r="AF737" s="141">
        <f t="shared" si="2397"/>
        <v>10.244286222285581</v>
      </c>
      <c r="AG737" s="141">
        <f>AF737*Input!V737/100</f>
        <v>1.7615169599290117E-2</v>
      </c>
      <c r="AH737" s="137">
        <f t="shared" si="2398"/>
        <v>47479.658506986605</v>
      </c>
      <c r="AI737" s="146">
        <f t="shared" si="2399"/>
        <v>192.69066567982813</v>
      </c>
      <c r="AJ737" s="143">
        <f t="shared" si="2400"/>
        <v>-0.1762101680529149</v>
      </c>
      <c r="AK737" s="146">
        <f t="shared" si="2401"/>
        <v>0.67778240609608253</v>
      </c>
      <c r="AL737" s="146">
        <f t="shared" si="2402"/>
        <v>1.0013058892151205</v>
      </c>
      <c r="AM737" s="146">
        <f t="shared" si="2403"/>
        <v>1.722487253360792E-3</v>
      </c>
      <c r="AN737" s="137">
        <f>AF737/Q737</f>
        <v>1.0013058892151205</v>
      </c>
      <c r="AO737" s="141">
        <f t="shared" si="2404"/>
        <v>1.722487253360792E-3</v>
      </c>
      <c r="AP737" s="137" t="str">
        <f t="shared" si="2405"/>
        <v>Out of range</v>
      </c>
      <c r="AQ737" s="137" t="e">
        <f t="shared" si="2406"/>
        <v>#VALUE!</v>
      </c>
      <c r="AR737" s="137" t="e">
        <f t="shared" si="2407"/>
        <v>#VALUE!</v>
      </c>
      <c r="AS737" s="145">
        <f t="shared" si="2408"/>
        <v>2.1089155244614467E-5</v>
      </c>
      <c r="AT737" s="145">
        <f t="shared" si="2409"/>
        <v>7.7533168283275449E-8</v>
      </c>
      <c r="AU737" s="137">
        <v>0.75</v>
      </c>
      <c r="AV737" s="137">
        <f t="shared" si="2410"/>
        <v>0.375</v>
      </c>
      <c r="AW737" s="137" t="str">
        <f t="shared" si="2411"/>
        <v>Out of range</v>
      </c>
      <c r="AX737" s="147">
        <f t="shared" si="2412"/>
        <v>285.79487303949998</v>
      </c>
      <c r="AY737" s="147" t="e">
        <f t="shared" si="2413"/>
        <v>#VALUE!</v>
      </c>
      <c r="AZ737" s="137" t="str">
        <f>Input!B737</f>
        <v>Hu1-13</v>
      </c>
      <c r="BA737" s="148">
        <f>Input!E737</f>
        <v>0</v>
      </c>
      <c r="BB737" s="137" t="e">
        <f t="shared" si="2414"/>
        <v>#VALUE!</v>
      </c>
      <c r="BC737" s="143" t="e">
        <f t="shared" si="2415"/>
        <v>#VALUE!</v>
      </c>
      <c r="BD737" s="137" t="e">
        <f t="shared" si="2416"/>
        <v>#VALUE!</v>
      </c>
      <c r="BE737" s="149" t="e">
        <f t="shared" si="2417"/>
        <v>#VALUE!</v>
      </c>
      <c r="BF737" s="150" t="e">
        <f t="shared" si="2418"/>
        <v>#VALUE!</v>
      </c>
      <c r="BG737" s="151"/>
      <c r="BH737" s="151"/>
      <c r="BI737" s="151"/>
      <c r="BJ737" s="151"/>
      <c r="BK737" s="151"/>
      <c r="BL737" s="151"/>
      <c r="BM737" s="155"/>
      <c r="BN737" s="151"/>
      <c r="BO737" s="151"/>
      <c r="BP737" s="151"/>
      <c r="BQ737" s="151"/>
      <c r="BR737" s="151"/>
      <c r="BS737" s="151"/>
      <c r="BT737" s="151"/>
      <c r="BU737" s="151"/>
      <c r="BV737" s="151"/>
      <c r="BW737" s="151"/>
      <c r="BX737" s="151"/>
      <c r="BY737" s="151"/>
      <c r="BZ737" s="151"/>
      <c r="CA737" s="151"/>
      <c r="CB737" s="151"/>
      <c r="CC737" s="151"/>
      <c r="CD737" s="151"/>
      <c r="CE737" s="151"/>
      <c r="CF737" s="151"/>
      <c r="CG737" s="151"/>
      <c r="CH737" s="151"/>
      <c r="CI737" s="151"/>
      <c r="CJ737" s="151"/>
      <c r="CK737" s="151"/>
      <c r="CL737" s="151"/>
      <c r="CM737" s="151"/>
      <c r="CN737" s="151"/>
      <c r="CO737" s="151"/>
      <c r="CP737" s="151"/>
      <c r="CQ737" s="151"/>
      <c r="CR737" s="151"/>
      <c r="CS737" s="151"/>
      <c r="CT737" s="151"/>
      <c r="CU737" s="151"/>
      <c r="CV737" s="151"/>
      <c r="CW737" s="151"/>
      <c r="CX737" s="151"/>
      <c r="CY737" s="151"/>
      <c r="CZ737" s="151"/>
      <c r="DA737" s="151"/>
      <c r="DB737" s="151"/>
      <c r="DC737" s="151"/>
      <c r="DD737" s="151"/>
      <c r="DE737" s="151"/>
    </row>
    <row r="738" spans="1:109" ht="15" customHeight="1" x14ac:dyDescent="0.2">
      <c r="A738" s="9">
        <f>Input!A738</f>
        <v>9774</v>
      </c>
      <c r="B738" s="9" t="str">
        <f>Input!B738</f>
        <v>M43_401_15D-10,9</v>
      </c>
      <c r="C738" s="9">
        <f>Input!O738</f>
        <v>2.1221988183698106</v>
      </c>
      <c r="D738" s="9">
        <f>C738*Input!P738/100</f>
        <v>4.5576070071015658E-3</v>
      </c>
      <c r="E738" s="11">
        <f>Input!M738</f>
        <v>1.7498428691327059</v>
      </c>
      <c r="F738" s="12">
        <f>E738*Input!N738/100</f>
        <v>8.5709361322499131E-5</v>
      </c>
      <c r="G738" s="13">
        <f t="shared" si="2393"/>
        <v>241.26833479601748</v>
      </c>
      <c r="H738" s="12">
        <f>G738*Input!L738/100</f>
        <v>1.1724825944691286E-2</v>
      </c>
      <c r="I738" s="9">
        <v>0.3</v>
      </c>
      <c r="J738" s="21">
        <f>(((C738*$G$4*0.000000001*Input!G738*(234/233))-(I738*0.000000000000001))/Input!F738)*1000000000000</f>
        <v>34.931858080823076</v>
      </c>
      <c r="K738" s="9">
        <f>J738*Input!P738/100</f>
        <v>7.5019211104137853E-2</v>
      </c>
      <c r="L738" s="14">
        <f t="shared" si="2394"/>
        <v>0.48308220560088239</v>
      </c>
      <c r="M738" s="22">
        <f>L738*Input!P738/100</f>
        <v>1.0374611587730123E-3</v>
      </c>
      <c r="N738" s="9">
        <v>5.0000000000000001E-3</v>
      </c>
      <c r="O738" s="21">
        <f>(((G738*$D$4*0.000000001*Input!G738*(238/236))-(N738*0.000000001))/Input!F738)*1000000</f>
        <v>0.40004218491942078</v>
      </c>
      <c r="P738" s="9">
        <f>O738*Input!N738/100</f>
        <v>1.9594536616019058E-5</v>
      </c>
      <c r="Q738" s="23">
        <f t="shared" si="2395"/>
        <v>0.29847114606459296</v>
      </c>
      <c r="R738" s="24">
        <f>Q738*Input!N738/100</f>
        <v>1.461946769830253E-5</v>
      </c>
      <c r="S738" s="65">
        <f>Input!S738*0.0000028263/0.000000000155125</f>
        <v>1.6113300486840205</v>
      </c>
      <c r="T738" s="9">
        <f>S738*Input!T738/100</f>
        <v>6.6333288421714144E-4</v>
      </c>
      <c r="U738" s="9">
        <f>S738*1/((U737+U739)/2)</f>
        <v>1.6121150790543028</v>
      </c>
      <c r="V738" s="9">
        <f>U738*Input!T738/100</f>
        <v>6.6365605603420179E-4</v>
      </c>
      <c r="W738" s="3">
        <v>3.0000000000000001E-3</v>
      </c>
      <c r="X738" s="21">
        <f>((($L$4*0.000000001*Input!G738/Input!W738*(232/229))-(W738*0.000000001))/Input!F738)*1000000000</f>
        <v>0.43627153050175049</v>
      </c>
      <c r="Y738" s="21">
        <f>X738*Input!X738/100</f>
        <v>5.1217082515878976E-4</v>
      </c>
      <c r="Z738" s="21">
        <f t="shared" si="2396"/>
        <v>1.0652502473952324E-4</v>
      </c>
      <c r="AA738" s="21">
        <f>Z738*Input!X738/100</f>
        <v>1.250574607931773E-7</v>
      </c>
      <c r="AB738" s="14">
        <v>0.05</v>
      </c>
      <c r="AC738" s="14">
        <v>0.85</v>
      </c>
      <c r="AD738" s="21">
        <f>(((Input!G738*$L$4*0.000000001*Input!U738*(230/229))-((AB738*0.000000000000001)+(Input!G738*AC738*0.000000000000001)))/Input!F738)*1000000000000</f>
        <v>11.641254097363129</v>
      </c>
      <c r="AE738" s="21">
        <f>AD738*Input!V738/100</f>
        <v>1.7681396387060667E-2</v>
      </c>
      <c r="AF738" s="21">
        <f t="shared" si="2397"/>
        <v>0.53070758822729858</v>
      </c>
      <c r="AG738" s="21">
        <f>AF738*Input!V738/100</f>
        <v>8.0606875810685524E-4</v>
      </c>
      <c r="AH738" s="9">
        <f t="shared" si="2398"/>
        <v>4981.999201830683</v>
      </c>
      <c r="AI738" s="3">
        <f t="shared" si="2399"/>
        <v>9.5638000400456828</v>
      </c>
      <c r="AJ738" s="22">
        <f t="shared" si="2400"/>
        <v>612.1150790543029</v>
      </c>
      <c r="AK738" s="3">
        <f t="shared" si="2401"/>
        <v>0.66365605603420175</v>
      </c>
      <c r="AL738" s="3">
        <f t="shared" si="2402"/>
        <v>1.7780867438102264</v>
      </c>
      <c r="AM738" s="3">
        <f t="shared" si="2403"/>
        <v>2.7020628538574521E-3</v>
      </c>
      <c r="AN738" s="9">
        <f>AL738*1/((AN737+AN739)/2)</f>
        <v>1.7773700932816259</v>
      </c>
      <c r="AO738" s="21">
        <f t="shared" si="2404"/>
        <v>2.7009737985685188E-3</v>
      </c>
      <c r="AP738" s="58">
        <f t="shared" si="2405"/>
        <v>383.42380000000003</v>
      </c>
      <c r="AQ738" s="58">
        <f t="shared" si="2406"/>
        <v>3.6617000000000002</v>
      </c>
      <c r="AR738" s="58">
        <f t="shared" si="2407"/>
        <v>0.95500070678971938</v>
      </c>
      <c r="AS738" s="67">
        <f t="shared" si="2408"/>
        <v>3.5690225384958944E-4</v>
      </c>
      <c r="AT738" s="67">
        <f t="shared" si="2409"/>
        <v>4.1935799666733729E-7</v>
      </c>
      <c r="AU738" s="58">
        <v>0.75</v>
      </c>
      <c r="AV738" s="58">
        <f t="shared" si="2410"/>
        <v>0.375</v>
      </c>
      <c r="AW738" s="58">
        <f t="shared" si="2411"/>
        <v>383.41340000000002</v>
      </c>
      <c r="AX738" s="57">
        <f t="shared" si="2412"/>
        <v>3.5613241487999998</v>
      </c>
      <c r="AY738" s="47">
        <f t="shared" si="2413"/>
        <v>3.6962664553717683</v>
      </c>
      <c r="AZ738" s="9" t="str">
        <f>Input!B738</f>
        <v>M43_401_15D-10,9</v>
      </c>
      <c r="BA738" s="48">
        <f>Input!E738</f>
        <v>10.9</v>
      </c>
      <c r="BB738" s="58">
        <f t="shared" si="2414"/>
        <v>1809.0580870734134</v>
      </c>
      <c r="BC738" s="22">
        <f t="shared" si="2415"/>
        <v>18.314171332545946</v>
      </c>
      <c r="BD738" s="9">
        <f t="shared" si="2416"/>
        <v>383355.4</v>
      </c>
      <c r="BE738" s="49">
        <f t="shared" si="2417"/>
        <v>1848.1332276858841</v>
      </c>
      <c r="BF738" s="89">
        <f t="shared" si="2418"/>
        <v>0.96404206409368265</v>
      </c>
      <c r="BG738" s="85"/>
      <c r="BH738" s="85"/>
      <c r="BI738" s="85"/>
      <c r="BJ738" s="85"/>
      <c r="BK738" s="85"/>
      <c r="BL738" s="85"/>
      <c r="BM738" s="90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s="154" customFormat="1" ht="15" customHeight="1" x14ac:dyDescent="0.2">
      <c r="A739" s="137">
        <f>Input!A739</f>
        <v>9186</v>
      </c>
      <c r="B739" s="137" t="str">
        <f>Input!B739</f>
        <v>Hu1-13</v>
      </c>
      <c r="C739" s="137">
        <f>Input!O739</f>
        <v>2.0432018520686541</v>
      </c>
      <c r="D739" s="137">
        <f>C739*Input!P739/100</f>
        <v>6.8300410066126005E-3</v>
      </c>
      <c r="E739" s="138">
        <f>Input!M739</f>
        <v>2.6994925095981701</v>
      </c>
      <c r="F739" s="139">
        <f>E739*Input!N739/100</f>
        <v>1.6534841898591967E-4</v>
      </c>
      <c r="G739" s="140">
        <f t="shared" si="2393"/>
        <v>372.20602722339567</v>
      </c>
      <c r="H739" s="139">
        <f>G739*Input!L739/100</f>
        <v>1.0753488269704934E-2</v>
      </c>
      <c r="I739" s="137">
        <v>0</v>
      </c>
      <c r="J739" s="141">
        <f>(((C739*$G$4*0.000000001*Input!G739*(234/233))-(I739*0.000000000000001))/Input!F739)*1000000000000</f>
        <v>747.32533247797278</v>
      </c>
      <c r="K739" s="137">
        <f>J739*Input!P739/100</f>
        <v>2.4981685783698282</v>
      </c>
      <c r="L739" s="142">
        <f t="shared" si="2394"/>
        <v>10.334966124034059</v>
      </c>
      <c r="M739" s="143">
        <f>L739*Input!P739/100</f>
        <v>3.4547855542337705E-2</v>
      </c>
      <c r="N739" s="137">
        <v>0</v>
      </c>
      <c r="O739" s="141">
        <f>(((G739*$D$4*0.000000001*Input!G739*(238/236))-(N739*0.000000001))/Input!F739)*1000000</f>
        <v>13.713833964259839</v>
      </c>
      <c r="P739" s="137">
        <f>O739*Input!N739/100</f>
        <v>8.3999520508516137E-4</v>
      </c>
      <c r="Q739" s="144">
        <f t="shared" si="2395"/>
        <v>10.231880273018335</v>
      </c>
      <c r="R739" s="145">
        <f>Q739*Input!N739/100</f>
        <v>6.2671973357267675E-4</v>
      </c>
      <c r="S739" s="143">
        <f>Input!S739*0.0000028263/0.000000000155125</f>
        <v>0.99920229660507975</v>
      </c>
      <c r="T739" s="137">
        <f>S739*Input!T739/100</f>
        <v>5.3740533443960787E-4</v>
      </c>
      <c r="U739" s="143">
        <f>S739</f>
        <v>0.99920229660507975</v>
      </c>
      <c r="V739" s="137">
        <f>U739*Input!T739/100</f>
        <v>5.3740533443960787E-4</v>
      </c>
      <c r="W739" s="146">
        <v>0</v>
      </c>
      <c r="X739" s="141">
        <f>((($L$4*0.000000001*Input!G739/Input!W739*(232/229))-(W739*0.000000001))/Input!F739)*1000000000</f>
        <v>0.87903595527039569</v>
      </c>
      <c r="Y739" s="141">
        <f>X739*Input!X739/100</f>
        <v>2.2146646430059569E-3</v>
      </c>
      <c r="Z739" s="141">
        <f t="shared" si="2396"/>
        <v>2.1463542847825962E-4</v>
      </c>
      <c r="AA739" s="141">
        <f>Z739*Input!X739/100</f>
        <v>5.4075773776627479E-7</v>
      </c>
      <c r="AB739" s="142">
        <v>0</v>
      </c>
      <c r="AC739" s="142">
        <v>0.85</v>
      </c>
      <c r="AD739" s="141">
        <f>(((Input!G739*$L$4*0.000000001*Input!U739*(230/229))-((AB739*0.000000000000001)+(Input!G739*AC739*0.000000000000001)))/Input!F739)*1000000000000</f>
        <v>224.32772334981823</v>
      </c>
      <c r="AE739" s="141">
        <f>AD739*Input!V739/100</f>
        <v>0.38606866781791882</v>
      </c>
      <c r="AF739" s="141">
        <f t="shared" si="2397"/>
        <v>10.226769730803261</v>
      </c>
      <c r="AG739" s="141">
        <f>AF739*Input!V739/100</f>
        <v>1.7600300609724128E-2</v>
      </c>
      <c r="AH739" s="137">
        <f t="shared" si="2398"/>
        <v>47647.165257431523</v>
      </c>
      <c r="AI739" s="146">
        <f t="shared" si="2399"/>
        <v>145.37735290939582</v>
      </c>
      <c r="AJ739" s="143">
        <f t="shared" si="2400"/>
        <v>-0.79770339492024611</v>
      </c>
      <c r="AK739" s="146">
        <f t="shared" si="2401"/>
        <v>0.53740533443960792</v>
      </c>
      <c r="AL739" s="146">
        <f t="shared" si="2402"/>
        <v>0.99950052755908891</v>
      </c>
      <c r="AM739" s="146">
        <f t="shared" si="2403"/>
        <v>1.7212324355810437E-3</v>
      </c>
      <c r="AN739" s="137">
        <f>AF739/Q739</f>
        <v>0.99950052755908891</v>
      </c>
      <c r="AO739" s="141">
        <f t="shared" si="2404"/>
        <v>1.7212324355810437E-3</v>
      </c>
      <c r="AP739" s="137" t="str">
        <f t="shared" si="2405"/>
        <v>Out of range</v>
      </c>
      <c r="AQ739" s="137" t="e">
        <f t="shared" si="2406"/>
        <v>#VALUE!</v>
      </c>
      <c r="AR739" s="137" t="e">
        <f t="shared" si="2407"/>
        <v>#VALUE!</v>
      </c>
      <c r="AS739" s="145">
        <f t="shared" si="2408"/>
        <v>2.0977124707396878E-5</v>
      </c>
      <c r="AT739" s="145">
        <f t="shared" si="2409"/>
        <v>5.2865896633867244E-8</v>
      </c>
      <c r="AU739" s="137">
        <v>0.75</v>
      </c>
      <c r="AV739" s="137">
        <f t="shared" si="2410"/>
        <v>0.375</v>
      </c>
      <c r="AW739" s="137" t="str">
        <f t="shared" si="2411"/>
        <v>Out of range</v>
      </c>
      <c r="AX739" s="147">
        <f t="shared" si="2412"/>
        <v>358.89937055519999</v>
      </c>
      <c r="AY739" s="147" t="e">
        <f t="shared" si="2413"/>
        <v>#VALUE!</v>
      </c>
      <c r="AZ739" s="137" t="str">
        <f>Input!B739</f>
        <v>Hu1-13</v>
      </c>
      <c r="BA739" s="148">
        <f>Input!E739</f>
        <v>0</v>
      </c>
      <c r="BB739" s="137" t="e">
        <f t="shared" si="2414"/>
        <v>#VALUE!</v>
      </c>
      <c r="BC739" s="143" t="e">
        <f t="shared" si="2415"/>
        <v>#VALUE!</v>
      </c>
      <c r="BD739" s="137" t="e">
        <f t="shared" si="2416"/>
        <v>#VALUE!</v>
      </c>
      <c r="BE739" s="149" t="e">
        <f t="shared" si="2417"/>
        <v>#VALUE!</v>
      </c>
      <c r="BF739" s="150" t="e">
        <f t="shared" si="2418"/>
        <v>#VALUE!</v>
      </c>
      <c r="BG739" s="151"/>
      <c r="BH739" s="151"/>
      <c r="BI739" s="151"/>
      <c r="BJ739" s="151"/>
      <c r="BK739" s="151"/>
      <c r="BL739" s="151"/>
      <c r="BM739" s="155"/>
      <c r="BN739" s="151"/>
      <c r="BO739" s="151"/>
      <c r="BP739" s="151"/>
      <c r="BQ739" s="151"/>
      <c r="BR739" s="151"/>
      <c r="BS739" s="151"/>
      <c r="BT739" s="151"/>
      <c r="BU739" s="151"/>
      <c r="BV739" s="151"/>
      <c r="BW739" s="151"/>
      <c r="BX739" s="151"/>
      <c r="BY739" s="151"/>
      <c r="BZ739" s="151"/>
      <c r="CA739" s="151"/>
      <c r="CB739" s="151"/>
      <c r="CC739" s="151"/>
      <c r="CD739" s="151"/>
      <c r="CE739" s="151"/>
      <c r="CF739" s="151"/>
      <c r="CG739" s="151"/>
      <c r="CH739" s="151"/>
      <c r="CI739" s="151"/>
      <c r="CJ739" s="151"/>
      <c r="CK739" s="151"/>
      <c r="CL739" s="151"/>
      <c r="CM739" s="151"/>
      <c r="CN739" s="151"/>
      <c r="CO739" s="151"/>
      <c r="CP739" s="151"/>
      <c r="CQ739" s="151"/>
      <c r="CR739" s="151"/>
      <c r="CS739" s="151"/>
      <c r="CT739" s="151"/>
      <c r="CU739" s="151"/>
      <c r="CV739" s="151"/>
      <c r="CW739" s="151"/>
      <c r="CX739" s="151"/>
      <c r="CY739" s="151"/>
      <c r="CZ739" s="151"/>
      <c r="DA739" s="151"/>
      <c r="DB739" s="151"/>
      <c r="DC739" s="151"/>
      <c r="DD739" s="151"/>
      <c r="DE739" s="151"/>
    </row>
    <row r="740" spans="1:109" ht="15" customHeight="1" x14ac:dyDescent="0.2">
      <c r="A740" s="9">
        <f>Input!A740</f>
        <v>9775</v>
      </c>
      <c r="B740" s="9" t="str">
        <f>Input!B740</f>
        <v>M43_401_15D-23,4</v>
      </c>
      <c r="C740" s="9">
        <f>Input!O740</f>
        <v>3.5100821474244719</v>
      </c>
      <c r="D740" s="9">
        <f>C740*Input!P740/100</f>
        <v>7.2809180459198868E-3</v>
      </c>
      <c r="E740" s="11">
        <f>Input!M740</f>
        <v>3.3359582689595961</v>
      </c>
      <c r="F740" s="12">
        <f>E740*Input!N740/100</f>
        <v>1.8024725609561986E-4</v>
      </c>
      <c r="G740" s="13">
        <f t="shared" si="2393"/>
        <v>459.9619261241491</v>
      </c>
      <c r="H740" s="12">
        <f>G740*Input!L740/100</f>
        <v>2.2515738158747512E-2</v>
      </c>
      <c r="I740" s="9">
        <v>0.3</v>
      </c>
      <c r="J740" s="21">
        <f>(((C740*$G$4*0.000000001*Input!G740*(234/233))-(I740*0.000000000000001))/Input!F740)*1000000000000</f>
        <v>56.809379820974002</v>
      </c>
      <c r="K740" s="9">
        <f>J740*Input!P740/100</f>
        <v>0.11783896254950735</v>
      </c>
      <c r="L740" s="14">
        <f t="shared" si="2394"/>
        <v>0.7856324286912294</v>
      </c>
      <c r="M740" s="22">
        <f>L740*Input!P740/100</f>
        <v>1.6296271959660522E-3</v>
      </c>
      <c r="N740" s="9">
        <v>5.0000000000000001E-3</v>
      </c>
      <c r="O740" s="21">
        <f>(((G740*$D$4*0.000000001*Input!G740*(238/236))-(N740*0.000000001))/Input!F740)*1000000</f>
        <v>0.74989280491917409</v>
      </c>
      <c r="P740" s="9">
        <f>O740*Input!N740/100</f>
        <v>4.0517929049119705E-5</v>
      </c>
      <c r="Q740" s="23">
        <f t="shared" si="2395"/>
        <v>0.5594944067083869</v>
      </c>
      <c r="R740" s="24">
        <f>Q740*Input!N740/100</f>
        <v>3.0230393631838008E-5</v>
      </c>
      <c r="S740" s="65">
        <f>Input!S740*0.0000028263/0.000000000155125</f>
        <v>1.3992279118916395</v>
      </c>
      <c r="T740" s="9">
        <f>S740*Input!T740/100</f>
        <v>5.8499545003170628E-4</v>
      </c>
      <c r="U740" s="9">
        <f>S740*1/((U739+U741)/2)</f>
        <v>1.3995951838194642</v>
      </c>
      <c r="V740" s="9">
        <f>U740*Input!T740/100</f>
        <v>5.8514900071839277E-4</v>
      </c>
      <c r="W740" s="3">
        <v>3.0000000000000001E-3</v>
      </c>
      <c r="X740" s="21">
        <f>((($L$4*0.000000001*Input!G740/Input!W740*(232/229))-(W740*0.000000001))/Input!F740)*1000000000</f>
        <v>6.9227459568162161E-2</v>
      </c>
      <c r="Y740" s="21">
        <f>X740*Input!X740/100</f>
        <v>1.6671822170411291E-4</v>
      </c>
      <c r="Z740" s="21">
        <f t="shared" si="2396"/>
        <v>1.6903364825734896E-5</v>
      </c>
      <c r="AA740" s="21">
        <f>Z740*Input!X740/100</f>
        <v>4.0707819442480643E-8</v>
      </c>
      <c r="AB740" s="14">
        <v>0.05</v>
      </c>
      <c r="AC740" s="14">
        <v>0.85</v>
      </c>
      <c r="AD740" s="21">
        <f>(((Input!G740*$L$4*0.000000001*Input!U740*(230/229))-((AB740*0.000000000000001)+(Input!G740*AC740*0.000000000000001)))/Input!F740)*1000000000000</f>
        <v>18.355231258924164</v>
      </c>
      <c r="AE740" s="21">
        <f>AD740*Input!V740/100</f>
        <v>3.2198384975945064E-2</v>
      </c>
      <c r="AF740" s="21">
        <f t="shared" si="2397"/>
        <v>0.83678789512759333</v>
      </c>
      <c r="AG740" s="21">
        <f>AF740*Input!V740/100</f>
        <v>1.4678768363340245E-3</v>
      </c>
      <c r="AH740" s="9">
        <f t="shared" si="2398"/>
        <v>49504.220239842856</v>
      </c>
      <c r="AI740" s="3">
        <f t="shared" si="2399"/>
        <v>147.49349815649751</v>
      </c>
      <c r="AJ740" s="22">
        <f t="shared" si="2400"/>
        <v>399.59518381946424</v>
      </c>
      <c r="AK740" s="3">
        <f t="shared" si="2401"/>
        <v>0.58514900071839282</v>
      </c>
      <c r="AL740" s="3">
        <f t="shared" si="2402"/>
        <v>1.4956144066758008</v>
      </c>
      <c r="AM740" s="3">
        <f t="shared" si="2403"/>
        <v>2.6248215729873141E-3</v>
      </c>
      <c r="AN740" s="9">
        <f>AL740*1/((AN739+AN741)/2)</f>
        <v>1.494438720014023</v>
      </c>
      <c r="AO740" s="21">
        <f t="shared" si="2404"/>
        <v>2.6227582285188915E-3</v>
      </c>
      <c r="AP740" s="58">
        <f t="shared" si="2405"/>
        <v>379.02140000000003</v>
      </c>
      <c r="AQ740" s="58">
        <f t="shared" si="2406"/>
        <v>4.4573</v>
      </c>
      <c r="AR740" s="58">
        <f t="shared" si="2407"/>
        <v>1.1760021993481105</v>
      </c>
      <c r="AS740" s="67">
        <f t="shared" si="2408"/>
        <v>3.0211856674637088E-5</v>
      </c>
      <c r="AT740" s="67">
        <f t="shared" si="2409"/>
        <v>7.2776533955141063E-8</v>
      </c>
      <c r="AU740" s="58">
        <v>0.75</v>
      </c>
      <c r="AV740" s="58">
        <f t="shared" si="2410"/>
        <v>0.375</v>
      </c>
      <c r="AW740" s="58">
        <f t="shared" si="2411"/>
        <v>379.02030000000002</v>
      </c>
      <c r="AX740" s="57">
        <f t="shared" si="2412"/>
        <v>4.6198700312999996</v>
      </c>
      <c r="AY740" s="47">
        <f t="shared" si="2413"/>
        <v>4.431781828936364</v>
      </c>
      <c r="AZ740" s="9" t="str">
        <f>Input!B740</f>
        <v>M43_401_15D-23,4</v>
      </c>
      <c r="BA740" s="48">
        <f>Input!E740</f>
        <v>23.4</v>
      </c>
      <c r="BB740" s="58">
        <f t="shared" si="2414"/>
        <v>1166.3996580506791</v>
      </c>
      <c r="BC740" s="22">
        <f t="shared" si="2415"/>
        <v>15.325319927148293</v>
      </c>
      <c r="BD740" s="9">
        <f t="shared" si="2416"/>
        <v>378962.30000000005</v>
      </c>
      <c r="BE740" s="49">
        <f t="shared" si="2417"/>
        <v>2215.890914468182</v>
      </c>
      <c r="BF740" s="89">
        <f t="shared" si="2418"/>
        <v>1.1692729463135256</v>
      </c>
      <c r="BG740" s="85"/>
      <c r="BH740" s="85"/>
      <c r="BI740" s="85"/>
      <c r="BJ740" s="85"/>
      <c r="BK740" s="85"/>
      <c r="BL740" s="85"/>
      <c r="BM740" s="90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s="154" customFormat="1" ht="15" customHeight="1" x14ac:dyDescent="0.2">
      <c r="A741" s="137">
        <f>Input!A741</f>
        <v>9186</v>
      </c>
      <c r="B741" s="137" t="str">
        <f>Input!B741</f>
        <v>Hu1-13</v>
      </c>
      <c r="C741" s="137">
        <f>Input!O741</f>
        <v>2.0391166955169315</v>
      </c>
      <c r="D741" s="137">
        <f>C741*Input!P741/100</f>
        <v>1.6637774709683542E-2</v>
      </c>
      <c r="E741" s="138">
        <f>Input!M741</f>
        <v>2.6985830074723576</v>
      </c>
      <c r="F741" s="139">
        <f>E741*Input!N741/100</f>
        <v>3.0811743427223601E-4</v>
      </c>
      <c r="G741" s="140">
        <f t="shared" si="2393"/>
        <v>372.08062507028865</v>
      </c>
      <c r="H741" s="139">
        <f>G741*Input!L741/100</f>
        <v>2.7419281241668383E-2</v>
      </c>
      <c r="I741" s="137">
        <v>0</v>
      </c>
      <c r="J741" s="141">
        <f>(((C741*$G$4*0.000000001*Input!G741*(234/233))-(I741*0.000000000000001))/Input!F741)*1000000000000</f>
        <v>745.83113797381748</v>
      </c>
      <c r="K741" s="137">
        <f>J741*Input!P741/100</f>
        <v>6.0854636090013026</v>
      </c>
      <c r="L741" s="142">
        <f t="shared" si="2394"/>
        <v>10.314302500158282</v>
      </c>
      <c r="M741" s="143">
        <f>L741*Input!P741/100</f>
        <v>8.4157538243124191E-2</v>
      </c>
      <c r="N741" s="137">
        <v>0</v>
      </c>
      <c r="O741" s="141">
        <f>(((G741*$D$4*0.000000001*Input!G741*(238/236))-(N741*0.000000001))/Input!F741)*1000000</f>
        <v>13.709213554646114</v>
      </c>
      <c r="P741" s="137">
        <f>O741*Input!N741/100</f>
        <v>1.5652835931492057E-3</v>
      </c>
      <c r="Q741" s="144">
        <f t="shared" si="2395"/>
        <v>10.228432989195069</v>
      </c>
      <c r="R741" s="145">
        <f>Q741*Input!N741/100</f>
        <v>1.1678568050453287E-3</v>
      </c>
      <c r="S741" s="143">
        <f>Input!S741*0.0000028263/0.000000000155125</f>
        <v>1.0002728774565766</v>
      </c>
      <c r="T741" s="137">
        <f>S741*Input!T741/100</f>
        <v>1.4907499244277886E-3</v>
      </c>
      <c r="U741" s="143">
        <f>S741</f>
        <v>1.0002728774565766</v>
      </c>
      <c r="V741" s="137">
        <f>U741*Input!T741/100</f>
        <v>1.4907499244277886E-3</v>
      </c>
      <c r="W741" s="146">
        <v>0</v>
      </c>
      <c r="X741" s="141">
        <f>((($L$4*0.000000001*Input!G741/Input!W741*(232/229))-(W741*0.000000001))/Input!F741)*1000000000</f>
        <v>0.8922384915966951</v>
      </c>
      <c r="Y741" s="141">
        <f>X741*Input!X741/100</f>
        <v>4.692696909809598E-3</v>
      </c>
      <c r="Z741" s="141">
        <f t="shared" si="2396"/>
        <v>2.1785911008582643E-4</v>
      </c>
      <c r="AA741" s="141">
        <f>Z741*Input!X741/100</f>
        <v>1.1458223135432074E-6</v>
      </c>
      <c r="AB741" s="142">
        <v>0</v>
      </c>
      <c r="AC741" s="142">
        <v>0.85</v>
      </c>
      <c r="AD741" s="141">
        <f>(((Input!G741*$L$4*0.000000001*Input!U741*(230/229))-((AB741*0.000000000000001)+(Input!G741*AC741*0.000000000000001)))/Input!F741)*1000000000000</f>
        <v>224.82928939842219</v>
      </c>
      <c r="AE741" s="141">
        <f>AD741*Input!V741/100</f>
        <v>0.64528074779701738</v>
      </c>
      <c r="AF741" s="141">
        <f t="shared" si="2397"/>
        <v>10.249635386493361</v>
      </c>
      <c r="AG741" s="141">
        <f>AF741*Input!V741/100</f>
        <v>2.9417396659216694E-2</v>
      </c>
      <c r="AH741" s="137">
        <f t="shared" si="2398"/>
        <v>47047.081861554827</v>
      </c>
      <c r="AI741" s="146">
        <f t="shared" si="2399"/>
        <v>281.88779520750592</v>
      </c>
      <c r="AJ741" s="143">
        <f t="shared" si="2400"/>
        <v>0.27287745657655904</v>
      </c>
      <c r="AK741" s="146">
        <f t="shared" si="2401"/>
        <v>1.4907499244277886</v>
      </c>
      <c r="AL741" s="146">
        <f t="shared" si="2402"/>
        <v>1.0020728881267238</v>
      </c>
      <c r="AM741" s="146">
        <f t="shared" si="2403"/>
        <v>2.8783162950015077E-3</v>
      </c>
      <c r="AN741" s="137">
        <f>AF741/Q741</f>
        <v>1.0020728881267238</v>
      </c>
      <c r="AO741" s="141">
        <f t="shared" si="2404"/>
        <v>2.8783162950015077E-3</v>
      </c>
      <c r="AP741" s="137" t="str">
        <f t="shared" si="2405"/>
        <v>Out of range</v>
      </c>
      <c r="AQ741" s="137" t="e">
        <f t="shared" si="2406"/>
        <v>#VALUE!</v>
      </c>
      <c r="AR741" s="137" t="e">
        <f t="shared" si="2407"/>
        <v>#VALUE!</v>
      </c>
      <c r="AS741" s="145">
        <f t="shared" si="2408"/>
        <v>2.1299363286239894E-5</v>
      </c>
      <c r="AT741" s="145">
        <f t="shared" si="2409"/>
        <v>1.1204964473240999E-7</v>
      </c>
      <c r="AU741" s="137">
        <v>0.75</v>
      </c>
      <c r="AV741" s="137">
        <f t="shared" si="2410"/>
        <v>0.375</v>
      </c>
      <c r="AW741" s="137" t="str">
        <f t="shared" si="2411"/>
        <v>Out of range</v>
      </c>
      <c r="AX741" s="147">
        <f t="shared" si="2412"/>
        <v>322.35022689639999</v>
      </c>
      <c r="AY741" s="147" t="e">
        <f t="shared" si="2413"/>
        <v>#VALUE!</v>
      </c>
      <c r="AZ741" s="137" t="str">
        <f>Input!B741</f>
        <v>Hu1-13</v>
      </c>
      <c r="BA741" s="148">
        <f>Input!E741</f>
        <v>0</v>
      </c>
      <c r="BB741" s="137" t="e">
        <f t="shared" si="2414"/>
        <v>#VALUE!</v>
      </c>
      <c r="BC741" s="143" t="e">
        <f t="shared" si="2415"/>
        <v>#VALUE!</v>
      </c>
      <c r="BD741" s="137" t="e">
        <f t="shared" si="2416"/>
        <v>#VALUE!</v>
      </c>
      <c r="BE741" s="149" t="e">
        <f t="shared" si="2417"/>
        <v>#VALUE!</v>
      </c>
      <c r="BF741" s="150" t="e">
        <f t="shared" si="2418"/>
        <v>#VALUE!</v>
      </c>
      <c r="BG741" s="151"/>
      <c r="BH741" s="151"/>
      <c r="BI741" s="151"/>
      <c r="BJ741" s="151"/>
      <c r="BK741" s="151"/>
      <c r="BL741" s="151"/>
      <c r="BM741" s="155"/>
      <c r="BN741" s="151"/>
      <c r="BO741" s="151"/>
      <c r="BP741" s="151"/>
      <c r="BQ741" s="151"/>
      <c r="BR741" s="151"/>
      <c r="BS741" s="151"/>
      <c r="BT741" s="151"/>
      <c r="BU741" s="151"/>
      <c r="BV741" s="151"/>
      <c r="BW741" s="151"/>
      <c r="BX741" s="151"/>
      <c r="BY741" s="151"/>
      <c r="BZ741" s="151"/>
      <c r="CA741" s="151"/>
      <c r="CB741" s="151"/>
      <c r="CC741" s="151"/>
      <c r="CD741" s="151"/>
      <c r="CE741" s="151"/>
      <c r="CF741" s="151"/>
      <c r="CG741" s="151"/>
      <c r="CH741" s="151"/>
      <c r="CI741" s="151"/>
      <c r="CJ741" s="151"/>
      <c r="CK741" s="151"/>
      <c r="CL741" s="151"/>
      <c r="CM741" s="151"/>
      <c r="CN741" s="151"/>
      <c r="CO741" s="151"/>
      <c r="CP741" s="151"/>
      <c r="CQ741" s="151"/>
      <c r="CR741" s="151"/>
      <c r="CS741" s="151"/>
      <c r="CT741" s="151"/>
      <c r="CU741" s="151"/>
      <c r="CV741" s="151"/>
      <c r="CW741" s="151"/>
      <c r="CX741" s="151"/>
      <c r="CY741" s="151"/>
      <c r="CZ741" s="151"/>
      <c r="DA741" s="151"/>
      <c r="DB741" s="151"/>
      <c r="DC741" s="151"/>
      <c r="DD741" s="151"/>
      <c r="DE741" s="151"/>
    </row>
    <row r="742" spans="1:109" ht="15" customHeight="1" x14ac:dyDescent="0.2">
      <c r="A742" s="9">
        <f>Input!A742</f>
        <v>9776</v>
      </c>
      <c r="B742" s="9" t="str">
        <f>Input!B742</f>
        <v>M39_1_65-2,1</v>
      </c>
      <c r="C742" s="9">
        <f>Input!O742</f>
        <v>1.3123233790453552</v>
      </c>
      <c r="D742" s="9">
        <f>C742*Input!P742/100</f>
        <v>2.9162363737177729E-3</v>
      </c>
      <c r="E742" s="11">
        <f>Input!M742</f>
        <v>0.62276869060209072</v>
      </c>
      <c r="F742" s="12">
        <f>E742*Input!N742/100</f>
        <v>5.0575997869827495E-5</v>
      </c>
      <c r="G742" s="13">
        <f t="shared" si="2393"/>
        <v>85.867347060216261</v>
      </c>
      <c r="H742" s="12">
        <f>G742*Input!L742/100</f>
        <v>6.7159721113823232E-3</v>
      </c>
      <c r="I742" s="9">
        <v>0.3</v>
      </c>
      <c r="J742" s="21">
        <f>(((C742*$G$4*0.000000001*Input!G742*(234/233))-(I742*0.000000000000001))/Input!F742)*1000000000000</f>
        <v>23.427057187379063</v>
      </c>
      <c r="K742" s="9">
        <f>J742*Input!P742/100</f>
        <v>5.2059452258405609E-2</v>
      </c>
      <c r="L742" s="14">
        <f t="shared" si="2394"/>
        <v>0.32397917198197956</v>
      </c>
      <c r="M742" s="22">
        <f>L742*Input!P742/100</f>
        <v>7.1994438318100063E-4</v>
      </c>
      <c r="N742" s="9">
        <v>5.0000000000000001E-3</v>
      </c>
      <c r="O742" s="21">
        <f>(((G742*$D$4*0.000000001*Input!G742*(238/236))-(N742*0.000000001))/Input!F742)*1000000</f>
        <v>0.15439839677142009</v>
      </c>
      <c r="P742" s="9">
        <f>O742*Input!N742/100</f>
        <v>1.2538929949523553E-5</v>
      </c>
      <c r="Q742" s="23">
        <f t="shared" si="2395"/>
        <v>0.11519651719776491</v>
      </c>
      <c r="R742" s="24">
        <f>Q742*Input!N742/100</f>
        <v>9.3552853512481077E-6</v>
      </c>
      <c r="S742" s="65">
        <f>Input!S742*0.0000028263/0.000000000155125</f>
        <v>2.8058035786180113</v>
      </c>
      <c r="T742" s="9">
        <f>S742*Input!T742/100</f>
        <v>1.7969223226213297E-3</v>
      </c>
      <c r="U742" s="9">
        <f>S742*1/((U741+U743)/2)</f>
        <v>2.8050381469428731</v>
      </c>
      <c r="V742" s="9">
        <f>U742*Input!T742/100</f>
        <v>1.7964321167943862E-3</v>
      </c>
      <c r="W742" s="3">
        <v>3.0000000000000001E-3</v>
      </c>
      <c r="X742" s="21">
        <f>((($L$4*0.000000001*Input!G742/Input!W742*(232/229))-(W742*0.000000001))/Input!F742)*1000000000</f>
        <v>0.51070605534689595</v>
      </c>
      <c r="Y742" s="21">
        <f>X742*Input!X742/100</f>
        <v>7.7494174288853413E-4</v>
      </c>
      <c r="Z742" s="21">
        <f t="shared" si="2396"/>
        <v>1.2469980591647644E-4</v>
      </c>
      <c r="AA742" s="21">
        <f>Z742*Input!X742/100</f>
        <v>1.8921860025555606E-7</v>
      </c>
      <c r="AB742" s="14">
        <v>0.05</v>
      </c>
      <c r="AC742" s="14">
        <v>0.85</v>
      </c>
      <c r="AD742" s="21">
        <f>(((Input!G742*$L$4*0.000000001*Input!U742*(230/229))-((AB742*0.000000000000001)+(Input!G742*AC742*0.000000000000001)))/Input!F742)*1000000000000</f>
        <v>5.888026183161605</v>
      </c>
      <c r="AE742" s="21">
        <f>AD742*Input!V742/100</f>
        <v>1.1934456874591099E-2</v>
      </c>
      <c r="AF742" s="21">
        <f t="shared" si="2397"/>
        <v>0.26842642115274223</v>
      </c>
      <c r="AG742" s="21">
        <f>AF742*Input!V742/100</f>
        <v>5.440742699836437E-4</v>
      </c>
      <c r="AH742" s="9">
        <f t="shared" si="2398"/>
        <v>2152.5809056393678</v>
      </c>
      <c r="AI742" s="3">
        <f t="shared" si="2399"/>
        <v>5.4502465462054106</v>
      </c>
      <c r="AJ742" s="22">
        <f t="shared" si="2400"/>
        <v>1805.038146942873</v>
      </c>
      <c r="AK742" s="3">
        <f t="shared" si="2401"/>
        <v>1.7964321167943862</v>
      </c>
      <c r="AL742" s="3">
        <f t="shared" si="2402"/>
        <v>2.3301609083538364</v>
      </c>
      <c r="AM742" s="3">
        <f t="shared" si="2403"/>
        <v>4.7267992358333644E-3</v>
      </c>
      <c r="AN742" s="9">
        <f>AL742*1/((AN741+AN743)/2)</f>
        <v>2.3253407371492125</v>
      </c>
      <c r="AO742" s="21">
        <f t="shared" si="2404"/>
        <v>4.7170213782249393E-3</v>
      </c>
      <c r="AP742" s="58">
        <f t="shared" si="2405"/>
        <v>147.4657</v>
      </c>
      <c r="AQ742" s="58">
        <f t="shared" si="2406"/>
        <v>0.57699999999999996</v>
      </c>
      <c r="AR742" s="58">
        <f t="shared" si="2407"/>
        <v>0.39127742925982101</v>
      </c>
      <c r="AS742" s="67">
        <f t="shared" si="2408"/>
        <v>1.0824963197663055E-3</v>
      </c>
      <c r="AT742" s="67">
        <f t="shared" si="2409"/>
        <v>1.6449230711170312E-6</v>
      </c>
      <c r="AU742" s="58">
        <v>0.75</v>
      </c>
      <c r="AV742" s="58">
        <f t="shared" si="2410"/>
        <v>0.375</v>
      </c>
      <c r="AW742" s="58">
        <f t="shared" si="2411"/>
        <v>147.44200000000001</v>
      </c>
      <c r="AX742" s="57">
        <f t="shared" si="2412"/>
        <v>0.55012781499999996</v>
      </c>
      <c r="AY742" s="47">
        <f t="shared" si="2413"/>
        <v>0.56081757341796312</v>
      </c>
      <c r="AZ742" s="9" t="str">
        <f>Input!B742</f>
        <v>M39_1_65-2,1</v>
      </c>
      <c r="BA742" s="48">
        <f>Input!E742</f>
        <v>2.1</v>
      </c>
      <c r="BB742" s="58">
        <f t="shared" si="2414"/>
        <v>2738.1898138721699</v>
      </c>
      <c r="BC742" s="22">
        <f t="shared" si="2415"/>
        <v>5.05488811809313</v>
      </c>
      <c r="BD742" s="9">
        <f t="shared" si="2416"/>
        <v>147384</v>
      </c>
      <c r="BE742" s="49">
        <f t="shared" si="2417"/>
        <v>280.40878670898155</v>
      </c>
      <c r="BF742" s="89">
        <f t="shared" si="2418"/>
        <v>0.38036487121577511</v>
      </c>
      <c r="BG742" s="85"/>
      <c r="BH742" s="85"/>
      <c r="BI742" s="85"/>
      <c r="BJ742" s="85"/>
      <c r="BK742" s="85"/>
      <c r="BL742" s="85"/>
      <c r="BM742" s="90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s="154" customFormat="1" ht="15" customHeight="1" x14ac:dyDescent="0.2">
      <c r="A743" s="137">
        <f>Input!A743</f>
        <v>9186</v>
      </c>
      <c r="B743" s="137" t="str">
        <f>Input!B743</f>
        <v>Hu1-13</v>
      </c>
      <c r="C743" s="137">
        <f>Input!O743</f>
        <v>2.0391166955169315</v>
      </c>
      <c r="D743" s="137">
        <f>C743*Input!P743/100</f>
        <v>1.6637774709683542E-2</v>
      </c>
      <c r="E743" s="138">
        <f>Input!M743</f>
        <v>2.6985830074723576</v>
      </c>
      <c r="F743" s="139">
        <f>E743*Input!N743/100</f>
        <v>3.0811743427223601E-4</v>
      </c>
      <c r="G743" s="140">
        <f t="shared" si="2393"/>
        <v>372.08062507028865</v>
      </c>
      <c r="H743" s="139">
        <f>G743*Input!L743/100</f>
        <v>2.7419281241668383E-2</v>
      </c>
      <c r="I743" s="137">
        <v>0</v>
      </c>
      <c r="J743" s="141">
        <f>(((C743*$G$4*0.000000001*Input!G743*(234/233))-(I743*0.000000000000001))/Input!F743)*1000000000000</f>
        <v>745.83113797381748</v>
      </c>
      <c r="K743" s="137">
        <f>J743*Input!P743/100</f>
        <v>6.0854636090013026</v>
      </c>
      <c r="L743" s="142">
        <f t="shared" si="2394"/>
        <v>10.314302500158282</v>
      </c>
      <c r="M743" s="143">
        <f>L743*Input!P743/100</f>
        <v>8.4157538243124191E-2</v>
      </c>
      <c r="N743" s="137">
        <v>0</v>
      </c>
      <c r="O743" s="141">
        <f>(((G743*$D$4*0.000000001*Input!G743*(238/236))-(N743*0.000000001))/Input!F743)*1000000</f>
        <v>13.709213554646114</v>
      </c>
      <c r="P743" s="137">
        <f>O743*Input!N743/100</f>
        <v>1.5652835931492057E-3</v>
      </c>
      <c r="Q743" s="144">
        <f t="shared" si="2395"/>
        <v>10.228432989195069</v>
      </c>
      <c r="R743" s="145">
        <f>Q743*Input!N743/100</f>
        <v>1.1678568050453287E-3</v>
      </c>
      <c r="S743" s="143">
        <f>Input!S743*0.0000028263/0.000000000155125</f>
        <v>1.0002728774565766</v>
      </c>
      <c r="T743" s="137">
        <f>S743*Input!T743/100</f>
        <v>1.4907499244277886E-3</v>
      </c>
      <c r="U743" s="143">
        <f>S743</f>
        <v>1.0002728774565766</v>
      </c>
      <c r="V743" s="137">
        <f>U743*Input!T743/100</f>
        <v>1.4907499244277886E-3</v>
      </c>
      <c r="W743" s="146">
        <v>0</v>
      </c>
      <c r="X743" s="141">
        <f>((($L$4*0.000000001*Input!G743/Input!W743*(232/229))-(W743*0.000000001))/Input!F743)*1000000000</f>
        <v>0.8922384915966951</v>
      </c>
      <c r="Y743" s="141">
        <f>X743*Input!X743/100</f>
        <v>4.692696909809598E-3</v>
      </c>
      <c r="Z743" s="141">
        <f t="shared" si="2396"/>
        <v>2.1785911008582643E-4</v>
      </c>
      <c r="AA743" s="141">
        <f>Z743*Input!X743/100</f>
        <v>1.1458223135432074E-6</v>
      </c>
      <c r="AB743" s="142">
        <v>0</v>
      </c>
      <c r="AC743" s="142">
        <v>0.85</v>
      </c>
      <c r="AD743" s="141">
        <f>(((Input!G743*$L$4*0.000000001*Input!U743*(230/229))-((AB743*0.000000000000001)+(Input!G743*AC743*0.000000000000001)))/Input!F743)*1000000000000</f>
        <v>224.82928939842219</v>
      </c>
      <c r="AE743" s="141">
        <f>AD743*Input!V743/100</f>
        <v>0.64528074779701738</v>
      </c>
      <c r="AF743" s="141">
        <f t="shared" si="2397"/>
        <v>10.249635386493361</v>
      </c>
      <c r="AG743" s="141">
        <f>AF743*Input!V743/100</f>
        <v>2.9417396659216694E-2</v>
      </c>
      <c r="AH743" s="137">
        <f t="shared" si="2398"/>
        <v>47047.081861554827</v>
      </c>
      <c r="AI743" s="146">
        <f t="shared" si="2399"/>
        <v>281.88779520750592</v>
      </c>
      <c r="AJ743" s="143">
        <f t="shared" si="2400"/>
        <v>0.27287745657655904</v>
      </c>
      <c r="AK743" s="146">
        <f t="shared" si="2401"/>
        <v>1.4907499244277886</v>
      </c>
      <c r="AL743" s="146">
        <f t="shared" si="2402"/>
        <v>1.0020728881267238</v>
      </c>
      <c r="AM743" s="146">
        <f t="shared" si="2403"/>
        <v>2.8783162950015077E-3</v>
      </c>
      <c r="AN743" s="137">
        <f>AF743/Q743</f>
        <v>1.0020728881267238</v>
      </c>
      <c r="AO743" s="141">
        <f t="shared" si="2404"/>
        <v>2.8783162950015077E-3</v>
      </c>
      <c r="AP743" s="137" t="str">
        <f t="shared" si="2405"/>
        <v>Out of range</v>
      </c>
      <c r="AQ743" s="137" t="e">
        <f t="shared" si="2406"/>
        <v>#VALUE!</v>
      </c>
      <c r="AR743" s="137" t="e">
        <f t="shared" si="2407"/>
        <v>#VALUE!</v>
      </c>
      <c r="AS743" s="145">
        <f t="shared" si="2408"/>
        <v>2.1299363286239894E-5</v>
      </c>
      <c r="AT743" s="145">
        <f t="shared" si="2409"/>
        <v>1.1204964473240999E-7</v>
      </c>
      <c r="AU743" s="137">
        <v>0.75</v>
      </c>
      <c r="AV743" s="137">
        <f t="shared" si="2410"/>
        <v>0.375</v>
      </c>
      <c r="AW743" s="137" t="str">
        <f t="shared" si="2411"/>
        <v>Out of range</v>
      </c>
      <c r="AX743" s="147">
        <f t="shared" si="2412"/>
        <v>326.48531492019998</v>
      </c>
      <c r="AY743" s="147" t="e">
        <f t="shared" si="2413"/>
        <v>#VALUE!</v>
      </c>
      <c r="AZ743" s="137" t="str">
        <f>Input!B743</f>
        <v>Hu1-13</v>
      </c>
      <c r="BA743" s="148">
        <f>Input!E743</f>
        <v>0</v>
      </c>
      <c r="BB743" s="137" t="e">
        <f t="shared" si="2414"/>
        <v>#VALUE!</v>
      </c>
      <c r="BC743" s="143" t="e">
        <f t="shared" si="2415"/>
        <v>#VALUE!</v>
      </c>
      <c r="BD743" s="137" t="e">
        <f t="shared" si="2416"/>
        <v>#VALUE!</v>
      </c>
      <c r="BE743" s="149" t="e">
        <f t="shared" si="2417"/>
        <v>#VALUE!</v>
      </c>
      <c r="BF743" s="150" t="e">
        <f t="shared" si="2418"/>
        <v>#VALUE!</v>
      </c>
      <c r="BG743" s="151"/>
      <c r="BH743" s="151"/>
      <c r="BI743" s="151"/>
      <c r="BJ743" s="151"/>
      <c r="BK743" s="151"/>
      <c r="BL743" s="151"/>
      <c r="BM743" s="155"/>
      <c r="BN743" s="151"/>
      <c r="BO743" s="151"/>
      <c r="BP743" s="151"/>
      <c r="BQ743" s="151"/>
      <c r="BR743" s="151"/>
      <c r="BS743" s="151"/>
      <c r="BT743" s="151"/>
      <c r="BU743" s="151"/>
      <c r="BV743" s="151"/>
      <c r="BW743" s="151"/>
      <c r="BX743" s="151"/>
      <c r="BY743" s="151"/>
      <c r="BZ743" s="151"/>
      <c r="CA743" s="151"/>
      <c r="CB743" s="151"/>
      <c r="CC743" s="151"/>
      <c r="CD743" s="151"/>
      <c r="CE743" s="151"/>
      <c r="CF743" s="151"/>
      <c r="CG743" s="151"/>
      <c r="CH743" s="151"/>
      <c r="CI743" s="151"/>
      <c r="CJ743" s="151"/>
      <c r="CK743" s="151"/>
      <c r="CL743" s="151"/>
      <c r="CM743" s="151"/>
      <c r="CN743" s="151"/>
      <c r="CO743" s="151"/>
      <c r="CP743" s="151"/>
      <c r="CQ743" s="151"/>
      <c r="CR743" s="151"/>
      <c r="CS743" s="151"/>
      <c r="CT743" s="151"/>
      <c r="CU743" s="151"/>
      <c r="CV743" s="151"/>
      <c r="CW743" s="151"/>
      <c r="CX743" s="151"/>
      <c r="CY743" s="151"/>
      <c r="CZ743" s="151"/>
      <c r="DA743" s="151"/>
      <c r="DB743" s="151"/>
      <c r="DC743" s="151"/>
      <c r="DD743" s="151"/>
      <c r="DE743" s="151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s="154" customFormat="1" ht="15" customHeight="1" x14ac:dyDescent="0.2">
      <c r="A745" s="137">
        <f>Input!A745</f>
        <v>9186</v>
      </c>
      <c r="B745" s="137" t="str">
        <f>Input!B745</f>
        <v>Hu1-13</v>
      </c>
      <c r="C745" s="137">
        <f>Input!O745</f>
        <v>2.0981728020127624</v>
      </c>
      <c r="D745" s="137">
        <f>C745*Input!P745/100</f>
        <v>2.8829391398146734E-2</v>
      </c>
      <c r="E745" s="138">
        <f>Input!M745</f>
        <v>2.6992070821310898</v>
      </c>
      <c r="F745" s="139">
        <f>E745*Input!N745/100</f>
        <v>5.7667716061970921E-4</v>
      </c>
      <c r="G745" s="140">
        <f t="shared" ref="G745:G755" si="2419">E745*137.88</f>
        <v>372.16667248423465</v>
      </c>
      <c r="H745" s="139">
        <f>G745*Input!L745/100</f>
        <v>4.9193729667347148E-2</v>
      </c>
      <c r="I745" s="137">
        <v>0</v>
      </c>
      <c r="J745" s="141">
        <f>(((C745*$G$4*0.000000001*Input!G745*(234/233))-(I745*0.000000000000001))/Input!F745)*1000000000000</f>
        <v>767.4316099864908</v>
      </c>
      <c r="K745" s="137">
        <f>J745*Input!P745/100</f>
        <v>10.544692140888719</v>
      </c>
      <c r="L745" s="142">
        <f t="shared" ref="L745:L755" si="2420">(J745/234)*602200000000*0.0000028263/(365.2425*24*60)</f>
        <v>10.613021326902595</v>
      </c>
      <c r="M745" s="143">
        <f>L745*Input!P745/100</f>
        <v>0.14582542746557461</v>
      </c>
      <c r="N745" s="137">
        <v>0</v>
      </c>
      <c r="O745" s="141">
        <f>(((G745*$D$4*0.000000001*Input!G745*(238/236))-(N745*0.000000001))/Input!F745)*1000000</f>
        <v>13.712383949163133</v>
      </c>
      <c r="P745" s="137">
        <f>O745*Input!N745/100</f>
        <v>2.9296079924654803E-3</v>
      </c>
      <c r="Q745" s="144">
        <f t="shared" ref="Q745:Q755" si="2421">(O745/238.05)*602200000000000000*0.00000000015512/(365.2425*24*60)</f>
        <v>10.230798417943946</v>
      </c>
      <c r="R745" s="145">
        <f>Q745*Input!N745/100</f>
        <v>2.1857781203932073E-3</v>
      </c>
      <c r="S745" s="143">
        <f>Input!S745*0.0000028263/0.000000000155125</f>
        <v>1.0001619167675975</v>
      </c>
      <c r="T745" s="137">
        <f>S745*Input!T745/100</f>
        <v>2.3320555090259429E-3</v>
      </c>
      <c r="U745" s="143">
        <f>S745</f>
        <v>1.0001619167675975</v>
      </c>
      <c r="V745" s="137">
        <f>U745*Input!T745/100</f>
        <v>2.3320555090259429E-3</v>
      </c>
      <c r="W745" s="146">
        <v>0</v>
      </c>
      <c r="X745" s="141">
        <f>((($L$4*0.000000001*Input!G745/Input!W745*(232/229))-(W745*0.000000001))/Input!F745)*1000000000</f>
        <v>0.8987898617242287</v>
      </c>
      <c r="Y745" s="141">
        <f>X745*Input!X745/100</f>
        <v>6.8909481007838292E-3</v>
      </c>
      <c r="Z745" s="141">
        <f t="shared" ref="Z745:Z755" si="2422">(X745/232)*6.022E+23*0.000000001*0.000000000049475/(365.2425*24*60)</f>
        <v>2.1945876721704165E-4</v>
      </c>
      <c r="AA745" s="141">
        <f>Z745*Input!X745/100</f>
        <v>1.6825723559603733E-6</v>
      </c>
      <c r="AB745" s="142">
        <v>0</v>
      </c>
      <c r="AC745" s="142">
        <v>0.85</v>
      </c>
      <c r="AD745" s="141">
        <f>(((Input!G745*$L$4*0.000000001*Input!U745*(230/229))-((AB745*0.000000000000001)+(Input!G745*AC745*0.000000000000001)))/Input!F745)*1000000000000</f>
        <v>225.13367949342808</v>
      </c>
      <c r="AE745" s="141">
        <f>AD745*Input!V745/100</f>
        <v>0.85082343069149091</v>
      </c>
      <c r="AF745" s="141">
        <f t="shared" ref="AF745:AF755" si="2423">(AD745/230)*602200000000*0.0000091577/(365.2425*24*60)</f>
        <v>10.263512081551283</v>
      </c>
      <c r="AG745" s="141">
        <f>AF745*Input!V745/100</f>
        <v>3.8787784128158129E-2</v>
      </c>
      <c r="AH745" s="137">
        <f t="shared" ref="AH745:AH755" si="2424">AF745/Z745</f>
        <v>46767.382373021414</v>
      </c>
      <c r="AI745" s="146">
        <f t="shared" ref="AI745:AI755" si="2425">AH745*SQRT((AG745/AF745)^2+(AA745/Z745)^2)</f>
        <v>399.75560154676384</v>
      </c>
      <c r="AJ745" s="143">
        <f t="shared" ref="AJ745:AJ755" si="2426">(U745-1)*1000</f>
        <v>0.16191676759746976</v>
      </c>
      <c r="AK745" s="146">
        <f t="shared" ref="AK745:AK755" si="2427">V745*1000</f>
        <v>2.3320555090259427</v>
      </c>
      <c r="AL745" s="146">
        <f t="shared" ref="AL745:AL755" si="2428">AF745/Q745</f>
        <v>1.0031975670197899</v>
      </c>
      <c r="AM745" s="146">
        <f t="shared" ref="AM745:AM755" si="2429">AL745*SQRT((R745/Q745)^2+(AG745/AF745)^2)</f>
        <v>3.7973298191262333E-3</v>
      </c>
      <c r="AN745" s="137">
        <f>AF745/Q745</f>
        <v>1.0031975670197899</v>
      </c>
      <c r="AO745" s="141">
        <f t="shared" ref="AO745:AO755" si="2430">AN745*SQRT((R745/Q745)^2+(AG745/AF745)^2)</f>
        <v>3.7973298191262333E-3</v>
      </c>
      <c r="AP745" s="137" t="str">
        <f t="shared" ref="AP745:AP755" si="2431">ThU_Alter_Kombi(AN745,U745)</f>
        <v>Out of range</v>
      </c>
      <c r="AQ745" s="137" t="e">
        <f t="shared" ref="AQ745:AQ755" si="2432">Montealter(AN745,AO745,U745,V745)</f>
        <v>#VALUE!</v>
      </c>
      <c r="AR745" s="137" t="e">
        <f t="shared" ref="AR745:AR755" si="2433">(AQ745/AP745)*100</f>
        <v>#VALUE!</v>
      </c>
      <c r="AS745" s="145">
        <f t="shared" ref="AS745:AS755" si="2434">Z745/Q745</f>
        <v>2.1450795749443145E-5</v>
      </c>
      <c r="AT745" s="145">
        <f t="shared" ref="AT745:AT755" si="2435">AS745*SQRT((Y745/X745)^2+(P745/O745)^2)</f>
        <v>1.6452533166959387E-7</v>
      </c>
      <c r="AU745" s="137">
        <v>0.75</v>
      </c>
      <c r="AV745" s="137">
        <f t="shared" ref="AV745:AV755" si="2436">AU745/2</f>
        <v>0.375</v>
      </c>
      <c r="AW745" s="137" t="str">
        <f t="shared" ref="AW745:AW755" si="2437">marincorr_age(AN745,U745,AS745,AU745)</f>
        <v>Out of range</v>
      </c>
      <c r="AX745" s="147">
        <f t="shared" ref="AX745:AX755" si="2438">marincorr_age_error(AN745, AO745, U745, V745, AS745, AT745, AU745, AV745)</f>
        <v>306.41205594579998</v>
      </c>
      <c r="AY745" s="147" t="e">
        <f t="shared" ref="AY745:AY755" si="2439">SQRT(((AU745*EXP(-0.0000091577*AW745*1000))/(0.0000091577*(EXP(-0.0000091577*AW745*1000)+(AJ745/1000)*EXP(-(0.0000091577-0.0000028263)*AW745*1000)-AS745*AU745*EXP(-0.0000091577*AW745*1000))))^2*AT745^2+((AS745*EXP(-0.0000091577*AW745*1000))/(0.0000091577*(EXP(-0.0000091577*AW745*1000)+(AJ745/1000)*EXP(-(0.0000091577-0.0000028263)*AW745*1000)-AS745*AU745*EXP(-0.0000091577*AW745*1000))))^2*AV745^2+((0.0000091577/(0.0000091577-0.0000028263))*(EXP(-(0.0000091577-0.0000028263)*AW745*1000)-1)/(0.0000091577*(EXP(-0.0000091577*AW745*1000)+(AJ745/1000)*EXP(-(0.0000091577-0.0000028263)*AW745*1000)-AS745*AU745*EXP(-0.0000091577*AW745*1000))))^2*T745^2+(1/(0.0000091577*(EXP(-0.0000091577*AW745*1000)+(AJ745/1000)*EXP(-(0.0000091577-0.0000028263)*AW745*1000)-AS745*AU745*EXP(-0.0000091577*AW745*1000))))^2*AO745^2)/1000</f>
        <v>#VALUE!</v>
      </c>
      <c r="AZ745" s="137" t="str">
        <f>Input!B745</f>
        <v>Hu1-13</v>
      </c>
      <c r="BA745" s="148">
        <f>Input!E745</f>
        <v>0</v>
      </c>
      <c r="BB745" s="137" t="e">
        <f t="shared" ref="BB745:BB755" si="2440">((U745-1)*EXP(0.0000028263*AW745*1000))*1000</f>
        <v>#VALUE!</v>
      </c>
      <c r="BC745" s="143" t="e">
        <f t="shared" ref="BC745:BC755" si="2441">SQRT((EXP(0.0000028263*AW745*1000)*V745)^2+((U745-1)*0.0000028263*EXP(0.0000028263*AW745*1000)*AX745*1000)^2)*1000</f>
        <v>#VALUE!</v>
      </c>
      <c r="BD745" s="137" t="e">
        <f t="shared" ref="BD745:BD755" si="2442">AW745*1000-58</f>
        <v>#VALUE!</v>
      </c>
      <c r="BE745" s="149" t="e">
        <f t="shared" ref="BE745:BE755" si="2443">AY745/2*1000</f>
        <v>#VALUE!</v>
      </c>
      <c r="BF745" s="150" t="e">
        <f t="shared" ref="BF745:BF755" si="2444">AY745/AW745*100</f>
        <v>#VALUE!</v>
      </c>
      <c r="BG745" s="151"/>
      <c r="BH745" s="151"/>
      <c r="BI745" s="151"/>
      <c r="BJ745" s="151"/>
      <c r="BK745" s="151"/>
      <c r="BL745" s="151"/>
      <c r="BM745" s="155"/>
      <c r="BN745" s="151"/>
      <c r="BO745" s="151"/>
      <c r="BP745" s="151"/>
      <c r="BQ745" s="151"/>
      <c r="BR745" s="151"/>
      <c r="BS745" s="151"/>
      <c r="BT745" s="151"/>
      <c r="BU745" s="151"/>
      <c r="BV745" s="151"/>
      <c r="BW745" s="151"/>
      <c r="BX745" s="151"/>
      <c r="BY745" s="151"/>
      <c r="BZ745" s="151"/>
      <c r="CA745" s="151"/>
      <c r="CB745" s="151"/>
      <c r="CC745" s="151"/>
      <c r="CD745" s="151"/>
      <c r="CE745" s="151"/>
      <c r="CF745" s="151"/>
      <c r="CG745" s="151"/>
      <c r="CH745" s="151"/>
      <c r="CI745" s="151"/>
      <c r="CJ745" s="151"/>
      <c r="CK745" s="151"/>
      <c r="CL745" s="151"/>
      <c r="CM745" s="151"/>
      <c r="CN745" s="151"/>
      <c r="CO745" s="151"/>
      <c r="CP745" s="151"/>
      <c r="CQ745" s="151"/>
      <c r="CR745" s="151"/>
      <c r="CS745" s="151"/>
      <c r="CT745" s="151"/>
      <c r="CU745" s="151"/>
      <c r="CV745" s="151"/>
      <c r="CW745" s="151"/>
      <c r="CX745" s="151"/>
      <c r="CY745" s="151"/>
      <c r="CZ745" s="151"/>
      <c r="DA745" s="151"/>
      <c r="DB745" s="151"/>
      <c r="DC745" s="151"/>
      <c r="DD745" s="151"/>
      <c r="DE745" s="151"/>
    </row>
    <row r="746" spans="1:109" ht="15" customHeight="1" x14ac:dyDescent="0.2">
      <c r="A746" s="9">
        <f>Input!A746</f>
        <v>9777</v>
      </c>
      <c r="B746" s="9" t="str">
        <f>Input!B746</f>
        <v>M39_1_65 -46,7</v>
      </c>
      <c r="C746" s="9">
        <f>Input!O746</f>
        <v>0.90312436106641714</v>
      </c>
      <c r="D746" s="9">
        <f>C746*Input!P746/100</f>
        <v>2.684460350999166E-3</v>
      </c>
      <c r="E746" s="11">
        <f>Input!M746</f>
        <v>0.49816903416974506</v>
      </c>
      <c r="F746" s="12">
        <f>E746*Input!N746/100</f>
        <v>3.7094306455488313E-5</v>
      </c>
      <c r="G746" s="13">
        <f t="shared" si="2419"/>
        <v>68.687546431324449</v>
      </c>
      <c r="H746" s="12">
        <f>G746*Input!L746/100</f>
        <v>7.4465947408926007E-3</v>
      </c>
      <c r="I746" s="9">
        <v>0.3</v>
      </c>
      <c r="J746" s="21">
        <f>(((C746*$G$4*0.000000001*Input!G746*(234/233))-(I746*0.000000000000001))/Input!F746)*1000000000000</f>
        <v>16.152859060392434</v>
      </c>
      <c r="K746" s="9">
        <f>J746*Input!P746/100</f>
        <v>4.8012999728740846E-2</v>
      </c>
      <c r="L746" s="14">
        <f t="shared" si="2420"/>
        <v>0.22338229943566493</v>
      </c>
      <c r="M746" s="22">
        <f>L746*Input!P746/100</f>
        <v>6.6398488602608513E-4</v>
      </c>
      <c r="N746" s="9">
        <v>5.0000000000000001E-3</v>
      </c>
      <c r="O746" s="21">
        <f>(((G746*$D$4*0.000000001*Input!G746*(238/236))-(N746*0.000000001))/Input!F746)*1000000</f>
        <v>0.12374091552049334</v>
      </c>
      <c r="P746" s="9">
        <f>O746*Input!N746/100</f>
        <v>9.213907582693818E-6</v>
      </c>
      <c r="Q746" s="23">
        <f t="shared" si="2421"/>
        <v>9.23229955808859E-2</v>
      </c>
      <c r="R746" s="24">
        <f>Q746*Input!N746/100</f>
        <v>6.8744888904499119E-6</v>
      </c>
      <c r="S746" s="65">
        <f>Input!S746*0.0000028263/0.000000000155125</f>
        <v>2.4087730636539701</v>
      </c>
      <c r="T746" s="9">
        <f>S746*Input!T746/100</f>
        <v>3.1303110482629975E-3</v>
      </c>
      <c r="U746" s="9">
        <f>S746*1/((U745+U747)/2)</f>
        <v>2.4064736363090979</v>
      </c>
      <c r="V746" s="9">
        <f>U746*Input!T746/100</f>
        <v>3.1273228369902376E-3</v>
      </c>
      <c r="W746" s="3">
        <v>3.0000000000000001E-3</v>
      </c>
      <c r="X746" s="21">
        <f>((($L$4*0.000000001*Input!G746/Input!W746*(232/229))-(W746*0.000000001))/Input!F746)*1000000000</f>
        <v>0.72131081901105387</v>
      </c>
      <c r="Y746" s="21">
        <f>X746*Input!X746/100</f>
        <v>1.1312435461104957E-3</v>
      </c>
      <c r="Z746" s="21">
        <f t="shared" si="2422"/>
        <v>1.7612346318282159E-4</v>
      </c>
      <c r="AA746" s="21">
        <f>Z746*Input!X746/100</f>
        <v>2.7621730576197436E-7</v>
      </c>
      <c r="AB746" s="14">
        <v>0.05</v>
      </c>
      <c r="AC746" s="14">
        <v>0.85</v>
      </c>
      <c r="AD746" s="21">
        <f>(((Input!G746*$L$4*0.000000001*Input!U746*(230/229))-((AB746*0.000000000000001)+(Input!G746*AC746*0.000000000000001)))/Input!F746)*1000000000000</f>
        <v>4.295588558039352</v>
      </c>
      <c r="AE746" s="21">
        <f>AD746*Input!V746/100</f>
        <v>1.0358086357024978E-2</v>
      </c>
      <c r="AF746" s="21">
        <f t="shared" si="2423"/>
        <v>0.19582954075113099</v>
      </c>
      <c r="AG746" s="21">
        <f>AF746*Input!V746/100</f>
        <v>4.7220986529552411E-4</v>
      </c>
      <c r="AH746" s="9">
        <f t="shared" si="2424"/>
        <v>1111.8878610049467</v>
      </c>
      <c r="AI746" s="3">
        <f t="shared" si="2425"/>
        <v>3.1983225604248737</v>
      </c>
      <c r="AJ746" s="22">
        <f t="shared" si="2426"/>
        <v>1406.4736363090979</v>
      </c>
      <c r="AK746" s="3">
        <f t="shared" si="2427"/>
        <v>3.1273228369902375</v>
      </c>
      <c r="AL746" s="3">
        <f t="shared" si="2428"/>
        <v>2.1211350381234224</v>
      </c>
      <c r="AM746" s="3">
        <f t="shared" si="2429"/>
        <v>5.1171969512979355E-3</v>
      </c>
      <c r="AN746" s="9">
        <f>AL746*1/((AN745+AN747)/2)</f>
        <v>2.1161987089656189</v>
      </c>
      <c r="AO746" s="21">
        <f t="shared" si="2430"/>
        <v>5.1052881533841243E-3</v>
      </c>
      <c r="AP746" s="58">
        <f t="shared" si="2431"/>
        <v>167.8134</v>
      </c>
      <c r="AQ746" s="58">
        <f t="shared" si="2432"/>
        <v>0.79749999999999999</v>
      </c>
      <c r="AR746" s="58">
        <f t="shared" si="2433"/>
        <v>0.47523022595335057</v>
      </c>
      <c r="AS746" s="67">
        <f t="shared" si="2434"/>
        <v>1.907687917562386E-3</v>
      </c>
      <c r="AT746" s="67">
        <f t="shared" si="2435"/>
        <v>2.9952283741309999E-6</v>
      </c>
      <c r="AU746" s="58">
        <v>0.75</v>
      </c>
      <c r="AV746" s="58">
        <f t="shared" si="2436"/>
        <v>0.375</v>
      </c>
      <c r="AW746" s="58">
        <f t="shared" si="2437"/>
        <v>167.7654</v>
      </c>
      <c r="AX746" s="57">
        <f t="shared" si="2438"/>
        <v>0.90148801079999996</v>
      </c>
      <c r="AY746" s="47">
        <f t="shared" si="2439"/>
        <v>0.91968206429693433</v>
      </c>
      <c r="AZ746" s="9" t="str">
        <f>Input!B746</f>
        <v>M39_1_65 -46,7</v>
      </c>
      <c r="BA746" s="48">
        <f>Input!E746</f>
        <v>46.7</v>
      </c>
      <c r="BB746" s="58">
        <f t="shared" si="2440"/>
        <v>2259.7200967328649</v>
      </c>
      <c r="BC746" s="22">
        <f t="shared" si="2441"/>
        <v>7.6416346494273677</v>
      </c>
      <c r="BD746" s="9">
        <f t="shared" si="2442"/>
        <v>167707.4</v>
      </c>
      <c r="BE746" s="49">
        <f t="shared" si="2443"/>
        <v>459.84103214846715</v>
      </c>
      <c r="BF746" s="89">
        <f t="shared" si="2444"/>
        <v>0.54819531577842295</v>
      </c>
      <c r="BG746" s="85"/>
      <c r="BH746" s="85"/>
      <c r="BI746" s="85"/>
      <c r="BJ746" s="85"/>
      <c r="BK746" s="85"/>
      <c r="BL746" s="85"/>
      <c r="BM746" s="90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s="154" customFormat="1" ht="15" customHeight="1" x14ac:dyDescent="0.2">
      <c r="A747" s="137">
        <f>Input!A747</f>
        <v>9186</v>
      </c>
      <c r="B747" s="137" t="str">
        <f>Input!B747</f>
        <v>Hu1-13</v>
      </c>
      <c r="C747" s="137">
        <f>Input!O747</f>
        <v>2.0822664731102103</v>
      </c>
      <c r="D747" s="137">
        <f>C747*Input!P747/100</f>
        <v>1.132063364499057E-2</v>
      </c>
      <c r="E747" s="138">
        <f>Input!M747</f>
        <v>2.6994487254383337</v>
      </c>
      <c r="F747" s="139">
        <f>E747*Input!N747/100</f>
        <v>3.1738759619257906E-4</v>
      </c>
      <c r="G747" s="140">
        <f t="shared" si="2419"/>
        <v>372.19999026343743</v>
      </c>
      <c r="H747" s="139">
        <f>G747*Input!L747/100</f>
        <v>3.1351670903596821E-2</v>
      </c>
      <c r="I747" s="137">
        <v>0</v>
      </c>
      <c r="J747" s="141">
        <f>(((C747*$G$4*0.000000001*Input!G747*(234/233))-(I747*0.000000000000001))/Input!F747)*1000000000000</f>
        <v>761.61368136452518</v>
      </c>
      <c r="K747" s="137">
        <f>J747*Input!P747/100</f>
        <v>4.1406561441975578</v>
      </c>
      <c r="L747" s="142">
        <f t="shared" si="2420"/>
        <v>10.532563603061373</v>
      </c>
      <c r="M747" s="143">
        <f>L747*Input!P747/100</f>
        <v>5.7262264668134423E-2</v>
      </c>
      <c r="N747" s="137">
        <v>0</v>
      </c>
      <c r="O747" s="141">
        <f>(((G747*$D$4*0.000000001*Input!G747*(238/236))-(N747*0.000000001))/Input!F747)*1000000</f>
        <v>13.713611534045228</v>
      </c>
      <c r="P747" s="137">
        <f>O747*Input!N747/100</f>
        <v>1.6123774305817503E-3</v>
      </c>
      <c r="Q747" s="144">
        <f t="shared" si="2421"/>
        <v>10.231714318017646</v>
      </c>
      <c r="R747" s="145">
        <f>Q747*Input!N747/100</f>
        <v>1.2029934785286584E-3</v>
      </c>
      <c r="S747" s="143">
        <f>Input!S747*0.0000028263/0.000000000155125</f>
        <v>1.0017491179598796</v>
      </c>
      <c r="T747" s="137">
        <f>S747*Input!T747/100</f>
        <v>1.1725203640785657E-3</v>
      </c>
      <c r="U747" s="143">
        <f>S747</f>
        <v>1.0017491179598796</v>
      </c>
      <c r="V747" s="137">
        <f>U747*Input!T747/100</f>
        <v>1.1725203640785657E-3</v>
      </c>
      <c r="W747" s="146">
        <v>0</v>
      </c>
      <c r="X747" s="141">
        <f>((($L$4*0.000000001*Input!G747/Input!W747*(232/229))-(W747*0.000000001))/Input!F747)*1000000000</f>
        <v>0.88230285117113927</v>
      </c>
      <c r="Y747" s="141">
        <f>X747*Input!X747/100</f>
        <v>3.9103777999189961E-3</v>
      </c>
      <c r="Z747" s="141">
        <f t="shared" si="2422"/>
        <v>2.1543311098174073E-4</v>
      </c>
      <c r="AA747" s="141">
        <f>Z747*Input!X747/100</f>
        <v>9.548023713538698E-7</v>
      </c>
      <c r="AB747" s="142">
        <v>0</v>
      </c>
      <c r="AC747" s="142">
        <v>0.85</v>
      </c>
      <c r="AD747" s="141">
        <f>(((Input!G747*$L$4*0.000000001*Input!U747*(230/229))-((AB747*0.000000000000001)+(Input!G747*AC747*0.000000000000001)))/Input!F747)*1000000000000</f>
        <v>224.76559235111029</v>
      </c>
      <c r="AE747" s="141">
        <f>AD747*Input!V747/100</f>
        <v>0.40876638067305449</v>
      </c>
      <c r="AF747" s="141">
        <f t="shared" si="2423"/>
        <v>10.246731532142846</v>
      </c>
      <c r="AG747" s="141">
        <f>AF747*Input!V747/100</f>
        <v>1.8635055829984572E-2</v>
      </c>
      <c r="AH747" s="137">
        <f t="shared" si="2424"/>
        <v>47563.401398456888</v>
      </c>
      <c r="AI747" s="146">
        <f t="shared" si="2425"/>
        <v>227.85882903425787</v>
      </c>
      <c r="AJ747" s="143">
        <f t="shared" si="2426"/>
        <v>1.7491179598796425</v>
      </c>
      <c r="AK747" s="146">
        <f t="shared" si="2427"/>
        <v>1.1725203640785657</v>
      </c>
      <c r="AL747" s="146">
        <f t="shared" si="2428"/>
        <v>1.0014677124144049</v>
      </c>
      <c r="AM747" s="146">
        <f t="shared" si="2429"/>
        <v>1.8251056049566939E-3</v>
      </c>
      <c r="AN747" s="137">
        <f>AF747/Q747</f>
        <v>1.0014677124144049</v>
      </c>
      <c r="AO747" s="141">
        <f t="shared" si="2430"/>
        <v>1.8251056049566939E-3</v>
      </c>
      <c r="AP747" s="137">
        <f t="shared" si="2431"/>
        <v>749.99199999999996</v>
      </c>
      <c r="AQ747" s="137" t="e">
        <f t="shared" si="2432"/>
        <v>#VALUE!</v>
      </c>
      <c r="AR747" s="137" t="e">
        <f t="shared" si="2433"/>
        <v>#VALUE!</v>
      </c>
      <c r="AS747" s="145">
        <f t="shared" si="2434"/>
        <v>2.1055426714013263E-5</v>
      </c>
      <c r="AT747" s="145">
        <f t="shared" si="2435"/>
        <v>9.3350758320571949E-8</v>
      </c>
      <c r="AU747" s="137">
        <v>0.75</v>
      </c>
      <c r="AV747" s="137">
        <f t="shared" si="2436"/>
        <v>0.375</v>
      </c>
      <c r="AW747" s="137">
        <f t="shared" si="2437"/>
        <v>749.99030000000005</v>
      </c>
      <c r="AX747" s="147">
        <f t="shared" si="2438"/>
        <v>343.1947972868</v>
      </c>
      <c r="AY747" s="147">
        <f t="shared" si="2439"/>
        <v>256.71937976788445</v>
      </c>
      <c r="AZ747" s="137" t="str">
        <f>Input!B747</f>
        <v>Hu1-13</v>
      </c>
      <c r="BA747" s="148">
        <f>Input!E747</f>
        <v>0</v>
      </c>
      <c r="BB747" s="137">
        <f t="shared" si="2440"/>
        <v>14.567736036232688</v>
      </c>
      <c r="BC747" s="143">
        <f t="shared" si="2441"/>
        <v>17.176423912400118</v>
      </c>
      <c r="BD747" s="137">
        <f t="shared" si="2442"/>
        <v>749932.3</v>
      </c>
      <c r="BE747" s="149">
        <f t="shared" si="2443"/>
        <v>128359.68988394222</v>
      </c>
      <c r="BF747" s="150">
        <f t="shared" si="2444"/>
        <v>34.22969333975179</v>
      </c>
      <c r="BG747" s="151"/>
      <c r="BH747" s="151"/>
      <c r="BI747" s="151"/>
      <c r="BJ747" s="151"/>
      <c r="BK747" s="151"/>
      <c r="BL747" s="151"/>
      <c r="BM747" s="155"/>
      <c r="BN747" s="151"/>
      <c r="BO747" s="151"/>
      <c r="BP747" s="151"/>
      <c r="BQ747" s="151"/>
      <c r="BR747" s="151"/>
      <c r="BS747" s="151"/>
      <c r="BT747" s="151"/>
      <c r="BU747" s="151"/>
      <c r="BV747" s="151"/>
      <c r="BW747" s="151"/>
      <c r="BX747" s="151"/>
      <c r="BY747" s="151"/>
      <c r="BZ747" s="151"/>
      <c r="CA747" s="151"/>
      <c r="CB747" s="151"/>
      <c r="CC747" s="151"/>
      <c r="CD747" s="151"/>
      <c r="CE747" s="151"/>
      <c r="CF747" s="151"/>
      <c r="CG747" s="151"/>
      <c r="CH747" s="151"/>
      <c r="CI747" s="151"/>
      <c r="CJ747" s="151"/>
      <c r="CK747" s="151"/>
      <c r="CL747" s="151"/>
      <c r="CM747" s="151"/>
      <c r="CN747" s="151"/>
      <c r="CO747" s="151"/>
      <c r="CP747" s="151"/>
      <c r="CQ747" s="151"/>
      <c r="CR747" s="151"/>
      <c r="CS747" s="151"/>
      <c r="CT747" s="151"/>
      <c r="CU747" s="151"/>
      <c r="CV747" s="151"/>
      <c r="CW747" s="151"/>
      <c r="CX747" s="151"/>
      <c r="CY747" s="151"/>
      <c r="CZ747" s="151"/>
      <c r="DA747" s="151"/>
      <c r="DB747" s="151"/>
      <c r="DC747" s="151"/>
      <c r="DD747" s="151"/>
      <c r="DE747" s="151"/>
    </row>
    <row r="748" spans="1:109" ht="15" customHeight="1" x14ac:dyDescent="0.2">
      <c r="A748" s="9">
        <f>Input!A748</f>
        <v>9778</v>
      </c>
      <c r="B748" s="9" t="str">
        <f>Input!B748</f>
        <v>M43_401_15C-0,7</v>
      </c>
      <c r="C748" s="9">
        <f>Input!O748</f>
        <v>9.1855528805661422</v>
      </c>
      <c r="D748" s="9">
        <f>C748*Input!P748/100</f>
        <v>1.9313070197766409E-2</v>
      </c>
      <c r="E748" s="11">
        <f>Input!M748</f>
        <v>4.4301242533546157</v>
      </c>
      <c r="F748" s="12">
        <f>E748*Input!N748/100</f>
        <v>2.7766646051736289E-4</v>
      </c>
      <c r="G748" s="13">
        <f t="shared" si="2419"/>
        <v>610.82553205253441</v>
      </c>
      <c r="H748" s="12">
        <f>G748*Input!L748/100</f>
        <v>2.8956160427305967E-2</v>
      </c>
      <c r="I748" s="9">
        <v>0.3</v>
      </c>
      <c r="J748" s="21">
        <f>(((C748*$G$4*0.000000001*Input!G748*(234/233))-(I748*0.000000000000001))/Input!F748)*1000000000000</f>
        <v>159.62077592440693</v>
      </c>
      <c r="K748" s="9">
        <f>J748*Input!P748/100</f>
        <v>0.33561041894083682</v>
      </c>
      <c r="L748" s="14">
        <f t="shared" si="2420"/>
        <v>2.2074393041124436</v>
      </c>
      <c r="M748" s="22">
        <f>L748*Input!P748/100</f>
        <v>4.6412481417236855E-3</v>
      </c>
      <c r="N748" s="9">
        <v>5.0000000000000001E-3</v>
      </c>
      <c r="O748" s="21">
        <f>(((G748*$D$4*0.000000001*Input!G748*(238/236))-(N748*0.000000001))/Input!F748)*1000000</f>
        <v>1.0692343344342998</v>
      </c>
      <c r="P748" s="9">
        <f>O748*Input!N748/100</f>
        <v>6.7016294832181371E-5</v>
      </c>
      <c r="Q748" s="23">
        <f t="shared" si="2421"/>
        <v>0.79775485996433149</v>
      </c>
      <c r="R748" s="24">
        <f>Q748*Input!N748/100</f>
        <v>5.0000802609336952E-5</v>
      </c>
      <c r="S748" s="65">
        <f>Input!S748*0.0000028263/0.000000000155125</f>
        <v>2.728171057483018</v>
      </c>
      <c r="T748" s="9">
        <f>S748*Input!T748/100</f>
        <v>8.3011235506918037E-4</v>
      </c>
      <c r="U748" s="9">
        <f>S748*1/((U747+U749)/2)</f>
        <v>2.7263067712747375</v>
      </c>
      <c r="V748" s="9">
        <f>U748*Input!T748/100</f>
        <v>8.2954510067703583E-4</v>
      </c>
      <c r="W748" s="3">
        <v>3.0000000000000001E-3</v>
      </c>
      <c r="X748" s="21">
        <f>((($L$4*0.000000001*Input!G748/Input!W748*(232/229))-(W748*0.000000001))/Input!F748)*1000000000</f>
        <v>8.4344953940679326E-2</v>
      </c>
      <c r="Y748" s="21">
        <f>X748*Input!X748/100</f>
        <v>1.8565397791243078E-4</v>
      </c>
      <c r="Z748" s="21">
        <f t="shared" si="2422"/>
        <v>2.0594624395617678E-5</v>
      </c>
      <c r="AA748" s="21">
        <f>Z748*Input!X748/100</f>
        <v>4.5331389300987717E-8</v>
      </c>
      <c r="AB748" s="14">
        <v>0.05</v>
      </c>
      <c r="AC748" s="14">
        <v>0.85</v>
      </c>
      <c r="AD748" s="21">
        <f>(((Input!G748*$L$4*0.000000001*Input!U748*(230/229))-((AB748*0.000000000000001)+(Input!G748*AC748*0.000000000000001)))/Input!F748)*1000000000000</f>
        <v>22.290403818142408</v>
      </c>
      <c r="AE748" s="21">
        <f>AD748*Input!V748/100</f>
        <v>3.3770087952325438E-2</v>
      </c>
      <c r="AF748" s="21">
        <f t="shared" si="2423"/>
        <v>1.0161866025773356</v>
      </c>
      <c r="AG748" s="21">
        <f>AF748*Input!V748/100</f>
        <v>1.5395284547102123E-3</v>
      </c>
      <c r="AH748" s="9">
        <f t="shared" si="2424"/>
        <v>49342.32268851524</v>
      </c>
      <c r="AI748" s="3">
        <f t="shared" si="2425"/>
        <v>131.84840509856775</v>
      </c>
      <c r="AJ748" s="22">
        <f t="shared" si="2426"/>
        <v>1726.3067712747375</v>
      </c>
      <c r="AK748" s="3">
        <f t="shared" si="2427"/>
        <v>0.8295451006770358</v>
      </c>
      <c r="AL748" s="3">
        <f t="shared" si="2428"/>
        <v>1.2738081001759995</v>
      </c>
      <c r="AM748" s="3">
        <f t="shared" si="2429"/>
        <v>1.9314772613093392E-3</v>
      </c>
      <c r="AN748" s="9">
        <f>AL748*1/((AN747+AN749)/2)</f>
        <v>1.2722233576890591</v>
      </c>
      <c r="AO748" s="21">
        <f t="shared" si="2430"/>
        <v>1.9290743137396595E-3</v>
      </c>
      <c r="AP748" s="58">
        <f t="shared" si="2431"/>
        <v>63.798000000000002</v>
      </c>
      <c r="AQ748" s="58">
        <f t="shared" si="2432"/>
        <v>0.13150000000000001</v>
      </c>
      <c r="AR748" s="58">
        <f t="shared" si="2433"/>
        <v>0.20611931408508105</v>
      </c>
      <c r="AS748" s="67">
        <f t="shared" si="2434"/>
        <v>2.5815730406880238E-5</v>
      </c>
      <c r="AT748" s="67">
        <f t="shared" si="2435"/>
        <v>5.6846740350017925E-8</v>
      </c>
      <c r="AU748" s="58">
        <v>0.75</v>
      </c>
      <c r="AV748" s="58">
        <f t="shared" si="2436"/>
        <v>0.375</v>
      </c>
      <c r="AW748" s="58">
        <f t="shared" si="2437"/>
        <v>63.797400000000003</v>
      </c>
      <c r="AX748" s="57">
        <f t="shared" si="2438"/>
        <v>0.12721125759999999</v>
      </c>
      <c r="AY748" s="47">
        <f t="shared" si="2439"/>
        <v>0.12578324074979824</v>
      </c>
      <c r="AZ748" s="9" t="str">
        <f>Input!B748</f>
        <v>M43_401_15C-0,7</v>
      </c>
      <c r="BA748" s="48">
        <f>Input!E748</f>
        <v>0.7</v>
      </c>
      <c r="BB748" s="58">
        <f t="shared" si="2440"/>
        <v>2067.4064600584093</v>
      </c>
      <c r="BC748" s="22">
        <f t="shared" si="2441"/>
        <v>1.2407499551158327</v>
      </c>
      <c r="BD748" s="9">
        <f t="shared" si="2442"/>
        <v>63739.4</v>
      </c>
      <c r="BE748" s="49">
        <f t="shared" si="2443"/>
        <v>62.891620374899119</v>
      </c>
      <c r="BF748" s="89">
        <f t="shared" si="2444"/>
        <v>0.19716044972020527</v>
      </c>
      <c r="BG748" s="85"/>
      <c r="BH748" s="85"/>
      <c r="BI748" s="85"/>
      <c r="BJ748" s="85"/>
      <c r="BK748" s="85"/>
      <c r="BL748" s="85"/>
      <c r="BM748" s="90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s="154" customFormat="1" ht="15" customHeight="1" x14ac:dyDescent="0.2">
      <c r="A749" s="137">
        <f>Input!A749</f>
        <v>9186</v>
      </c>
      <c r="B749" s="137" t="str">
        <f>Input!B749</f>
        <v>Hu1-13</v>
      </c>
      <c r="C749" s="137">
        <f>Input!O749</f>
        <v>2.0731314978761493</v>
      </c>
      <c r="D749" s="137">
        <f>C749*Input!P749/100</f>
        <v>1.4620486320115575E-2</v>
      </c>
      <c r="E749" s="138">
        <f>Input!M749</f>
        <v>2.6993068341863431</v>
      </c>
      <c r="F749" s="139">
        <f>E749*Input!N749/100</f>
        <v>2.3507282132944493E-4</v>
      </c>
      <c r="G749" s="140">
        <f t="shared" si="2419"/>
        <v>372.180426297613</v>
      </c>
      <c r="H749" s="139">
        <f>G749*Input!L749/100</f>
        <v>2.3909369823567575E-2</v>
      </c>
      <c r="I749" s="137">
        <v>0</v>
      </c>
      <c r="J749" s="141">
        <f>(((C749*$G$4*0.000000001*Input!G749*(234/233))-(I749*0.000000000000001))/Input!F749)*1000000000000</f>
        <v>758.27245573032701</v>
      </c>
      <c r="K749" s="137">
        <f>J749*Input!P749/100</f>
        <v>5.3476164330546467</v>
      </c>
      <c r="L749" s="142">
        <f t="shared" si="2420"/>
        <v>10.486356881247604</v>
      </c>
      <c r="M749" s="143">
        <f>L749*Input!P749/100</f>
        <v>7.3953648134330557E-2</v>
      </c>
      <c r="N749" s="137">
        <v>0</v>
      </c>
      <c r="O749" s="141">
        <f>(((G749*$D$4*0.000000001*Input!G749*(238/236))-(N749*0.000000001))/Input!F749)*1000000</f>
        <v>13.712890704828677</v>
      </c>
      <c r="P749" s="137">
        <f>O749*Input!N749/100</f>
        <v>1.1942058108181212E-3</v>
      </c>
      <c r="Q749" s="144">
        <f t="shared" si="2421"/>
        <v>10.231176507930382</v>
      </c>
      <c r="R749" s="145">
        <f>Q749*Input!N749/100</f>
        <v>8.9099597599607379E-4</v>
      </c>
      <c r="S749" s="143">
        <f>Input!S749*0.0000028263/0.000000000155125</f>
        <v>0.99961850965116039</v>
      </c>
      <c r="T749" s="137">
        <f>S749*Input!T749/100</f>
        <v>1.3379790538779824E-3</v>
      </c>
      <c r="U749" s="143">
        <f>S749</f>
        <v>0.99961850965116039</v>
      </c>
      <c r="V749" s="137">
        <f>U749*Input!T749/100</f>
        <v>1.3379790538779824E-3</v>
      </c>
      <c r="W749" s="146">
        <v>0</v>
      </c>
      <c r="X749" s="141">
        <f>((($L$4*0.000000001*Input!G749/Input!W749*(232/229))-(W749*0.000000001))/Input!F749)*1000000000</f>
        <v>0.87771669486204129</v>
      </c>
      <c r="Y749" s="141">
        <f>X749*Input!X749/100</f>
        <v>4.2703149852356776E-3</v>
      </c>
      <c r="Z749" s="141">
        <f t="shared" si="2422"/>
        <v>2.1431330283445201E-4</v>
      </c>
      <c r="AA749" s="141">
        <f>Z749*Input!X749/100</f>
        <v>1.0426887331488668E-6</v>
      </c>
      <c r="AB749" s="142">
        <v>0</v>
      </c>
      <c r="AC749" s="142">
        <v>0.85</v>
      </c>
      <c r="AD749" s="141">
        <f>(((Input!G749*$L$4*0.000000001*Input!U749*(230/229))-((AB749*0.000000000000001)+(Input!G749*AC749*0.000000000000001)))/Input!F749)*1000000000000</f>
        <v>224.6541046482553</v>
      </c>
      <c r="AE749" s="141">
        <f>AD749*Input!V749/100</f>
        <v>0.46571201616004143</v>
      </c>
      <c r="AF749" s="141">
        <f t="shared" si="2423"/>
        <v>10.24164897235983</v>
      </c>
      <c r="AG749" s="141">
        <f>AF749*Input!V749/100</f>
        <v>2.1231123282563869E-2</v>
      </c>
      <c r="AH749" s="137">
        <f t="shared" si="2424"/>
        <v>47788.209303419077</v>
      </c>
      <c r="AI749" s="146">
        <f t="shared" si="2425"/>
        <v>252.72736527312853</v>
      </c>
      <c r="AJ749" s="143">
        <f t="shared" si="2426"/>
        <v>-0.3814903488396082</v>
      </c>
      <c r="AK749" s="146">
        <f t="shared" si="2427"/>
        <v>1.3379790538779823</v>
      </c>
      <c r="AL749" s="146">
        <f t="shared" si="2428"/>
        <v>1.0010235835948418</v>
      </c>
      <c r="AM749" s="146">
        <f t="shared" si="2429"/>
        <v>2.0769702578599157E-3</v>
      </c>
      <c r="AN749" s="137">
        <f>AF749/Q749</f>
        <v>1.0010235835948418</v>
      </c>
      <c r="AO749" s="141">
        <f t="shared" si="2430"/>
        <v>2.0769702578599157E-3</v>
      </c>
      <c r="AP749" s="137" t="str">
        <f t="shared" si="2431"/>
        <v>Out of range</v>
      </c>
      <c r="AQ749" s="137" t="e">
        <f t="shared" si="2432"/>
        <v>#VALUE!</v>
      </c>
      <c r="AR749" s="137" t="e">
        <f t="shared" si="2433"/>
        <v>#VALUE!</v>
      </c>
      <c r="AS749" s="145">
        <f t="shared" si="2434"/>
        <v>2.0947082935020584E-5</v>
      </c>
      <c r="AT749" s="145">
        <f t="shared" si="2435"/>
        <v>1.0192921180050513E-7</v>
      </c>
      <c r="AU749" s="137">
        <v>0.75</v>
      </c>
      <c r="AV749" s="137">
        <f t="shared" si="2436"/>
        <v>0.375</v>
      </c>
      <c r="AW749" s="137" t="str">
        <f t="shared" si="2437"/>
        <v>Out of range</v>
      </c>
      <c r="AX749" s="147">
        <f t="shared" si="2438"/>
        <v>276.99254292630002</v>
      </c>
      <c r="AY749" s="147" t="e">
        <f t="shared" si="2439"/>
        <v>#VALUE!</v>
      </c>
      <c r="AZ749" s="137" t="str">
        <f>Input!B749</f>
        <v>Hu1-13</v>
      </c>
      <c r="BA749" s="148">
        <f>Input!E749</f>
        <v>0</v>
      </c>
      <c r="BB749" s="137" t="e">
        <f t="shared" si="2440"/>
        <v>#VALUE!</v>
      </c>
      <c r="BC749" s="143" t="e">
        <f t="shared" si="2441"/>
        <v>#VALUE!</v>
      </c>
      <c r="BD749" s="137" t="e">
        <f t="shared" si="2442"/>
        <v>#VALUE!</v>
      </c>
      <c r="BE749" s="149" t="e">
        <f t="shared" si="2443"/>
        <v>#VALUE!</v>
      </c>
      <c r="BF749" s="150" t="e">
        <f t="shared" si="2444"/>
        <v>#VALUE!</v>
      </c>
      <c r="BG749" s="151"/>
      <c r="BH749" s="151"/>
      <c r="BI749" s="151"/>
      <c r="BJ749" s="151"/>
      <c r="BK749" s="151"/>
      <c r="BL749" s="151"/>
      <c r="BM749" s="155"/>
      <c r="BN749" s="151"/>
      <c r="BO749" s="151"/>
      <c r="BP749" s="151"/>
      <c r="BQ749" s="151"/>
      <c r="BR749" s="151"/>
      <c r="BS749" s="151"/>
      <c r="BT749" s="151"/>
      <c r="BU749" s="151"/>
      <c r="BV749" s="151"/>
      <c r="BW749" s="151"/>
      <c r="BX749" s="151"/>
      <c r="BY749" s="151"/>
      <c r="BZ749" s="151"/>
      <c r="CA749" s="151"/>
      <c r="CB749" s="151"/>
      <c r="CC749" s="151"/>
      <c r="CD749" s="151"/>
      <c r="CE749" s="151"/>
      <c r="CF749" s="151"/>
      <c r="CG749" s="151"/>
      <c r="CH749" s="151"/>
      <c r="CI749" s="151"/>
      <c r="CJ749" s="151"/>
      <c r="CK749" s="151"/>
      <c r="CL749" s="151"/>
      <c r="CM749" s="151"/>
      <c r="CN749" s="151"/>
      <c r="CO749" s="151"/>
      <c r="CP749" s="151"/>
      <c r="CQ749" s="151"/>
      <c r="CR749" s="151"/>
      <c r="CS749" s="151"/>
      <c r="CT749" s="151"/>
      <c r="CU749" s="151"/>
      <c r="CV749" s="151"/>
      <c r="CW749" s="151"/>
      <c r="CX749" s="151"/>
      <c r="CY749" s="151"/>
      <c r="CZ749" s="151"/>
      <c r="DA749" s="151"/>
      <c r="DB749" s="151"/>
      <c r="DC749" s="151"/>
      <c r="DD749" s="151"/>
      <c r="DE749" s="151"/>
    </row>
    <row r="750" spans="1:109" ht="15" customHeight="1" x14ac:dyDescent="0.2">
      <c r="A750" s="9">
        <f>Input!A750</f>
        <v>9779</v>
      </c>
      <c r="B750" s="9" t="str">
        <f>Input!B750</f>
        <v>M43_401_15C-13,8</v>
      </c>
      <c r="C750" s="9">
        <f>Input!O750</f>
        <v>2.8479042746299879</v>
      </c>
      <c r="D750" s="9">
        <f>C750*Input!P750/100</f>
        <v>8.2557933400720651E-3</v>
      </c>
      <c r="E750" s="11">
        <f>Input!M750</f>
        <v>2.0362124083945128</v>
      </c>
      <c r="F750" s="12">
        <f>E750*Input!N750/100</f>
        <v>1.398831275943815E-4</v>
      </c>
      <c r="G750" s="13">
        <f t="shared" si="2419"/>
        <v>280.7529668694354</v>
      </c>
      <c r="H750" s="12">
        <f>G750*Input!L750/100</f>
        <v>1.8182535904872042E-2</v>
      </c>
      <c r="I750" s="9">
        <v>0.3</v>
      </c>
      <c r="J750" s="21">
        <f>(((C750*$G$4*0.000000001*Input!G750*(234/233))-(I750*0.000000000000001))/Input!F750)*1000000000000</f>
        <v>50.195644635128552</v>
      </c>
      <c r="K750" s="9">
        <f>J750*Input!P750/100</f>
        <v>0.14551221836034489</v>
      </c>
      <c r="L750" s="14">
        <f t="shared" si="2420"/>
        <v>0.69416927853626054</v>
      </c>
      <c r="M750" s="22">
        <f>L750*Input!P750/100</f>
        <v>2.0123282083864551E-3</v>
      </c>
      <c r="N750" s="9">
        <v>5.0000000000000001E-3</v>
      </c>
      <c r="O750" s="21">
        <f>(((G750*$D$4*0.000000001*Input!G750*(238/236))-(N750*0.000000001))/Input!F750)*1000000</f>
        <v>0.49846423732948547</v>
      </c>
      <c r="P750" s="9">
        <f>O750*Input!N750/100</f>
        <v>3.4243351147522833E-5</v>
      </c>
      <c r="Q750" s="23">
        <f t="shared" si="2421"/>
        <v>0.37190375864463521</v>
      </c>
      <c r="R750" s="24">
        <f>Q750*Input!N750/100</f>
        <v>2.5548936205695779E-5</v>
      </c>
      <c r="S750" s="65">
        <f>Input!S750*0.0000028263/0.000000000155125</f>
        <v>1.8441374906272152</v>
      </c>
      <c r="T750" s="9">
        <f>S750*Input!T750/100</f>
        <v>7.5104427057201214E-4</v>
      </c>
      <c r="U750" s="9">
        <f>S750*1/((U749+U751)/2)</f>
        <v>1.8443673017277289</v>
      </c>
      <c r="V750" s="9">
        <f>U750*Input!T750/100</f>
        <v>7.5113786354500474E-4</v>
      </c>
      <c r="W750" s="3">
        <v>3.0000000000000001E-3</v>
      </c>
      <c r="X750" s="21">
        <f>((($L$4*0.000000001*Input!G750/Input!W750*(232/229))-(W750*0.000000001))/Input!F750)*1000000000</f>
        <v>0.10461657485325447</v>
      </c>
      <c r="Y750" s="21">
        <f>X750*Input!X750/100</f>
        <v>2.4163903239256837E-4</v>
      </c>
      <c r="Z750" s="21">
        <f t="shared" si="2422"/>
        <v>2.5544374191894241E-5</v>
      </c>
      <c r="AA750" s="21">
        <f>Z750*Input!X750/100</f>
        <v>5.9001337708304851E-8</v>
      </c>
      <c r="AB750" s="14">
        <v>0.05</v>
      </c>
      <c r="AC750" s="14">
        <v>0.85</v>
      </c>
      <c r="AD750" s="21">
        <f>(((Input!G750*$L$4*0.000000001*Input!U750*(230/229))-((AB750*0.000000000000001)+(Input!G750*AC750*0.000000000000001)))/Input!F750)*1000000000000</f>
        <v>17.510020601412148</v>
      </c>
      <c r="AE750" s="21">
        <f>AD750*Input!V750/100</f>
        <v>3.2818023524990025E-2</v>
      </c>
      <c r="AF750" s="21">
        <f t="shared" si="2423"/>
        <v>0.79825598904250805</v>
      </c>
      <c r="AG750" s="21">
        <f>AF750*Input!V750/100</f>
        <v>1.4961252430079073E-3</v>
      </c>
      <c r="AH750" s="9">
        <f t="shared" si="2424"/>
        <v>31249.776684519882</v>
      </c>
      <c r="AI750" s="3">
        <f t="shared" si="2425"/>
        <v>92.95308674660447</v>
      </c>
      <c r="AJ750" s="22">
        <f t="shared" si="2426"/>
        <v>844.36730172772889</v>
      </c>
      <c r="AK750" s="3">
        <f t="shared" si="2427"/>
        <v>0.75113786354500478</v>
      </c>
      <c r="AL750" s="3">
        <f t="shared" si="2428"/>
        <v>2.1464047364072614</v>
      </c>
      <c r="AM750" s="3">
        <f t="shared" si="2429"/>
        <v>4.0255842597830965E-3</v>
      </c>
      <c r="AN750" s="9">
        <f>AL750*1/((AN749+AN751)/2)</f>
        <v>2.1412376214752489</v>
      </c>
      <c r="AO750" s="21">
        <f t="shared" si="2430"/>
        <v>4.015893330488178E-3</v>
      </c>
      <c r="AP750" s="58">
        <f t="shared" si="2431"/>
        <v>462.04160000000002</v>
      </c>
      <c r="AQ750" s="58">
        <f t="shared" si="2432"/>
        <v>7.6078999999999999</v>
      </c>
      <c r="AR750" s="58">
        <f t="shared" si="2433"/>
        <v>1.6465833379505221</v>
      </c>
      <c r="AS750" s="67">
        <f t="shared" si="2434"/>
        <v>6.8685442397753844E-5</v>
      </c>
      <c r="AT750" s="67">
        <f t="shared" si="2435"/>
        <v>1.5871694523937216E-7</v>
      </c>
      <c r="AU750" s="58">
        <v>0.75</v>
      </c>
      <c r="AV750" s="58">
        <f t="shared" si="2436"/>
        <v>0.375</v>
      </c>
      <c r="AW750" s="58">
        <f t="shared" si="2437"/>
        <v>462.0403</v>
      </c>
      <c r="AX750" s="57">
        <f t="shared" si="2438"/>
        <v>7.4574166105000002</v>
      </c>
      <c r="AY750" s="47">
        <f t="shared" si="2439"/>
        <v>7.5658718527608491</v>
      </c>
      <c r="AZ750" s="9" t="str">
        <f>Input!B750</f>
        <v>M43_401_15C-13,8</v>
      </c>
      <c r="BA750" s="48">
        <f>Input!E750</f>
        <v>13.8</v>
      </c>
      <c r="BB750" s="58">
        <f t="shared" si="2440"/>
        <v>3116.4571022623054</v>
      </c>
      <c r="BC750" s="22">
        <f t="shared" si="2441"/>
        <v>65.743724043352387</v>
      </c>
      <c r="BD750" s="9">
        <f t="shared" si="2442"/>
        <v>461982.3</v>
      </c>
      <c r="BE750" s="49">
        <f t="shared" si="2443"/>
        <v>3782.9359263804245</v>
      </c>
      <c r="BF750" s="89">
        <f t="shared" si="2444"/>
        <v>1.6374917626797596</v>
      </c>
      <c r="BG750" s="85"/>
      <c r="BH750" s="85"/>
      <c r="BI750" s="85"/>
      <c r="BJ750" s="85"/>
      <c r="BK750" s="85"/>
      <c r="BL750" s="85"/>
      <c r="BM750" s="90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s="154" customFormat="1" ht="15" customHeight="1" x14ac:dyDescent="0.2">
      <c r="A751" s="137">
        <f>Input!A751</f>
        <v>9186</v>
      </c>
      <c r="B751" s="137" t="str">
        <f>Input!B751</f>
        <v>Hu1-13</v>
      </c>
      <c r="C751" s="137">
        <f>Input!O751</f>
        <v>2.0865506933795963</v>
      </c>
      <c r="D751" s="137">
        <f>C751*Input!P751/100</f>
        <v>1.2415384451358431E-2</v>
      </c>
      <c r="E751" s="138">
        <f>Input!M751</f>
        <v>2.6992449391855593</v>
      </c>
      <c r="F751" s="139">
        <f>E751*Input!N751/100</f>
        <v>2.828711742367706E-4</v>
      </c>
      <c r="G751" s="140">
        <f t="shared" si="2419"/>
        <v>372.17189221490491</v>
      </c>
      <c r="H751" s="139">
        <f>G751*Input!L751/100</f>
        <v>2.1477797300333536E-2</v>
      </c>
      <c r="I751" s="137">
        <v>0</v>
      </c>
      <c r="J751" s="141">
        <f>(((C751*$G$4*0.000000001*Input!G751*(234/233))-(I751*0.000000000000001))/Input!F751)*1000000000000</f>
        <v>763.18068578652401</v>
      </c>
      <c r="K751" s="137">
        <f>J751*Input!P751/100</f>
        <v>4.5410742475391652</v>
      </c>
      <c r="L751" s="142">
        <f t="shared" si="2420"/>
        <v>10.554234135176042</v>
      </c>
      <c r="M751" s="143">
        <f>L751*Input!P751/100</f>
        <v>6.2799755976991486E-2</v>
      </c>
      <c r="N751" s="137">
        <v>0</v>
      </c>
      <c r="O751" s="141">
        <f>(((G751*$D$4*0.000000001*Input!G751*(238/236))-(N751*0.000000001))/Input!F751)*1000000</f>
        <v>13.712576268777845</v>
      </c>
      <c r="P751" s="137">
        <f>O751*Input!N751/100</f>
        <v>1.4370287389075696E-3</v>
      </c>
      <c r="Q751" s="144">
        <f t="shared" si="2421"/>
        <v>10.230941907450747</v>
      </c>
      <c r="R751" s="145">
        <f>Q751*Input!N751/100</f>
        <v>1.0721659634868089E-3</v>
      </c>
      <c r="S751" s="143">
        <f>Input!S751*0.0000028263/0.000000000155125</f>
        <v>1.0001322871664817</v>
      </c>
      <c r="T751" s="137">
        <f>S751*Input!T751/100</f>
        <v>1.1783816536594792E-3</v>
      </c>
      <c r="U751" s="143">
        <f>S751</f>
        <v>1.0001322871664817</v>
      </c>
      <c r="V751" s="137">
        <f>U751*Input!T751/100</f>
        <v>1.1783816536594792E-3</v>
      </c>
      <c r="W751" s="146">
        <v>0</v>
      </c>
      <c r="X751" s="141">
        <f>((($L$4*0.000000001*Input!G751/Input!W751*(232/229))-(W751*0.000000001))/Input!F751)*1000000000</f>
        <v>0.8799054491022642</v>
      </c>
      <c r="Y751" s="141">
        <f>X751*Input!X751/100</f>
        <v>4.2924446330284052E-3</v>
      </c>
      <c r="Z751" s="141">
        <f t="shared" si="2422"/>
        <v>2.1484773399323135E-4</v>
      </c>
      <c r="AA751" s="141">
        <f>Z751*Input!X751/100</f>
        <v>1.0480921599456738E-6</v>
      </c>
      <c r="AB751" s="142">
        <v>0</v>
      </c>
      <c r="AC751" s="142">
        <v>0.85</v>
      </c>
      <c r="AD751" s="141">
        <f>(((Input!G751*$L$4*0.000000001*Input!U751*(230/229))-((AB751*0.000000000000001)+(Input!G751*AC751*0.000000000000001)))/Input!F751)*1000000000000</f>
        <v>225.272641567298</v>
      </c>
      <c r="AE751" s="141">
        <f>AD751*Input!V751/100</f>
        <v>0.52396259058896621</v>
      </c>
      <c r="AF751" s="141">
        <f t="shared" si="2423"/>
        <v>10.26984715734825</v>
      </c>
      <c r="AG751" s="141">
        <f>AF751*Input!V751/100</f>
        <v>2.3886680975014864E-2</v>
      </c>
      <c r="AH751" s="137">
        <f t="shared" si="2424"/>
        <v>47800.58400649362</v>
      </c>
      <c r="AI751" s="146">
        <f t="shared" si="2425"/>
        <v>258.33401964433119</v>
      </c>
      <c r="AJ751" s="143">
        <f t="shared" si="2426"/>
        <v>0.132287166481726</v>
      </c>
      <c r="AK751" s="146">
        <f t="shared" si="2427"/>
        <v>1.1783816536594793</v>
      </c>
      <c r="AL751" s="146">
        <f t="shared" si="2428"/>
        <v>1.0038027046042721</v>
      </c>
      <c r="AM751" s="146">
        <f t="shared" si="2429"/>
        <v>2.3371175998437368E-3</v>
      </c>
      <c r="AN751" s="137">
        <f>AF751/Q751</f>
        <v>1.0038027046042721</v>
      </c>
      <c r="AO751" s="141">
        <f t="shared" si="2430"/>
        <v>2.3371175998437368E-3</v>
      </c>
      <c r="AP751" s="137" t="str">
        <f t="shared" si="2431"/>
        <v>Out of range</v>
      </c>
      <c r="AQ751" s="137" t="e">
        <f t="shared" si="2432"/>
        <v>#VALUE!</v>
      </c>
      <c r="AR751" s="137" t="e">
        <f t="shared" si="2433"/>
        <v>#VALUE!</v>
      </c>
      <c r="AS751" s="145">
        <f t="shared" si="2434"/>
        <v>2.0999800012232221E-5</v>
      </c>
      <c r="AT751" s="145">
        <f t="shared" si="2435"/>
        <v>1.0246700447752981E-7</v>
      </c>
      <c r="AU751" s="137">
        <v>0.75</v>
      </c>
      <c r="AV751" s="137">
        <f t="shared" si="2436"/>
        <v>0.375</v>
      </c>
      <c r="AW751" s="137" t="str">
        <f t="shared" si="2437"/>
        <v>Out of range</v>
      </c>
      <c r="AX751" s="147">
        <f t="shared" si="2438"/>
        <v>211.84595019860001</v>
      </c>
      <c r="AY751" s="147" t="e">
        <f t="shared" si="2439"/>
        <v>#VALUE!</v>
      </c>
      <c r="AZ751" s="137" t="str">
        <f>Input!B751</f>
        <v>Hu1-13</v>
      </c>
      <c r="BA751" s="148">
        <f>Input!E751</f>
        <v>0</v>
      </c>
      <c r="BB751" s="137" t="e">
        <f t="shared" si="2440"/>
        <v>#VALUE!</v>
      </c>
      <c r="BC751" s="143" t="e">
        <f t="shared" si="2441"/>
        <v>#VALUE!</v>
      </c>
      <c r="BD751" s="137" t="e">
        <f t="shared" si="2442"/>
        <v>#VALUE!</v>
      </c>
      <c r="BE751" s="149" t="e">
        <f t="shared" si="2443"/>
        <v>#VALUE!</v>
      </c>
      <c r="BF751" s="150" t="e">
        <f t="shared" si="2444"/>
        <v>#VALUE!</v>
      </c>
      <c r="BG751" s="151"/>
      <c r="BH751" s="151"/>
      <c r="BI751" s="151"/>
      <c r="BJ751" s="151"/>
      <c r="BK751" s="151"/>
      <c r="BL751" s="151"/>
      <c r="BM751" s="155"/>
      <c r="BN751" s="151"/>
      <c r="BO751" s="151"/>
      <c r="BP751" s="151"/>
      <c r="BQ751" s="151"/>
      <c r="BR751" s="151"/>
      <c r="BS751" s="151"/>
      <c r="BT751" s="151"/>
      <c r="BU751" s="151"/>
      <c r="BV751" s="151"/>
      <c r="BW751" s="151"/>
      <c r="BX751" s="151"/>
      <c r="BY751" s="151"/>
      <c r="BZ751" s="151"/>
      <c r="CA751" s="151"/>
      <c r="CB751" s="151"/>
      <c r="CC751" s="151"/>
      <c r="CD751" s="151"/>
      <c r="CE751" s="151"/>
      <c r="CF751" s="151"/>
      <c r="CG751" s="151"/>
      <c r="CH751" s="151"/>
      <c r="CI751" s="151"/>
      <c r="CJ751" s="151"/>
      <c r="CK751" s="151"/>
      <c r="CL751" s="151"/>
      <c r="CM751" s="151"/>
      <c r="CN751" s="151"/>
      <c r="CO751" s="151"/>
      <c r="CP751" s="151"/>
      <c r="CQ751" s="151"/>
      <c r="CR751" s="151"/>
      <c r="CS751" s="151"/>
      <c r="CT751" s="151"/>
      <c r="CU751" s="151"/>
      <c r="CV751" s="151"/>
      <c r="CW751" s="151"/>
      <c r="CX751" s="151"/>
      <c r="CY751" s="151"/>
      <c r="CZ751" s="151"/>
      <c r="DA751" s="151"/>
      <c r="DB751" s="151"/>
      <c r="DC751" s="151"/>
      <c r="DD751" s="151"/>
      <c r="DE751" s="151"/>
    </row>
    <row r="752" spans="1:109" ht="15" customHeight="1" x14ac:dyDescent="0.2">
      <c r="A752" s="9">
        <f>Input!A752</f>
        <v>9780</v>
      </c>
      <c r="B752" s="9" t="str">
        <f>Input!B752</f>
        <v>M43_401_15C-28,6</v>
      </c>
      <c r="C752" s="9">
        <f>Input!O752</f>
        <v>2.9736830989424945</v>
      </c>
      <c r="D752" s="9">
        <f>C752*Input!P752/100</f>
        <v>6.5627468609685477E-3</v>
      </c>
      <c r="E752" s="11">
        <f>Input!M752</f>
        <v>2.1047064226312591</v>
      </c>
      <c r="F752" s="12">
        <f>E752*Input!N752/100</f>
        <v>1.170463931177006E-4</v>
      </c>
      <c r="G752" s="13">
        <f t="shared" si="2419"/>
        <v>290.19692155239801</v>
      </c>
      <c r="H752" s="12">
        <f>G752*Input!L752/100</f>
        <v>1.7425055074605428E-2</v>
      </c>
      <c r="I752" s="9">
        <v>0.3</v>
      </c>
      <c r="J752" s="21">
        <f>(((C752*$G$4*0.000000001*Input!G752*(234/233))-(I752*0.000000000000001))/Input!F752)*1000000000000</f>
        <v>50.952041943856834</v>
      </c>
      <c r="K752" s="9">
        <f>J752*Input!P752/100</f>
        <v>0.11244821394919277</v>
      </c>
      <c r="L752" s="14">
        <f t="shared" si="2420"/>
        <v>0.70462970349749754</v>
      </c>
      <c r="M752" s="22">
        <f>L752*Input!P752/100</f>
        <v>1.5550770613109053E-3</v>
      </c>
      <c r="N752" s="9">
        <v>5.0000000000000001E-3</v>
      </c>
      <c r="O752" s="21">
        <f>(((G752*$D$4*0.000000001*Input!G752*(238/236))-(N752*0.000000001))/Input!F752)*1000000</f>
        <v>0.50087440642226178</v>
      </c>
      <c r="P752" s="9">
        <f>O752*Input!N752/100</f>
        <v>2.7854498872770386E-5</v>
      </c>
      <c r="Q752" s="23">
        <f t="shared" si="2421"/>
        <v>0.37370198382800002</v>
      </c>
      <c r="R752" s="24">
        <f>Q752*Input!N752/100</f>
        <v>2.0782218763466918E-5</v>
      </c>
      <c r="S752" s="65">
        <f>Input!S752*0.0000028263/0.000000000155125</f>
        <v>1.8637364204159632</v>
      </c>
      <c r="T752" s="9">
        <f>S752*Input!T752/100</f>
        <v>7.7889398168402282E-4</v>
      </c>
      <c r="U752" s="9">
        <f>S752*1/((U751+U753)/2)</f>
        <v>1.8635901936957502</v>
      </c>
      <c r="V752" s="9">
        <f>U752*Input!T752/100</f>
        <v>7.7883287051449905E-4</v>
      </c>
      <c r="W752" s="3">
        <v>3.0000000000000001E-3</v>
      </c>
      <c r="X752" s="21">
        <f>((($L$4*0.000000001*Input!G752/Input!W752*(232/229))-(W752*0.000000001))/Input!F752)*1000000000</f>
        <v>0.46219932134806119</v>
      </c>
      <c r="Y752" s="21">
        <f>X752*Input!X752/100</f>
        <v>8.9977512481975307E-4</v>
      </c>
      <c r="Z752" s="21">
        <f t="shared" si="2422"/>
        <v>1.128558493939946E-4</v>
      </c>
      <c r="AA752" s="21">
        <f>Z752*Input!X752/100</f>
        <v>2.1969934027369964E-7</v>
      </c>
      <c r="AB752" s="14">
        <v>0.05</v>
      </c>
      <c r="AC752" s="14">
        <v>0.85</v>
      </c>
      <c r="AD752" s="21">
        <f>(((Input!G752*$L$4*0.000000001*Input!U752*(230/229))-((AB752*0.000000000000001)+(Input!G752*AC752*0.000000000000001)))/Input!F752)*1000000000000</f>
        <v>17.837867602735919</v>
      </c>
      <c r="AE752" s="21">
        <f>AD752*Input!V752/100</f>
        <v>3.4806818342379427E-2</v>
      </c>
      <c r="AF752" s="21">
        <f t="shared" si="2423"/>
        <v>0.81320204982985045</v>
      </c>
      <c r="AG752" s="21">
        <f>AF752*Input!V752/100</f>
        <v>1.5867914626598559E-3</v>
      </c>
      <c r="AH752" s="9">
        <f t="shared" si="2424"/>
        <v>7205.6703679652019</v>
      </c>
      <c r="AI752" s="3">
        <f t="shared" si="2425"/>
        <v>19.861087217557742</v>
      </c>
      <c r="AJ752" s="22">
        <f t="shared" si="2426"/>
        <v>863.59019369575014</v>
      </c>
      <c r="AK752" s="3">
        <f t="shared" si="2427"/>
        <v>0.77883287051449901</v>
      </c>
      <c r="AL752" s="3">
        <f t="shared" si="2428"/>
        <v>2.1760710004797157</v>
      </c>
      <c r="AM752" s="3">
        <f t="shared" si="2429"/>
        <v>4.2478655104805172E-3</v>
      </c>
      <c r="AN752" s="9">
        <f>AL752*1/((AN751+AN753)/2)</f>
        <v>2.1653204514549032</v>
      </c>
      <c r="AO752" s="21">
        <f t="shared" si="2430"/>
        <v>4.2268795746304632E-3</v>
      </c>
      <c r="AP752" s="58">
        <f t="shared" si="2431"/>
        <v>458.096</v>
      </c>
      <c r="AQ752" s="58">
        <f t="shared" si="2432"/>
        <v>7.8747999999999996</v>
      </c>
      <c r="AR752" s="58">
        <f t="shared" si="2433"/>
        <v>1.7190283259404142</v>
      </c>
      <c r="AS752" s="67">
        <f t="shared" si="2434"/>
        <v>3.0199424749625519E-4</v>
      </c>
      <c r="AT752" s="67">
        <f t="shared" si="2435"/>
        <v>5.8813968282021174E-7</v>
      </c>
      <c r="AU752" s="58">
        <v>0.75</v>
      </c>
      <c r="AV752" s="58">
        <f t="shared" si="2436"/>
        <v>0.375</v>
      </c>
      <c r="AW752" s="58">
        <f t="shared" si="2437"/>
        <v>458.09</v>
      </c>
      <c r="AX752" s="57">
        <f t="shared" si="2438"/>
        <v>7.3321057081000003</v>
      </c>
      <c r="AY752" s="47">
        <f t="shared" si="2439"/>
        <v>7.6074919095743185</v>
      </c>
      <c r="AZ752" s="9" t="str">
        <f>Input!B752</f>
        <v>M43_401_15C-28,6</v>
      </c>
      <c r="BA752" s="48">
        <f>Input!E752</f>
        <v>28.6</v>
      </c>
      <c r="BB752" s="58">
        <f t="shared" si="2440"/>
        <v>3152.017838643882</v>
      </c>
      <c r="BC752" s="22">
        <f t="shared" si="2441"/>
        <v>65.380242935464778</v>
      </c>
      <c r="BD752" s="9">
        <f t="shared" si="2442"/>
        <v>458032</v>
      </c>
      <c r="BE752" s="49">
        <f t="shared" si="2443"/>
        <v>3803.7459547871595</v>
      </c>
      <c r="BF752" s="89">
        <f t="shared" si="2444"/>
        <v>1.660698096351005</v>
      </c>
      <c r="BG752" s="85"/>
      <c r="BH752" s="85"/>
      <c r="BI752" s="85"/>
      <c r="BJ752" s="85"/>
      <c r="BK752" s="85"/>
      <c r="BL752" s="85"/>
      <c r="BM752" s="90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s="154" customFormat="1" ht="15" customHeight="1" x14ac:dyDescent="0.2">
      <c r="A753" s="137">
        <f>Input!A753</f>
        <v>9186</v>
      </c>
      <c r="B753" s="137" t="str">
        <f>Input!B753</f>
        <v>Hu1-13</v>
      </c>
      <c r="C753" s="137">
        <f>Input!O753</f>
        <v>2.0721785487534192</v>
      </c>
      <c r="D753" s="137">
        <f>C753*Input!P753/100</f>
        <v>1.6019664674556906E-2</v>
      </c>
      <c r="E753" s="138">
        <f>Input!M753</f>
        <v>2.6989227128012474</v>
      </c>
      <c r="F753" s="139">
        <f>E753*Input!N753/100</f>
        <v>2.687675891441562E-4</v>
      </c>
      <c r="G753" s="140">
        <f t="shared" si="2419"/>
        <v>372.127463641036</v>
      </c>
      <c r="H753" s="139">
        <f>G753*Input!L753/100</f>
        <v>2.7337463809280097E-2</v>
      </c>
      <c r="I753" s="137">
        <v>0</v>
      </c>
      <c r="J753" s="141">
        <f>(((C753*$G$4*0.000000001*Input!G753*(234/233))-(I753*0.000000000000001))/Input!F753)*1000000000000</f>
        <v>757.9239032761202</v>
      </c>
      <c r="K753" s="137">
        <f>J753*Input!P753/100</f>
        <v>5.8593825259985159</v>
      </c>
      <c r="L753" s="142">
        <f t="shared" si="2420"/>
        <v>10.481536654165602</v>
      </c>
      <c r="M753" s="143">
        <f>L753*Input!P753/100</f>
        <v>8.1031001201523761E-2</v>
      </c>
      <c r="N753" s="137">
        <v>0</v>
      </c>
      <c r="O753" s="141">
        <f>(((G753*$D$4*0.000000001*Input!G753*(238/236))-(N753*0.000000001))/Input!F753)*1000000</f>
        <v>13.710939309565086</v>
      </c>
      <c r="P753" s="137">
        <f>O753*Input!N753/100</f>
        <v>1.3653803740489041E-3</v>
      </c>
      <c r="Q753" s="144">
        <f t="shared" si="2421"/>
        <v>10.229720573524697</v>
      </c>
      <c r="R753" s="145">
        <f>Q753*Input!N753/100</f>
        <v>1.0187091772298109E-3</v>
      </c>
      <c r="S753" s="143">
        <f>Input!S753*0.0000028263/0.000000000155125</f>
        <v>1.0000246429576496</v>
      </c>
      <c r="T753" s="137">
        <f>S753*Input!T753/100</f>
        <v>1.0805980777316164E-3</v>
      </c>
      <c r="U753" s="143">
        <f>S753</f>
        <v>1.0000246429576496</v>
      </c>
      <c r="V753" s="137">
        <f>U753*Input!T753/100</f>
        <v>1.0805980777316164E-3</v>
      </c>
      <c r="W753" s="146">
        <v>0</v>
      </c>
      <c r="X753" s="141">
        <f>((($L$4*0.000000001*Input!G753/Input!W753*(232/229))-(W753*0.000000001))/Input!F753)*1000000000</f>
        <v>0.87374368512078104</v>
      </c>
      <c r="Y753" s="141">
        <f>X753*Input!X753/100</f>
        <v>4.5212805774847752E-3</v>
      </c>
      <c r="Z753" s="141">
        <f t="shared" si="2422"/>
        <v>2.1334320753510632E-4</v>
      </c>
      <c r="AA753" s="141">
        <f>Z753*Input!X753/100</f>
        <v>1.1039673499138839E-6</v>
      </c>
      <c r="AB753" s="142">
        <v>0</v>
      </c>
      <c r="AC753" s="142">
        <v>0.85</v>
      </c>
      <c r="AD753" s="141">
        <f>(((Input!G753*$L$4*0.000000001*Input!U753*(230/229))-((AB753*0.000000000000001)+(Input!G753*AC753*0.000000000000001)))/Input!F753)*1000000000000</f>
        <v>225.76731459379789</v>
      </c>
      <c r="AE753" s="141">
        <f>AD753*Input!V753/100</f>
        <v>0.52340963930258499</v>
      </c>
      <c r="AF753" s="141">
        <f t="shared" si="2423"/>
        <v>10.29239857033685</v>
      </c>
      <c r="AG753" s="141">
        <f>AF753*Input!V753/100</f>
        <v>2.3861472742194915E-2</v>
      </c>
      <c r="AH753" s="137">
        <f t="shared" si="2424"/>
        <v>48243.385337886619</v>
      </c>
      <c r="AI753" s="146">
        <f t="shared" si="2425"/>
        <v>273.5504163586204</v>
      </c>
      <c r="AJ753" s="143">
        <f t="shared" si="2426"/>
        <v>2.4642957649589903E-2</v>
      </c>
      <c r="AK753" s="146">
        <f t="shared" si="2427"/>
        <v>1.0805980777316164</v>
      </c>
      <c r="AL753" s="146">
        <f t="shared" si="2428"/>
        <v>1.0061270487655714</v>
      </c>
      <c r="AM753" s="146">
        <f t="shared" si="2429"/>
        <v>2.3347143655003269E-3</v>
      </c>
      <c r="AN753" s="137">
        <f>AF753/Q753</f>
        <v>1.0061270487655714</v>
      </c>
      <c r="AO753" s="141">
        <f t="shared" si="2430"/>
        <v>2.3347143655003269E-3</v>
      </c>
      <c r="AP753" s="137" t="str">
        <f t="shared" si="2431"/>
        <v>Out of range</v>
      </c>
      <c r="AQ753" s="137" t="e">
        <f t="shared" si="2432"/>
        <v>#VALUE!</v>
      </c>
      <c r="AR753" s="137" t="e">
        <f t="shared" si="2433"/>
        <v>#VALUE!</v>
      </c>
      <c r="AS753" s="145">
        <f t="shared" si="2434"/>
        <v>2.0855233141680816E-5</v>
      </c>
      <c r="AT753" s="145">
        <f t="shared" si="2435"/>
        <v>1.0793762673220265E-7</v>
      </c>
      <c r="AU753" s="137">
        <v>0.75</v>
      </c>
      <c r="AV753" s="137">
        <f t="shared" si="2436"/>
        <v>0.375</v>
      </c>
      <c r="AW753" s="137" t="str">
        <f t="shared" si="2437"/>
        <v>Out of range</v>
      </c>
      <c r="AX753" s="147">
        <f t="shared" si="2438"/>
        <v>104.56266901719999</v>
      </c>
      <c r="AY753" s="147" t="e">
        <f t="shared" si="2439"/>
        <v>#VALUE!</v>
      </c>
      <c r="AZ753" s="137" t="str">
        <f>Input!B753</f>
        <v>Hu1-13</v>
      </c>
      <c r="BA753" s="148">
        <f>Input!E753</f>
        <v>0</v>
      </c>
      <c r="BB753" s="137" t="e">
        <f t="shared" si="2440"/>
        <v>#VALUE!</v>
      </c>
      <c r="BC753" s="143" t="e">
        <f t="shared" si="2441"/>
        <v>#VALUE!</v>
      </c>
      <c r="BD753" s="137" t="e">
        <f t="shared" si="2442"/>
        <v>#VALUE!</v>
      </c>
      <c r="BE753" s="149" t="e">
        <f t="shared" si="2443"/>
        <v>#VALUE!</v>
      </c>
      <c r="BF753" s="150" t="e">
        <f t="shared" si="2444"/>
        <v>#VALUE!</v>
      </c>
      <c r="BG753" s="151"/>
      <c r="BH753" s="151"/>
      <c r="BI753" s="151"/>
      <c r="BJ753" s="151"/>
      <c r="BK753" s="151"/>
      <c r="BL753" s="151"/>
      <c r="BM753" s="155"/>
      <c r="BN753" s="151"/>
      <c r="BO753" s="151"/>
      <c r="BP753" s="151"/>
      <c r="BQ753" s="151"/>
      <c r="BR753" s="151"/>
      <c r="BS753" s="151"/>
      <c r="BT753" s="151"/>
      <c r="BU753" s="151"/>
      <c r="BV753" s="151"/>
      <c r="BW753" s="151"/>
      <c r="BX753" s="151"/>
      <c r="BY753" s="151"/>
      <c r="BZ753" s="151"/>
      <c r="CA753" s="151"/>
      <c r="CB753" s="151"/>
      <c r="CC753" s="151"/>
      <c r="CD753" s="151"/>
      <c r="CE753" s="151"/>
      <c r="CF753" s="151"/>
      <c r="CG753" s="151"/>
      <c r="CH753" s="151"/>
      <c r="CI753" s="151"/>
      <c r="CJ753" s="151"/>
      <c r="CK753" s="151"/>
      <c r="CL753" s="151"/>
      <c r="CM753" s="151"/>
      <c r="CN753" s="151"/>
      <c r="CO753" s="151"/>
      <c r="CP753" s="151"/>
      <c r="CQ753" s="151"/>
      <c r="CR753" s="151"/>
      <c r="CS753" s="151"/>
      <c r="CT753" s="151"/>
      <c r="CU753" s="151"/>
      <c r="CV753" s="151"/>
      <c r="CW753" s="151"/>
      <c r="CX753" s="151"/>
      <c r="CY753" s="151"/>
      <c r="CZ753" s="151"/>
      <c r="DA753" s="151"/>
      <c r="DB753" s="151"/>
      <c r="DC753" s="151"/>
      <c r="DD753" s="151"/>
      <c r="DE753" s="151"/>
    </row>
    <row r="754" spans="1:109" ht="15" customHeight="1" x14ac:dyDescent="0.2">
      <c r="A754" s="9">
        <f>Input!A754</f>
        <v>9781</v>
      </c>
      <c r="B754" s="9" t="str">
        <f>Input!B754</f>
        <v>M43_401_15C-36,2</v>
      </c>
      <c r="C754" s="9">
        <f>Input!O754</f>
        <v>2.4507823794945454</v>
      </c>
      <c r="D754" s="9">
        <f>C754*Input!P754/100</f>
        <v>6.643024598747705E-3</v>
      </c>
      <c r="E754" s="11">
        <f>Input!M754</f>
        <v>1.9143009785607719</v>
      </c>
      <c r="F754" s="12">
        <f>E754*Input!N754/100</f>
        <v>7.5995874108177516E-5</v>
      </c>
      <c r="G754" s="13">
        <f t="shared" si="2419"/>
        <v>263.94381892395921</v>
      </c>
      <c r="H754" s="12">
        <f>G754*Input!L754/100</f>
        <v>1.73813017332409E-2</v>
      </c>
      <c r="I754" s="9">
        <v>0.3</v>
      </c>
      <c r="J754" s="21">
        <f>(((C754*$G$4*0.000000001*Input!G754*(234/233))-(I754*0.000000000000001))/Input!F754)*1000000000000</f>
        <v>43.850524511549992</v>
      </c>
      <c r="K754" s="9">
        <f>J754*Input!P754/100</f>
        <v>0.11886004870750465</v>
      </c>
      <c r="L754" s="14">
        <f t="shared" si="2420"/>
        <v>0.60642087943854361</v>
      </c>
      <c r="M754" s="22">
        <f>L754*Input!P754/100</f>
        <v>1.6437480753127098E-3</v>
      </c>
      <c r="N754" s="9">
        <v>5.0000000000000001E-3</v>
      </c>
      <c r="O754" s="21">
        <f>(((G754*$D$4*0.000000001*Input!G754*(238/236))-(N754*0.000000001))/Input!F754)*1000000</f>
        <v>0.47571965666774751</v>
      </c>
      <c r="P754" s="9">
        <f>O754*Input!N754/100</f>
        <v>1.8885604481113655E-5</v>
      </c>
      <c r="Q754" s="23">
        <f t="shared" si="2421"/>
        <v>0.35493404566740278</v>
      </c>
      <c r="R754" s="24">
        <f>Q754*Input!N754/100</f>
        <v>1.4090534013896581E-5</v>
      </c>
      <c r="S754" s="65">
        <f>Input!S754*0.0000028263/0.000000000155125</f>
        <v>1.6925212188124161</v>
      </c>
      <c r="T754" s="9">
        <f>S754*Input!T754/100</f>
        <v>8.5908636893128614E-4</v>
      </c>
      <c r="U754" s="9">
        <f>S754*1/((U753+U755)/2)</f>
        <v>1.6929322803635467</v>
      </c>
      <c r="V754" s="9">
        <f>U754*Input!T754/100</f>
        <v>8.592950146909037E-4</v>
      </c>
      <c r="W754" s="3">
        <v>3.0000000000000001E-3</v>
      </c>
      <c r="X754" s="21">
        <f>((($L$4*0.000000001*Input!G754/Input!W754*(232/229))-(W754*0.000000001))/Input!F754)*1000000000</f>
        <v>7.8259372006788078E-2</v>
      </c>
      <c r="Y754" s="21">
        <f>X754*Input!X754/100</f>
        <v>2.051294115951746E-4</v>
      </c>
      <c r="Z754" s="21">
        <f t="shared" si="2422"/>
        <v>1.910869941372258E-5</v>
      </c>
      <c r="AA754" s="21">
        <f>Z754*Input!X754/100</f>
        <v>5.0086732956993048E-8</v>
      </c>
      <c r="AB754" s="14">
        <v>0.05</v>
      </c>
      <c r="AC754" s="14">
        <v>0.85</v>
      </c>
      <c r="AD754" s="21">
        <f>(((Input!G754*$L$4*0.000000001*Input!U754*(230/229))-((AB754*0.000000000000001)+(Input!G754*AC754*0.000000000000001)))/Input!F754)*1000000000000</f>
        <v>15.201384183710964</v>
      </c>
      <c r="AE754" s="21">
        <f>AD754*Input!V754/100</f>
        <v>3.0573270615230429E-2</v>
      </c>
      <c r="AF754" s="21">
        <f t="shared" si="2423"/>
        <v>0.69300866301691855</v>
      </c>
      <c r="AG754" s="21">
        <f>AF754*Input!V754/100</f>
        <v>1.3937902717976686E-3</v>
      </c>
      <c r="AH754" s="9">
        <f t="shared" si="2424"/>
        <v>36266.657819696848</v>
      </c>
      <c r="AI754" s="3">
        <f t="shared" si="2425"/>
        <v>119.81950831988189</v>
      </c>
      <c r="AJ754" s="22">
        <f t="shared" si="2426"/>
        <v>692.93228036354674</v>
      </c>
      <c r="AK754" s="3">
        <f t="shared" si="2427"/>
        <v>0.85929501469090375</v>
      </c>
      <c r="AL754" s="3">
        <f t="shared" si="2428"/>
        <v>1.9524998277181744</v>
      </c>
      <c r="AM754" s="3">
        <f t="shared" si="2429"/>
        <v>3.9276642721754679E-3</v>
      </c>
      <c r="AN754" s="9">
        <f>AL754*1/((AN753+AN755)/2)</f>
        <v>1.9432197487671463</v>
      </c>
      <c r="AO754" s="21">
        <f t="shared" si="2430"/>
        <v>3.9089963911229418E-3</v>
      </c>
      <c r="AP754" s="58">
        <f t="shared" si="2431"/>
        <v>483.1155</v>
      </c>
      <c r="AQ754" s="58">
        <f t="shared" si="2432"/>
        <v>10.117100000000001</v>
      </c>
      <c r="AR754" s="58">
        <f t="shared" si="2433"/>
        <v>2.0941369092898077</v>
      </c>
      <c r="AS754" s="67">
        <f t="shared" si="2434"/>
        <v>5.3837324559247059E-5</v>
      </c>
      <c r="AT754" s="67">
        <f t="shared" si="2435"/>
        <v>1.411317904346787E-7</v>
      </c>
      <c r="AU754" s="58">
        <v>0.75</v>
      </c>
      <c r="AV754" s="58">
        <f t="shared" si="2436"/>
        <v>0.375</v>
      </c>
      <c r="AW754" s="58">
        <f t="shared" si="2437"/>
        <v>483.11430000000001</v>
      </c>
      <c r="AX754" s="57">
        <f t="shared" si="2438"/>
        <v>9.5886704325000007</v>
      </c>
      <c r="AY754" s="47">
        <f t="shared" si="2439"/>
        <v>10.019938094272515</v>
      </c>
      <c r="AZ754" s="9" t="str">
        <f>Input!B754</f>
        <v>M43_401_15C-36,2</v>
      </c>
      <c r="BA754" s="48">
        <f>Input!E754</f>
        <v>36.200000000000003</v>
      </c>
      <c r="BB754" s="58">
        <f t="shared" si="2440"/>
        <v>2714.4868825535868</v>
      </c>
      <c r="BC754" s="22">
        <f t="shared" si="2441"/>
        <v>73.640817410605621</v>
      </c>
      <c r="BD754" s="9">
        <f t="shared" si="2442"/>
        <v>483056.3</v>
      </c>
      <c r="BE754" s="49">
        <f t="shared" si="2443"/>
        <v>5009.9690471362574</v>
      </c>
      <c r="BF754" s="89">
        <f t="shared" si="2444"/>
        <v>2.0740305336175133</v>
      </c>
      <c r="BG754" s="85"/>
      <c r="BH754" s="85"/>
      <c r="BI754" s="85"/>
      <c r="BJ754" s="85"/>
      <c r="BK754" s="85"/>
      <c r="BL754" s="85"/>
      <c r="BM754" s="90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s="154" customFormat="1" ht="15" customHeight="1" x14ac:dyDescent="0.2">
      <c r="A755" s="137">
        <f>Input!A755</f>
        <v>9186</v>
      </c>
      <c r="B755" s="137" t="str">
        <f>Input!B755</f>
        <v>Hu1-13</v>
      </c>
      <c r="C755" s="137">
        <f>Input!O755</f>
        <v>2.0880526046517258</v>
      </c>
      <c r="D755" s="137">
        <f>C755*Input!P755/100</f>
        <v>1.1100188925244128E-2</v>
      </c>
      <c r="E755" s="138">
        <f>Input!M755</f>
        <v>2.6990671609589918</v>
      </c>
      <c r="F755" s="139">
        <f>E755*Input!N755/100</f>
        <v>1.6894990624513159E-4</v>
      </c>
      <c r="G755" s="140">
        <f t="shared" si="2419"/>
        <v>372.14738015302578</v>
      </c>
      <c r="H755" s="139">
        <f>G755*Input!L755/100</f>
        <v>1.9029026696579399E-2</v>
      </c>
      <c r="I755" s="137">
        <v>0</v>
      </c>
      <c r="J755" s="141">
        <f>(((C755*$G$4*0.000000001*Input!G755*(234/233))-(I755*0.000000000000001))/Input!F755)*1000000000000</f>
        <v>763.73002766366631</v>
      </c>
      <c r="K755" s="137">
        <f>J755*Input!P755/100</f>
        <v>4.0600258710257071</v>
      </c>
      <c r="L755" s="142">
        <f t="shared" si="2420"/>
        <v>10.561831134025198</v>
      </c>
      <c r="M755" s="143">
        <f>L755*Input!P755/100</f>
        <v>5.6147206599596051E-2</v>
      </c>
      <c r="N755" s="137">
        <v>0</v>
      </c>
      <c r="O755" s="141">
        <f>(((G755*$D$4*0.000000001*Input!G755*(238/236))-(N755*0.000000001))/Input!F755)*1000000</f>
        <v>13.711673128253121</v>
      </c>
      <c r="P755" s="137">
        <f>O755*Input!N755/100</f>
        <v>8.5829131004623105E-4</v>
      </c>
      <c r="Q755" s="144">
        <f t="shared" si="2421"/>
        <v>10.230268075045982</v>
      </c>
      <c r="R755" s="145">
        <f>Q755*Input!N755/100</f>
        <v>6.4037044247816015E-4</v>
      </c>
      <c r="S755" s="143">
        <f>Input!S755*0.0000028263/0.000000000155125</f>
        <v>0.99948973625775273</v>
      </c>
      <c r="T755" s="137">
        <f>S755*Input!T755/100</f>
        <v>7.6626276853807842E-4</v>
      </c>
      <c r="U755" s="143">
        <f>S755</f>
        <v>0.99948973625775273</v>
      </c>
      <c r="V755" s="137">
        <f>U755*Input!T755/100</f>
        <v>7.6626276853807842E-4</v>
      </c>
      <c r="W755" s="146">
        <v>0</v>
      </c>
      <c r="X755" s="141">
        <f>((($L$4*0.000000001*Input!G755/Input!W755*(232/229))-(W755*0.000000001))/Input!F755)*1000000000</f>
        <v>0.86010191087060173</v>
      </c>
      <c r="Y755" s="141">
        <f>X755*Input!X755/100</f>
        <v>3.0340365520607543E-3</v>
      </c>
      <c r="Z755" s="141">
        <f t="shared" si="2422"/>
        <v>2.1001227659441424E-4</v>
      </c>
      <c r="AA755" s="141">
        <f>Z755*Input!X755/100</f>
        <v>7.4082491332216964E-7</v>
      </c>
      <c r="AB755" s="142">
        <v>0</v>
      </c>
      <c r="AC755" s="142">
        <v>0.85</v>
      </c>
      <c r="AD755" s="141">
        <f>(((Input!G755*$L$4*0.000000001*Input!U755*(230/229))-((AB755*0.000000000000001)+(Input!G755*AC755*0.000000000000001)))/Input!F755)*1000000000000</f>
        <v>225.17286449187961</v>
      </c>
      <c r="AE755" s="141">
        <f>AD755*Input!V755/100</f>
        <v>0.52173300369556985</v>
      </c>
      <c r="AF755" s="141">
        <f t="shared" si="2423"/>
        <v>10.265298467781577</v>
      </c>
      <c r="AG755" s="141">
        <f>AF755*Input!V755/100</f>
        <v>2.3785037400100916E-2</v>
      </c>
      <c r="AH755" s="137">
        <f t="shared" si="2424"/>
        <v>48879.516160888117</v>
      </c>
      <c r="AI755" s="146">
        <f t="shared" si="2425"/>
        <v>206.29310745034647</v>
      </c>
      <c r="AJ755" s="143">
        <f t="shared" si="2426"/>
        <v>-0.51026374224727444</v>
      </c>
      <c r="AK755" s="146">
        <f t="shared" si="2427"/>
        <v>0.7662627685380784</v>
      </c>
      <c r="AL755" s="146">
        <f t="shared" si="2428"/>
        <v>1.0034241910845956</v>
      </c>
      <c r="AM755" s="146">
        <f t="shared" si="2429"/>
        <v>2.3258154337105355E-3</v>
      </c>
      <c r="AN755" s="137">
        <f>AF755/Q755</f>
        <v>1.0034241910845956</v>
      </c>
      <c r="AO755" s="141">
        <f t="shared" si="2430"/>
        <v>2.3258154337105355E-3</v>
      </c>
      <c r="AP755" s="137" t="str">
        <f t="shared" si="2431"/>
        <v>Out of range</v>
      </c>
      <c r="AQ755" s="137" t="e">
        <f t="shared" si="2432"/>
        <v>#VALUE!</v>
      </c>
      <c r="AR755" s="137" t="e">
        <f t="shared" si="2433"/>
        <v>#VALUE!</v>
      </c>
      <c r="AS755" s="145">
        <f t="shared" si="2434"/>
        <v>2.0528521349961819E-5</v>
      </c>
      <c r="AT755" s="145">
        <f t="shared" si="2435"/>
        <v>7.2426405117300606E-8</v>
      </c>
      <c r="AU755" s="137">
        <v>0.75</v>
      </c>
      <c r="AV755" s="137">
        <f t="shared" si="2436"/>
        <v>0.375</v>
      </c>
      <c r="AW755" s="137" t="str">
        <f t="shared" si="2437"/>
        <v>Out of range</v>
      </c>
      <c r="AX755" s="147">
        <f t="shared" si="2438"/>
        <v>196.52163034399999</v>
      </c>
      <c r="AY755" s="147" t="e">
        <f t="shared" si="2439"/>
        <v>#VALUE!</v>
      </c>
      <c r="AZ755" s="137" t="str">
        <f>Input!B755</f>
        <v>Hu1-13</v>
      </c>
      <c r="BA755" s="148">
        <f>Input!E755</f>
        <v>0</v>
      </c>
      <c r="BB755" s="137" t="e">
        <f t="shared" si="2440"/>
        <v>#VALUE!</v>
      </c>
      <c r="BC755" s="143" t="e">
        <f t="shared" si="2441"/>
        <v>#VALUE!</v>
      </c>
      <c r="BD755" s="137" t="e">
        <f t="shared" si="2442"/>
        <v>#VALUE!</v>
      </c>
      <c r="BE755" s="149" t="e">
        <f t="shared" si="2443"/>
        <v>#VALUE!</v>
      </c>
      <c r="BF755" s="150" t="e">
        <f t="shared" si="2444"/>
        <v>#VALUE!</v>
      </c>
      <c r="BG755" s="151"/>
      <c r="BH755" s="151"/>
      <c r="BI755" s="151"/>
      <c r="BJ755" s="151"/>
      <c r="BK755" s="151"/>
      <c r="BL755" s="151"/>
      <c r="BM755" s="155"/>
      <c r="BN755" s="151"/>
      <c r="BO755" s="151"/>
      <c r="BP755" s="151"/>
      <c r="BQ755" s="151"/>
      <c r="BR755" s="151"/>
      <c r="BS755" s="151"/>
      <c r="BT755" s="151"/>
      <c r="BU755" s="151"/>
      <c r="BV755" s="151"/>
      <c r="BW755" s="151"/>
      <c r="BX755" s="151"/>
      <c r="BY755" s="151"/>
      <c r="BZ755" s="151"/>
      <c r="CA755" s="151"/>
      <c r="CB755" s="151"/>
      <c r="CC755" s="151"/>
      <c r="CD755" s="151"/>
      <c r="CE755" s="151"/>
      <c r="CF755" s="151"/>
      <c r="CG755" s="151"/>
      <c r="CH755" s="151"/>
      <c r="CI755" s="151"/>
      <c r="CJ755" s="151"/>
      <c r="CK755" s="151"/>
      <c r="CL755" s="151"/>
      <c r="CM755" s="151"/>
      <c r="CN755" s="151"/>
      <c r="CO755" s="151"/>
      <c r="CP755" s="151"/>
      <c r="CQ755" s="151"/>
      <c r="CR755" s="151"/>
      <c r="CS755" s="151"/>
      <c r="CT755" s="151"/>
      <c r="CU755" s="151"/>
      <c r="CV755" s="151"/>
      <c r="CW755" s="151"/>
      <c r="CX755" s="151"/>
      <c r="CY755" s="151"/>
      <c r="CZ755" s="151"/>
      <c r="DA755" s="151"/>
      <c r="DB755" s="151"/>
      <c r="DC755" s="151"/>
      <c r="DD755" s="151"/>
      <c r="DE755" s="151"/>
    </row>
    <row r="756" spans="1:109" ht="15" customHeight="1" x14ac:dyDescent="0.2">
      <c r="A756" s="9">
        <f>Input!A756</f>
        <v>9782</v>
      </c>
      <c r="B756" s="9" t="str">
        <f>Input!B756</f>
        <v>M43_401_15C-57,6</v>
      </c>
      <c r="C756" s="9">
        <f>Input!O756</f>
        <v>2.26498370758509</v>
      </c>
      <c r="D756" s="9">
        <f>C756*Input!P756/100</f>
        <v>5.547161566542772E-3</v>
      </c>
      <c r="E756" s="11">
        <f>Input!M756</f>
        <v>1.8169436841910407</v>
      </c>
      <c r="F756" s="12">
        <f>E756*Input!N756/100</f>
        <v>9.420895112812971E-5</v>
      </c>
      <c r="G756" s="13">
        <f t="shared" ref="G756:G765" si="2445">E756*137.88</f>
        <v>250.52019517626067</v>
      </c>
      <c r="H756" s="12">
        <f>G756*Input!L756/100</f>
        <v>1.2993721267358864E-2</v>
      </c>
      <c r="I756" s="9">
        <v>0.3</v>
      </c>
      <c r="J756" s="21">
        <f>(((C756*$G$4*0.000000001*Input!G756*(234/233))-(I756*0.000000000000001))/Input!F756)*1000000000000</f>
        <v>39.998914033708857</v>
      </c>
      <c r="K756" s="9">
        <f>J756*Input!P756/100</f>
        <v>9.7961163203158536E-2</v>
      </c>
      <c r="L756" s="14">
        <f t="shared" ref="L756:L765" si="2446">(J756/234)*602200000000*0.0000028263/(365.2425*24*60)</f>
        <v>0.55315590623139477</v>
      </c>
      <c r="M756" s="22">
        <f>L756*Input!P756/100</f>
        <v>1.3547316800015686E-3</v>
      </c>
      <c r="N756" s="9">
        <v>5.0000000000000001E-3</v>
      </c>
      <c r="O756" s="21">
        <f>(((G756*$D$4*0.000000001*Input!G756*(238/236))-(N756*0.000000001))/Input!F756)*1000000</f>
        <v>0.44565160959170608</v>
      </c>
      <c r="P756" s="9">
        <f>O756*Input!N756/100</f>
        <v>2.3107139243498412E-5</v>
      </c>
      <c r="Q756" s="23">
        <f t="shared" ref="Q756:Q765" si="2447">(O756/238.05)*602200000000000000*0.00000000015512/(365.2425*24*60)</f>
        <v>0.33250030040496781</v>
      </c>
      <c r="R756" s="24">
        <f>Q756*Input!N756/100</f>
        <v>1.7240217637723148E-5</v>
      </c>
      <c r="S756" s="65">
        <f>Input!S756*0.0000028263/0.000000000155125</f>
        <v>1.6507559013106379</v>
      </c>
      <c r="T756" s="9">
        <f>S756*Input!T756/100</f>
        <v>7.5560117610435186E-4</v>
      </c>
      <c r="U756" s="9">
        <f>S756*1/((U755+U757)/2)</f>
        <v>1.6508977326834022</v>
      </c>
      <c r="V756" s="9">
        <f>U756*Input!T756/100</f>
        <v>7.5566609663680869E-4</v>
      </c>
      <c r="W756" s="3">
        <v>3.0000000000000001E-3</v>
      </c>
      <c r="X756" s="21">
        <f>((($L$4*0.000000001*Input!G756/Input!W756*(232/229))-(W756*0.000000001))/Input!F756)*1000000000</f>
        <v>0.79571154944098221</v>
      </c>
      <c r="Y756" s="21">
        <f>X756*Input!X756/100</f>
        <v>1.1118900295728833E-3</v>
      </c>
      <c r="Z756" s="21">
        <f t="shared" ref="Z756:Z765" si="2448">(X756/232)*6.022E+23*0.000000001*0.000000000049475/(365.2425*24*60)</f>
        <v>1.9428999273053615E-4</v>
      </c>
      <c r="AA756" s="21">
        <f>Z756*Input!X756/100</f>
        <v>2.7149173078440278E-7</v>
      </c>
      <c r="AB756" s="14">
        <v>0.05</v>
      </c>
      <c r="AC756" s="14">
        <v>0.85</v>
      </c>
      <c r="AD756" s="21">
        <f>(((Input!G756*$L$4*0.000000001*Input!U756*(230/229))-((AB756*0.000000000000001)+(Input!G756*AC756*0.000000000000001)))/Input!F756)*1000000000000</f>
        <v>13.846115969416644</v>
      </c>
      <c r="AE756" s="21">
        <f>AD756*Input!V756/100</f>
        <v>2.2554990281316786E-2</v>
      </c>
      <c r="AF756" s="21">
        <f t="shared" ref="AF756:AF765" si="2449">(AD756/230)*602200000000*0.0000091577/(365.2425*24*60)</f>
        <v>0.63122398591995765</v>
      </c>
      <c r="AG756" s="21">
        <f>AF756*Input!V756/100</f>
        <v>1.0282487088224587E-3</v>
      </c>
      <c r="AH756" s="9">
        <f t="shared" ref="AH756:AH765" si="2450">AF756/Z756</f>
        <v>3248.8754415437761</v>
      </c>
      <c r="AI756" s="3">
        <f t="shared" ref="AI756:AI765" si="2451">AH756*SQRT((AG756/AF756)^2+(AA756/Z756)^2)</f>
        <v>6.9727244234554346</v>
      </c>
      <c r="AJ756" s="22">
        <f t="shared" ref="AJ756:AJ765" si="2452">(U756-1)*1000</f>
        <v>650.89773268340218</v>
      </c>
      <c r="AK756" s="3">
        <f t="shared" ref="AK756:AK765" si="2453">V756*1000</f>
        <v>0.75566609663680873</v>
      </c>
      <c r="AL756" s="3">
        <f t="shared" ref="AL756:AL765" si="2454">AF756/Q756</f>
        <v>1.8984162875978161</v>
      </c>
      <c r="AM756" s="3">
        <f t="shared" ref="AM756:AM765" si="2455">AL756*SQRT((R756/Q756)^2+(AG756/AF756)^2)</f>
        <v>3.0940406933457625E-3</v>
      </c>
      <c r="AN756" s="9">
        <f>AL756*1/((AN755+AN757)/2)</f>
        <v>1.8910283475949157</v>
      </c>
      <c r="AO756" s="21">
        <f t="shared" ref="AO756:AO765" si="2456">AN756*SQRT((R756/Q756)^2+(AG756/AF756)^2)</f>
        <v>3.081999821615835E-3</v>
      </c>
      <c r="AP756" s="58">
        <f t="shared" ref="AP756:AP765" si="2457">ThU_Alter_Kombi(AN756,U756)</f>
        <v>498.71859999999998</v>
      </c>
      <c r="AQ756" s="58">
        <f t="shared" ref="AQ756:AQ765" si="2458">Montealter(AN756,AO756,U756,V756)</f>
        <v>9.4359000000000002</v>
      </c>
      <c r="AR756" s="58">
        <f t="shared" ref="AR756:AR765" si="2459">(AQ756/AP756)*100</f>
        <v>1.892028891643504</v>
      </c>
      <c r="AS756" s="67">
        <f t="shared" ref="AS756:AS765" si="2460">Z756/Q756</f>
        <v>5.843302772776482E-4</v>
      </c>
      <c r="AT756" s="67">
        <f t="shared" ref="AT756:AT765" si="2461">AS756*SQRT((Y756/X756)^2+(P756/O756)^2)</f>
        <v>8.1707766550064121E-7</v>
      </c>
      <c r="AU756" s="58">
        <v>0.75</v>
      </c>
      <c r="AV756" s="58">
        <f t="shared" ref="AV756:AV765" si="2462">AU756/2</f>
        <v>0.375</v>
      </c>
      <c r="AW756" s="58">
        <f t="shared" ref="AW756:AW765" si="2463">marincorr_age(AN756,U756,AS756,AU756)</f>
        <v>498.7056</v>
      </c>
      <c r="AX756" s="57">
        <f t="shared" ref="AX756:AX765" si="2464">marincorr_age_error(AN756, AO756, U756, V756, AS756, AT756, AU756, AV756)</f>
        <v>9.2118688272</v>
      </c>
      <c r="AY756" s="47">
        <f t="shared" ref="AY756:AY765" si="2465">SQRT(((AU756*EXP(-0.0000091577*AW756*1000))/(0.0000091577*(EXP(-0.0000091577*AW756*1000)+(AJ756/1000)*EXP(-(0.0000091577-0.0000028263)*AW756*1000)-AS756*AU756*EXP(-0.0000091577*AW756*1000))))^2*AT756^2+((AS756*EXP(-0.0000091577*AW756*1000))/(0.0000091577*(EXP(-0.0000091577*AW756*1000)+(AJ756/1000)*EXP(-(0.0000091577-0.0000028263)*AW756*1000)-AS756*AU756*EXP(-0.0000091577*AW756*1000))))^2*AV756^2+((0.0000091577/(0.0000091577-0.0000028263))*(EXP(-(0.0000091577-0.0000028263)*AW756*1000)-1)/(0.0000091577*(EXP(-0.0000091577*AW756*1000)+(AJ756/1000)*EXP(-(0.0000091577-0.0000028263)*AW756*1000)-AS756*AU756*EXP(-0.0000091577*AW756*1000))))^2*T756^2+(1/(0.0000091577*(EXP(-0.0000091577*AW756*1000)+(AJ756/1000)*EXP(-(0.0000091577-0.0000028263)*AW756*1000)-AS756*AU756*EXP(-0.0000091577*AW756*1000))))^2*AO756^2)/1000</f>
        <v>9.3362668363970744</v>
      </c>
      <c r="AZ756" s="9" t="str">
        <f>Input!B756</f>
        <v>M43_401_15C-57,6</v>
      </c>
      <c r="BA756" s="48">
        <f>Input!E756</f>
        <v>57.6</v>
      </c>
      <c r="BB756" s="58">
        <f t="shared" ref="BB756:BB765" si="2466">((U756-1)*EXP(0.0000028263*AW756*1000))*1000</f>
        <v>2664.6931106643428</v>
      </c>
      <c r="BC756" s="22">
        <f t="shared" ref="BC756:BC765" si="2467">SQRT((EXP(0.0000028263*AW756*1000)*V756)^2+((U756-1)*0.0000028263*EXP(0.0000028263*AW756*1000)*AX756*1000)^2)*1000</f>
        <v>69.445570220162793</v>
      </c>
      <c r="BD756" s="9">
        <f t="shared" ref="BD756:BD765" si="2468">AW756*1000-58</f>
        <v>498647.6</v>
      </c>
      <c r="BE756" s="49">
        <f t="shared" ref="BE756:BE765" si="2469">AY756/2*1000</f>
        <v>4668.1334181985376</v>
      </c>
      <c r="BF756" s="89">
        <f t="shared" ref="BF756:BF765" si="2470">AY756/AW756*100</f>
        <v>1.8720998593954177</v>
      </c>
      <c r="BG756" s="85"/>
      <c r="BH756" s="85"/>
      <c r="BI756" s="85"/>
      <c r="BJ756" s="85"/>
      <c r="BK756" s="85"/>
      <c r="BL756" s="85"/>
      <c r="BM756" s="90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s="154" customFormat="1" ht="15" customHeight="1" x14ac:dyDescent="0.2">
      <c r="A757" s="137">
        <f>Input!A757</f>
        <v>9186</v>
      </c>
      <c r="B757" s="137" t="str">
        <f>Input!B757</f>
        <v>Hu1-13</v>
      </c>
      <c r="C757" s="137">
        <f>Input!O757</f>
        <v>2.0686254631145604</v>
      </c>
      <c r="D757" s="137">
        <f>C757*Input!P757/100</f>
        <v>1.0371128173925848E-2</v>
      </c>
      <c r="E757" s="138">
        <f>Input!M757</f>
        <v>2.6991385699863923</v>
      </c>
      <c r="F757" s="139">
        <f>E757*Input!N757/100</f>
        <v>2.491010057717462E-4</v>
      </c>
      <c r="G757" s="140">
        <f t="shared" si="2445"/>
        <v>372.15722602972374</v>
      </c>
      <c r="H757" s="139">
        <f>G757*Input!L757/100</f>
        <v>2.0423751155836164E-2</v>
      </c>
      <c r="I757" s="137">
        <v>0</v>
      </c>
      <c r="J757" s="141">
        <f>(((C757*$G$4*0.000000001*Input!G757*(234/233))-(I757*0.000000000000001))/Input!F757)*1000000000000</f>
        <v>756.62432002461969</v>
      </c>
      <c r="K757" s="137">
        <f>J757*Input!P757/100</f>
        <v>3.7933632464671301</v>
      </c>
      <c r="L757" s="142">
        <f t="shared" si="2446"/>
        <v>10.463564362452855</v>
      </c>
      <c r="M757" s="143">
        <f>L757*Input!P757/100</f>
        <v>5.2459456336640613E-2</v>
      </c>
      <c r="N757" s="137">
        <v>0</v>
      </c>
      <c r="O757" s="141">
        <f>(((G757*$D$4*0.000000001*Input!G757*(238/236))-(N757*0.000000001))/Input!F757)*1000000</f>
        <v>13.712035897011262</v>
      </c>
      <c r="P757" s="137">
        <f>O757*Input!N757/100</f>
        <v>1.2654711288650191E-3</v>
      </c>
      <c r="Q757" s="144">
        <f t="shared" si="2447"/>
        <v>10.230538736518898</v>
      </c>
      <c r="R757" s="145">
        <f>Q757*Input!N757/100</f>
        <v>9.441669713409767E-4</v>
      </c>
      <c r="S757" s="143">
        <f>Input!S757*0.0000028263/0.000000000155125</f>
        <v>1.000338440412484</v>
      </c>
      <c r="T757" s="137">
        <f>S757*Input!T757/100</f>
        <v>1.0938889484414091E-3</v>
      </c>
      <c r="U757" s="143">
        <f>S757</f>
        <v>1.000338440412484</v>
      </c>
      <c r="V757" s="137">
        <f>U757*Input!T757/100</f>
        <v>1.0938889484414091E-3</v>
      </c>
      <c r="W757" s="146">
        <v>0</v>
      </c>
      <c r="X757" s="141">
        <f>((($L$4*0.000000001*Input!G757/Input!W757*(232/229))-(W757*0.000000001))/Input!F757)*1000000000</f>
        <v>0.86104749241501644</v>
      </c>
      <c r="Y757" s="141">
        <f>X757*Input!X757/100</f>
        <v>2.8778304475823944E-3</v>
      </c>
      <c r="Z757" s="141">
        <f t="shared" si="2448"/>
        <v>2.102431605516969E-4</v>
      </c>
      <c r="AA757" s="141">
        <f>Z757*Input!X757/100</f>
        <v>7.0268385212368961E-7</v>
      </c>
      <c r="AB757" s="142">
        <v>0</v>
      </c>
      <c r="AC757" s="142">
        <v>0.85</v>
      </c>
      <c r="AD757" s="141">
        <f>(((Input!G757*$L$4*0.000000001*Input!U757*(230/229))-((AB757*0.000000000000001)+(Input!G757*AC757*0.000000000000001)))/Input!F757)*1000000000000</f>
        <v>225.39544351349329</v>
      </c>
      <c r="AE757" s="141">
        <f>AD757*Input!V757/100</f>
        <v>0.53621967305649387</v>
      </c>
      <c r="AF757" s="141">
        <f t="shared" si="2449"/>
        <v>10.275445516781851</v>
      </c>
      <c r="AG757" s="141">
        <f>AF757*Input!V757/100</f>
        <v>2.4445463269485875E-2</v>
      </c>
      <c r="AH757" s="137">
        <f t="shared" si="2450"/>
        <v>48874.101254081994</v>
      </c>
      <c r="AI757" s="146">
        <f t="shared" si="2451"/>
        <v>200.50486536921835</v>
      </c>
      <c r="AJ757" s="143">
        <f t="shared" si="2452"/>
        <v>0.33844041248398682</v>
      </c>
      <c r="AK757" s="146">
        <f t="shared" si="2453"/>
        <v>1.0938889484414092</v>
      </c>
      <c r="AL757" s="146">
        <f t="shared" si="2454"/>
        <v>1.0043894834299052</v>
      </c>
      <c r="AM757" s="146">
        <f t="shared" si="2455"/>
        <v>2.3912572815022494E-3</v>
      </c>
      <c r="AN757" s="137">
        <f>AF757/Q757</f>
        <v>1.0043894834299052</v>
      </c>
      <c r="AO757" s="141">
        <f t="shared" si="2456"/>
        <v>2.3912572815022494E-3</v>
      </c>
      <c r="AP757" s="137" t="str">
        <f t="shared" si="2457"/>
        <v>Out of range</v>
      </c>
      <c r="AQ757" s="137" t="e">
        <f t="shared" si="2458"/>
        <v>#VALUE!</v>
      </c>
      <c r="AR757" s="137" t="e">
        <f t="shared" si="2459"/>
        <v>#VALUE!</v>
      </c>
      <c r="AS757" s="145">
        <f t="shared" si="2460"/>
        <v>2.0550546356001133E-5</v>
      </c>
      <c r="AT757" s="145">
        <f t="shared" si="2461"/>
        <v>6.8711111689817813E-8</v>
      </c>
      <c r="AU757" s="137">
        <v>0.75</v>
      </c>
      <c r="AV757" s="137">
        <f t="shared" si="2462"/>
        <v>0.375</v>
      </c>
      <c r="AW757" s="137" t="str">
        <f t="shared" si="2463"/>
        <v>Out of range</v>
      </c>
      <c r="AX757" s="147">
        <f t="shared" si="2464"/>
        <v>195.99692351900001</v>
      </c>
      <c r="AY757" s="147" t="e">
        <f t="shared" si="2465"/>
        <v>#VALUE!</v>
      </c>
      <c r="AZ757" s="137" t="str">
        <f>Input!B757</f>
        <v>Hu1-13</v>
      </c>
      <c r="BA757" s="148">
        <f>Input!E757</f>
        <v>0</v>
      </c>
      <c r="BB757" s="137" t="e">
        <f t="shared" si="2466"/>
        <v>#VALUE!</v>
      </c>
      <c r="BC757" s="143" t="e">
        <f t="shared" si="2467"/>
        <v>#VALUE!</v>
      </c>
      <c r="BD757" s="137" t="e">
        <f t="shared" si="2468"/>
        <v>#VALUE!</v>
      </c>
      <c r="BE757" s="149" t="e">
        <f t="shared" si="2469"/>
        <v>#VALUE!</v>
      </c>
      <c r="BF757" s="150" t="e">
        <f t="shared" si="2470"/>
        <v>#VALUE!</v>
      </c>
      <c r="BG757" s="151"/>
      <c r="BH757" s="151"/>
      <c r="BI757" s="151"/>
      <c r="BJ757" s="151"/>
      <c r="BK757" s="151"/>
      <c r="BL757" s="151"/>
      <c r="BM757" s="155"/>
      <c r="BN757" s="151"/>
      <c r="BO757" s="151"/>
      <c r="BP757" s="151"/>
      <c r="BQ757" s="151"/>
      <c r="BR757" s="151"/>
      <c r="BS757" s="151"/>
      <c r="BT757" s="151"/>
      <c r="BU757" s="151"/>
      <c r="BV757" s="151"/>
      <c r="BW757" s="151"/>
      <c r="BX757" s="151"/>
      <c r="BY757" s="151"/>
      <c r="BZ757" s="151"/>
      <c r="CA757" s="151"/>
      <c r="CB757" s="151"/>
      <c r="CC757" s="151"/>
      <c r="CD757" s="151"/>
      <c r="CE757" s="151"/>
      <c r="CF757" s="151"/>
      <c r="CG757" s="151"/>
      <c r="CH757" s="151"/>
      <c r="CI757" s="151"/>
      <c r="CJ757" s="151"/>
      <c r="CK757" s="151"/>
      <c r="CL757" s="151"/>
      <c r="CM757" s="151"/>
      <c r="CN757" s="151"/>
      <c r="CO757" s="151"/>
      <c r="CP757" s="151"/>
      <c r="CQ757" s="151"/>
      <c r="CR757" s="151"/>
      <c r="CS757" s="151"/>
      <c r="CT757" s="151"/>
      <c r="CU757" s="151"/>
      <c r="CV757" s="151"/>
      <c r="CW757" s="151"/>
      <c r="CX757" s="151"/>
      <c r="CY757" s="151"/>
      <c r="CZ757" s="151"/>
      <c r="DA757" s="151"/>
      <c r="DB757" s="151"/>
      <c r="DC757" s="151"/>
      <c r="DD757" s="151"/>
      <c r="DE757" s="151"/>
    </row>
    <row r="758" spans="1:109" ht="15" customHeight="1" x14ac:dyDescent="0.2">
      <c r="A758" s="9">
        <f>Input!A758</f>
        <v>9783</v>
      </c>
      <c r="B758" s="9" t="str">
        <f>Input!B758</f>
        <v>M43_401_15C-66,2</v>
      </c>
      <c r="C758" s="9">
        <f>Input!O758</f>
        <v>2.3017320668547989</v>
      </c>
      <c r="D758" s="9">
        <f>C758*Input!P758/100</f>
        <v>6.958370374219469E-3</v>
      </c>
      <c r="E758" s="11">
        <f>Input!M758</f>
        <v>1.8730255556114199</v>
      </c>
      <c r="F758" s="12">
        <f>E758*Input!N758/100</f>
        <v>1.5016016390262014E-4</v>
      </c>
      <c r="G758" s="13">
        <f t="shared" si="2445"/>
        <v>258.25276360770255</v>
      </c>
      <c r="H758" s="12">
        <f>G758*Input!L758/100</f>
        <v>1.2012769002663713E-2</v>
      </c>
      <c r="I758" s="9">
        <v>0.3</v>
      </c>
      <c r="J758" s="21">
        <f>(((C758*$G$4*0.000000001*Input!G758*(234/233))-(I758*0.000000000000001))/Input!F758)*1000000000000</f>
        <v>44.937370543487845</v>
      </c>
      <c r="K758" s="9">
        <f>J758*Input!P758/100</f>
        <v>0.13585024616370955</v>
      </c>
      <c r="L758" s="14">
        <f t="shared" si="2446"/>
        <v>0.62145117004153161</v>
      </c>
      <c r="M758" s="22">
        <f>L758*Input!P758/100</f>
        <v>1.8787101561086299E-3</v>
      </c>
      <c r="N758" s="9">
        <v>5.0000000000000001E-3</v>
      </c>
      <c r="O758" s="21">
        <f>(((G758*$D$4*0.000000001*Input!G758*(238/236))-(N758*0.000000001))/Input!F758)*1000000</f>
        <v>0.50788802729277793</v>
      </c>
      <c r="P758" s="9">
        <f>O758*Input!N758/100</f>
        <v>4.0717303185736076E-5</v>
      </c>
      <c r="Q758" s="23">
        <f t="shared" si="2447"/>
        <v>0.37893484060710991</v>
      </c>
      <c r="R758" s="24">
        <f>Q758*Input!N758/100</f>
        <v>3.0379146511646204E-5</v>
      </c>
      <c r="S758" s="65">
        <f>Input!S758*0.0000028263/0.000000000155125</f>
        <v>1.6231737878969337</v>
      </c>
      <c r="T758" s="9">
        <f>S758*Input!T758/100</f>
        <v>1.0860894862148973E-3</v>
      </c>
      <c r="U758" s="9">
        <f>S758*1/((U757+U759)/2)</f>
        <v>1.623546114711361</v>
      </c>
      <c r="V758" s="9">
        <f>U758*Input!T758/100</f>
        <v>1.0863386155697454E-3</v>
      </c>
      <c r="W758" s="3">
        <v>3.0000000000000001E-3</v>
      </c>
      <c r="X758" s="21">
        <f>((($L$4*0.000000001*Input!G758/Input!W758*(232/229))-(W758*0.000000001))/Input!F758)*1000000000</f>
        <v>7.640225366322155E-2</v>
      </c>
      <c r="Y758" s="21">
        <f>X758*Input!X758/100</f>
        <v>1.3641192292391524E-4</v>
      </c>
      <c r="Z758" s="21">
        <f t="shared" si="2448"/>
        <v>1.865524425183034E-5</v>
      </c>
      <c r="AA758" s="21">
        <f>Z758*Input!X758/100</f>
        <v>3.3307888432517608E-8</v>
      </c>
      <c r="AB758" s="14">
        <v>0.05</v>
      </c>
      <c r="AC758" s="14">
        <v>0.85</v>
      </c>
      <c r="AD758" s="21">
        <f>(((Input!G758*$L$4*0.000000001*Input!U758*(230/229))-((AB758*0.000000000000001)+(Input!G758*AC758*0.000000000000001)))/Input!F758)*1000000000000</f>
        <v>15.51033959004352</v>
      </c>
      <c r="AE758" s="21">
        <f>AD758*Input!V758/100</f>
        <v>3.0083533706627058E-2</v>
      </c>
      <c r="AF758" s="21">
        <f t="shared" si="2449"/>
        <v>0.7070934838784162</v>
      </c>
      <c r="AG758" s="21">
        <f>AF758*Input!V758/100</f>
        <v>1.3714638891367437E-3</v>
      </c>
      <c r="AH758" s="9">
        <f t="shared" si="2450"/>
        <v>37903.201605577502</v>
      </c>
      <c r="AI758" s="3">
        <f t="shared" si="2451"/>
        <v>99.92204961226129</v>
      </c>
      <c r="AJ758" s="22">
        <f t="shared" si="2452"/>
        <v>623.54611471136104</v>
      </c>
      <c r="AK758" s="3">
        <f t="shared" si="2453"/>
        <v>1.0863386155697454</v>
      </c>
      <c r="AL758" s="3">
        <f t="shared" si="2454"/>
        <v>1.8660028271497744</v>
      </c>
      <c r="AM758" s="3">
        <f t="shared" si="2455"/>
        <v>3.6223508464040817E-3</v>
      </c>
      <c r="AN758" s="9">
        <f>AL758*1/((AN757+AN759)/2)</f>
        <v>1.8586339684244657</v>
      </c>
      <c r="AO758" s="21">
        <f t="shared" si="2456"/>
        <v>3.6080461565867433E-3</v>
      </c>
      <c r="AP758" s="58">
        <f t="shared" si="2457"/>
        <v>515.96180000000004</v>
      </c>
      <c r="AQ758" s="58">
        <f t="shared" si="2458"/>
        <v>13.1761</v>
      </c>
      <c r="AR758" s="58">
        <f t="shared" si="2459"/>
        <v>2.5536968046859281</v>
      </c>
      <c r="AS758" s="67">
        <f t="shared" si="2460"/>
        <v>4.9230744319899079E-5</v>
      </c>
      <c r="AT758" s="67">
        <f t="shared" si="2461"/>
        <v>8.7987287879226527E-8</v>
      </c>
      <c r="AU758" s="58">
        <v>0.75</v>
      </c>
      <c r="AV758" s="58">
        <f t="shared" si="2462"/>
        <v>0.375</v>
      </c>
      <c r="AW758" s="58">
        <f t="shared" si="2463"/>
        <v>515.96069999999997</v>
      </c>
      <c r="AX758" s="57">
        <f t="shared" si="2464"/>
        <v>13.906868621699999</v>
      </c>
      <c r="AY758" s="47">
        <f t="shared" si="2465"/>
        <v>13.084123274103076</v>
      </c>
      <c r="AZ758" s="9" t="str">
        <f>Input!B758</f>
        <v>M43_401_15C-66,2</v>
      </c>
      <c r="BA758" s="48">
        <f>Input!E758</f>
        <v>66.2</v>
      </c>
      <c r="BB758" s="58">
        <f t="shared" si="2466"/>
        <v>2680.2958249032399</v>
      </c>
      <c r="BC758" s="22">
        <f t="shared" si="2467"/>
        <v>105.45242047985894</v>
      </c>
      <c r="BD758" s="9">
        <f t="shared" si="2468"/>
        <v>515902.69999999995</v>
      </c>
      <c r="BE758" s="49">
        <f t="shared" si="2469"/>
        <v>6542.0616370515381</v>
      </c>
      <c r="BF758" s="89">
        <f t="shared" si="2470"/>
        <v>2.5358759444475281</v>
      </c>
      <c r="BG758" s="85"/>
      <c r="BH758" s="85"/>
      <c r="BI758" s="85"/>
      <c r="BJ758" s="85"/>
      <c r="BK758" s="85"/>
      <c r="BL758" s="85"/>
      <c r="BM758" s="90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s="154" customFormat="1" ht="15" customHeight="1" x14ac:dyDescent="0.2">
      <c r="A759" s="137">
        <f>Input!A759</f>
        <v>9186</v>
      </c>
      <c r="B759" s="137" t="str">
        <f>Input!B759</f>
        <v>Hu1-13</v>
      </c>
      <c r="C759" s="137">
        <f>Input!O759</f>
        <v>2.0717719909350487</v>
      </c>
      <c r="D759" s="137">
        <f>C759*Input!P759/100</f>
        <v>1.3872998723907284E-2</v>
      </c>
      <c r="E759" s="138">
        <f>Input!M759</f>
        <v>2.699219387901135</v>
      </c>
      <c r="F759" s="139">
        <f>E759*Input!N759/100</f>
        <v>2.0407549038071779E-4</v>
      </c>
      <c r="G759" s="140">
        <f t="shared" si="2445"/>
        <v>372.16836920380848</v>
      </c>
      <c r="H759" s="139">
        <f>G759*Input!L759/100</f>
        <v>1.8532897486074663E-2</v>
      </c>
      <c r="I759" s="137">
        <v>0</v>
      </c>
      <c r="J759" s="141">
        <f>(((C759*$G$4*0.000000001*Input!G759*(234/233))-(I759*0.000000000000001))/Input!F759)*1000000000000</f>
        <v>757.77519992775638</v>
      </c>
      <c r="K759" s="137">
        <f>J759*Input!P759/100</f>
        <v>5.0742139712303542</v>
      </c>
      <c r="L759" s="142">
        <f t="shared" si="2446"/>
        <v>10.479480194948872</v>
      </c>
      <c r="M759" s="143">
        <f>L759*Input!P759/100</f>
        <v>7.0172690821118044E-2</v>
      </c>
      <c r="N759" s="137">
        <v>0</v>
      </c>
      <c r="O759" s="141">
        <f>(((G759*$D$4*0.000000001*Input!G759*(238/236))-(N759*0.000000001))/Input!F759)*1000000</f>
        <v>13.712446464353153</v>
      </c>
      <c r="P759" s="137">
        <f>O759*Input!N759/100</f>
        <v>1.0367346385682919E-3</v>
      </c>
      <c r="Q759" s="144">
        <f t="shared" si="2447"/>
        <v>10.230845060475946</v>
      </c>
      <c r="R759" s="145">
        <f>Q759*Input!N759/100</f>
        <v>7.7350686353407517E-4</v>
      </c>
      <c r="S759" s="143">
        <f>Input!S759*0.0000028263/0.000000000155125</f>
        <v>0.99920290083917052</v>
      </c>
      <c r="T759" s="137">
        <f>S759*Input!T759/100</f>
        <v>7.7065493164753707E-4</v>
      </c>
      <c r="U759" s="143">
        <f>S759</f>
        <v>0.99920290083917052</v>
      </c>
      <c r="V759" s="137">
        <f>U759*Input!T759/100</f>
        <v>7.7065493164753707E-4</v>
      </c>
      <c r="W759" s="146">
        <v>0</v>
      </c>
      <c r="X759" s="141">
        <f>((($L$4*0.000000001*Input!G759/Input!W759*(232/229))-(W759*0.000000001))/Input!F759)*1000000000</f>
        <v>0.85302128380215725</v>
      </c>
      <c r="Y759" s="141">
        <f>X759*Input!X759/100</f>
        <v>3.163940678947571E-3</v>
      </c>
      <c r="Z759" s="141">
        <f t="shared" si="2448"/>
        <v>2.0828339006182312E-4</v>
      </c>
      <c r="AA759" s="141">
        <f>Z759*Input!X759/100</f>
        <v>7.7254378416957358E-7</v>
      </c>
      <c r="AB759" s="142">
        <v>0</v>
      </c>
      <c r="AC759" s="142">
        <v>0.85</v>
      </c>
      <c r="AD759" s="141">
        <f>(((Input!G759*$L$4*0.000000001*Input!U759*(230/229))-((AB759*0.000000000000001)+(Input!G759*AC759*0.000000000000001)))/Input!F759)*1000000000000</f>
        <v>225.21151871533394</v>
      </c>
      <c r="AE759" s="141">
        <f>AD759*Input!V759/100</f>
        <v>0.53305247704748682</v>
      </c>
      <c r="AF759" s="141">
        <f t="shared" si="2449"/>
        <v>10.26706065676334</v>
      </c>
      <c r="AG759" s="141">
        <f>AF759*Input!V759/100</f>
        <v>2.4301075479190682E-2</v>
      </c>
      <c r="AH759" s="137">
        <f t="shared" si="2450"/>
        <v>49293.70821992022</v>
      </c>
      <c r="AI759" s="146">
        <f t="shared" si="2451"/>
        <v>216.89018474635662</v>
      </c>
      <c r="AJ759" s="143">
        <f t="shared" si="2452"/>
        <v>-0.79709916082948418</v>
      </c>
      <c r="AK759" s="146">
        <f t="shared" si="2453"/>
        <v>0.77065493164753707</v>
      </c>
      <c r="AL759" s="146">
        <f t="shared" si="2454"/>
        <v>1.0035398440767422</v>
      </c>
      <c r="AM759" s="146">
        <f t="shared" si="2455"/>
        <v>2.3764869766186797E-3</v>
      </c>
      <c r="AN759" s="137">
        <f>AF759/Q759</f>
        <v>1.0035398440767422</v>
      </c>
      <c r="AO759" s="141">
        <f t="shared" si="2456"/>
        <v>2.3764869766186797E-3</v>
      </c>
      <c r="AP759" s="137" t="str">
        <f t="shared" si="2457"/>
        <v>Out of range</v>
      </c>
      <c r="AQ759" s="137" t="e">
        <f t="shared" si="2458"/>
        <v>#VALUE!</v>
      </c>
      <c r="AR759" s="137" t="e">
        <f t="shared" si="2459"/>
        <v>#VALUE!</v>
      </c>
      <c r="AS759" s="145">
        <f t="shared" si="2460"/>
        <v>2.0358375953367593E-5</v>
      </c>
      <c r="AT759" s="145">
        <f t="shared" si="2461"/>
        <v>7.5526924504622831E-8</v>
      </c>
      <c r="AU759" s="137">
        <v>0.75</v>
      </c>
      <c r="AV759" s="137">
        <f t="shared" si="2462"/>
        <v>0.375</v>
      </c>
      <c r="AW759" s="137" t="str">
        <f t="shared" si="2463"/>
        <v>Out of range</v>
      </c>
      <c r="AX759" s="147">
        <f t="shared" si="2464"/>
        <v>138.30661816369999</v>
      </c>
      <c r="AY759" s="147" t="e">
        <f t="shared" si="2465"/>
        <v>#VALUE!</v>
      </c>
      <c r="AZ759" s="137" t="str">
        <f>Input!B759</f>
        <v>Hu1-13</v>
      </c>
      <c r="BA759" s="148">
        <f>Input!E759</f>
        <v>0</v>
      </c>
      <c r="BB759" s="137" t="e">
        <f t="shared" si="2466"/>
        <v>#VALUE!</v>
      </c>
      <c r="BC759" s="143" t="e">
        <f t="shared" si="2467"/>
        <v>#VALUE!</v>
      </c>
      <c r="BD759" s="137" t="e">
        <f t="shared" si="2468"/>
        <v>#VALUE!</v>
      </c>
      <c r="BE759" s="149" t="e">
        <f t="shared" si="2469"/>
        <v>#VALUE!</v>
      </c>
      <c r="BF759" s="150" t="e">
        <f t="shared" si="2470"/>
        <v>#VALUE!</v>
      </c>
      <c r="BG759" s="151"/>
      <c r="BH759" s="151"/>
      <c r="BI759" s="151"/>
      <c r="BJ759" s="151"/>
      <c r="BK759" s="151"/>
      <c r="BL759" s="151"/>
      <c r="BM759" s="155"/>
      <c r="BN759" s="151"/>
      <c r="BO759" s="151"/>
      <c r="BP759" s="151"/>
      <c r="BQ759" s="151"/>
      <c r="BR759" s="151"/>
      <c r="BS759" s="151"/>
      <c r="BT759" s="151"/>
      <c r="BU759" s="151"/>
      <c r="BV759" s="151"/>
      <c r="BW759" s="151"/>
      <c r="BX759" s="151"/>
      <c r="BY759" s="151"/>
      <c r="BZ759" s="151"/>
      <c r="CA759" s="151"/>
      <c r="CB759" s="151"/>
      <c r="CC759" s="151"/>
      <c r="CD759" s="151"/>
      <c r="CE759" s="151"/>
      <c r="CF759" s="151"/>
      <c r="CG759" s="151"/>
      <c r="CH759" s="151"/>
      <c r="CI759" s="151"/>
      <c r="CJ759" s="151"/>
      <c r="CK759" s="151"/>
      <c r="CL759" s="151"/>
      <c r="CM759" s="151"/>
      <c r="CN759" s="151"/>
      <c r="CO759" s="151"/>
      <c r="CP759" s="151"/>
      <c r="CQ759" s="151"/>
      <c r="CR759" s="151"/>
      <c r="CS759" s="151"/>
      <c r="CT759" s="151"/>
      <c r="CU759" s="151"/>
      <c r="CV759" s="151"/>
      <c r="CW759" s="151"/>
      <c r="CX759" s="151"/>
      <c r="CY759" s="151"/>
      <c r="CZ759" s="151"/>
      <c r="DA759" s="151"/>
      <c r="DB759" s="151"/>
      <c r="DC759" s="151"/>
      <c r="DD759" s="151"/>
      <c r="DE759" s="151"/>
    </row>
    <row r="760" spans="1:109" ht="15" customHeight="1" x14ac:dyDescent="0.2">
      <c r="A760" s="9">
        <f>Input!A760</f>
        <v>9784</v>
      </c>
      <c r="B760" s="9" t="str">
        <f>Input!B760</f>
        <v>M43_401_15C-77,3</v>
      </c>
      <c r="C760" s="9">
        <f>Input!O760</f>
        <v>3.3775128132973604</v>
      </c>
      <c r="D760" s="9">
        <f>C760*Input!P760/100</f>
        <v>9.0236710095515996E-3</v>
      </c>
      <c r="E760" s="11">
        <f>Input!M760</f>
        <v>2.843426473930633</v>
      </c>
      <c r="F760" s="12">
        <f>E760*Input!N760/100</f>
        <v>1.46042181125662E-4</v>
      </c>
      <c r="G760" s="13">
        <f t="shared" si="2445"/>
        <v>392.05164222555567</v>
      </c>
      <c r="H760" s="12">
        <f>G760*Input!L760/100</f>
        <v>1.6120984623568167E-2</v>
      </c>
      <c r="I760" s="9">
        <v>0.3</v>
      </c>
      <c r="J760" s="21">
        <f>(((C760*$G$4*0.000000001*Input!G760*(234/233))-(I760*0.000000000000001))/Input!F760)*1000000000000</f>
        <v>55.869595608404005</v>
      </c>
      <c r="K760" s="9">
        <f>J760*Input!P760/100</f>
        <v>0.14926630277228817</v>
      </c>
      <c r="L760" s="14">
        <f t="shared" si="2446"/>
        <v>0.77263589615217065</v>
      </c>
      <c r="M760" s="22">
        <f>L760*Input!P760/100</f>
        <v>2.0642444669930668E-3</v>
      </c>
      <c r="N760" s="9">
        <v>5.0000000000000001E-3</v>
      </c>
      <c r="O760" s="21">
        <f>(((G760*$D$4*0.000000001*Input!G760*(238/236))-(N760*0.000000001))/Input!F760)*1000000</f>
        <v>0.65327283796452518</v>
      </c>
      <c r="P760" s="9">
        <f>O760*Input!N760/100</f>
        <v>3.355296541028756E-5</v>
      </c>
      <c r="Q760" s="23">
        <f t="shared" si="2447"/>
        <v>0.48740632860860861</v>
      </c>
      <c r="R760" s="24">
        <f>Q760*Input!N760/100</f>
        <v>2.5033839973380262E-5</v>
      </c>
      <c r="S760" s="65">
        <f>Input!S760*0.0000028263/0.000000000155125</f>
        <v>1.5663940361788602</v>
      </c>
      <c r="T760" s="9">
        <f>S760*Input!T760/100</f>
        <v>5.2284834863572198E-4</v>
      </c>
      <c r="U760" s="9">
        <f>S760*1/((U759+U761)/2)</f>
        <v>1.5666103794174147</v>
      </c>
      <c r="V760" s="9">
        <f>U760*Input!T760/100</f>
        <v>5.2292056207780874E-4</v>
      </c>
      <c r="W760" s="3">
        <v>3.0000000000000001E-3</v>
      </c>
      <c r="X760" s="21">
        <f>((($L$4*0.000000001*Input!G760/Input!W760*(232/229))-(W760*0.000000001))/Input!F760)*1000000000</f>
        <v>3.6594109547189499</v>
      </c>
      <c r="Y760" s="21">
        <f>X760*Input!X760/100</f>
        <v>6.5640920320742266E-3</v>
      </c>
      <c r="Z760" s="21">
        <f t="shared" si="2448"/>
        <v>8.9352344865408178E-4</v>
      </c>
      <c r="AA760" s="21">
        <f>Z760*Input!X760/100</f>
        <v>1.6027634562929812E-6</v>
      </c>
      <c r="AB760" s="14">
        <v>0.05</v>
      </c>
      <c r="AC760" s="14">
        <v>0.85</v>
      </c>
      <c r="AD760" s="21">
        <f>(((Input!G760*$L$4*0.000000001*Input!U760*(230/229))-((AB760*0.000000000000001)+(Input!G760*AC760*0.000000000000001)))/Input!F760)*1000000000000</f>
        <v>19.162340723856179</v>
      </c>
      <c r="AE760" s="21">
        <f>AD760*Input!V760/100</f>
        <v>3.3123472373101828E-2</v>
      </c>
      <c r="AF760" s="21">
        <f t="shared" si="2449"/>
        <v>0.87358282409203536</v>
      </c>
      <c r="AG760" s="21">
        <f>AF760*Input!V760/100</f>
        <v>1.510050205056879E-3</v>
      </c>
      <c r="AH760" s="9">
        <f t="shared" si="2450"/>
        <v>977.68315471509663</v>
      </c>
      <c r="AI760" s="3">
        <f t="shared" si="2451"/>
        <v>2.4354950833817699</v>
      </c>
      <c r="AJ760" s="22">
        <f t="shared" si="2452"/>
        <v>566.61037941741461</v>
      </c>
      <c r="AK760" s="3">
        <f t="shared" si="2453"/>
        <v>0.52292056207780868</v>
      </c>
      <c r="AL760" s="3">
        <f t="shared" si="2454"/>
        <v>1.7923091531983979</v>
      </c>
      <c r="AM760" s="3">
        <f t="shared" si="2455"/>
        <v>3.0995015047210373E-3</v>
      </c>
      <c r="AN760" s="9">
        <f>AL760*1/((AN759+AN761)/2)</f>
        <v>1.7845785000999035</v>
      </c>
      <c r="AO760" s="21">
        <f t="shared" si="2456"/>
        <v>3.0861326219763941E-3</v>
      </c>
      <c r="AP760" s="58">
        <f t="shared" si="2457"/>
        <v>535.77480000000003</v>
      </c>
      <c r="AQ760" s="58">
        <f t="shared" si="2458"/>
        <v>13.1084</v>
      </c>
      <c r="AR760" s="58">
        <f t="shared" si="2459"/>
        <v>2.4466249625775602</v>
      </c>
      <c r="AS760" s="67">
        <f t="shared" si="2460"/>
        <v>1.8332208594927552E-3</v>
      </c>
      <c r="AT760" s="67">
        <f t="shared" si="2461"/>
        <v>3.2896994917957904E-6</v>
      </c>
      <c r="AU760" s="58">
        <v>0.75</v>
      </c>
      <c r="AV760" s="58">
        <f t="shared" si="2462"/>
        <v>0.375</v>
      </c>
      <c r="AW760" s="58">
        <f t="shared" si="2463"/>
        <v>535.7328</v>
      </c>
      <c r="AX760" s="57">
        <f t="shared" si="2464"/>
        <v>12.973577239800001</v>
      </c>
      <c r="AY760" s="47">
        <f t="shared" si="2465"/>
        <v>13.091380009755543</v>
      </c>
      <c r="AZ760" s="9" t="str">
        <f>Input!B760</f>
        <v>M43_401_15C-77,3</v>
      </c>
      <c r="BA760" s="48">
        <f>Input!E760</f>
        <v>77.3</v>
      </c>
      <c r="BB760" s="58">
        <f t="shared" si="2466"/>
        <v>2575.5374728629754</v>
      </c>
      <c r="BC760" s="22">
        <f t="shared" si="2467"/>
        <v>94.46771104196246</v>
      </c>
      <c r="BD760" s="9">
        <f t="shared" si="2468"/>
        <v>535674.80000000005</v>
      </c>
      <c r="BE760" s="49">
        <f t="shared" si="2469"/>
        <v>6545.6900048777716</v>
      </c>
      <c r="BF760" s="89">
        <f t="shared" si="2470"/>
        <v>2.4436398162956499</v>
      </c>
      <c r="BG760" s="85"/>
      <c r="BH760" s="85"/>
      <c r="BI760" s="85"/>
      <c r="BJ760" s="85"/>
      <c r="BK760" s="85"/>
      <c r="BL760" s="85"/>
      <c r="BM760" s="90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s="154" customFormat="1" ht="15" customHeight="1" x14ac:dyDescent="0.2">
      <c r="A761" s="137">
        <f>Input!A761</f>
        <v>9186</v>
      </c>
      <c r="B761" s="137" t="str">
        <f>Input!B761</f>
        <v>Hu1-13</v>
      </c>
      <c r="C761" s="137">
        <f>Input!O761</f>
        <v>2.079088062389876</v>
      </c>
      <c r="D761" s="137">
        <f>C761*Input!P761/100</f>
        <v>9.6937766479360254E-3</v>
      </c>
      <c r="E761" s="138">
        <f>Input!M761</f>
        <v>2.6990121828385085</v>
      </c>
      <c r="F761" s="139">
        <f>E761*Input!N761/100</f>
        <v>2.039888142641503E-4</v>
      </c>
      <c r="G761" s="140">
        <f t="shared" si="2445"/>
        <v>372.13979976977356</v>
      </c>
      <c r="H761" s="139">
        <f>G761*Input!L761/100</f>
        <v>2.4368540432515299E-2</v>
      </c>
      <c r="I761" s="137">
        <v>0</v>
      </c>
      <c r="J761" s="141">
        <f>(((C761*$G$4*0.000000001*Input!G761*(234/233))-(I761*0.000000000000001))/Input!F761)*1000000000000</f>
        <v>760.45113991228402</v>
      </c>
      <c r="K761" s="137">
        <f>J761*Input!P761/100</f>
        <v>3.545613884918589</v>
      </c>
      <c r="L761" s="142">
        <f t="shared" si="2446"/>
        <v>10.516486499817919</v>
      </c>
      <c r="M761" s="143">
        <f>L761*Input!P761/100</f>
        <v>4.9033262753231339E-2</v>
      </c>
      <c r="N761" s="137">
        <v>0</v>
      </c>
      <c r="O761" s="141">
        <f>(((G761*$D$4*0.000000001*Input!G761*(238/236))-(N761*0.000000001))/Input!F761)*1000000</f>
        <v>13.711393831009921</v>
      </c>
      <c r="P761" s="137">
        <f>O761*Input!N761/100</f>
        <v>1.0362943106670118E-3</v>
      </c>
      <c r="Q761" s="144">
        <f t="shared" si="2447"/>
        <v>10.230059691601904</v>
      </c>
      <c r="R761" s="145">
        <f>Q761*Input!N761/100</f>
        <v>7.7317833524807509E-4</v>
      </c>
      <c r="S761" s="143">
        <f>Input!S761*0.0000028263/0.000000000155125</f>
        <v>1.0005209063800375</v>
      </c>
      <c r="T761" s="137">
        <f>S761*Input!T761/100</f>
        <v>9.3638900518605616E-4</v>
      </c>
      <c r="U761" s="143">
        <f>S761</f>
        <v>1.0005209063800375</v>
      </c>
      <c r="V761" s="137">
        <f>U761*Input!T761/100</f>
        <v>9.3638900518605616E-4</v>
      </c>
      <c r="W761" s="146">
        <v>0</v>
      </c>
      <c r="X761" s="141">
        <f>((($L$4*0.000000001*Input!G761/Input!W761*(232/229))-(W761*0.000000001))/Input!F761)*1000000000</f>
        <v>0.8534656050135041</v>
      </c>
      <c r="Y761" s="141">
        <f>X761*Input!X761/100</f>
        <v>2.7915009869784748E-3</v>
      </c>
      <c r="Z761" s="141">
        <f t="shared" si="2448"/>
        <v>2.0839188058830002E-4</v>
      </c>
      <c r="AA761" s="141">
        <f>Z761*Input!X761/100</f>
        <v>6.8160466798346894E-7</v>
      </c>
      <c r="AB761" s="142">
        <v>0</v>
      </c>
      <c r="AC761" s="142">
        <v>0.85</v>
      </c>
      <c r="AD761" s="141">
        <f>(((Input!G761*$L$4*0.000000001*Input!U761*(230/229))-((AB761*0.000000000000001)+(Input!G761*AC761*0.000000000000001)))/Input!F761)*1000000000000</f>
        <v>225.54971434897212</v>
      </c>
      <c r="AE761" s="141">
        <f>AD761*Input!V761/100</f>
        <v>0.51177118238464747</v>
      </c>
      <c r="AF761" s="141">
        <f t="shared" si="2449"/>
        <v>10.282478496420131</v>
      </c>
      <c r="AG761" s="141">
        <f>AF761*Input!V761/100</f>
        <v>2.3330892673248137E-2</v>
      </c>
      <c r="AH761" s="137">
        <f t="shared" si="2450"/>
        <v>49342.030348745895</v>
      </c>
      <c r="AI761" s="146">
        <f t="shared" si="2451"/>
        <v>196.41823055240062</v>
      </c>
      <c r="AJ761" s="143">
        <f t="shared" si="2452"/>
        <v>0.52090638003754464</v>
      </c>
      <c r="AK761" s="146">
        <f t="shared" si="2453"/>
        <v>0.93638900518605617</v>
      </c>
      <c r="AL761" s="146">
        <f t="shared" si="2454"/>
        <v>1.0051239979431654</v>
      </c>
      <c r="AM761" s="146">
        <f t="shared" si="2455"/>
        <v>2.2818862116533289E-3</v>
      </c>
      <c r="AN761" s="137">
        <f>AF761/Q761</f>
        <v>1.0051239979431654</v>
      </c>
      <c r="AO761" s="141">
        <f t="shared" si="2456"/>
        <v>2.2818862116533289E-3</v>
      </c>
      <c r="AP761" s="137" t="str">
        <f t="shared" si="2457"/>
        <v>Out of range</v>
      </c>
      <c r="AQ761" s="137" t="e">
        <f t="shared" si="2458"/>
        <v>#VALUE!</v>
      </c>
      <c r="AR761" s="137" t="e">
        <f t="shared" si="2459"/>
        <v>#VALUE!</v>
      </c>
      <c r="AS761" s="145">
        <f t="shared" si="2460"/>
        <v>2.0370543952873883E-5</v>
      </c>
      <c r="AT761" s="145">
        <f t="shared" si="2461"/>
        <v>6.664541901012249E-8</v>
      </c>
      <c r="AU761" s="137">
        <v>0.75</v>
      </c>
      <c r="AV761" s="137">
        <f t="shared" si="2462"/>
        <v>0.375</v>
      </c>
      <c r="AW761" s="137" t="str">
        <f t="shared" si="2463"/>
        <v>Out of range</v>
      </c>
      <c r="AX761" s="147">
        <f t="shared" si="2464"/>
        <v>144.01805515289999</v>
      </c>
      <c r="AY761" s="147" t="e">
        <f t="shared" si="2465"/>
        <v>#VALUE!</v>
      </c>
      <c r="AZ761" s="137" t="str">
        <f>Input!B761</f>
        <v>Hu1-13</v>
      </c>
      <c r="BA761" s="148">
        <f>Input!E761</f>
        <v>0</v>
      </c>
      <c r="BB761" s="137" t="e">
        <f t="shared" si="2466"/>
        <v>#VALUE!</v>
      </c>
      <c r="BC761" s="143" t="e">
        <f t="shared" si="2467"/>
        <v>#VALUE!</v>
      </c>
      <c r="BD761" s="137" t="e">
        <f t="shared" si="2468"/>
        <v>#VALUE!</v>
      </c>
      <c r="BE761" s="149" t="e">
        <f t="shared" si="2469"/>
        <v>#VALUE!</v>
      </c>
      <c r="BF761" s="150" t="e">
        <f t="shared" si="2470"/>
        <v>#VALUE!</v>
      </c>
      <c r="BG761" s="151"/>
      <c r="BH761" s="151"/>
      <c r="BI761" s="151"/>
      <c r="BJ761" s="151"/>
      <c r="BK761" s="151"/>
      <c r="BL761" s="151"/>
      <c r="BM761" s="155"/>
      <c r="BN761" s="151"/>
      <c r="BO761" s="151"/>
      <c r="BP761" s="151"/>
      <c r="BQ761" s="151"/>
      <c r="BR761" s="151"/>
      <c r="BS761" s="151"/>
      <c r="BT761" s="151"/>
      <c r="BU761" s="151"/>
      <c r="BV761" s="151"/>
      <c r="BW761" s="151"/>
      <c r="BX761" s="151"/>
      <c r="BY761" s="151"/>
      <c r="BZ761" s="151"/>
      <c r="CA761" s="151"/>
      <c r="CB761" s="151"/>
      <c r="CC761" s="151"/>
      <c r="CD761" s="151"/>
      <c r="CE761" s="151"/>
      <c r="CF761" s="151"/>
      <c r="CG761" s="151"/>
      <c r="CH761" s="151"/>
      <c r="CI761" s="151"/>
      <c r="CJ761" s="151"/>
      <c r="CK761" s="151"/>
      <c r="CL761" s="151"/>
      <c r="CM761" s="151"/>
      <c r="CN761" s="151"/>
      <c r="CO761" s="151"/>
      <c r="CP761" s="151"/>
      <c r="CQ761" s="151"/>
      <c r="CR761" s="151"/>
      <c r="CS761" s="151"/>
      <c r="CT761" s="151"/>
      <c r="CU761" s="151"/>
      <c r="CV761" s="151"/>
      <c r="CW761" s="151"/>
      <c r="CX761" s="151"/>
      <c r="CY761" s="151"/>
      <c r="CZ761" s="151"/>
      <c r="DA761" s="151"/>
      <c r="DB761" s="151"/>
      <c r="DC761" s="151"/>
      <c r="DD761" s="151"/>
      <c r="DE761" s="151"/>
    </row>
    <row r="762" spans="1:109" ht="15" customHeight="1" x14ac:dyDescent="0.2">
      <c r="A762" s="9">
        <f>Input!A762</f>
        <v>9785</v>
      </c>
      <c r="B762" s="9" t="str">
        <f>Input!B762</f>
        <v>M43_401_5 oben</v>
      </c>
      <c r="C762" s="9">
        <f>Input!O762</f>
        <v>1.5990628220776693</v>
      </c>
      <c r="D762" s="9">
        <f>C762*Input!P762/100</f>
        <v>3.8319228056042393E-3</v>
      </c>
      <c r="E762" s="11">
        <f>Input!M762</f>
        <v>2.0240184135445887</v>
      </c>
      <c r="F762" s="12">
        <f>E762*Input!N762/100</f>
        <v>9.1333900714859524E-5</v>
      </c>
      <c r="G762" s="13">
        <f t="shared" si="2445"/>
        <v>279.07165885952787</v>
      </c>
      <c r="H762" s="12">
        <f>G762*Input!L762/100</f>
        <v>1.1056874781925363E-2</v>
      </c>
      <c r="I762" s="9">
        <v>0.3</v>
      </c>
      <c r="J762" s="21">
        <f>(((C762*$G$4*0.000000001*Input!G762*(234/233))-(I762*0.000000000000001))/Input!F762)*1000000000000</f>
        <v>30.867051172172641</v>
      </c>
      <c r="K762" s="9">
        <f>J762*Input!P762/100</f>
        <v>7.3968424314136375E-2</v>
      </c>
      <c r="L762" s="14">
        <f t="shared" si="2446"/>
        <v>0.42686888072623003</v>
      </c>
      <c r="M762" s="22">
        <f>L762*Input!P762/100</f>
        <v>1.0229295412748621E-3</v>
      </c>
      <c r="N762" s="9">
        <v>5.0000000000000001E-3</v>
      </c>
      <c r="O762" s="21">
        <f>(((G762*$D$4*0.000000001*Input!G762*(238/236))-(N762*0.000000001))/Input!F762)*1000000</f>
        <v>0.54265458141894263</v>
      </c>
      <c r="P762" s="9">
        <f>O762*Input!N762/100</f>
        <v>2.4487306701416774E-5</v>
      </c>
      <c r="Q762" s="23">
        <f t="shared" si="2447"/>
        <v>0.40487413812605344</v>
      </c>
      <c r="R762" s="24">
        <f>Q762*Input!N762/100</f>
        <v>1.8269959446099996E-5</v>
      </c>
      <c r="S762" s="65">
        <f>Input!S762*0.0000028263/0.000000000155125</f>
        <v>1.046281346720308</v>
      </c>
      <c r="T762" s="9">
        <f>S762*Input!T762/100</f>
        <v>7.3026649824302846E-4</v>
      </c>
      <c r="U762" s="9">
        <f>S762*1/((U761+U763)/2)</f>
        <v>1.0454755878282438</v>
      </c>
      <c r="V762" s="9">
        <f>U762*Input!T762/100</f>
        <v>7.2970410770975514E-4</v>
      </c>
      <c r="W762" s="3">
        <v>3.0000000000000001E-3</v>
      </c>
      <c r="X762" s="21">
        <f>((($L$4*0.000000001*Input!G762/Input!W762*(232/229))-(W762*0.000000001))/Input!F762)*1000000000</f>
        <v>1.7533667143194476</v>
      </c>
      <c r="Y762" s="21">
        <f>X762*Input!X762/100</f>
        <v>2.7530327369936925E-3</v>
      </c>
      <c r="Z762" s="21">
        <f t="shared" si="2448"/>
        <v>4.2812198266874147E-4</v>
      </c>
      <c r="AA762" s="21">
        <f>Z762*Input!X762/100</f>
        <v>6.7221182202672696E-7</v>
      </c>
      <c r="AB762" s="14">
        <v>0.05</v>
      </c>
      <c r="AC762" s="14">
        <v>0.85</v>
      </c>
      <c r="AD762" s="21">
        <f>(((Input!G762*$L$4*0.000000001*Input!U762*(230/229))-((AB762*0.000000000000001)+(Input!G762*AC762*0.000000000000001)))/Input!F762)*1000000000000</f>
        <v>9.5429886674963935</v>
      </c>
      <c r="AE762" s="21">
        <f>AD762*Input!V762/100</f>
        <v>1.6068285754376188E-2</v>
      </c>
      <c r="AF762" s="21">
        <f t="shared" si="2449"/>
        <v>0.43505076496480094</v>
      </c>
      <c r="AG762" s="21">
        <f>AF762*Input!V762/100</f>
        <v>7.3252942581019959E-4</v>
      </c>
      <c r="AH762" s="9">
        <f t="shared" si="2450"/>
        <v>1016.1841311041031</v>
      </c>
      <c r="AI762" s="3">
        <f t="shared" si="2451"/>
        <v>2.3395319093186195</v>
      </c>
      <c r="AJ762" s="22">
        <f t="shared" si="2452"/>
        <v>45.475587828243789</v>
      </c>
      <c r="AK762" s="3">
        <f t="shared" si="2453"/>
        <v>0.72970410770975513</v>
      </c>
      <c r="AL762" s="3">
        <f t="shared" si="2454"/>
        <v>1.0745333524596532</v>
      </c>
      <c r="AM762" s="3">
        <f t="shared" si="2455"/>
        <v>1.8099265244777016E-3</v>
      </c>
      <c r="AN762" s="9">
        <f>AL762*1/((AN761+AN763)/2)</f>
        <v>1.0696388558543131</v>
      </c>
      <c r="AO762" s="21">
        <f t="shared" si="2456"/>
        <v>1.8016823139004373E-3</v>
      </c>
      <c r="AP762" s="58" t="str">
        <f t="shared" si="2457"/>
        <v>Out of range</v>
      </c>
      <c r="AQ762" s="58" t="e">
        <f t="shared" si="2458"/>
        <v>#VALUE!</v>
      </c>
      <c r="AR762" s="58" t="e">
        <f t="shared" si="2459"/>
        <v>#VALUE!</v>
      </c>
      <c r="AS762" s="67">
        <f t="shared" si="2460"/>
        <v>1.0574199296855312E-3</v>
      </c>
      <c r="AT762" s="67">
        <f t="shared" si="2461"/>
        <v>1.660983774211044E-6</v>
      </c>
      <c r="AU762" s="58">
        <v>0.75</v>
      </c>
      <c r="AV762" s="58">
        <f t="shared" si="2462"/>
        <v>0.375</v>
      </c>
      <c r="AW762" s="58" t="str">
        <f t="shared" si="2463"/>
        <v>Out of range</v>
      </c>
      <c r="AX762" s="57">
        <f t="shared" si="2464"/>
        <v>119.1112740989</v>
      </c>
      <c r="AY762" s="47" t="e">
        <f t="shared" si="2465"/>
        <v>#VALUE!</v>
      </c>
      <c r="AZ762" s="9" t="str">
        <f>Input!B762</f>
        <v>M43_401_5 oben</v>
      </c>
      <c r="BA762" s="48">
        <f>Input!E762</f>
        <v>0</v>
      </c>
      <c r="BB762" s="58" t="e">
        <f t="shared" si="2466"/>
        <v>#VALUE!</v>
      </c>
      <c r="BC762" s="22" t="e">
        <f t="shared" si="2467"/>
        <v>#VALUE!</v>
      </c>
      <c r="BD762" s="9" t="e">
        <f t="shared" si="2468"/>
        <v>#VALUE!</v>
      </c>
      <c r="BE762" s="49" t="e">
        <f t="shared" si="2469"/>
        <v>#VALUE!</v>
      </c>
      <c r="BF762" s="89" t="e">
        <f t="shared" si="2470"/>
        <v>#VALUE!</v>
      </c>
      <c r="BG762" s="85"/>
      <c r="BH762" s="85"/>
      <c r="BI762" s="85"/>
      <c r="BJ762" s="85"/>
      <c r="BK762" s="85"/>
      <c r="BL762" s="85"/>
      <c r="BM762" s="90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s="154" customFormat="1" ht="15" customHeight="1" x14ac:dyDescent="0.2">
      <c r="A763" s="137">
        <f>Input!A763</f>
        <v>9186</v>
      </c>
      <c r="B763" s="137" t="str">
        <f>Input!B763</f>
        <v>Hu1-13</v>
      </c>
      <c r="C763" s="137">
        <f>Input!O763</f>
        <v>2.0803355944193931</v>
      </c>
      <c r="D763" s="137">
        <f>C763*Input!P763/100</f>
        <v>1.0660787695844345E-2</v>
      </c>
      <c r="E763" s="138">
        <f>Input!M763</f>
        <v>2.6986215887303282</v>
      </c>
      <c r="F763" s="139">
        <f>E763*Input!N763/100</f>
        <v>2.1745761990870513E-4</v>
      </c>
      <c r="G763" s="140">
        <f t="shared" si="2445"/>
        <v>372.08594465413762</v>
      </c>
      <c r="H763" s="139">
        <f>G763*Input!L763/100</f>
        <v>3.1107369953307734E-2</v>
      </c>
      <c r="I763" s="137">
        <v>0</v>
      </c>
      <c r="J763" s="141">
        <f>(((C763*$G$4*0.000000001*Input!G763*(234/233))-(I763*0.000000000000001))/Input!F763)*1000000000000</f>
        <v>760.90743956167591</v>
      </c>
      <c r="K763" s="137">
        <f>J763*Input!P763/100</f>
        <v>3.8993096551902742</v>
      </c>
      <c r="L763" s="142">
        <f t="shared" si="2446"/>
        <v>10.522796792288853</v>
      </c>
      <c r="M763" s="143">
        <f>L763*Input!P763/100</f>
        <v>5.3924618157779651E-2</v>
      </c>
      <c r="N763" s="137">
        <v>0</v>
      </c>
      <c r="O763" s="141">
        <f>(((G763*$D$4*0.000000001*Input!G763*(238/236))-(N763*0.000000001))/Input!F763)*1000000</f>
        <v>13.70940955332515</v>
      </c>
      <c r="P763" s="137">
        <f>O763*Input!N763/100</f>
        <v>1.1047178990450381E-3</v>
      </c>
      <c r="Q763" s="144">
        <f t="shared" si="2447"/>
        <v>10.228579223648746</v>
      </c>
      <c r="R763" s="145">
        <f>Q763*Input!N763/100</f>
        <v>8.2422911841774295E-4</v>
      </c>
      <c r="S763" s="143">
        <f>Input!S763*0.0000028263/0.000000000155125</f>
        <v>1.0010205143885487</v>
      </c>
      <c r="T763" s="137">
        <f>S763*Input!T763/100</f>
        <v>9.6326881888403521E-4</v>
      </c>
      <c r="U763" s="143">
        <f>S763</f>
        <v>1.0010205143885487</v>
      </c>
      <c r="V763" s="137">
        <f>U763*Input!T763/100</f>
        <v>9.6326881888403521E-4</v>
      </c>
      <c r="W763" s="146">
        <v>0</v>
      </c>
      <c r="X763" s="141">
        <f>((($L$4*0.000000001*Input!G763/Input!W763*(232/229))-(W763*0.000000001))/Input!F763)*1000000000</f>
        <v>0.85229155350744923</v>
      </c>
      <c r="Y763" s="141">
        <f>X763*Input!X763/100</f>
        <v>3.0746745254362977E-3</v>
      </c>
      <c r="Z763" s="141">
        <f t="shared" si="2448"/>
        <v>2.0810521080358101E-4</v>
      </c>
      <c r="AA763" s="141">
        <f>Z763*Input!X763/100</f>
        <v>7.5074754364878102E-7</v>
      </c>
      <c r="AB763" s="142">
        <v>0</v>
      </c>
      <c r="AC763" s="142">
        <v>0.85</v>
      </c>
      <c r="AD763" s="141">
        <f>(((Input!G763*$L$4*0.000000001*Input!U763*(230/229))-((AB763*0.000000000000001)+(Input!G763*AC763*0.000000000000001)))/Input!F763)*1000000000000</f>
        <v>225.27109595615261</v>
      </c>
      <c r="AE763" s="141">
        <f>AD763*Input!V763/100</f>
        <v>0.49374260448327389</v>
      </c>
      <c r="AF763" s="141">
        <f t="shared" si="2449"/>
        <v>10.26977669521793</v>
      </c>
      <c r="AG763" s="141">
        <f>AF763*Input!V763/100</f>
        <v>2.2508996422450446E-2</v>
      </c>
      <c r="AH763" s="137">
        <f t="shared" si="2450"/>
        <v>49348.96466821777</v>
      </c>
      <c r="AI763" s="146">
        <f t="shared" si="2451"/>
        <v>208.30988063306</v>
      </c>
      <c r="AJ763" s="143">
        <f t="shared" si="2452"/>
        <v>1.0205143885486656</v>
      </c>
      <c r="AK763" s="146">
        <f t="shared" si="2453"/>
        <v>0.96326881888403526</v>
      </c>
      <c r="AL763" s="146">
        <f t="shared" si="2454"/>
        <v>1.004027682698486</v>
      </c>
      <c r="AM763" s="146">
        <f t="shared" si="2455"/>
        <v>2.2020852859893345E-3</v>
      </c>
      <c r="AN763" s="137">
        <f>AF763/Q763</f>
        <v>1.004027682698486</v>
      </c>
      <c r="AO763" s="141">
        <f t="shared" si="2456"/>
        <v>2.2020852859893345E-3</v>
      </c>
      <c r="AP763" s="137" t="str">
        <f t="shared" si="2457"/>
        <v>Out of range</v>
      </c>
      <c r="AQ763" s="137" t="e">
        <f t="shared" si="2458"/>
        <v>#VALUE!</v>
      </c>
      <c r="AR763" s="137" t="e">
        <f t="shared" si="2459"/>
        <v>#VALUE!</v>
      </c>
      <c r="AS763" s="145">
        <f t="shared" si="2460"/>
        <v>2.0345465998096419E-5</v>
      </c>
      <c r="AT763" s="145">
        <f t="shared" si="2461"/>
        <v>7.3415358156739199E-8</v>
      </c>
      <c r="AU763" s="137">
        <v>0.75</v>
      </c>
      <c r="AV763" s="137">
        <f t="shared" si="2462"/>
        <v>0.375</v>
      </c>
      <c r="AW763" s="137" t="str">
        <f t="shared" si="2463"/>
        <v>Out of range</v>
      </c>
      <c r="AX763" s="147">
        <f t="shared" si="2464"/>
        <v>193.9860209224</v>
      </c>
      <c r="AY763" s="147" t="e">
        <f t="shared" si="2465"/>
        <v>#VALUE!</v>
      </c>
      <c r="AZ763" s="137" t="str">
        <f>Input!B763</f>
        <v>Hu1-13</v>
      </c>
      <c r="BA763" s="148">
        <f>Input!E763</f>
        <v>0</v>
      </c>
      <c r="BB763" s="137" t="e">
        <f t="shared" si="2466"/>
        <v>#VALUE!</v>
      </c>
      <c r="BC763" s="143" t="e">
        <f t="shared" si="2467"/>
        <v>#VALUE!</v>
      </c>
      <c r="BD763" s="137" t="e">
        <f t="shared" si="2468"/>
        <v>#VALUE!</v>
      </c>
      <c r="BE763" s="149" t="e">
        <f t="shared" si="2469"/>
        <v>#VALUE!</v>
      </c>
      <c r="BF763" s="150" t="e">
        <f t="shared" si="2470"/>
        <v>#VALUE!</v>
      </c>
      <c r="BG763" s="151"/>
      <c r="BH763" s="151"/>
      <c r="BI763" s="151"/>
      <c r="BJ763" s="151"/>
      <c r="BK763" s="151"/>
      <c r="BL763" s="151"/>
      <c r="BM763" s="155"/>
      <c r="BN763" s="151"/>
      <c r="BO763" s="151"/>
      <c r="BP763" s="151"/>
      <c r="BQ763" s="151"/>
      <c r="BR763" s="151"/>
      <c r="BS763" s="151"/>
      <c r="BT763" s="151"/>
      <c r="BU763" s="151"/>
      <c r="BV763" s="151"/>
      <c r="BW763" s="151"/>
      <c r="BX763" s="151"/>
      <c r="BY763" s="151"/>
      <c r="BZ763" s="151"/>
      <c r="CA763" s="151"/>
      <c r="CB763" s="151"/>
      <c r="CC763" s="151"/>
      <c r="CD763" s="151"/>
      <c r="CE763" s="151"/>
      <c r="CF763" s="151"/>
      <c r="CG763" s="151"/>
      <c r="CH763" s="151"/>
      <c r="CI763" s="151"/>
      <c r="CJ763" s="151"/>
      <c r="CK763" s="151"/>
      <c r="CL763" s="151"/>
      <c r="CM763" s="151"/>
      <c r="CN763" s="151"/>
      <c r="CO763" s="151"/>
      <c r="CP763" s="151"/>
      <c r="CQ763" s="151"/>
      <c r="CR763" s="151"/>
      <c r="CS763" s="151"/>
      <c r="CT763" s="151"/>
      <c r="CU763" s="151"/>
      <c r="CV763" s="151"/>
      <c r="CW763" s="151"/>
      <c r="CX763" s="151"/>
      <c r="CY763" s="151"/>
      <c r="CZ763" s="151"/>
      <c r="DA763" s="151"/>
      <c r="DB763" s="151"/>
      <c r="DC763" s="151"/>
      <c r="DD763" s="151"/>
      <c r="DE763" s="151"/>
    </row>
    <row r="764" spans="1:109" ht="15" customHeight="1" x14ac:dyDescent="0.2">
      <c r="A764" s="9">
        <f>Input!A764</f>
        <v>9786</v>
      </c>
      <c r="B764" s="9" t="str">
        <f>Input!B764</f>
        <v>M43_401_5 unten</v>
      </c>
      <c r="C764" s="9">
        <f>Input!O764</f>
        <v>0.44201856134329148</v>
      </c>
      <c r="D764" s="9">
        <f>C764*Input!P764/100</f>
        <v>1.4971428903191031E-3</v>
      </c>
      <c r="E764" s="11">
        <f>Input!M764</f>
        <v>0.49424331757902568</v>
      </c>
      <c r="F764" s="12">
        <f>E764*Input!N764/100</f>
        <v>7.119450154014028E-5</v>
      </c>
      <c r="G764" s="13">
        <f t="shared" si="2445"/>
        <v>68.146268627796061</v>
      </c>
      <c r="H764" s="12">
        <f>G764*Input!L764/100</f>
        <v>7.9227662018457445E-3</v>
      </c>
      <c r="I764" s="9">
        <v>0.3</v>
      </c>
      <c r="J764" s="21">
        <f>(((C764*$G$4*0.000000001*Input!G764*(234/233))-(I764*0.000000000000001))/Input!F764)*1000000000000</f>
        <v>10.359002029772599</v>
      </c>
      <c r="K764" s="9">
        <f>J764*Input!P764/100</f>
        <v>3.5086549742489863E-2</v>
      </c>
      <c r="L764" s="14">
        <f t="shared" si="2446"/>
        <v>0.14325746820532867</v>
      </c>
      <c r="M764" s="22">
        <f>L764*Input!P764/100</f>
        <v>4.852214788377413E-4</v>
      </c>
      <c r="N764" s="9">
        <v>5.0000000000000001E-3</v>
      </c>
      <c r="O764" s="21">
        <f>(((G764*$D$4*0.000000001*Input!G764*(238/236))-(N764*0.000000001))/Input!F764)*1000000</f>
        <v>0.1608759217886456</v>
      </c>
      <c r="P764" s="9">
        <f>O764*Input!N764/100</f>
        <v>2.3173770194114754E-5</v>
      </c>
      <c r="Q764" s="23">
        <f t="shared" si="2447"/>
        <v>0.12002939330042595</v>
      </c>
      <c r="R764" s="24">
        <f>Q764*Input!N764/100</f>
        <v>1.7289930935329096E-5</v>
      </c>
      <c r="S764" s="65">
        <f>Input!S764*0.0000028263/0.000000000155125</f>
        <v>1.1875737625751741</v>
      </c>
      <c r="T764" s="9">
        <f>S764*Input!T764/100</f>
        <v>2.3862670727705674E-3</v>
      </c>
      <c r="U764" s="9">
        <f>S764*1/((U763+U765)/2)</f>
        <v>1.18636306200036</v>
      </c>
      <c r="V764" s="9">
        <f>U764*Input!T764/100</f>
        <v>2.3838343355312413E-3</v>
      </c>
      <c r="W764" s="3">
        <v>3.0000000000000001E-3</v>
      </c>
      <c r="X764" s="21">
        <f>((($L$4*0.000000001*Input!G764/Input!W764*(232/229))-(W764*0.000000001))/Input!F764)*1000000000</f>
        <v>15.794632515774213</v>
      </c>
      <c r="Y764" s="21">
        <f>X764*Input!X764/100</f>
        <v>3.6147438208615885E-2</v>
      </c>
      <c r="Z764" s="21">
        <f t="shared" si="2448"/>
        <v>3.8565973295563811E-3</v>
      </c>
      <c r="AA764" s="21">
        <f>Z764*Input!X764/100</f>
        <v>8.8261701262391798E-6</v>
      </c>
      <c r="AB764" s="14">
        <v>0.05</v>
      </c>
      <c r="AC764" s="14">
        <v>0.85</v>
      </c>
      <c r="AD764" s="21">
        <f>(((Input!G764*$L$4*0.000000001*Input!U764*(230/229))-((AB764*0.000000000000001)+(Input!G764*AC764*0.000000000000001)))/Input!F764)*1000000000000</f>
        <v>3.4444264354836904</v>
      </c>
      <c r="AE764" s="21">
        <f>AD764*Input!V764/100</f>
        <v>8.4127821574345122E-3</v>
      </c>
      <c r="AF764" s="21">
        <f t="shared" si="2449"/>
        <v>0.15702631616089871</v>
      </c>
      <c r="AG764" s="21">
        <f>AF764*Input!V764/100</f>
        <v>3.8352631870350025E-4</v>
      </c>
      <c r="AH764" s="9">
        <f t="shared" si="2450"/>
        <v>40.716285041602006</v>
      </c>
      <c r="AI764" s="3">
        <f t="shared" si="2451"/>
        <v>0.13628176186429447</v>
      </c>
      <c r="AJ764" s="22">
        <f t="shared" si="2452"/>
        <v>186.36306200036</v>
      </c>
      <c r="AK764" s="3">
        <f t="shared" si="2453"/>
        <v>2.3838343355312412</v>
      </c>
      <c r="AL764" s="3">
        <f t="shared" si="2454"/>
        <v>1.308232190825724</v>
      </c>
      <c r="AM764" s="3">
        <f t="shared" si="2455"/>
        <v>3.2008222076855817E-3</v>
      </c>
      <c r="AN764" s="9">
        <f>AL764*1/((AN763+AN765)/2)</f>
        <v>1.3029841839715408</v>
      </c>
      <c r="AO764" s="21">
        <f t="shared" si="2456"/>
        <v>3.1879820276298127E-3</v>
      </c>
      <c r="AP764" s="58" t="str">
        <f t="shared" si="2457"/>
        <v>Out of range</v>
      </c>
      <c r="AQ764" s="58" t="e">
        <f t="shared" si="2458"/>
        <v>#VALUE!</v>
      </c>
      <c r="AR764" s="58" t="e">
        <f t="shared" si="2459"/>
        <v>#VALUE!</v>
      </c>
      <c r="AS764" s="67">
        <f t="shared" si="2460"/>
        <v>3.2130440915447797E-2</v>
      </c>
      <c r="AT764" s="67">
        <f t="shared" si="2461"/>
        <v>7.3678918703874634E-5</v>
      </c>
      <c r="AU764" s="58">
        <v>0.75</v>
      </c>
      <c r="AV764" s="58">
        <f t="shared" si="2462"/>
        <v>0.375</v>
      </c>
      <c r="AW764" s="58" t="str">
        <f t="shared" si="2463"/>
        <v>Out of range</v>
      </c>
      <c r="AX764" s="57">
        <f t="shared" si="2464"/>
        <v>0</v>
      </c>
      <c r="AY764" s="47" t="e">
        <f t="shared" si="2465"/>
        <v>#VALUE!</v>
      </c>
      <c r="AZ764" s="9" t="str">
        <f>Input!B764</f>
        <v>M43_401_5 unten</v>
      </c>
      <c r="BA764" s="48">
        <f>Input!E764</f>
        <v>0</v>
      </c>
      <c r="BB764" s="58" t="e">
        <f t="shared" si="2466"/>
        <v>#VALUE!</v>
      </c>
      <c r="BC764" s="22" t="e">
        <f t="shared" si="2467"/>
        <v>#VALUE!</v>
      </c>
      <c r="BD764" s="9" t="e">
        <f t="shared" si="2468"/>
        <v>#VALUE!</v>
      </c>
      <c r="BE764" s="49" t="e">
        <f t="shared" si="2469"/>
        <v>#VALUE!</v>
      </c>
      <c r="BF764" s="89" t="e">
        <f t="shared" si="2470"/>
        <v>#VALUE!</v>
      </c>
      <c r="BG764" s="85"/>
      <c r="BH764" s="85"/>
      <c r="BI764" s="85"/>
      <c r="BJ764" s="85"/>
      <c r="BK764" s="85"/>
      <c r="BL764" s="85"/>
      <c r="BM764" s="90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s="154" customFormat="1" ht="15" customHeight="1" x14ac:dyDescent="0.2">
      <c r="A765" s="137">
        <f>Input!A765</f>
        <v>9186</v>
      </c>
      <c r="B765" s="137" t="str">
        <f>Input!B765</f>
        <v>Hu1-13</v>
      </c>
      <c r="C765" s="137">
        <f>Input!O765</f>
        <v>2.0803355944193931</v>
      </c>
      <c r="D765" s="137">
        <f>C765*Input!P765/100</f>
        <v>1.0660787695844345E-2</v>
      </c>
      <c r="E765" s="138">
        <f>Input!M765</f>
        <v>2.6986215887303282</v>
      </c>
      <c r="F765" s="139">
        <f>E765*Input!N765/100</f>
        <v>2.1745761990870513E-4</v>
      </c>
      <c r="G765" s="140">
        <f t="shared" si="2445"/>
        <v>372.08594465413762</v>
      </c>
      <c r="H765" s="139">
        <f>G765*Input!L765/100</f>
        <v>3.1107369953307734E-2</v>
      </c>
      <c r="I765" s="137">
        <v>0</v>
      </c>
      <c r="J765" s="141">
        <f>(((C765*$G$4*0.000000001*Input!G765*(234/233))-(I765*0.000000000000001))/Input!F765)*1000000000000</f>
        <v>760.90743956167591</v>
      </c>
      <c r="K765" s="137">
        <f>J765*Input!P765/100</f>
        <v>3.8993096551902742</v>
      </c>
      <c r="L765" s="142">
        <f t="shared" si="2446"/>
        <v>10.522796792288853</v>
      </c>
      <c r="M765" s="143">
        <f>L765*Input!P765/100</f>
        <v>5.3924618157779651E-2</v>
      </c>
      <c r="N765" s="137">
        <v>0</v>
      </c>
      <c r="O765" s="141">
        <f>(((G765*$D$4*0.000000001*Input!G765*(238/236))-(N765*0.000000001))/Input!F765)*1000000</f>
        <v>13.70940955332515</v>
      </c>
      <c r="P765" s="137">
        <f>O765*Input!N765/100</f>
        <v>1.1047178990450381E-3</v>
      </c>
      <c r="Q765" s="144">
        <f t="shared" si="2447"/>
        <v>10.228579223648746</v>
      </c>
      <c r="R765" s="145">
        <f>Q765*Input!N765/100</f>
        <v>8.2422911841774295E-4</v>
      </c>
      <c r="S765" s="143">
        <f>Input!S765*0.0000028263/0.000000000155125</f>
        <v>1.0010205143885487</v>
      </c>
      <c r="T765" s="137">
        <f>S765*Input!T765/100</f>
        <v>9.6326881888403521E-4</v>
      </c>
      <c r="U765" s="143">
        <f>S765</f>
        <v>1.0010205143885487</v>
      </c>
      <c r="V765" s="137">
        <f>U765*Input!T765/100</f>
        <v>9.6326881888403521E-4</v>
      </c>
      <c r="W765" s="146">
        <v>0</v>
      </c>
      <c r="X765" s="141">
        <f>((($L$4*0.000000001*Input!G765/Input!W765*(232/229))-(W765*0.000000001))/Input!F765)*1000000000</f>
        <v>0.85229155350744923</v>
      </c>
      <c r="Y765" s="141">
        <f>X765*Input!X765/100</f>
        <v>3.0746745254362977E-3</v>
      </c>
      <c r="Z765" s="141">
        <f t="shared" si="2448"/>
        <v>2.0810521080358101E-4</v>
      </c>
      <c r="AA765" s="141">
        <f>Z765*Input!X765/100</f>
        <v>7.5074754364878102E-7</v>
      </c>
      <c r="AB765" s="142">
        <v>0</v>
      </c>
      <c r="AC765" s="142">
        <v>0.85</v>
      </c>
      <c r="AD765" s="141">
        <f>(((Input!G765*$L$4*0.000000001*Input!U765*(230/229))-((AB765*0.000000000000001)+(Input!G765*AC765*0.000000000000001)))/Input!F765)*1000000000000</f>
        <v>225.27109595615261</v>
      </c>
      <c r="AE765" s="141">
        <f>AD765*Input!V765/100</f>
        <v>0.49374260448327389</v>
      </c>
      <c r="AF765" s="141">
        <f t="shared" si="2449"/>
        <v>10.26977669521793</v>
      </c>
      <c r="AG765" s="141">
        <f>AF765*Input!V765/100</f>
        <v>2.2508996422450446E-2</v>
      </c>
      <c r="AH765" s="137">
        <f t="shared" si="2450"/>
        <v>49348.96466821777</v>
      </c>
      <c r="AI765" s="146">
        <f t="shared" si="2451"/>
        <v>208.30988063306</v>
      </c>
      <c r="AJ765" s="143">
        <f t="shared" si="2452"/>
        <v>1.0205143885486656</v>
      </c>
      <c r="AK765" s="146">
        <f t="shared" si="2453"/>
        <v>0.96326881888403526</v>
      </c>
      <c r="AL765" s="146">
        <f t="shared" si="2454"/>
        <v>1.004027682698486</v>
      </c>
      <c r="AM765" s="146">
        <f t="shared" si="2455"/>
        <v>2.2020852859893345E-3</v>
      </c>
      <c r="AN765" s="137">
        <f>AF765/Q765</f>
        <v>1.004027682698486</v>
      </c>
      <c r="AO765" s="141">
        <f t="shared" si="2456"/>
        <v>2.2020852859893345E-3</v>
      </c>
      <c r="AP765" s="137" t="str">
        <f t="shared" si="2457"/>
        <v>Out of range</v>
      </c>
      <c r="AQ765" s="137" t="e">
        <f t="shared" si="2458"/>
        <v>#VALUE!</v>
      </c>
      <c r="AR765" s="137" t="e">
        <f t="shared" si="2459"/>
        <v>#VALUE!</v>
      </c>
      <c r="AS765" s="145">
        <f t="shared" si="2460"/>
        <v>2.0345465998096419E-5</v>
      </c>
      <c r="AT765" s="145">
        <f t="shared" si="2461"/>
        <v>7.3415358156739199E-8</v>
      </c>
      <c r="AU765" s="137">
        <v>0.75</v>
      </c>
      <c r="AV765" s="137">
        <f t="shared" si="2462"/>
        <v>0.375</v>
      </c>
      <c r="AW765" s="137" t="str">
        <f t="shared" si="2463"/>
        <v>Out of range</v>
      </c>
      <c r="AX765" s="147">
        <f t="shared" si="2464"/>
        <v>261.45244262519998</v>
      </c>
      <c r="AY765" s="147" t="e">
        <f t="shared" si="2465"/>
        <v>#VALUE!</v>
      </c>
      <c r="AZ765" s="137" t="str">
        <f>Input!B765</f>
        <v>Hu1-13</v>
      </c>
      <c r="BA765" s="148">
        <f>Input!E765</f>
        <v>0</v>
      </c>
      <c r="BB765" s="137" t="e">
        <f t="shared" si="2466"/>
        <v>#VALUE!</v>
      </c>
      <c r="BC765" s="143" t="e">
        <f t="shared" si="2467"/>
        <v>#VALUE!</v>
      </c>
      <c r="BD765" s="137" t="e">
        <f t="shared" si="2468"/>
        <v>#VALUE!</v>
      </c>
      <c r="BE765" s="149" t="e">
        <f t="shared" si="2469"/>
        <v>#VALUE!</v>
      </c>
      <c r="BF765" s="150" t="e">
        <f t="shared" si="2470"/>
        <v>#VALUE!</v>
      </c>
      <c r="BG765" s="151"/>
      <c r="BH765" s="151"/>
      <c r="BI765" s="151"/>
      <c r="BJ765" s="151"/>
      <c r="BK765" s="151"/>
      <c r="BL765" s="151"/>
      <c r="BM765" s="155"/>
      <c r="BN765" s="151"/>
      <c r="BO765" s="151"/>
      <c r="BP765" s="151"/>
      <c r="BQ765" s="151"/>
      <c r="BR765" s="151"/>
      <c r="BS765" s="151"/>
      <c r="BT765" s="151"/>
      <c r="BU765" s="151"/>
      <c r="BV765" s="151"/>
      <c r="BW765" s="151"/>
      <c r="BX765" s="151"/>
      <c r="BY765" s="151"/>
      <c r="BZ765" s="151"/>
      <c r="CA765" s="151"/>
      <c r="CB765" s="151"/>
      <c r="CC765" s="151"/>
      <c r="CD765" s="151"/>
      <c r="CE765" s="151"/>
      <c r="CF765" s="151"/>
      <c r="CG765" s="151"/>
      <c r="CH765" s="151"/>
      <c r="CI765" s="151"/>
      <c r="CJ765" s="151"/>
      <c r="CK765" s="151"/>
      <c r="CL765" s="151"/>
      <c r="CM765" s="151"/>
      <c r="CN765" s="151"/>
      <c r="CO765" s="151"/>
      <c r="CP765" s="151"/>
      <c r="CQ765" s="151"/>
      <c r="CR765" s="151"/>
      <c r="CS765" s="151"/>
      <c r="CT765" s="151"/>
      <c r="CU765" s="151"/>
      <c r="CV765" s="151"/>
      <c r="CW765" s="151"/>
      <c r="CX765" s="151"/>
      <c r="CY765" s="151"/>
      <c r="CZ765" s="151"/>
      <c r="DA765" s="151"/>
      <c r="DB765" s="151"/>
      <c r="DC765" s="151"/>
      <c r="DD765" s="151"/>
      <c r="DE765" s="151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s="154" customFormat="1" ht="15" customHeight="1" x14ac:dyDescent="0.2">
      <c r="A767" s="137">
        <f>Input!A767</f>
        <v>9186</v>
      </c>
      <c r="B767" s="137" t="str">
        <f>Input!B767</f>
        <v>Hu1-13</v>
      </c>
      <c r="C767" s="137">
        <f>Input!O767</f>
        <v>2.0709823160561434</v>
      </c>
      <c r="D767" s="137">
        <f>C767*Input!P767/100</f>
        <v>8.1060794866363185E-3</v>
      </c>
      <c r="E767" s="138">
        <f>Input!M767</f>
        <v>2.6995162756642763</v>
      </c>
      <c r="F767" s="139">
        <f>E767*Input!N767/100</f>
        <v>2.5733668198242468E-4</v>
      </c>
      <c r="G767" s="140">
        <f t="shared" ref="G767:G777" si="2471">E767*137.88</f>
        <v>372.20930408859039</v>
      </c>
      <c r="H767" s="139">
        <f>G767*Input!L767/100</f>
        <v>2.1928502641282707E-2</v>
      </c>
      <c r="I767" s="137">
        <v>0</v>
      </c>
      <c r="J767" s="141">
        <f>(((C767*$G$4*0.000000001*Input!G767*(234/233))-(I767*0.000000000000001))/Input!F767)*1000000000000</f>
        <v>757.48636696647554</v>
      </c>
      <c r="K767" s="137">
        <f>J767*Input!P767/100</f>
        <v>2.964894800437861</v>
      </c>
      <c r="L767" s="142">
        <f t="shared" ref="L767:L777" si="2472">(J767/234)*602200000000*0.0000028263/(365.2425*24*60)</f>
        <v>10.475485845044469</v>
      </c>
      <c r="M767" s="143">
        <f>L767*Input!P767/100</f>
        <v>4.1002339934399556E-2</v>
      </c>
      <c r="N767" s="137">
        <v>0</v>
      </c>
      <c r="O767" s="141">
        <f>(((G767*$D$4*0.000000001*Input!G767*(238/236))-(N767*0.000000001))/Input!F767)*1000000</f>
        <v>13.713954699503004</v>
      </c>
      <c r="P767" s="137">
        <f>O767*Input!N767/100</f>
        <v>1.3073096210019953E-3</v>
      </c>
      <c r="Q767" s="144">
        <f t="shared" ref="Q767:Q777" si="2473">(O767/238.05)*602200000000000000*0.00000000015512/(365.2425*24*60)</f>
        <v>10.231970353484238</v>
      </c>
      <c r="R767" s="145">
        <f>Q767*Input!N767/100</f>
        <v>9.7538263600957433E-4</v>
      </c>
      <c r="S767" s="143">
        <f>Input!S767*0.0000028263/0.000000000155125</f>
        <v>1.0000643507806755</v>
      </c>
      <c r="T767" s="137">
        <f>S767*Input!T767/100</f>
        <v>9.4324589016523601E-4</v>
      </c>
      <c r="U767" s="143">
        <f>S767</f>
        <v>1.0000643507806755</v>
      </c>
      <c r="V767" s="137">
        <f>U767*Input!T767/100</f>
        <v>9.4324589016523601E-4</v>
      </c>
      <c r="W767" s="146">
        <v>0</v>
      </c>
      <c r="X767" s="141">
        <f>((($L$4*0.000000001*Input!G767/Input!W767*(232/229))-(W767*0.000000001))/Input!F767)*1000000000</f>
        <v>0.88542294393716647</v>
      </c>
      <c r="Y767" s="141">
        <f>X767*Input!X767/100</f>
        <v>2.8424862268620569E-3</v>
      </c>
      <c r="Z767" s="141">
        <f t="shared" ref="Z767:Z777" si="2474">(X767/232)*6.022E+23*0.000000001*0.000000000049475/(365.2425*24*60)</f>
        <v>2.1619494836019263E-4</v>
      </c>
      <c r="AA767" s="141">
        <f>Z767*Input!X767/100</f>
        <v>6.940538047256782E-7</v>
      </c>
      <c r="AB767" s="142">
        <v>0</v>
      </c>
      <c r="AC767" s="142">
        <v>0.85</v>
      </c>
      <c r="AD767" s="141">
        <f>(((Input!G767*$L$4*0.000000001*Input!U767*(230/229))-((AB767*0.000000000000001)+(Input!G767*AC767*0.000000000000001)))/Input!F767)*1000000000000</f>
        <v>224.56393441610928</v>
      </c>
      <c r="AE767" s="141">
        <f>AD767*Input!V767/100</f>
        <v>0.37367504773254068</v>
      </c>
      <c r="AF767" s="141">
        <f t="shared" ref="AF767:AF777" si="2475">(AD767/230)*602200000000*0.0000091577/(365.2425*24*60)</f>
        <v>10.237538244595285</v>
      </c>
      <c r="AG767" s="141">
        <f>AF767*Input!V767/100</f>
        <v>1.7035293766826824E-2</v>
      </c>
      <c r="AH767" s="137">
        <f t="shared" ref="AH767:AH777" si="2476">AF767/Z767</f>
        <v>47353.272230667411</v>
      </c>
      <c r="AI767" s="146">
        <f t="shared" ref="AI767:AI777" si="2477">AH767*SQRT((AG767/AF767)^2+(AA767/Z767)^2)</f>
        <v>171.22661545846501</v>
      </c>
      <c r="AJ767" s="143">
        <f t="shared" ref="AJ767:AJ777" si="2478">(U767-1)*1000</f>
        <v>6.4350780675459518E-2</v>
      </c>
      <c r="AK767" s="146">
        <f t="shared" ref="AK767:AK777" si="2479">V767*1000</f>
        <v>0.94324589016523597</v>
      </c>
      <c r="AL767" s="146">
        <f t="shared" ref="AL767:AL777" si="2480">AF767/Q767</f>
        <v>1.0005441660715084</v>
      </c>
      <c r="AM767" s="146">
        <f t="shared" ref="AM767:AM777" si="2481">AL767*SQRT((R767/Q767)^2+(AG767/AF767)^2)</f>
        <v>1.6676382176767433E-3</v>
      </c>
      <c r="AN767" s="137">
        <f>AF767/Q767</f>
        <v>1.0005441660715084</v>
      </c>
      <c r="AO767" s="141">
        <f t="shared" ref="AO767:AO777" si="2482">AN767*SQRT((R767/Q767)^2+(AG767/AF767)^2)</f>
        <v>1.6676382176767433E-3</v>
      </c>
      <c r="AP767" s="137" t="str">
        <f t="shared" ref="AP767:AP777" si="2483">ThU_Alter_Kombi(AN767,U767)</f>
        <v>Out of range</v>
      </c>
      <c r="AQ767" s="137" t="e">
        <f t="shared" ref="AQ767:AQ777" si="2484">Montealter(AN767,AO767,U767,V767)</f>
        <v>#VALUE!</v>
      </c>
      <c r="AR767" s="137" t="e">
        <f t="shared" ref="AR767:AR777" si="2485">(AQ767/AP767)*100</f>
        <v>#VALUE!</v>
      </c>
      <c r="AS767" s="145">
        <f t="shared" ref="AS767:AS777" si="2486">Z767/Q767</f>
        <v>2.1129356408521349E-5</v>
      </c>
      <c r="AT767" s="145">
        <f t="shared" ref="AT767:AT777" si="2487">AS767*SQRT((Y767/X767)^2+(P767/O767)^2)</f>
        <v>6.7861780070598368E-8</v>
      </c>
      <c r="AU767" s="137">
        <v>0.75</v>
      </c>
      <c r="AV767" s="137">
        <f t="shared" ref="AV767:AV777" si="2488">AU767/2</f>
        <v>0.375</v>
      </c>
      <c r="AW767" s="137" t="str">
        <f t="shared" ref="AW767:AW777" si="2489">marincorr_age(AN767,U767,AS767,AU767)</f>
        <v>Out of range</v>
      </c>
      <c r="AX767" s="147">
        <f t="shared" ref="AX767:AX777" si="2490">marincorr_age_error(AN767, AO767, U767, V767, AS767, AT767, AU767, AV767)</f>
        <v>377.1429486943</v>
      </c>
      <c r="AY767" s="147" t="e">
        <f t="shared" ref="AY767:AY777" si="2491">SQRT(((AU767*EXP(-0.0000091577*AW767*1000))/(0.0000091577*(EXP(-0.0000091577*AW767*1000)+(AJ767/1000)*EXP(-(0.0000091577-0.0000028263)*AW767*1000)-AS767*AU767*EXP(-0.0000091577*AW767*1000))))^2*AT767^2+((AS767*EXP(-0.0000091577*AW767*1000))/(0.0000091577*(EXP(-0.0000091577*AW767*1000)+(AJ767/1000)*EXP(-(0.0000091577-0.0000028263)*AW767*1000)-AS767*AU767*EXP(-0.0000091577*AW767*1000))))^2*AV767^2+((0.0000091577/(0.0000091577-0.0000028263))*(EXP(-(0.0000091577-0.0000028263)*AW767*1000)-1)/(0.0000091577*(EXP(-0.0000091577*AW767*1000)+(AJ767/1000)*EXP(-(0.0000091577-0.0000028263)*AW767*1000)-AS767*AU767*EXP(-0.0000091577*AW767*1000))))^2*T767^2+(1/(0.0000091577*(EXP(-0.0000091577*AW767*1000)+(AJ767/1000)*EXP(-(0.0000091577-0.0000028263)*AW767*1000)-AS767*AU767*EXP(-0.0000091577*AW767*1000))))^2*AO767^2)/1000</f>
        <v>#VALUE!</v>
      </c>
      <c r="AZ767" s="137" t="str">
        <f>Input!B767</f>
        <v>Hu1-13</v>
      </c>
      <c r="BA767" s="148">
        <f>Input!E767</f>
        <v>0</v>
      </c>
      <c r="BB767" s="137" t="e">
        <f t="shared" ref="BB767:BB777" si="2492">((U767-1)*EXP(0.0000028263*AW767*1000))*1000</f>
        <v>#VALUE!</v>
      </c>
      <c r="BC767" s="143" t="e">
        <f t="shared" ref="BC767:BC777" si="2493">SQRT((EXP(0.0000028263*AW767*1000)*V767)^2+((U767-1)*0.0000028263*EXP(0.0000028263*AW767*1000)*AX767*1000)^2)*1000</f>
        <v>#VALUE!</v>
      </c>
      <c r="BD767" s="137" t="e">
        <f t="shared" ref="BD767:BD777" si="2494">AW767*1000-58</f>
        <v>#VALUE!</v>
      </c>
      <c r="BE767" s="149" t="e">
        <f t="shared" ref="BE767:BE777" si="2495">AY767/2*1000</f>
        <v>#VALUE!</v>
      </c>
      <c r="BF767" s="150" t="e">
        <f t="shared" ref="BF767:BF777" si="2496">AY767/AW767*100</f>
        <v>#VALUE!</v>
      </c>
      <c r="BG767" s="151"/>
      <c r="BH767" s="151"/>
      <c r="BI767" s="151"/>
      <c r="BJ767" s="151"/>
      <c r="BK767" s="151"/>
      <c r="BL767" s="151"/>
      <c r="BM767" s="155"/>
      <c r="BN767" s="151"/>
      <c r="BO767" s="151"/>
      <c r="BP767" s="151"/>
      <c r="BQ767" s="151"/>
      <c r="BR767" s="151"/>
      <c r="BS767" s="151"/>
      <c r="BT767" s="151"/>
      <c r="BU767" s="151"/>
      <c r="BV767" s="151"/>
      <c r="BW767" s="151"/>
      <c r="BX767" s="151"/>
      <c r="BY767" s="151"/>
      <c r="BZ767" s="151"/>
      <c r="CA767" s="151"/>
      <c r="CB767" s="151"/>
      <c r="CC767" s="151"/>
      <c r="CD767" s="151"/>
      <c r="CE767" s="151"/>
      <c r="CF767" s="151"/>
      <c r="CG767" s="151"/>
      <c r="CH767" s="151"/>
      <c r="CI767" s="151"/>
      <c r="CJ767" s="151"/>
      <c r="CK767" s="151"/>
      <c r="CL767" s="151"/>
      <c r="CM767" s="151"/>
      <c r="CN767" s="151"/>
      <c r="CO767" s="151"/>
      <c r="CP767" s="151"/>
      <c r="CQ767" s="151"/>
      <c r="CR767" s="151"/>
      <c r="CS767" s="151"/>
      <c r="CT767" s="151"/>
      <c r="CU767" s="151"/>
      <c r="CV767" s="151"/>
      <c r="CW767" s="151"/>
      <c r="CX767" s="151"/>
      <c r="CY767" s="151"/>
      <c r="CZ767" s="151"/>
      <c r="DA767" s="151"/>
      <c r="DB767" s="151"/>
      <c r="DC767" s="151"/>
      <c r="DD767" s="151"/>
      <c r="DE767" s="151"/>
    </row>
    <row r="768" spans="1:109" ht="15" customHeight="1" x14ac:dyDescent="0.2">
      <c r="A768" s="9">
        <f>Input!A768</f>
        <v>9787</v>
      </c>
      <c r="B768" s="9" t="str">
        <f>Input!B768</f>
        <v>M43_401_12</v>
      </c>
      <c r="C768" s="9">
        <f>Input!O768</f>
        <v>2.4219538192146222</v>
      </c>
      <c r="D768" s="9">
        <f>C768*Input!P768/100</f>
        <v>9.2340855575631584E-3</v>
      </c>
      <c r="E768" s="11">
        <f>Input!M768</f>
        <v>1.2511155302750099</v>
      </c>
      <c r="F768" s="12">
        <f>E768*Input!N768/100</f>
        <v>5.7567773550172511E-5</v>
      </c>
      <c r="G768" s="13">
        <f t="shared" si="2471"/>
        <v>172.50380931431835</v>
      </c>
      <c r="H768" s="12">
        <f>G768*Input!L768/100</f>
        <v>8.2255932923877145E-3</v>
      </c>
      <c r="I768" s="9">
        <v>0.3</v>
      </c>
      <c r="J768" s="21">
        <f>(((C768*$G$4*0.000000001*Input!G768*(234/233))-(I768*0.000000000000001))/Input!F768)*1000000000000</f>
        <v>35.796313791081204</v>
      </c>
      <c r="K768" s="9">
        <f>J768*Input!P768/100</f>
        <v>0.13647916057268572</v>
      </c>
      <c r="L768" s="14">
        <f t="shared" si="2472"/>
        <v>0.49503699970858628</v>
      </c>
      <c r="M768" s="22">
        <f>L768*Input!P768/100</f>
        <v>1.8874075852324805E-3</v>
      </c>
      <c r="N768" s="9">
        <v>5.0000000000000001E-3</v>
      </c>
      <c r="O768" s="21">
        <f>(((G768*$D$4*0.000000001*Input!G768*(238/236))-(N768*0.000000001))/Input!F768)*1000000</f>
        <v>0.25682077616610549</v>
      </c>
      <c r="P768" s="9">
        <f>O768*Input!N768/100</f>
        <v>1.181713433135953E-5</v>
      </c>
      <c r="Q768" s="23">
        <f t="shared" si="2473"/>
        <v>0.19161377046007261</v>
      </c>
      <c r="R768" s="24">
        <f>Q768*Input!N768/100</f>
        <v>8.8167542325331844E-6</v>
      </c>
      <c r="S768" s="65">
        <f>Input!S768*0.0000028263/0.000000000155125</f>
        <v>2.5690902110583891</v>
      </c>
      <c r="T768" s="9">
        <f>S768*Input!T768/100</f>
        <v>1.4236600330909972E-3</v>
      </c>
      <c r="U768" s="9">
        <f>S768*1/((U767+U769)/2)</f>
        <v>2.5693039895849679</v>
      </c>
      <c r="V768" s="9">
        <f>U768*Input!T768/100</f>
        <v>1.4237784983527125E-3</v>
      </c>
      <c r="W768" s="3">
        <v>3.0000000000000001E-3</v>
      </c>
      <c r="X768" s="21">
        <f>((($L$4*0.000000001*Input!G768/Input!W768*(232/229))-(W768*0.000000001))/Input!F768)*1000000000</f>
        <v>0.69645596280918454</v>
      </c>
      <c r="Y768" s="21">
        <f>X768*Input!X768/100</f>
        <v>1.1486694041087362E-3</v>
      </c>
      <c r="Z768" s="21">
        <f t="shared" si="2474"/>
        <v>1.7005461846871341E-4</v>
      </c>
      <c r="AA768" s="21">
        <f>Z768*Input!X768/100</f>
        <v>2.8047220168020008E-7</v>
      </c>
      <c r="AB768" s="14">
        <v>0.05</v>
      </c>
      <c r="AC768" s="14">
        <v>0.85</v>
      </c>
      <c r="AD768" s="21">
        <f>(((Input!G768*$L$4*0.000000001*Input!U768*(230/229))-((AB768*0.000000000000001)+(Input!G768*AC768*0.000000000000001)))/Input!F768)*1000000000000</f>
        <v>12.701873500974653</v>
      </c>
      <c r="AE768" s="21">
        <f>AD768*Input!V768/100</f>
        <v>2.0379996027797796E-2</v>
      </c>
      <c r="AF768" s="21">
        <f t="shared" si="2475"/>
        <v>0.57905966103749917</v>
      </c>
      <c r="AG768" s="21">
        <f>AF768*Input!V768/100</f>
        <v>9.2909393176499738E-4</v>
      </c>
      <c r="AH768" s="9">
        <f t="shared" si="2476"/>
        <v>3405.1392796722798</v>
      </c>
      <c r="AI768" s="3">
        <f t="shared" si="2477"/>
        <v>7.8352188459669128</v>
      </c>
      <c r="AJ768" s="22">
        <f t="shared" si="2478"/>
        <v>1569.3039895849679</v>
      </c>
      <c r="AK768" s="3">
        <f t="shared" si="2479"/>
        <v>1.4237784983527124</v>
      </c>
      <c r="AL768" s="3">
        <f t="shared" si="2480"/>
        <v>3.0220148564852773</v>
      </c>
      <c r="AM768" s="3">
        <f t="shared" si="2481"/>
        <v>4.8507782178210269E-3</v>
      </c>
      <c r="AN768" s="9">
        <f>AL768*1/((AN767+AN769)/2)</f>
        <v>3.0182717179656491</v>
      </c>
      <c r="AO768" s="21">
        <f t="shared" si="2482"/>
        <v>4.8447699300859966E-3</v>
      </c>
      <c r="AP768" s="58">
        <f t="shared" si="2483"/>
        <v>370.16570000000002</v>
      </c>
      <c r="AQ768" s="58">
        <f t="shared" si="2484"/>
        <v>3.3801999999999999</v>
      </c>
      <c r="AR768" s="58">
        <f t="shared" si="2485"/>
        <v>0.91315862058532149</v>
      </c>
      <c r="AS768" s="67">
        <f t="shared" si="2486"/>
        <v>8.8748641634891492E-4</v>
      </c>
      <c r="AT768" s="67">
        <f t="shared" si="2487"/>
        <v>1.464306709834824E-6</v>
      </c>
      <c r="AU768" s="58">
        <v>0.75</v>
      </c>
      <c r="AV768" s="58">
        <f t="shared" si="2488"/>
        <v>0.375</v>
      </c>
      <c r="AW768" s="58">
        <f t="shared" si="2489"/>
        <v>370.1524</v>
      </c>
      <c r="AX768" s="57">
        <f t="shared" si="2490"/>
        <v>3.0578551767</v>
      </c>
      <c r="AY768" s="47">
        <f t="shared" si="2491"/>
        <v>3.0747780701798519</v>
      </c>
      <c r="AZ768" s="9" t="str">
        <f>Input!B768</f>
        <v>M43_401_12</v>
      </c>
      <c r="BA768" s="48">
        <f>Input!E768</f>
        <v>0</v>
      </c>
      <c r="BB768" s="58">
        <f t="shared" si="2492"/>
        <v>4467.3434722565053</v>
      </c>
      <c r="BC768" s="22">
        <f t="shared" si="2493"/>
        <v>38.820800966169934</v>
      </c>
      <c r="BD768" s="9">
        <f t="shared" si="2494"/>
        <v>370094.4</v>
      </c>
      <c r="BE768" s="49">
        <f t="shared" si="2495"/>
        <v>1537.389035089926</v>
      </c>
      <c r="BF768" s="89">
        <f t="shared" si="2496"/>
        <v>0.83067895012428716</v>
      </c>
      <c r="BG768" s="85"/>
      <c r="BH768" s="85"/>
      <c r="BI768" s="85"/>
      <c r="BJ768" s="85"/>
      <c r="BK768" s="85"/>
      <c r="BL768" s="85"/>
      <c r="BM768" s="90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s="154" customFormat="1" ht="15" customHeight="1" x14ac:dyDescent="0.2">
      <c r="A769" s="137">
        <f>Input!A769</f>
        <v>9186</v>
      </c>
      <c r="B769" s="137" t="str">
        <f>Input!B769</f>
        <v>Hu1-13</v>
      </c>
      <c r="C769" s="137">
        <f>Input!O769</f>
        <v>2.0595724497417498</v>
      </c>
      <c r="D769" s="137">
        <f>C769*Input!P769/100</f>
        <v>1.0142525571254472E-2</v>
      </c>
      <c r="E769" s="138">
        <f>Input!M769</f>
        <v>2.6997753735583556</v>
      </c>
      <c r="F769" s="139">
        <f>E769*Input!N769/100</f>
        <v>2.1471885191808347E-4</v>
      </c>
      <c r="G769" s="140">
        <f t="shared" si="2471"/>
        <v>372.24502850622605</v>
      </c>
      <c r="H769" s="139">
        <f>G769*Input!L769/100</f>
        <v>1.9191833814297024E-2</v>
      </c>
      <c r="I769" s="137">
        <v>0</v>
      </c>
      <c r="J769" s="141">
        <f>(((C769*$G$4*0.000000001*Input!G769*(234/233))-(I769*0.000000000000001))/Input!F769)*1000000000000</f>
        <v>753.3130729141526</v>
      </c>
      <c r="K769" s="137">
        <f>J769*Input!P769/100</f>
        <v>3.7097491307723218</v>
      </c>
      <c r="L769" s="142">
        <f t="shared" si="2472"/>
        <v>10.417772221831166</v>
      </c>
      <c r="M769" s="143">
        <f>L769*Input!P769/100</f>
        <v>5.1303133894938326E-2</v>
      </c>
      <c r="N769" s="137">
        <v>0</v>
      </c>
      <c r="O769" s="141">
        <f>(((G769*$D$4*0.000000001*Input!G769*(238/236))-(N769*0.000000001))/Input!F769)*1000000</f>
        <v>13.715270956350269</v>
      </c>
      <c r="P769" s="137">
        <f>O769*Input!N769/100</f>
        <v>1.0908045396426792E-3</v>
      </c>
      <c r="Q769" s="144">
        <f t="shared" si="2473"/>
        <v>10.232952411638422</v>
      </c>
      <c r="R769" s="145">
        <f>Q769*Input!N769/100</f>
        <v>8.1384837237900409E-4</v>
      </c>
      <c r="S769" s="143">
        <f>Input!S769*0.0000028263/0.000000000155125</f>
        <v>0.99976923953993624</v>
      </c>
      <c r="T769" s="137">
        <f>S769*Input!T769/100</f>
        <v>1.0551434227703232E-3</v>
      </c>
      <c r="U769" s="143">
        <f>S769</f>
        <v>0.99976923953993624</v>
      </c>
      <c r="V769" s="137">
        <f>U769*Input!T769/100</f>
        <v>1.0551434227703232E-3</v>
      </c>
      <c r="W769" s="146">
        <v>0</v>
      </c>
      <c r="X769" s="141">
        <f>((($L$4*0.000000001*Input!G769/Input!W769*(232/229))-(W769*0.000000001))/Input!F769)*1000000000</f>
        <v>0.88650126888245051</v>
      </c>
      <c r="Y769" s="141">
        <f>X769*Input!X769/100</f>
        <v>3.070449982752375E-3</v>
      </c>
      <c r="Z769" s="141">
        <f t="shared" si="2474"/>
        <v>2.1645824445778926E-4</v>
      </c>
      <c r="AA769" s="141">
        <f>Z769*Input!X769/100</f>
        <v>7.4971603120193299E-7</v>
      </c>
      <c r="AB769" s="142">
        <v>0</v>
      </c>
      <c r="AC769" s="142">
        <v>0.85</v>
      </c>
      <c r="AD769" s="141">
        <f>(((Input!G769*$L$4*0.000000001*Input!U769*(230/229))-((AB769*0.000000000000001)+(Input!G769*AC769*0.000000000000001)))/Input!F769)*1000000000000</f>
        <v>224.89793797172933</v>
      </c>
      <c r="AE769" s="141">
        <f>AD769*Input!V769/100</f>
        <v>0.46037751641840852</v>
      </c>
      <c r="AF769" s="141">
        <f t="shared" si="2475"/>
        <v>10.252764973604027</v>
      </c>
      <c r="AG769" s="141">
        <f>AF769*Input!V769/100</f>
        <v>2.0987931314705131E-2</v>
      </c>
      <c r="AH769" s="137">
        <f t="shared" si="2476"/>
        <v>47366.017401122277</v>
      </c>
      <c r="AI769" s="146">
        <f t="shared" si="2477"/>
        <v>190.56604629071876</v>
      </c>
      <c r="AJ769" s="143">
        <f t="shared" si="2478"/>
        <v>-0.23076046006376139</v>
      </c>
      <c r="AK769" s="146">
        <f t="shared" si="2479"/>
        <v>1.0551434227703231</v>
      </c>
      <c r="AL769" s="146">
        <f t="shared" si="2480"/>
        <v>1.0019361530444597</v>
      </c>
      <c r="AM769" s="146">
        <f t="shared" si="2481"/>
        <v>2.0525616600877189E-3</v>
      </c>
      <c r="AN769" s="137">
        <f>AF769/Q769</f>
        <v>1.0019361530444597</v>
      </c>
      <c r="AO769" s="141">
        <f t="shared" si="2482"/>
        <v>2.0525616600877189E-3</v>
      </c>
      <c r="AP769" s="137" t="str">
        <f t="shared" si="2483"/>
        <v>Out of range</v>
      </c>
      <c r="AQ769" s="137" t="e">
        <f t="shared" si="2484"/>
        <v>#VALUE!</v>
      </c>
      <c r="AR769" s="137" t="e">
        <f t="shared" si="2485"/>
        <v>#VALUE!</v>
      </c>
      <c r="AS769" s="145">
        <f t="shared" si="2486"/>
        <v>2.1153058838776681E-5</v>
      </c>
      <c r="AT769" s="145">
        <f t="shared" si="2487"/>
        <v>7.3284193009112865E-8</v>
      </c>
      <c r="AU769" s="137">
        <v>0.75</v>
      </c>
      <c r="AV769" s="137">
        <f t="shared" si="2488"/>
        <v>0.375</v>
      </c>
      <c r="AW769" s="137" t="str">
        <f t="shared" si="2489"/>
        <v>Out of range</v>
      </c>
      <c r="AX769" s="147">
        <f t="shared" si="2490"/>
        <v>283.62555022520002</v>
      </c>
      <c r="AY769" s="147" t="e">
        <f t="shared" si="2491"/>
        <v>#VALUE!</v>
      </c>
      <c r="AZ769" s="137" t="str">
        <f>Input!B769</f>
        <v>Hu1-13</v>
      </c>
      <c r="BA769" s="148">
        <f>Input!E769</f>
        <v>0</v>
      </c>
      <c r="BB769" s="137" t="e">
        <f t="shared" si="2492"/>
        <v>#VALUE!</v>
      </c>
      <c r="BC769" s="143" t="e">
        <f t="shared" si="2493"/>
        <v>#VALUE!</v>
      </c>
      <c r="BD769" s="137" t="e">
        <f t="shared" si="2494"/>
        <v>#VALUE!</v>
      </c>
      <c r="BE769" s="149" t="e">
        <f t="shared" si="2495"/>
        <v>#VALUE!</v>
      </c>
      <c r="BF769" s="150" t="e">
        <f t="shared" si="2496"/>
        <v>#VALUE!</v>
      </c>
      <c r="BG769" s="151"/>
      <c r="BH769" s="151"/>
      <c r="BI769" s="151"/>
      <c r="BJ769" s="151"/>
      <c r="BK769" s="151"/>
      <c r="BL769" s="151"/>
      <c r="BM769" s="155"/>
      <c r="BN769" s="151"/>
      <c r="BO769" s="151"/>
      <c r="BP769" s="151"/>
      <c r="BQ769" s="151"/>
      <c r="BR769" s="151"/>
      <c r="BS769" s="151"/>
      <c r="BT769" s="151"/>
      <c r="BU769" s="151"/>
      <c r="BV769" s="151"/>
      <c r="BW769" s="151"/>
      <c r="BX769" s="151"/>
      <c r="BY769" s="151"/>
      <c r="BZ769" s="151"/>
      <c r="CA769" s="151"/>
      <c r="CB769" s="151"/>
      <c r="CC769" s="151"/>
      <c r="CD769" s="151"/>
      <c r="CE769" s="151"/>
      <c r="CF769" s="151"/>
      <c r="CG769" s="151"/>
      <c r="CH769" s="151"/>
      <c r="CI769" s="151"/>
      <c r="CJ769" s="151"/>
      <c r="CK769" s="151"/>
      <c r="CL769" s="151"/>
      <c r="CM769" s="151"/>
      <c r="CN769" s="151"/>
      <c r="CO769" s="151"/>
      <c r="CP769" s="151"/>
      <c r="CQ769" s="151"/>
      <c r="CR769" s="151"/>
      <c r="CS769" s="151"/>
      <c r="CT769" s="151"/>
      <c r="CU769" s="151"/>
      <c r="CV769" s="151"/>
      <c r="CW769" s="151"/>
      <c r="CX769" s="151"/>
      <c r="CY769" s="151"/>
      <c r="CZ769" s="151"/>
      <c r="DA769" s="151"/>
      <c r="DB769" s="151"/>
      <c r="DC769" s="151"/>
      <c r="DD769" s="151"/>
      <c r="DE769" s="151"/>
    </row>
    <row r="770" spans="1:109" ht="15" customHeight="1" x14ac:dyDescent="0.2">
      <c r="A770" s="9">
        <f>Input!A770</f>
        <v>9788</v>
      </c>
      <c r="B770" s="9" t="str">
        <f>Input!B770</f>
        <v>M43_401_13</v>
      </c>
      <c r="C770" s="9">
        <f>Input!O770</f>
        <v>2.4726147401565668</v>
      </c>
      <c r="D770" s="9">
        <f>C770*Input!P770/100</f>
        <v>5.2241901055851622E-3</v>
      </c>
      <c r="E770" s="11">
        <f>Input!M770</f>
        <v>2.1290538500849192</v>
      </c>
      <c r="F770" s="12">
        <f>E770*Input!N770/100</f>
        <v>1.0304064761201634E-4</v>
      </c>
      <c r="G770" s="13">
        <f t="shared" si="2471"/>
        <v>293.55394484970867</v>
      </c>
      <c r="H770" s="12">
        <f>G770*Input!L770/100</f>
        <v>2.0827231737287705E-2</v>
      </c>
      <c r="I770" s="9">
        <v>0.3</v>
      </c>
      <c r="J770" s="21">
        <f>(((C770*$G$4*0.000000001*Input!G770*(234/233))-(I770*0.000000000000001))/Input!F770)*1000000000000</f>
        <v>38.144818235260281</v>
      </c>
      <c r="K770" s="9">
        <f>J770*Input!P770/100</f>
        <v>8.0593138416449397E-2</v>
      </c>
      <c r="L770" s="14">
        <f t="shared" si="2472"/>
        <v>0.52751510906459365</v>
      </c>
      <c r="M770" s="22">
        <f>L770*Input!P770/100</f>
        <v>1.1145445218641006E-3</v>
      </c>
      <c r="N770" s="9">
        <v>5.0000000000000001E-3</v>
      </c>
      <c r="O770" s="21">
        <f>(((G770*$D$4*0.000000001*Input!G770*(238/236))-(N770*0.000000001))/Input!F770)*1000000</f>
        <v>0.45618270100826591</v>
      </c>
      <c r="P770" s="9">
        <f>O770*Input!N770/100</f>
        <v>2.207805168451502E-5</v>
      </c>
      <c r="Q770" s="23">
        <f t="shared" si="2473"/>
        <v>0.34035753907354654</v>
      </c>
      <c r="R770" s="24">
        <f>Q770*Input!N770/100</f>
        <v>1.6472416253995439E-5</v>
      </c>
      <c r="S770" s="65">
        <f>Input!S770*0.0000028263/0.000000000155125</f>
        <v>1.5360375462495111</v>
      </c>
      <c r="T770" s="9">
        <f>S770*Input!T770/100</f>
        <v>7.5713903618798315E-4</v>
      </c>
      <c r="U770" s="9">
        <f>S770*1/((U769+U771)/2)</f>
        <v>1.5364933714527886</v>
      </c>
      <c r="V770" s="9">
        <f>U770*Input!T770/100</f>
        <v>7.5736372018475303E-4</v>
      </c>
      <c r="W770" s="3">
        <v>3.0000000000000001E-3</v>
      </c>
      <c r="X770" s="21">
        <f>((($L$4*0.000000001*Input!G770/Input!W770*(232/229))-(W770*0.000000001))/Input!F770)*1000000000</f>
        <v>0.19551782176600588</v>
      </c>
      <c r="Y770" s="21">
        <f>X770*Input!X770/100</f>
        <v>3.0337205605302409E-4</v>
      </c>
      <c r="Z770" s="21">
        <f t="shared" si="2474"/>
        <v>4.7739857736506378E-5</v>
      </c>
      <c r="AA770" s="21">
        <f>Z770*Input!X770/100</f>
        <v>7.4074775723186365E-8</v>
      </c>
      <c r="AB770" s="14">
        <v>0.05</v>
      </c>
      <c r="AC770" s="14">
        <v>0.85</v>
      </c>
      <c r="AD770" s="21">
        <f>(((Input!G770*$L$4*0.000000001*Input!U770*(230/229))-((AB770*0.000000000000001)+(Input!G770*AC770*0.000000000000001)))/Input!F770)*1000000000000</f>
        <v>12.570484651647204</v>
      </c>
      <c r="AE770" s="21">
        <f>AD770*Input!V770/100</f>
        <v>2.2827992509065233E-2</v>
      </c>
      <c r="AF770" s="21">
        <f t="shared" si="2475"/>
        <v>0.57306983736701289</v>
      </c>
      <c r="AG770" s="21">
        <f>AF770*Input!V770/100</f>
        <v>1.0406944773502561E-3</v>
      </c>
      <c r="AH770" s="9">
        <f t="shared" si="2476"/>
        <v>12004.012255964262</v>
      </c>
      <c r="AI770" s="3">
        <f t="shared" si="2477"/>
        <v>28.67281185157551</v>
      </c>
      <c r="AJ770" s="22">
        <f t="shared" si="2478"/>
        <v>536.49337145278867</v>
      </c>
      <c r="AK770" s="3">
        <f t="shared" si="2479"/>
        <v>0.75736372018475306</v>
      </c>
      <c r="AL770" s="3">
        <f t="shared" si="2480"/>
        <v>1.6837289367143426</v>
      </c>
      <c r="AM770" s="3">
        <f t="shared" si="2481"/>
        <v>3.0587363871930097E-3</v>
      </c>
      <c r="AN770" s="9">
        <f>AL770*1/((AN769+AN771)/2)</f>
        <v>1.6807627555366893</v>
      </c>
      <c r="AO770" s="21">
        <f t="shared" si="2482"/>
        <v>3.0533478913958179E-3</v>
      </c>
      <c r="AP770" s="58">
        <f t="shared" si="2483"/>
        <v>387.90910000000002</v>
      </c>
      <c r="AQ770" s="58">
        <f t="shared" si="2484"/>
        <v>4.7698999999999998</v>
      </c>
      <c r="AR770" s="58">
        <f t="shared" si="2485"/>
        <v>1.2296437490123329</v>
      </c>
      <c r="AS770" s="67">
        <f t="shared" si="2486"/>
        <v>1.4026384685485242E-4</v>
      </c>
      <c r="AT770" s="67">
        <f t="shared" si="2487"/>
        <v>2.177439659732115E-7</v>
      </c>
      <c r="AU770" s="58">
        <v>0.75</v>
      </c>
      <c r="AV770" s="58">
        <f t="shared" si="2488"/>
        <v>0.375</v>
      </c>
      <c r="AW770" s="58">
        <f t="shared" si="2489"/>
        <v>387.90469999999999</v>
      </c>
      <c r="AX770" s="57">
        <f t="shared" si="2490"/>
        <v>4.5412715936000003</v>
      </c>
      <c r="AY770" s="47">
        <f t="shared" si="2491"/>
        <v>4.6988220850329379</v>
      </c>
      <c r="AZ770" s="9" t="str">
        <f>Input!B770</f>
        <v>M43_401_13</v>
      </c>
      <c r="BA770" s="48">
        <f>Input!E770</f>
        <v>0</v>
      </c>
      <c r="BB770" s="58">
        <f t="shared" si="2492"/>
        <v>1605.8191198712141</v>
      </c>
      <c r="BC770" s="22">
        <f t="shared" si="2493"/>
        <v>20.734973959890642</v>
      </c>
      <c r="BD770" s="9">
        <f t="shared" si="2494"/>
        <v>387846.7</v>
      </c>
      <c r="BE770" s="49">
        <f t="shared" si="2495"/>
        <v>2349.411042516469</v>
      </c>
      <c r="BF770" s="89">
        <f t="shared" si="2496"/>
        <v>1.2113341459984728</v>
      </c>
      <c r="BG770" s="85"/>
      <c r="BH770" s="85"/>
      <c r="BI770" s="85"/>
      <c r="BJ770" s="85"/>
      <c r="BK770" s="85"/>
      <c r="BL770" s="85"/>
      <c r="BM770" s="90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s="154" customFormat="1" ht="15" customHeight="1" x14ac:dyDescent="0.2">
      <c r="A771" s="137">
        <f>Input!A771</f>
        <v>9186</v>
      </c>
      <c r="B771" s="137" t="str">
        <f>Input!B771</f>
        <v>Hu1-13</v>
      </c>
      <c r="C771" s="137">
        <f>Input!O771</f>
        <v>2.0735886558515522</v>
      </c>
      <c r="D771" s="137">
        <f>C771*Input!P771/100</f>
        <v>1.2623147997156805E-2</v>
      </c>
      <c r="E771" s="138">
        <f>Input!M771</f>
        <v>2.6994436358638532</v>
      </c>
      <c r="F771" s="139">
        <f>E771*Input!N771/100</f>
        <v>2.5211695893814236E-4</v>
      </c>
      <c r="G771" s="140">
        <f t="shared" si="2471"/>
        <v>372.19928851290808</v>
      </c>
      <c r="H771" s="139">
        <f>G771*Input!L771/100</f>
        <v>1.8394519345383577E-2</v>
      </c>
      <c r="I771" s="137">
        <v>0</v>
      </c>
      <c r="J771" s="141">
        <f>(((C771*$G$4*0.000000001*Input!G771*(234/233))-(I771*0.000000000000001))/Input!F771)*1000000000000</f>
        <v>758.43966668680537</v>
      </c>
      <c r="K771" s="137">
        <f>J771*Input!P771/100</f>
        <v>4.6170662307998347</v>
      </c>
      <c r="L771" s="142">
        <f t="shared" si="2472"/>
        <v>10.488669287231543</v>
      </c>
      <c r="M771" s="143">
        <f>L771*Input!P771/100</f>
        <v>6.3850669867589888E-2</v>
      </c>
      <c r="N771" s="137">
        <v>0</v>
      </c>
      <c r="O771" s="141">
        <f>(((G771*$D$4*0.000000001*Input!G771*(238/236))-(N771*0.000000001))/Input!F771)*1000000</f>
        <v>13.713585678230061</v>
      </c>
      <c r="P771" s="137">
        <f>O771*Input!N771/100</f>
        <v>1.2807926312662604E-3</v>
      </c>
      <c r="Q771" s="144">
        <f t="shared" si="2473"/>
        <v>10.231695027015157</v>
      </c>
      <c r="R771" s="145">
        <f>Q771*Input!N771/100</f>
        <v>9.5559833171626068E-4</v>
      </c>
      <c r="S771" s="143">
        <f>Input!S771*0.0000028263/0.000000000155125</f>
        <v>0.99963742864133076</v>
      </c>
      <c r="T771" s="137">
        <f>S771*Input!T771/100</f>
        <v>8.9211747921267919E-4</v>
      </c>
      <c r="U771" s="143">
        <f>S771</f>
        <v>0.99963742864133076</v>
      </c>
      <c r="V771" s="137">
        <f>U771*Input!T771/100</f>
        <v>8.9211747921267919E-4</v>
      </c>
      <c r="W771" s="146">
        <v>0</v>
      </c>
      <c r="X771" s="141">
        <f>((($L$4*0.000000001*Input!G771/Input!W771*(232/229))-(W771*0.000000001))/Input!F771)*1000000000</f>
        <v>0.89217005351841772</v>
      </c>
      <c r="Y771" s="141">
        <f>X771*Input!X771/100</f>
        <v>4.3165244462243851E-3</v>
      </c>
      <c r="Z771" s="141">
        <f t="shared" si="2474"/>
        <v>2.1784239946532539E-4</v>
      </c>
      <c r="AA771" s="141">
        <f>Z771*Input!X771/100</f>
        <v>1.053971761333999E-6</v>
      </c>
      <c r="AB771" s="142">
        <v>0</v>
      </c>
      <c r="AC771" s="142">
        <v>0.85</v>
      </c>
      <c r="AD771" s="141">
        <f>(((Input!G771*$L$4*0.000000001*Input!U771*(230/229))-((AB771*0.000000000000001)+(Input!G771*AC771*0.000000000000001)))/Input!F771)*1000000000000</f>
        <v>224.79338017566772</v>
      </c>
      <c r="AE771" s="141">
        <f>AD771*Input!V771/100</f>
        <v>0.51050057933486304</v>
      </c>
      <c r="AF771" s="141">
        <f t="shared" si="2475"/>
        <v>10.247998338041045</v>
      </c>
      <c r="AG771" s="141">
        <f>AF771*Input!V771/100</f>
        <v>2.3272967756009351E-2</v>
      </c>
      <c r="AH771" s="137">
        <f t="shared" si="2476"/>
        <v>47043.175998767168</v>
      </c>
      <c r="AI771" s="146">
        <f t="shared" si="2477"/>
        <v>251.43163356842851</v>
      </c>
      <c r="AJ771" s="143">
        <f t="shared" si="2478"/>
        <v>-0.36257135866923917</v>
      </c>
      <c r="AK771" s="146">
        <f t="shared" si="2479"/>
        <v>0.89211747921267914</v>
      </c>
      <c r="AL771" s="146">
        <f t="shared" si="2480"/>
        <v>1.0015934125267458</v>
      </c>
      <c r="AM771" s="146">
        <f t="shared" si="2481"/>
        <v>2.2765182694908328E-3</v>
      </c>
      <c r="AN771" s="137">
        <f>AF771/Q771</f>
        <v>1.0015934125267458</v>
      </c>
      <c r="AO771" s="141">
        <f t="shared" si="2482"/>
        <v>2.2765182694908328E-3</v>
      </c>
      <c r="AP771" s="137" t="str">
        <f t="shared" si="2483"/>
        <v>Out of range</v>
      </c>
      <c r="AQ771" s="137" t="e">
        <f t="shared" si="2484"/>
        <v>#VALUE!</v>
      </c>
      <c r="AR771" s="137" t="e">
        <f t="shared" si="2485"/>
        <v>#VALUE!</v>
      </c>
      <c r="AS771" s="145">
        <f t="shared" si="2486"/>
        <v>2.1290939467033306E-5</v>
      </c>
      <c r="AT771" s="145">
        <f t="shared" si="2487"/>
        <v>1.0302966547685687E-7</v>
      </c>
      <c r="AU771" s="137">
        <v>0.75</v>
      </c>
      <c r="AV771" s="137">
        <f t="shared" si="2488"/>
        <v>0.375</v>
      </c>
      <c r="AW771" s="137" t="str">
        <f t="shared" si="2489"/>
        <v>Out of range</v>
      </c>
      <c r="AX771" s="147">
        <f t="shared" si="2490"/>
        <v>302.3452887304</v>
      </c>
      <c r="AY771" s="147" t="e">
        <f t="shared" si="2491"/>
        <v>#VALUE!</v>
      </c>
      <c r="AZ771" s="137" t="str">
        <f>Input!B771</f>
        <v>Hu1-13</v>
      </c>
      <c r="BA771" s="148">
        <f>Input!E771</f>
        <v>0</v>
      </c>
      <c r="BB771" s="137" t="e">
        <f t="shared" si="2492"/>
        <v>#VALUE!</v>
      </c>
      <c r="BC771" s="143" t="e">
        <f t="shared" si="2493"/>
        <v>#VALUE!</v>
      </c>
      <c r="BD771" s="137" t="e">
        <f t="shared" si="2494"/>
        <v>#VALUE!</v>
      </c>
      <c r="BE771" s="149" t="e">
        <f t="shared" si="2495"/>
        <v>#VALUE!</v>
      </c>
      <c r="BF771" s="150" t="e">
        <f t="shared" si="2496"/>
        <v>#VALUE!</v>
      </c>
      <c r="BG771" s="151"/>
      <c r="BH771" s="151"/>
      <c r="BI771" s="151"/>
      <c r="BJ771" s="151"/>
      <c r="BK771" s="151"/>
      <c r="BL771" s="151"/>
      <c r="BM771" s="155"/>
      <c r="BN771" s="151"/>
      <c r="BO771" s="151"/>
      <c r="BP771" s="151"/>
      <c r="BQ771" s="151"/>
      <c r="BR771" s="151"/>
      <c r="BS771" s="151"/>
      <c r="BT771" s="151"/>
      <c r="BU771" s="151"/>
      <c r="BV771" s="151"/>
      <c r="BW771" s="151"/>
      <c r="BX771" s="151"/>
      <c r="BY771" s="151"/>
      <c r="BZ771" s="151"/>
      <c r="CA771" s="151"/>
      <c r="CB771" s="151"/>
      <c r="CC771" s="151"/>
      <c r="CD771" s="151"/>
      <c r="CE771" s="151"/>
      <c r="CF771" s="151"/>
      <c r="CG771" s="151"/>
      <c r="CH771" s="151"/>
      <c r="CI771" s="151"/>
      <c r="CJ771" s="151"/>
      <c r="CK771" s="151"/>
      <c r="CL771" s="151"/>
      <c r="CM771" s="151"/>
      <c r="CN771" s="151"/>
      <c r="CO771" s="151"/>
      <c r="CP771" s="151"/>
      <c r="CQ771" s="151"/>
      <c r="CR771" s="151"/>
      <c r="CS771" s="151"/>
      <c r="CT771" s="151"/>
      <c r="CU771" s="151"/>
      <c r="CV771" s="151"/>
      <c r="CW771" s="151"/>
      <c r="CX771" s="151"/>
      <c r="CY771" s="151"/>
      <c r="CZ771" s="151"/>
      <c r="DA771" s="151"/>
      <c r="DB771" s="151"/>
      <c r="DC771" s="151"/>
      <c r="DD771" s="151"/>
      <c r="DE771" s="151"/>
    </row>
    <row r="772" spans="1:109" ht="15" customHeight="1" x14ac:dyDescent="0.2">
      <c r="A772" s="9">
        <f>Input!A772</f>
        <v>9789</v>
      </c>
      <c r="B772" s="9" t="str">
        <f>Input!B772</f>
        <v>M43_401_14</v>
      </c>
      <c r="C772" s="9">
        <f>Input!O772</f>
        <v>2.5742093228726159</v>
      </c>
      <c r="D772" s="9">
        <f>C772*Input!P772/100</f>
        <v>6.0110453389103759E-3</v>
      </c>
      <c r="E772" s="11">
        <f>Input!M772</f>
        <v>2.0158788761821183</v>
      </c>
      <c r="F772" s="12">
        <f>E772*Input!N772/100</f>
        <v>1.3024508736542669E-4</v>
      </c>
      <c r="G772" s="13">
        <f t="shared" si="2471"/>
        <v>277.94937944799045</v>
      </c>
      <c r="H772" s="12">
        <f>G772*Input!L772/100</f>
        <v>1.0629323754115629E-2</v>
      </c>
      <c r="I772" s="9">
        <v>0.3</v>
      </c>
      <c r="J772" s="21">
        <f>(((C772*$G$4*0.000000001*Input!G772*(234/233))-(I772*0.000000000000001))/Input!F772)*1000000000000</f>
        <v>45.289418664206572</v>
      </c>
      <c r="K772" s="9">
        <f>J772*Input!P772/100</f>
        <v>0.10575548248719907</v>
      </c>
      <c r="L772" s="14">
        <f t="shared" si="2472"/>
        <v>0.62631973965042431</v>
      </c>
      <c r="M772" s="22">
        <f>L772*Input!P772/100</f>
        <v>1.4625214500784967E-3</v>
      </c>
      <c r="N772" s="9">
        <v>5.0000000000000001E-3</v>
      </c>
      <c r="O772" s="21">
        <f>(((G772*$D$4*0.000000001*Input!G772*(238/236))-(N772*0.000000001))/Input!F772)*1000000</f>
        <v>0.49259362956876657</v>
      </c>
      <c r="P772" s="9">
        <f>O772*Input!N772/100</f>
        <v>3.1826267479098525E-5</v>
      </c>
      <c r="Q772" s="23">
        <f t="shared" si="2473"/>
        <v>0.36752370300927661</v>
      </c>
      <c r="R772" s="24">
        <f>Q772*Input!N772/100</f>
        <v>2.3745552063111094E-5</v>
      </c>
      <c r="S772" s="65">
        <f>Input!S772*0.0000028263/0.000000000155125</f>
        <v>1.6938229562629894</v>
      </c>
      <c r="T772" s="9">
        <f>S772*Input!T772/100</f>
        <v>8.8647727133105115E-4</v>
      </c>
      <c r="U772" s="9">
        <f>S772*1/((U771+U773)/2)</f>
        <v>1.6941570501760956</v>
      </c>
      <c r="V772" s="9">
        <f>U772*Input!T772/100</f>
        <v>8.8665212234447248E-4</v>
      </c>
      <c r="W772" s="3">
        <v>3.0000000000000001E-3</v>
      </c>
      <c r="X772" s="21">
        <f>((($L$4*0.000000001*Input!G772/Input!W772*(232/229))-(W772*0.000000001))/Input!F772)*1000000000</f>
        <v>3.0540780889265561E-2</v>
      </c>
      <c r="Y772" s="21">
        <f>X772*Input!X772/100</f>
        <v>8.7259783325771258E-5</v>
      </c>
      <c r="Z772" s="21">
        <f t="shared" si="2474"/>
        <v>7.4571848317760432E-6</v>
      </c>
      <c r="AA772" s="21">
        <f>Z772*Input!X772/100</f>
        <v>2.1306342329633005E-8</v>
      </c>
      <c r="AB772" s="14">
        <v>0.05</v>
      </c>
      <c r="AC772" s="14">
        <v>0.85</v>
      </c>
      <c r="AD772" s="21">
        <f>(((Input!G772*$L$4*0.000000001*Input!U772*(230/229))-((AB772*0.000000000000001)+(Input!G772*AC772*0.000000000000001)))/Input!F772)*1000000000000</f>
        <v>14.390034085042611</v>
      </c>
      <c r="AE772" s="21">
        <f>AD772*Input!V772/100</f>
        <v>2.6059878848457681E-2</v>
      </c>
      <c r="AF772" s="21">
        <f t="shared" si="2475"/>
        <v>0.65602040982091681</v>
      </c>
      <c r="AG772" s="21">
        <f>AF772*Input!V772/100</f>
        <v>1.1880314043049068E-3</v>
      </c>
      <c r="AH772" s="9">
        <f t="shared" si="2476"/>
        <v>87971.590435244114</v>
      </c>
      <c r="AI772" s="3">
        <f t="shared" si="2477"/>
        <v>297.58519944278305</v>
      </c>
      <c r="AJ772" s="22">
        <f t="shared" si="2478"/>
        <v>694.15705017609559</v>
      </c>
      <c r="AK772" s="3">
        <f t="shared" si="2479"/>
        <v>0.88665212234447244</v>
      </c>
      <c r="AL772" s="3">
        <f t="shared" si="2480"/>
        <v>1.7849744232805531</v>
      </c>
      <c r="AM772" s="3">
        <f t="shared" si="2481"/>
        <v>3.2345866106813152E-3</v>
      </c>
      <c r="AN772" s="9">
        <f>AL772*1/((AN771+AN773)/2)</f>
        <v>1.7825045795568926</v>
      </c>
      <c r="AO772" s="21">
        <f t="shared" si="2482"/>
        <v>3.2301109591902732E-3</v>
      </c>
      <c r="AP772" s="58">
        <f t="shared" si="2483"/>
        <v>295.42270000000002</v>
      </c>
      <c r="AQ772" s="58">
        <f t="shared" si="2484"/>
        <v>2.3106</v>
      </c>
      <c r="AR772" s="58">
        <f t="shared" si="2485"/>
        <v>0.78213353273123543</v>
      </c>
      <c r="AS772" s="67">
        <f t="shared" si="2486"/>
        <v>2.0290350719468608E-5</v>
      </c>
      <c r="AT772" s="67">
        <f t="shared" si="2487"/>
        <v>5.798752312613024E-8</v>
      </c>
      <c r="AU772" s="58">
        <v>0.75</v>
      </c>
      <c r="AV772" s="58">
        <f t="shared" si="2488"/>
        <v>0.375</v>
      </c>
      <c r="AW772" s="58">
        <f t="shared" si="2489"/>
        <v>295.4221</v>
      </c>
      <c r="AX772" s="57">
        <f t="shared" si="2490"/>
        <v>2.1150643698999998</v>
      </c>
      <c r="AY772" s="47">
        <f t="shared" si="2491"/>
        <v>2.1410403723588982</v>
      </c>
      <c r="AZ772" s="9" t="str">
        <f>Input!B772</f>
        <v>M43_401_14</v>
      </c>
      <c r="BA772" s="48">
        <f>Input!E772</f>
        <v>0</v>
      </c>
      <c r="BB772" s="58">
        <f t="shared" si="2492"/>
        <v>1599.8252975246053</v>
      </c>
      <c r="BC772" s="22">
        <f t="shared" si="2493"/>
        <v>9.7793284249754713</v>
      </c>
      <c r="BD772" s="9">
        <f t="shared" si="2494"/>
        <v>295364.09999999998</v>
      </c>
      <c r="BE772" s="49">
        <f t="shared" si="2495"/>
        <v>1070.5201861794492</v>
      </c>
      <c r="BF772" s="89">
        <f t="shared" si="2496"/>
        <v>0.72473940587345975</v>
      </c>
      <c r="BG772" s="85"/>
      <c r="BH772" s="85"/>
      <c r="BI772" s="85"/>
      <c r="BJ772" s="85"/>
      <c r="BK772" s="85"/>
      <c r="BL772" s="85"/>
      <c r="BM772" s="90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s="154" customFormat="1" ht="15" customHeight="1" x14ac:dyDescent="0.2">
      <c r="A773" s="137">
        <f>Input!A773</f>
        <v>9186</v>
      </c>
      <c r="B773" s="137" t="str">
        <f>Input!B773</f>
        <v>Hu1-13</v>
      </c>
      <c r="C773" s="137">
        <f>Input!O773</f>
        <v>2.0653880318939506</v>
      </c>
      <c r="D773" s="137">
        <f>C773*Input!P773/100</f>
        <v>1.0285825457366933E-2</v>
      </c>
      <c r="E773" s="138">
        <f>Input!M773</f>
        <v>2.6994087027082707</v>
      </c>
      <c r="F773" s="139">
        <f>E773*Input!N773/100</f>
        <v>2.6810232556815283E-4</v>
      </c>
      <c r="G773" s="140">
        <f t="shared" si="2471"/>
        <v>372.19447192941635</v>
      </c>
      <c r="H773" s="139">
        <f>G773*Input!L773/100</f>
        <v>2.3314607440847953E-2</v>
      </c>
      <c r="I773" s="137">
        <v>0</v>
      </c>
      <c r="J773" s="141">
        <f>(((C773*$G$4*0.000000001*Input!G773*(234/233))-(I773*0.000000000000001))/Input!F773)*1000000000000</f>
        <v>755.44019112376384</v>
      </c>
      <c r="K773" s="137">
        <f>J773*Input!P773/100</f>
        <v>3.7621627652473615</v>
      </c>
      <c r="L773" s="142">
        <f t="shared" si="2472"/>
        <v>10.447188720486784</v>
      </c>
      <c r="M773" s="143">
        <f>L773*Input!P773/100</f>
        <v>5.2027976360723469E-2</v>
      </c>
      <c r="N773" s="137">
        <v>0</v>
      </c>
      <c r="O773" s="141">
        <f>(((G773*$D$4*0.000000001*Input!G773*(238/236))-(N773*0.000000001))/Input!F773)*1000000</f>
        <v>13.713408212467957</v>
      </c>
      <c r="P773" s="137">
        <f>O773*Input!N773/100</f>
        <v>1.362000733545609E-3</v>
      </c>
      <c r="Q773" s="144">
        <f t="shared" si="2473"/>
        <v>10.231562619955602</v>
      </c>
      <c r="R773" s="145">
        <f>Q773*Input!N773/100</f>
        <v>1.0161876302221921E-3</v>
      </c>
      <c r="S773" s="143">
        <f>Input!S773*0.0000028263/0.000000000155125</f>
        <v>0.99996816410690759</v>
      </c>
      <c r="T773" s="137">
        <f>S773*Input!T773/100</f>
        <v>1.0759083698697078E-3</v>
      </c>
      <c r="U773" s="143">
        <f>S773</f>
        <v>0.99996816410690759</v>
      </c>
      <c r="V773" s="137">
        <f>U773*Input!T773/100</f>
        <v>1.0759083698697078E-3</v>
      </c>
      <c r="W773" s="146">
        <v>0</v>
      </c>
      <c r="X773" s="141">
        <f>((($L$4*0.000000001*Input!G773/Input!W773*(232/229))-(W773*0.000000001))/Input!F773)*1000000000</f>
        <v>0.88961555930569292</v>
      </c>
      <c r="Y773" s="141">
        <f>X773*Input!X773/100</f>
        <v>2.9458677899768175E-3</v>
      </c>
      <c r="Z773" s="141">
        <f t="shared" si="2474"/>
        <v>2.1721866507015515E-4</v>
      </c>
      <c r="AA773" s="141">
        <f>Z773*Input!X773/100</f>
        <v>7.1929662438834277E-7</v>
      </c>
      <c r="AB773" s="142">
        <v>0</v>
      </c>
      <c r="AC773" s="142">
        <v>0.85</v>
      </c>
      <c r="AD773" s="141">
        <f>(((Input!G773*$L$4*0.000000001*Input!U773*(230/229))-((AB773*0.000000000000001)+(Input!G773*AC773*0.000000000000001)))/Input!F773)*1000000000000</f>
        <v>224.69719258934734</v>
      </c>
      <c r="AE773" s="141">
        <f>AD773*Input!V773/100</f>
        <v>0.44354680172325417</v>
      </c>
      <c r="AF773" s="141">
        <f t="shared" si="2475"/>
        <v>10.243613287983159</v>
      </c>
      <c r="AG773" s="141">
        <f>AF773*Input!V773/100</f>
        <v>2.0220643879064477E-2</v>
      </c>
      <c r="AH773" s="137">
        <f t="shared" si="2476"/>
        <v>47158.07126737832</v>
      </c>
      <c r="AI773" s="146">
        <f t="shared" si="2477"/>
        <v>181.79978739015849</v>
      </c>
      <c r="AJ773" s="143">
        <f t="shared" si="2478"/>
        <v>-3.1835893092413414E-2</v>
      </c>
      <c r="AK773" s="146">
        <f t="shared" si="2479"/>
        <v>1.0759083698697078</v>
      </c>
      <c r="AL773" s="146">
        <f t="shared" si="2480"/>
        <v>1.0011777935077144</v>
      </c>
      <c r="AM773" s="146">
        <f t="shared" si="2481"/>
        <v>1.9788005870480258E-3</v>
      </c>
      <c r="AN773" s="137">
        <f>AF773/Q773</f>
        <v>1.0011777935077144</v>
      </c>
      <c r="AO773" s="141">
        <f t="shared" si="2482"/>
        <v>1.9788005870480258E-3</v>
      </c>
      <c r="AP773" s="137" t="str">
        <f t="shared" si="2483"/>
        <v>Out of range</v>
      </c>
      <c r="AQ773" s="137" t="e">
        <f t="shared" si="2484"/>
        <v>#VALUE!</v>
      </c>
      <c r="AR773" s="137" t="e">
        <f t="shared" si="2485"/>
        <v>#VALUE!</v>
      </c>
      <c r="AS773" s="145">
        <f t="shared" si="2486"/>
        <v>2.1230253201646117E-5</v>
      </c>
      <c r="AT773" s="145">
        <f t="shared" si="2487"/>
        <v>7.0333351077073581E-8</v>
      </c>
      <c r="AU773" s="137">
        <v>0.75</v>
      </c>
      <c r="AV773" s="137">
        <f t="shared" si="2488"/>
        <v>0.375</v>
      </c>
      <c r="AW773" s="137" t="str">
        <f t="shared" si="2489"/>
        <v>Out of range</v>
      </c>
      <c r="AX773" s="147">
        <f t="shared" si="2490"/>
        <v>340.8125244716</v>
      </c>
      <c r="AY773" s="147" t="e">
        <f t="shared" si="2491"/>
        <v>#VALUE!</v>
      </c>
      <c r="AZ773" s="137" t="str">
        <f>Input!B773</f>
        <v>Hu1-13</v>
      </c>
      <c r="BA773" s="148">
        <f>Input!E773</f>
        <v>0</v>
      </c>
      <c r="BB773" s="137" t="e">
        <f t="shared" si="2492"/>
        <v>#VALUE!</v>
      </c>
      <c r="BC773" s="143" t="e">
        <f t="shared" si="2493"/>
        <v>#VALUE!</v>
      </c>
      <c r="BD773" s="137" t="e">
        <f t="shared" si="2494"/>
        <v>#VALUE!</v>
      </c>
      <c r="BE773" s="149" t="e">
        <f t="shared" si="2495"/>
        <v>#VALUE!</v>
      </c>
      <c r="BF773" s="150" t="e">
        <f t="shared" si="2496"/>
        <v>#VALUE!</v>
      </c>
      <c r="BG773" s="151"/>
      <c r="BH773" s="151"/>
      <c r="BI773" s="151"/>
      <c r="BJ773" s="151"/>
      <c r="BK773" s="151"/>
      <c r="BL773" s="151"/>
      <c r="BM773" s="155"/>
      <c r="BN773" s="151"/>
      <c r="BO773" s="151"/>
      <c r="BP773" s="151"/>
      <c r="BQ773" s="151"/>
      <c r="BR773" s="151"/>
      <c r="BS773" s="151"/>
      <c r="BT773" s="151"/>
      <c r="BU773" s="151"/>
      <c r="BV773" s="151"/>
      <c r="BW773" s="151"/>
      <c r="BX773" s="151"/>
      <c r="BY773" s="151"/>
      <c r="BZ773" s="151"/>
      <c r="CA773" s="151"/>
      <c r="CB773" s="151"/>
      <c r="CC773" s="151"/>
      <c r="CD773" s="151"/>
      <c r="CE773" s="151"/>
      <c r="CF773" s="151"/>
      <c r="CG773" s="151"/>
      <c r="CH773" s="151"/>
      <c r="CI773" s="151"/>
      <c r="CJ773" s="151"/>
      <c r="CK773" s="151"/>
      <c r="CL773" s="151"/>
      <c r="CM773" s="151"/>
      <c r="CN773" s="151"/>
      <c r="CO773" s="151"/>
      <c r="CP773" s="151"/>
      <c r="CQ773" s="151"/>
      <c r="CR773" s="151"/>
      <c r="CS773" s="151"/>
      <c r="CT773" s="151"/>
      <c r="CU773" s="151"/>
      <c r="CV773" s="151"/>
      <c r="CW773" s="151"/>
      <c r="CX773" s="151"/>
      <c r="CY773" s="151"/>
      <c r="CZ773" s="151"/>
      <c r="DA773" s="151"/>
      <c r="DB773" s="151"/>
      <c r="DC773" s="151"/>
      <c r="DD773" s="151"/>
      <c r="DE773" s="151"/>
    </row>
    <row r="774" spans="1:109" ht="15" customHeight="1" x14ac:dyDescent="0.2">
      <c r="A774" s="9">
        <f>Input!A774</f>
        <v>9790</v>
      </c>
      <c r="B774" s="9" t="str">
        <f>Input!B774</f>
        <v>M43_401_15A</v>
      </c>
      <c r="C774" s="9">
        <f>Input!O774</f>
        <v>2.9792602303712612</v>
      </c>
      <c r="D774" s="9">
        <f>C774*Input!P774/100</f>
        <v>8.2667423412939312E-3</v>
      </c>
      <c r="E774" s="11">
        <f>Input!M774</f>
        <v>3.1488553215715265</v>
      </c>
      <c r="F774" s="12">
        <f>E774*Input!N774/100</f>
        <v>2.0312508569735177E-4</v>
      </c>
      <c r="G774" s="13">
        <f t="shared" si="2471"/>
        <v>434.16417173828205</v>
      </c>
      <c r="H774" s="12">
        <f>G774*Input!L774/100</f>
        <v>2.3516328884182536E-2</v>
      </c>
      <c r="I774" s="9">
        <v>0.3</v>
      </c>
      <c r="J774" s="21">
        <f>(((C774*$G$4*0.000000001*Input!G774*(234/233))-(I774*0.000000000000001))/Input!F774)*1000000000000</f>
        <v>44.601796890553238</v>
      </c>
      <c r="K774" s="9">
        <f>J774*Input!P774/100</f>
        <v>0.12375943500812663</v>
      </c>
      <c r="L774" s="14">
        <f t="shared" si="2472"/>
        <v>0.61681043034694916</v>
      </c>
      <c r="M774" s="22">
        <f>L774*Input!P774/100</f>
        <v>1.7115030265299922E-3</v>
      </c>
      <c r="N774" s="9">
        <v>5.0000000000000001E-3</v>
      </c>
      <c r="O774" s="21">
        <f>(((G774*$D$4*0.000000001*Input!G774*(238/236))-(N774*0.000000001))/Input!F774)*1000000</f>
        <v>0.65474686807945159</v>
      </c>
      <c r="P774" s="9">
        <f>O774*Input!N774/100</f>
        <v>4.2236146188620718E-5</v>
      </c>
      <c r="Q774" s="23">
        <f t="shared" si="2473"/>
        <v>0.48850610126839561</v>
      </c>
      <c r="R774" s="24">
        <f>Q774*Input!N774/100</f>
        <v>3.1512354030384462E-5</v>
      </c>
      <c r="S774" s="65">
        <f>Input!S774*0.0000028263/0.000000000155125</f>
        <v>1.2506581029794004</v>
      </c>
      <c r="T774" s="9">
        <f>S774*Input!T774/100</f>
        <v>4.9808762200168446E-4</v>
      </c>
      <c r="U774" s="9">
        <f>S774*1/((U773+U775)/2)</f>
        <v>1.2503693623499177</v>
      </c>
      <c r="V774" s="9">
        <f>U774*Input!T774/100</f>
        <v>4.9797262803716953E-4</v>
      </c>
      <c r="W774" s="3">
        <v>3.0000000000000001E-3</v>
      </c>
      <c r="X774" s="21">
        <f>((($L$4*0.000000001*Input!G774/Input!W774*(232/229))-(W774*0.000000001))/Input!F774)*1000000000</f>
        <v>2.6643406835851811</v>
      </c>
      <c r="Y774" s="21">
        <f>X774*Input!X774/100</f>
        <v>3.9090733236224438E-3</v>
      </c>
      <c r="Z774" s="21">
        <f t="shared" si="2474"/>
        <v>6.5055576032433976E-4</v>
      </c>
      <c r="AA774" s="21">
        <f>Z774*Input!X774/100</f>
        <v>9.5448385556714734E-7</v>
      </c>
      <c r="AB774" s="14">
        <v>0.05</v>
      </c>
      <c r="AC774" s="14">
        <v>0.85</v>
      </c>
      <c r="AD774" s="21">
        <f>(((Input!G774*$L$4*0.000000001*Input!U774*(230/229))-((AB774*0.000000000000001)+(Input!G774*AC774*0.000000000000001)))/Input!F774)*1000000000000</f>
        <v>14.42833305540082</v>
      </c>
      <c r="AE774" s="21">
        <f>AD774*Input!V774/100</f>
        <v>2.0874654615042707E-2</v>
      </c>
      <c r="AF774" s="21">
        <f t="shared" si="2475"/>
        <v>0.65776640333848779</v>
      </c>
      <c r="AG774" s="21">
        <f>AF774*Input!V774/100</f>
        <v>9.5164468648927848E-4</v>
      </c>
      <c r="AH774" s="9">
        <f t="shared" si="2476"/>
        <v>1011.0838201026045</v>
      </c>
      <c r="AI774" s="3">
        <f t="shared" si="2477"/>
        <v>2.0833730590976258</v>
      </c>
      <c r="AJ774" s="22">
        <f t="shared" si="2478"/>
        <v>250.36936234991768</v>
      </c>
      <c r="AK774" s="3">
        <f t="shared" si="2479"/>
        <v>0.49797262803716952</v>
      </c>
      <c r="AL774" s="3">
        <f t="shared" si="2480"/>
        <v>1.3464855436413412</v>
      </c>
      <c r="AM774" s="3">
        <f t="shared" si="2481"/>
        <v>1.9500066572431501E-3</v>
      </c>
      <c r="AN774" s="9">
        <f>AL774*1/((AN773+AN775)/2)</f>
        <v>1.3436560117203447</v>
      </c>
      <c r="AO774" s="21">
        <f t="shared" si="2482"/>
        <v>1.9459088738626438E-3</v>
      </c>
      <c r="AP774" s="58">
        <f t="shared" si="2483"/>
        <v>543.61239999999998</v>
      </c>
      <c r="AQ774" s="58">
        <f t="shared" si="2484"/>
        <v>15.228199999999999</v>
      </c>
      <c r="AR774" s="58">
        <f t="shared" si="2485"/>
        <v>2.8012973949821598</v>
      </c>
      <c r="AS774" s="67">
        <f t="shared" si="2486"/>
        <v>1.3317249439365971E-3</v>
      </c>
      <c r="AT774" s="67">
        <f t="shared" si="2487"/>
        <v>1.9557707928015408E-6</v>
      </c>
      <c r="AU774" s="58">
        <v>0.75</v>
      </c>
      <c r="AV774" s="58">
        <f t="shared" si="2488"/>
        <v>0.375</v>
      </c>
      <c r="AW774" s="58">
        <f t="shared" si="2489"/>
        <v>543.56200000000001</v>
      </c>
      <c r="AX774" s="57">
        <f t="shared" si="2490"/>
        <v>16.454798463500001</v>
      </c>
      <c r="AY774" s="47">
        <f t="shared" si="2491"/>
        <v>15.150788440727737</v>
      </c>
      <c r="AZ774" s="9" t="str">
        <f>Input!B774</f>
        <v>M43_401_15A</v>
      </c>
      <c r="BA774" s="48">
        <f>Input!E774</f>
        <v>0</v>
      </c>
      <c r="BB774" s="58">
        <f t="shared" si="2492"/>
        <v>1163.5216119398381</v>
      </c>
      <c r="BC774" s="22">
        <f t="shared" si="2493"/>
        <v>54.160428555674685</v>
      </c>
      <c r="BD774" s="9">
        <f t="shared" si="2494"/>
        <v>543504</v>
      </c>
      <c r="BE774" s="49">
        <f t="shared" si="2495"/>
        <v>7575.394220363869</v>
      </c>
      <c r="BF774" s="89">
        <f t="shared" si="2496"/>
        <v>2.7873156035057156</v>
      </c>
      <c r="BG774" s="85"/>
      <c r="BH774" s="85"/>
      <c r="BI774" s="85"/>
      <c r="BJ774" s="85"/>
      <c r="BK774" s="85"/>
      <c r="BL774" s="85"/>
      <c r="BM774" s="90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s="154" customFormat="1" ht="15" customHeight="1" x14ac:dyDescent="0.2">
      <c r="A775" s="137">
        <f>Input!A775</f>
        <v>9186</v>
      </c>
      <c r="B775" s="137" t="str">
        <f>Input!B775</f>
        <v>Hu1-13</v>
      </c>
      <c r="C775" s="137">
        <f>Input!O775</f>
        <v>2.0681069417655609</v>
      </c>
      <c r="D775" s="137">
        <f>C775*Input!P775/100</f>
        <v>1.3376460004381892E-2</v>
      </c>
      <c r="E775" s="138">
        <f>Input!M775</f>
        <v>2.6994345087833995</v>
      </c>
      <c r="F775" s="139">
        <f>E775*Input!N775/100</f>
        <v>2.4008382752934785E-4</v>
      </c>
      <c r="G775" s="140">
        <f t="shared" si="2471"/>
        <v>372.19803007105509</v>
      </c>
      <c r="H775" s="139">
        <f>G775*Input!L775/100</f>
        <v>2.0926523856564124E-2</v>
      </c>
      <c r="I775" s="137">
        <v>0</v>
      </c>
      <c r="J775" s="141">
        <f>(((C775*$G$4*0.000000001*Input!G775*(234/233))-(I775*0.000000000000001))/Input!F775)*1000000000000</f>
        <v>756.43466468579675</v>
      </c>
      <c r="K775" s="137">
        <f>J775*Input!P775/100</f>
        <v>4.8925990400957726</v>
      </c>
      <c r="L775" s="142">
        <f t="shared" si="2472"/>
        <v>10.460941566975714</v>
      </c>
      <c r="M775" s="143">
        <f>L775*Input!P775/100</f>
        <v>6.7661088337804667E-2</v>
      </c>
      <c r="N775" s="137">
        <v>0</v>
      </c>
      <c r="O775" s="141">
        <f>(((G775*$D$4*0.000000001*Input!G775*(238/236))-(N775*0.000000001))/Input!F775)*1000000</f>
        <v>13.713539311268317</v>
      </c>
      <c r="P775" s="137">
        <f>O775*Input!N775/100</f>
        <v>1.2196624871285786E-3</v>
      </c>
      <c r="Q775" s="144">
        <f t="shared" si="2473"/>
        <v>10.231660432663027</v>
      </c>
      <c r="R775" s="145">
        <f>Q775*Input!N775/100</f>
        <v>9.0998918131242833E-4</v>
      </c>
      <c r="S775" s="143">
        <f>Input!S775*0.0000028263/0.000000000155125</f>
        <v>1.0004936844286967</v>
      </c>
      <c r="T775" s="137">
        <f>S775*Input!T775/100</f>
        <v>1.3254804217613684E-3</v>
      </c>
      <c r="U775" s="143">
        <f>S775</f>
        <v>1.0004936844286967</v>
      </c>
      <c r="V775" s="137">
        <f>U775*Input!T775/100</f>
        <v>1.3254804217613684E-3</v>
      </c>
      <c r="W775" s="146">
        <v>0</v>
      </c>
      <c r="X775" s="141">
        <f>((($L$4*0.000000001*Input!G775/Input!W775*(232/229))-(W775*0.000000001))/Input!F775)*1000000000</f>
        <v>0.87703659201847994</v>
      </c>
      <c r="Y775" s="141">
        <f>X775*Input!X775/100</f>
        <v>3.312431714501558E-3</v>
      </c>
      <c r="Z775" s="141">
        <f t="shared" si="2474"/>
        <v>2.1414724117979289E-4</v>
      </c>
      <c r="AA775" s="141">
        <f>Z775*Input!X775/100</f>
        <v>8.0880104628748878E-7</v>
      </c>
      <c r="AB775" s="142">
        <v>0</v>
      </c>
      <c r="AC775" s="142">
        <v>0.85</v>
      </c>
      <c r="AD775" s="141">
        <f>(((Input!G775*$L$4*0.000000001*Input!U775*(230/229))-((AB775*0.000000000000001)+(Input!G775*AC775*0.000000000000001)))/Input!F775)*1000000000000</f>
        <v>225.11591535945595</v>
      </c>
      <c r="AE775" s="141">
        <f>AD775*Input!V775/100</f>
        <v>0.51816839725940111</v>
      </c>
      <c r="AF775" s="141">
        <f t="shared" si="2475"/>
        <v>10.262702240908817</v>
      </c>
      <c r="AG775" s="141">
        <f>AF775*Input!V775/100</f>
        <v>2.3622532255131432E-2</v>
      </c>
      <c r="AH775" s="137">
        <f t="shared" si="2476"/>
        <v>47923.579049484455</v>
      </c>
      <c r="AI775" s="146">
        <f t="shared" si="2477"/>
        <v>211.96515785709585</v>
      </c>
      <c r="AJ775" s="143">
        <f t="shared" si="2478"/>
        <v>0.4936844286966835</v>
      </c>
      <c r="AK775" s="146">
        <f t="shared" si="2479"/>
        <v>1.3254804217613685</v>
      </c>
      <c r="AL775" s="146">
        <f t="shared" si="2480"/>
        <v>1.003033897425553</v>
      </c>
      <c r="AM775" s="146">
        <f t="shared" si="2481"/>
        <v>2.3104910183034824E-3</v>
      </c>
      <c r="AN775" s="137">
        <f>AF775/Q775</f>
        <v>1.003033897425553</v>
      </c>
      <c r="AO775" s="141">
        <f t="shared" si="2482"/>
        <v>2.3104910183034824E-3</v>
      </c>
      <c r="AP775" s="137" t="str">
        <f t="shared" si="2483"/>
        <v>Out of range</v>
      </c>
      <c r="AQ775" s="137" t="e">
        <f t="shared" si="2484"/>
        <v>#VALUE!</v>
      </c>
      <c r="AR775" s="137" t="e">
        <f t="shared" si="2485"/>
        <v>#VALUE!</v>
      </c>
      <c r="AS775" s="145">
        <f t="shared" si="2486"/>
        <v>2.0929862028665479E-5</v>
      </c>
      <c r="AT775" s="145">
        <f t="shared" si="2487"/>
        <v>7.9070769702331413E-8</v>
      </c>
      <c r="AU775" s="137">
        <v>0.75</v>
      </c>
      <c r="AV775" s="137">
        <f t="shared" si="2488"/>
        <v>0.375</v>
      </c>
      <c r="AW775" s="137" t="str">
        <f t="shared" si="2489"/>
        <v>Out of range</v>
      </c>
      <c r="AX775" s="147">
        <f t="shared" si="2490"/>
        <v>278.38689197500003</v>
      </c>
      <c r="AY775" s="147" t="e">
        <f t="shared" si="2491"/>
        <v>#VALUE!</v>
      </c>
      <c r="AZ775" s="137" t="str">
        <f>Input!B775</f>
        <v>Hu1-13</v>
      </c>
      <c r="BA775" s="148">
        <f>Input!E775</f>
        <v>0</v>
      </c>
      <c r="BB775" s="137" t="e">
        <f t="shared" si="2492"/>
        <v>#VALUE!</v>
      </c>
      <c r="BC775" s="143" t="e">
        <f t="shared" si="2493"/>
        <v>#VALUE!</v>
      </c>
      <c r="BD775" s="137" t="e">
        <f t="shared" si="2494"/>
        <v>#VALUE!</v>
      </c>
      <c r="BE775" s="149" t="e">
        <f t="shared" si="2495"/>
        <v>#VALUE!</v>
      </c>
      <c r="BF775" s="150" t="e">
        <f t="shared" si="2496"/>
        <v>#VALUE!</v>
      </c>
      <c r="BG775" s="151"/>
      <c r="BH775" s="151"/>
      <c r="BI775" s="151"/>
      <c r="BJ775" s="151"/>
      <c r="BK775" s="151"/>
      <c r="BL775" s="151"/>
      <c r="BM775" s="155"/>
      <c r="BN775" s="151"/>
      <c r="BO775" s="151"/>
      <c r="BP775" s="151"/>
      <c r="BQ775" s="151"/>
      <c r="BR775" s="151"/>
      <c r="BS775" s="151"/>
      <c r="BT775" s="151"/>
      <c r="BU775" s="151"/>
      <c r="BV775" s="151"/>
      <c r="BW775" s="151"/>
      <c r="BX775" s="151"/>
      <c r="BY775" s="151"/>
      <c r="BZ775" s="151"/>
      <c r="CA775" s="151"/>
      <c r="CB775" s="151"/>
      <c r="CC775" s="151"/>
      <c r="CD775" s="151"/>
      <c r="CE775" s="151"/>
      <c r="CF775" s="151"/>
      <c r="CG775" s="151"/>
      <c r="CH775" s="151"/>
      <c r="CI775" s="151"/>
      <c r="CJ775" s="151"/>
      <c r="CK775" s="151"/>
      <c r="CL775" s="151"/>
      <c r="CM775" s="151"/>
      <c r="CN775" s="151"/>
      <c r="CO775" s="151"/>
      <c r="CP775" s="151"/>
      <c r="CQ775" s="151"/>
      <c r="CR775" s="151"/>
      <c r="CS775" s="151"/>
      <c r="CT775" s="151"/>
      <c r="CU775" s="151"/>
      <c r="CV775" s="151"/>
      <c r="CW775" s="151"/>
      <c r="CX775" s="151"/>
      <c r="CY775" s="151"/>
      <c r="CZ775" s="151"/>
      <c r="DA775" s="151"/>
      <c r="DB775" s="151"/>
      <c r="DC775" s="151"/>
      <c r="DD775" s="151"/>
      <c r="DE775" s="151"/>
    </row>
    <row r="776" spans="1:109" ht="15" customHeight="1" x14ac:dyDescent="0.2">
      <c r="A776" s="9">
        <f>Input!A776</f>
        <v>9791</v>
      </c>
      <c r="B776" s="9" t="str">
        <f>Input!B776</f>
        <v>M43_401_15B</v>
      </c>
      <c r="C776" s="9">
        <f>Input!O776</f>
        <v>9.9552720340902567</v>
      </c>
      <c r="D776" s="9">
        <f>C776*Input!P776/100</f>
        <v>4.0329876689471418E-2</v>
      </c>
      <c r="E776" s="11">
        <f>Input!M776</f>
        <v>5.3899849826133002</v>
      </c>
      <c r="F776" s="12">
        <f>E776*Input!N776/100</f>
        <v>2.5485569630428947E-4</v>
      </c>
      <c r="G776" s="13">
        <f t="shared" si="2471"/>
        <v>743.17112940272182</v>
      </c>
      <c r="H776" s="12">
        <f>G776*Input!L776/100</f>
        <v>6.0771932849250171E-2</v>
      </c>
      <c r="I776" s="9">
        <v>0.3</v>
      </c>
      <c r="J776" s="21">
        <f>(((C776*$G$4*0.000000001*Input!G776*(234/233))-(I776*0.000000000000001))/Input!F776)*1000000000000</f>
        <v>149.06317922164448</v>
      </c>
      <c r="K776" s="9">
        <f>J776*Input!P776/100</f>
        <v>0.60387095564675508</v>
      </c>
      <c r="L776" s="14">
        <f t="shared" si="2472"/>
        <v>2.0614354159363666</v>
      </c>
      <c r="M776" s="22">
        <f>L776*Input!P776/100</f>
        <v>8.3510963681687304E-3</v>
      </c>
      <c r="N776" s="9">
        <v>5.0000000000000001E-3</v>
      </c>
      <c r="O776" s="21">
        <f>(((G776*$D$4*0.000000001*Input!G776*(238/236))-(N776*0.000000001))/Input!F776)*1000000</f>
        <v>1.120931527681075</v>
      </c>
      <c r="P776" s="9">
        <f>O776*Input!N776/100</f>
        <v>5.3001220952953968E-5</v>
      </c>
      <c r="Q776" s="23">
        <f t="shared" si="2473"/>
        <v>0.83632609344510989</v>
      </c>
      <c r="R776" s="24">
        <f>Q776*Input!N776/100</f>
        <v>3.9544167482830149E-5</v>
      </c>
      <c r="S776" s="65">
        <f>Input!S776*0.0000028263/0.000000000155125</f>
        <v>2.4330026638053717</v>
      </c>
      <c r="T776" s="9">
        <f>S776*Input!T776/100</f>
        <v>6.3791050154241588E-4</v>
      </c>
      <c r="U776" s="9">
        <f>S776*1/((U775+U777)/2)</f>
        <v>2.4318021209645799</v>
      </c>
      <c r="V776" s="9">
        <f>U776*Input!T776/100</f>
        <v>6.3759573045848506E-4</v>
      </c>
      <c r="W776" s="3">
        <v>3.0000000000000001E-3</v>
      </c>
      <c r="X776" s="21">
        <f>((($L$4*0.000000001*Input!G776/Input!W776*(232/229))-(W776*0.000000001))/Input!F776)*1000000000</f>
        <v>0.46114436014977328</v>
      </c>
      <c r="Y776" s="21">
        <f>X776*Input!X776/100</f>
        <v>8.3934374180336677E-4</v>
      </c>
      <c r="Z776" s="21">
        <f t="shared" si="2474"/>
        <v>1.1259825805490901E-4</v>
      </c>
      <c r="AA776" s="21">
        <f>Z776*Input!X776/100</f>
        <v>2.0494372566034055E-7</v>
      </c>
      <c r="AB776" s="14">
        <v>0.05</v>
      </c>
      <c r="AC776" s="14">
        <v>0.85</v>
      </c>
      <c r="AD776" s="21">
        <f>(((Input!G776*$L$4*0.000000001*Input!U776*(230/229))-((AB776*0.000000000000001)+(Input!G776*AC776*0.000000000000001)))/Input!F776)*1000000000000</f>
        <v>22.132433422841114</v>
      </c>
      <c r="AE776" s="21">
        <f>AD776*Input!V776/100</f>
        <v>3.9846401451183351E-2</v>
      </c>
      <c r="AF776" s="21">
        <f t="shared" si="2475"/>
        <v>1.0089849654684393</v>
      </c>
      <c r="AG776" s="21">
        <f>AF776*Input!V776/100</f>
        <v>1.8165386166155608E-3</v>
      </c>
      <c r="AH776" s="9">
        <f t="shared" si="2476"/>
        <v>8960.9287292562167</v>
      </c>
      <c r="AI776" s="3">
        <f t="shared" si="2477"/>
        <v>22.941003860661475</v>
      </c>
      <c r="AJ776" s="22">
        <f t="shared" si="2478"/>
        <v>1431.8021209645799</v>
      </c>
      <c r="AK776" s="3">
        <f t="shared" si="2479"/>
        <v>0.63759573045848505</v>
      </c>
      <c r="AL776" s="3">
        <f t="shared" si="2480"/>
        <v>1.2064492228289676</v>
      </c>
      <c r="AM776" s="3">
        <f t="shared" si="2481"/>
        <v>2.1727948039568586E-3</v>
      </c>
      <c r="AN776" s="9">
        <f>AL776*1/((AN775+AN777)/2)</f>
        <v>1.2028000508512349</v>
      </c>
      <c r="AO776" s="21">
        <f t="shared" si="2482"/>
        <v>2.1662227064645411E-3</v>
      </c>
      <c r="AP776" s="58">
        <f t="shared" si="2483"/>
        <v>69.104500000000002</v>
      </c>
      <c r="AQ776" s="58">
        <f t="shared" si="2484"/>
        <v>0.16550000000000001</v>
      </c>
      <c r="AR776" s="58">
        <f t="shared" si="2485"/>
        <v>0.23949236301543317</v>
      </c>
      <c r="AS776" s="67">
        <f t="shared" si="2486"/>
        <v>1.3463439552756118E-4</v>
      </c>
      <c r="AT776" s="67">
        <f t="shared" si="2487"/>
        <v>2.451350840385671E-7</v>
      </c>
      <c r="AU776" s="58">
        <v>0.75</v>
      </c>
      <c r="AV776" s="58">
        <f t="shared" si="2488"/>
        <v>0.375</v>
      </c>
      <c r="AW776" s="58">
        <f t="shared" si="2489"/>
        <v>69.100499999999997</v>
      </c>
      <c r="AX776" s="57">
        <f t="shared" si="2490"/>
        <v>0.1688837896</v>
      </c>
      <c r="AY776" s="47">
        <f t="shared" si="2491"/>
        <v>0.16437367235322445</v>
      </c>
      <c r="AZ776" s="9" t="str">
        <f>Input!B776</f>
        <v>M43_401_15B</v>
      </c>
      <c r="BA776" s="48">
        <f>Input!E776</f>
        <v>0</v>
      </c>
      <c r="BB776" s="58">
        <f t="shared" si="2492"/>
        <v>1740.604764173155</v>
      </c>
      <c r="BC776" s="22">
        <f t="shared" si="2493"/>
        <v>1.1362453497891176</v>
      </c>
      <c r="BD776" s="9">
        <f t="shared" si="2494"/>
        <v>69042.5</v>
      </c>
      <c r="BE776" s="49">
        <f t="shared" si="2495"/>
        <v>82.186836176612218</v>
      </c>
      <c r="BF776" s="89">
        <f t="shared" si="2496"/>
        <v>0.23787624163822901</v>
      </c>
      <c r="BG776" s="85"/>
      <c r="BH776" s="85"/>
      <c r="BI776" s="85"/>
      <c r="BJ776" s="85"/>
      <c r="BK776" s="85"/>
      <c r="BL776" s="85"/>
      <c r="BM776" s="90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s="154" customFormat="1" ht="15" customHeight="1" x14ac:dyDescent="0.2">
      <c r="A777" s="137">
        <f>Input!A777</f>
        <v>9186</v>
      </c>
      <c r="B777" s="137" t="str">
        <f>Input!B777</f>
        <v>Hu1-13</v>
      </c>
      <c r="C777" s="137">
        <f>Input!O777</f>
        <v>2.0681069417655609</v>
      </c>
      <c r="D777" s="137">
        <f>C777*Input!P777/100</f>
        <v>1.3376460004381892E-2</v>
      </c>
      <c r="E777" s="138">
        <f>Input!M777</f>
        <v>2.6994345087833995</v>
      </c>
      <c r="F777" s="139">
        <f>E777*Input!N777/100</f>
        <v>2.4008382752934785E-4</v>
      </c>
      <c r="G777" s="140">
        <f t="shared" si="2471"/>
        <v>372.19803007105509</v>
      </c>
      <c r="H777" s="139">
        <f>G777*Input!L777/100</f>
        <v>2.0926523856564124E-2</v>
      </c>
      <c r="I777" s="137">
        <v>0</v>
      </c>
      <c r="J777" s="141">
        <f>(((C777*$G$4*0.000000001*Input!G777*(234/233))-(I777*0.000000000000001))/Input!F777)*1000000000000</f>
        <v>756.43466468579675</v>
      </c>
      <c r="K777" s="137">
        <f>J777*Input!P777/100</f>
        <v>4.8925990400957726</v>
      </c>
      <c r="L777" s="142">
        <f t="shared" si="2472"/>
        <v>10.460941566975714</v>
      </c>
      <c r="M777" s="143">
        <f>L777*Input!P777/100</f>
        <v>6.7661088337804667E-2</v>
      </c>
      <c r="N777" s="137">
        <v>0</v>
      </c>
      <c r="O777" s="141">
        <f>(((G777*$D$4*0.000000001*Input!G777*(238/236))-(N777*0.000000001))/Input!F777)*1000000</f>
        <v>13.713539311268317</v>
      </c>
      <c r="P777" s="137">
        <f>O777*Input!N777/100</f>
        <v>1.2196624871285786E-3</v>
      </c>
      <c r="Q777" s="144">
        <f t="shared" si="2473"/>
        <v>10.231660432663027</v>
      </c>
      <c r="R777" s="145">
        <f>Q777*Input!N777/100</f>
        <v>9.0998918131242833E-4</v>
      </c>
      <c r="S777" s="143">
        <f>Input!S777*0.0000028263/0.000000000155125</f>
        <v>1.0004936844286967</v>
      </c>
      <c r="T777" s="137">
        <f>S777*Input!T777/100</f>
        <v>1.3254804217613684E-3</v>
      </c>
      <c r="U777" s="143">
        <f>S777</f>
        <v>1.0004936844286967</v>
      </c>
      <c r="V777" s="137">
        <f>U777*Input!T777/100</f>
        <v>1.3254804217613684E-3</v>
      </c>
      <c r="W777" s="146">
        <v>0</v>
      </c>
      <c r="X777" s="141">
        <f>((($L$4*0.000000001*Input!G777/Input!W777*(232/229))-(W777*0.000000001))/Input!F777)*1000000000</f>
        <v>0.87703659201847994</v>
      </c>
      <c r="Y777" s="141">
        <f>X777*Input!X777/100</f>
        <v>3.312431714501558E-3</v>
      </c>
      <c r="Z777" s="141">
        <f t="shared" si="2474"/>
        <v>2.1414724117979289E-4</v>
      </c>
      <c r="AA777" s="141">
        <f>Z777*Input!X777/100</f>
        <v>8.0880104628748878E-7</v>
      </c>
      <c r="AB777" s="142">
        <v>0</v>
      </c>
      <c r="AC777" s="142">
        <v>0.85</v>
      </c>
      <c r="AD777" s="141">
        <f>(((Input!G777*$L$4*0.000000001*Input!U777*(230/229))-((AB777*0.000000000000001)+(Input!G777*AC777*0.000000000000001)))/Input!F777)*1000000000000</f>
        <v>225.11591535945595</v>
      </c>
      <c r="AE777" s="141">
        <f>AD777*Input!V777/100</f>
        <v>0.51816839725940111</v>
      </c>
      <c r="AF777" s="141">
        <f t="shared" si="2475"/>
        <v>10.262702240908817</v>
      </c>
      <c r="AG777" s="141">
        <f>AF777*Input!V777/100</f>
        <v>2.3622532255131432E-2</v>
      </c>
      <c r="AH777" s="137">
        <f t="shared" si="2476"/>
        <v>47923.579049484455</v>
      </c>
      <c r="AI777" s="146">
        <f t="shared" si="2477"/>
        <v>211.96515785709585</v>
      </c>
      <c r="AJ777" s="143">
        <f t="shared" si="2478"/>
        <v>0.4936844286966835</v>
      </c>
      <c r="AK777" s="146">
        <f t="shared" si="2479"/>
        <v>1.3254804217613685</v>
      </c>
      <c r="AL777" s="146">
        <f t="shared" si="2480"/>
        <v>1.003033897425553</v>
      </c>
      <c r="AM777" s="146">
        <f t="shared" si="2481"/>
        <v>2.3104910183034824E-3</v>
      </c>
      <c r="AN777" s="137">
        <f>AF777/Q777</f>
        <v>1.003033897425553</v>
      </c>
      <c r="AO777" s="141">
        <f t="shared" si="2482"/>
        <v>2.3104910183034824E-3</v>
      </c>
      <c r="AP777" s="137" t="str">
        <f t="shared" si="2483"/>
        <v>Out of range</v>
      </c>
      <c r="AQ777" s="137" t="e">
        <f t="shared" si="2484"/>
        <v>#VALUE!</v>
      </c>
      <c r="AR777" s="137" t="e">
        <f t="shared" si="2485"/>
        <v>#VALUE!</v>
      </c>
      <c r="AS777" s="145">
        <f t="shared" si="2486"/>
        <v>2.0929862028665479E-5</v>
      </c>
      <c r="AT777" s="145">
        <f t="shared" si="2487"/>
        <v>7.9070769702331413E-8</v>
      </c>
      <c r="AU777" s="137">
        <v>0.75</v>
      </c>
      <c r="AV777" s="137">
        <f t="shared" si="2488"/>
        <v>0.375</v>
      </c>
      <c r="AW777" s="137" t="str">
        <f t="shared" si="2489"/>
        <v>Out of range</v>
      </c>
      <c r="AX777" s="147">
        <f t="shared" si="2490"/>
        <v>307.5545780777</v>
      </c>
      <c r="AY777" s="147" t="e">
        <f t="shared" si="2491"/>
        <v>#VALUE!</v>
      </c>
      <c r="AZ777" s="137" t="str">
        <f>Input!B777</f>
        <v>Hu1-13</v>
      </c>
      <c r="BA777" s="148">
        <f>Input!E777</f>
        <v>0</v>
      </c>
      <c r="BB777" s="137" t="e">
        <f t="shared" si="2492"/>
        <v>#VALUE!</v>
      </c>
      <c r="BC777" s="143" t="e">
        <f t="shared" si="2493"/>
        <v>#VALUE!</v>
      </c>
      <c r="BD777" s="137" t="e">
        <f t="shared" si="2494"/>
        <v>#VALUE!</v>
      </c>
      <c r="BE777" s="149" t="e">
        <f t="shared" si="2495"/>
        <v>#VALUE!</v>
      </c>
      <c r="BF777" s="150" t="e">
        <f t="shared" si="2496"/>
        <v>#VALUE!</v>
      </c>
      <c r="BG777" s="151"/>
      <c r="BH777" s="151"/>
      <c r="BI777" s="151"/>
      <c r="BJ777" s="151"/>
      <c r="BK777" s="151"/>
      <c r="BL777" s="151"/>
      <c r="BM777" s="155"/>
      <c r="BN777" s="151"/>
      <c r="BO777" s="151"/>
      <c r="BP777" s="151"/>
      <c r="BQ777" s="151"/>
      <c r="BR777" s="151"/>
      <c r="BS777" s="151"/>
      <c r="BT777" s="151"/>
      <c r="BU777" s="151"/>
      <c r="BV777" s="151"/>
      <c r="BW777" s="151"/>
      <c r="BX777" s="151"/>
      <c r="BY777" s="151"/>
      <c r="BZ777" s="151"/>
      <c r="CA777" s="151"/>
      <c r="CB777" s="151"/>
      <c r="CC777" s="151"/>
      <c r="CD777" s="151"/>
      <c r="CE777" s="151"/>
      <c r="CF777" s="151"/>
      <c r="CG777" s="151"/>
      <c r="CH777" s="151"/>
      <c r="CI777" s="151"/>
      <c r="CJ777" s="151"/>
      <c r="CK777" s="151"/>
      <c r="CL777" s="151"/>
      <c r="CM777" s="151"/>
      <c r="CN777" s="151"/>
      <c r="CO777" s="151"/>
      <c r="CP777" s="151"/>
      <c r="CQ777" s="151"/>
      <c r="CR777" s="151"/>
      <c r="CS777" s="151"/>
      <c r="CT777" s="151"/>
      <c r="CU777" s="151"/>
      <c r="CV777" s="151"/>
      <c r="CW777" s="151"/>
      <c r="CX777" s="151"/>
      <c r="CY777" s="151"/>
      <c r="CZ777" s="151"/>
      <c r="DA777" s="151"/>
      <c r="DB777" s="151"/>
      <c r="DC777" s="151"/>
      <c r="DD777" s="151"/>
      <c r="DE777" s="151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s="154" customFormat="1" ht="15" customHeight="1" x14ac:dyDescent="0.2">
      <c r="A779" s="137">
        <f>Input!A779</f>
        <v>9186</v>
      </c>
      <c r="B779" s="137" t="str">
        <f>Input!B779</f>
        <v>Hu1-13</v>
      </c>
      <c r="C779" s="137">
        <f>Input!O779</f>
        <v>2.0681069417655609</v>
      </c>
      <c r="D779" s="137">
        <f>C779*Input!P779/100</f>
        <v>1.3376460004381892E-2</v>
      </c>
      <c r="E779" s="138">
        <f>Input!M779</f>
        <v>2.6994345087833995</v>
      </c>
      <c r="F779" s="139">
        <f>E779*Input!N779/100</f>
        <v>2.4008382752934785E-4</v>
      </c>
      <c r="G779" s="140">
        <f t="shared" ref="G779:G789" si="2497">E779*137.88</f>
        <v>372.19803007105509</v>
      </c>
      <c r="H779" s="139">
        <f>G779*Input!L779/100</f>
        <v>2.0926523856564124E-2</v>
      </c>
      <c r="I779" s="137">
        <v>0</v>
      </c>
      <c r="J779" s="141">
        <f>(((C779*$G$4*0.000000001*Input!G779*(234/233))-(I779*0.000000000000001))/Input!F779)*1000000000000</f>
        <v>756.43466468579675</v>
      </c>
      <c r="K779" s="137">
        <f>J779*Input!P779/100</f>
        <v>4.8925990400957726</v>
      </c>
      <c r="L779" s="142">
        <f t="shared" ref="L779:L789" si="2498">(J779/234)*602200000000*0.0000028263/(365.2425*24*60)</f>
        <v>10.460941566975714</v>
      </c>
      <c r="M779" s="143">
        <f>L779*Input!P779/100</f>
        <v>6.7661088337804667E-2</v>
      </c>
      <c r="N779" s="137">
        <v>0</v>
      </c>
      <c r="O779" s="141">
        <f>(((G779*$D$4*0.000000001*Input!G779*(238/236))-(N779*0.000000001))/Input!F779)*1000000</f>
        <v>13.713539311268317</v>
      </c>
      <c r="P779" s="137">
        <f>O779*Input!N779/100</f>
        <v>1.2196624871285786E-3</v>
      </c>
      <c r="Q779" s="144">
        <f t="shared" ref="Q779:Q789" si="2499">(O779/238.05)*602200000000000000*0.00000000015512/(365.2425*24*60)</f>
        <v>10.231660432663027</v>
      </c>
      <c r="R779" s="145">
        <f>Q779*Input!N779/100</f>
        <v>9.0998918131242833E-4</v>
      </c>
      <c r="S779" s="143">
        <f>Input!S779*0.0000028263/0.000000000155125</f>
        <v>1.0004936844286967</v>
      </c>
      <c r="T779" s="137">
        <f>S779*Input!T779/100</f>
        <v>1.3254804217613684E-3</v>
      </c>
      <c r="U779" s="143">
        <f>S779</f>
        <v>1.0004936844286967</v>
      </c>
      <c r="V779" s="137">
        <f>U779*Input!T779/100</f>
        <v>1.3254804217613684E-3</v>
      </c>
      <c r="W779" s="146">
        <v>0</v>
      </c>
      <c r="X779" s="141">
        <f>((($L$4*0.000000001*Input!G779/Input!W779*(232/229))-(W779*0.000000001))/Input!F779)*1000000000</f>
        <v>0.87703659201847994</v>
      </c>
      <c r="Y779" s="141">
        <f>X779*Input!X779/100</f>
        <v>3.312431714501558E-3</v>
      </c>
      <c r="Z779" s="141">
        <f t="shared" ref="Z779:Z789" si="2500">(X779/232)*6.022E+23*0.000000001*0.000000000049475/(365.2425*24*60)</f>
        <v>2.1414724117979289E-4</v>
      </c>
      <c r="AA779" s="141">
        <f>Z779*Input!X779/100</f>
        <v>8.0880104628748878E-7</v>
      </c>
      <c r="AB779" s="142">
        <v>0</v>
      </c>
      <c r="AC779" s="142">
        <v>0.85</v>
      </c>
      <c r="AD779" s="141">
        <f>(((Input!G779*$L$4*0.000000001*Input!U779*(230/229))-((AB779*0.000000000000001)+(Input!G779*AC779*0.000000000000001)))/Input!F779)*1000000000000</f>
        <v>225.11591535945595</v>
      </c>
      <c r="AE779" s="141">
        <f>AD779*Input!V779/100</f>
        <v>0.51816839725940111</v>
      </c>
      <c r="AF779" s="141">
        <f t="shared" ref="AF779:AF789" si="2501">(AD779/230)*602200000000*0.0000091577/(365.2425*24*60)</f>
        <v>10.262702240908817</v>
      </c>
      <c r="AG779" s="141">
        <f>AF779*Input!V779/100</f>
        <v>2.3622532255131432E-2</v>
      </c>
      <c r="AH779" s="137">
        <f t="shared" ref="AH779:AH789" si="2502">AF779/Z779</f>
        <v>47923.579049484455</v>
      </c>
      <c r="AI779" s="146">
        <f t="shared" ref="AI779:AI789" si="2503">AH779*SQRT((AG779/AF779)^2+(AA779/Z779)^2)</f>
        <v>211.96515785709585</v>
      </c>
      <c r="AJ779" s="143">
        <f t="shared" ref="AJ779:AJ789" si="2504">(U779-1)*1000</f>
        <v>0.4936844286966835</v>
      </c>
      <c r="AK779" s="146">
        <f t="shared" ref="AK779:AK789" si="2505">V779*1000</f>
        <v>1.3254804217613685</v>
      </c>
      <c r="AL779" s="146">
        <f t="shared" ref="AL779:AL789" si="2506">AF779/Q779</f>
        <v>1.003033897425553</v>
      </c>
      <c r="AM779" s="146">
        <f t="shared" ref="AM779:AM789" si="2507">AL779*SQRT((R779/Q779)^2+(AG779/AF779)^2)</f>
        <v>2.3104910183034824E-3</v>
      </c>
      <c r="AN779" s="137">
        <f>AF779/Q779</f>
        <v>1.003033897425553</v>
      </c>
      <c r="AO779" s="141">
        <f t="shared" ref="AO779:AO789" si="2508">AN779*SQRT((R779/Q779)^2+(AG779/AF779)^2)</f>
        <v>2.3104910183034824E-3</v>
      </c>
      <c r="AP779" s="137" t="str">
        <f t="shared" ref="AP779:AP789" si="2509">ThU_Alter_Kombi(AN779,U779)</f>
        <v>Out of range</v>
      </c>
      <c r="AQ779" s="137" t="e">
        <f t="shared" ref="AQ779:AQ789" si="2510">Montealter(AN779,AO779,U779,V779)</f>
        <v>#VALUE!</v>
      </c>
      <c r="AR779" s="137" t="e">
        <f t="shared" ref="AR779:AR789" si="2511">(AQ779/AP779)*100</f>
        <v>#VALUE!</v>
      </c>
      <c r="AS779" s="145">
        <f t="shared" ref="AS779:AS789" si="2512">Z779/Q779</f>
        <v>2.0929862028665479E-5</v>
      </c>
      <c r="AT779" s="145">
        <f t="shared" ref="AT779:AT789" si="2513">AS779*SQRT((Y779/X779)^2+(P779/O779)^2)</f>
        <v>7.9070769702331413E-8</v>
      </c>
      <c r="AU779" s="137">
        <v>0.75</v>
      </c>
      <c r="AV779" s="137">
        <f t="shared" ref="AV779:AV789" si="2514">AU779/2</f>
        <v>0.375</v>
      </c>
      <c r="AW779" s="137" t="str">
        <f t="shared" ref="AW779:AW789" si="2515">marincorr_age(AN779,U779,AS779,AU779)</f>
        <v>Out of range</v>
      </c>
      <c r="AX779" s="147">
        <f t="shared" ref="AX779:AX789" si="2516">marincorr_age_error(AN779, AO779, U779, V779, AS779, AT779, AU779, AV779)</f>
        <v>299.96142656929999</v>
      </c>
      <c r="AY779" s="147" t="e">
        <f t="shared" ref="AY779:AY789" si="2517">SQRT(((AU779*EXP(-0.0000091577*AW779*1000))/(0.0000091577*(EXP(-0.0000091577*AW779*1000)+(AJ779/1000)*EXP(-(0.0000091577-0.0000028263)*AW779*1000)-AS779*AU779*EXP(-0.0000091577*AW779*1000))))^2*AT779^2+((AS779*EXP(-0.0000091577*AW779*1000))/(0.0000091577*(EXP(-0.0000091577*AW779*1000)+(AJ779/1000)*EXP(-(0.0000091577-0.0000028263)*AW779*1000)-AS779*AU779*EXP(-0.0000091577*AW779*1000))))^2*AV779^2+((0.0000091577/(0.0000091577-0.0000028263))*(EXP(-(0.0000091577-0.0000028263)*AW779*1000)-1)/(0.0000091577*(EXP(-0.0000091577*AW779*1000)+(AJ779/1000)*EXP(-(0.0000091577-0.0000028263)*AW779*1000)-AS779*AU779*EXP(-0.0000091577*AW779*1000))))^2*T779^2+(1/(0.0000091577*(EXP(-0.0000091577*AW779*1000)+(AJ779/1000)*EXP(-(0.0000091577-0.0000028263)*AW779*1000)-AS779*AU779*EXP(-0.0000091577*AW779*1000))))^2*AO779^2)/1000</f>
        <v>#VALUE!</v>
      </c>
      <c r="AZ779" s="137" t="str">
        <f>Input!B779</f>
        <v>Hu1-13</v>
      </c>
      <c r="BA779" s="148">
        <f>Input!E779</f>
        <v>0</v>
      </c>
      <c r="BB779" s="137" t="e">
        <f t="shared" ref="BB779:BB789" si="2518">((U779-1)*EXP(0.0000028263*AW779*1000))*1000</f>
        <v>#VALUE!</v>
      </c>
      <c r="BC779" s="143" t="e">
        <f t="shared" ref="BC779:BC789" si="2519">SQRT((EXP(0.0000028263*AW779*1000)*V779)^2+((U779-1)*0.0000028263*EXP(0.0000028263*AW779*1000)*AX779*1000)^2)*1000</f>
        <v>#VALUE!</v>
      </c>
      <c r="BD779" s="137" t="e">
        <f t="shared" ref="BD779:BD789" si="2520">AW779*1000-58</f>
        <v>#VALUE!</v>
      </c>
      <c r="BE779" s="149" t="e">
        <f t="shared" ref="BE779:BE789" si="2521">AY779/2*1000</f>
        <v>#VALUE!</v>
      </c>
      <c r="BF779" s="150" t="e">
        <f t="shared" ref="BF779:BF789" si="2522">AY779/AW779*100</f>
        <v>#VALUE!</v>
      </c>
      <c r="BG779" s="151"/>
      <c r="BH779" s="151"/>
      <c r="BI779" s="151"/>
      <c r="BJ779" s="151"/>
      <c r="BK779" s="151"/>
      <c r="BL779" s="151"/>
      <c r="BM779" s="155"/>
      <c r="BN779" s="151"/>
      <c r="BO779" s="151"/>
      <c r="BP779" s="151"/>
      <c r="BQ779" s="151"/>
      <c r="BR779" s="151"/>
      <c r="BS779" s="151"/>
      <c r="BT779" s="151"/>
      <c r="BU779" s="151"/>
      <c r="BV779" s="151"/>
      <c r="BW779" s="151"/>
      <c r="BX779" s="151"/>
      <c r="BY779" s="151"/>
      <c r="BZ779" s="151"/>
      <c r="CA779" s="151"/>
      <c r="CB779" s="151"/>
      <c r="CC779" s="151"/>
      <c r="CD779" s="151"/>
      <c r="CE779" s="151"/>
      <c r="CF779" s="151"/>
      <c r="CG779" s="151"/>
      <c r="CH779" s="151"/>
      <c r="CI779" s="151"/>
      <c r="CJ779" s="151"/>
      <c r="CK779" s="151"/>
      <c r="CL779" s="151"/>
      <c r="CM779" s="151"/>
      <c r="CN779" s="151"/>
      <c r="CO779" s="151"/>
      <c r="CP779" s="151"/>
      <c r="CQ779" s="151"/>
      <c r="CR779" s="151"/>
      <c r="CS779" s="151"/>
      <c r="CT779" s="151"/>
      <c r="CU779" s="151"/>
      <c r="CV779" s="151"/>
      <c r="CW779" s="151"/>
      <c r="CX779" s="151"/>
      <c r="CY779" s="151"/>
      <c r="CZ779" s="151"/>
      <c r="DA779" s="151"/>
      <c r="DB779" s="151"/>
      <c r="DC779" s="151"/>
      <c r="DD779" s="151"/>
      <c r="DE779" s="151"/>
    </row>
    <row r="780" spans="1:109" ht="15" customHeight="1" x14ac:dyDescent="0.2">
      <c r="A780" s="9">
        <f>Input!A780</f>
        <v>9963</v>
      </c>
      <c r="B780" s="9" t="str">
        <f>Input!B780</f>
        <v>LM-AJ-73</v>
      </c>
      <c r="C780" s="9">
        <f>Input!O780</f>
        <v>1.9515859495238896</v>
      </c>
      <c r="D780" s="9">
        <f>C780*Input!P780/100</f>
        <v>6.594264134884331E-3</v>
      </c>
      <c r="E780" s="11">
        <f>Input!M780</f>
        <v>1.2749796527125066</v>
      </c>
      <c r="F780" s="12">
        <f>E780*Input!N780/100</f>
        <v>9.7746353939627738E-5</v>
      </c>
      <c r="G780" s="13">
        <f t="shared" si="2497"/>
        <v>175.7941945160004</v>
      </c>
      <c r="H780" s="12">
        <f>G780*Input!L780/100</f>
        <v>7.7999162839641721E-3</v>
      </c>
      <c r="I780" s="9">
        <v>0.3</v>
      </c>
      <c r="J780" s="21">
        <f>(((C780*$G$4*0.000000001*Input!G780*(234/233))-(I780*0.000000000000001))/Input!F780)*1000000000000</f>
        <v>111.91265051311645</v>
      </c>
      <c r="K780" s="9">
        <f>J780*Input!P780/100</f>
        <v>0.37814454326161084</v>
      </c>
      <c r="L780" s="14">
        <f t="shared" si="2498"/>
        <v>1.5476706082862675</v>
      </c>
      <c r="M780" s="22">
        <f>L780*Input!P780/100</f>
        <v>5.2294641634033859E-3</v>
      </c>
      <c r="N780" s="9">
        <v>5.0000000000000001E-3</v>
      </c>
      <c r="O780" s="21">
        <f>(((G780*$D$4*0.000000001*Input!G780*(238/236))-(N780*0.000000001))/Input!F780)*1000000</f>
        <v>1.0154507124149519</v>
      </c>
      <c r="P780" s="9">
        <f>O780*Input!N780/100</f>
        <v>7.7849559820654073E-5</v>
      </c>
      <c r="Q780" s="23">
        <f t="shared" si="2499"/>
        <v>0.75762694368756922</v>
      </c>
      <c r="R780" s="24">
        <f>Q780*Input!N780/100</f>
        <v>5.808349273208533E-5</v>
      </c>
      <c r="S780" s="65">
        <f>Input!S780*0.0000028263/0.000000000155125</f>
        <v>2.0292556239825701</v>
      </c>
      <c r="T780" s="9">
        <f>S780*Input!T780/100</f>
        <v>1.5270873512928246E-3</v>
      </c>
      <c r="U780" s="9">
        <f>S780*1/((U779+U781)/2)</f>
        <v>2.028477985259336</v>
      </c>
      <c r="V780" s="9">
        <f>U780*Input!T780/100</f>
        <v>1.5265021503727968E-3</v>
      </c>
      <c r="W780" s="3">
        <v>3.0000000000000001E-3</v>
      </c>
      <c r="X780" s="21">
        <f>((($L$4*0.000000001*Input!G780/Input!W780*(232/229))-(W780*0.000000001))/Input!F780)*1000000000</f>
        <v>521.74666399579019</v>
      </c>
      <c r="Y780" s="21">
        <f>X780*Input!X780/100</f>
        <v>0.8072240132913131</v>
      </c>
      <c r="Z780" s="21">
        <f t="shared" si="2500"/>
        <v>0.12739560664431726</v>
      </c>
      <c r="AA780" s="21">
        <f>Z780*Input!X780/100</f>
        <v>1.9710100699740559E-4</v>
      </c>
      <c r="AB780" s="14">
        <v>0.05</v>
      </c>
      <c r="AC780" s="14">
        <v>0.85</v>
      </c>
      <c r="AD780" s="21">
        <f>(((Input!G780*$L$4*0.000000001*Input!U780*(230/229))-((AB780*0.000000000000001)+(Input!G780*AC780*0.000000000000001)))/Input!F780)*1000000000000</f>
        <v>8.0952118242179338</v>
      </c>
      <c r="AE780" s="21">
        <f>AD780*Input!V780/100</f>
        <v>2.2258290321001854E-2</v>
      </c>
      <c r="AF780" s="21">
        <f t="shared" si="2501"/>
        <v>0.36904875604364173</v>
      </c>
      <c r="AG780" s="21">
        <f>AF780*Input!V780/100</f>
        <v>1.0147225956520965E-3</v>
      </c>
      <c r="AH780" s="9">
        <f t="shared" si="2502"/>
        <v>2.8968719233309912</v>
      </c>
      <c r="AI780" s="3">
        <f t="shared" si="2503"/>
        <v>9.1395223033322523E-3</v>
      </c>
      <c r="AJ780" s="22">
        <f t="shared" si="2504"/>
        <v>1028.477985259336</v>
      </c>
      <c r="AK780" s="3">
        <f t="shared" si="2505"/>
        <v>1.5265021503727967</v>
      </c>
      <c r="AL780" s="3">
        <f t="shared" si="2506"/>
        <v>0.48711144596756889</v>
      </c>
      <c r="AM780" s="3">
        <f t="shared" si="2507"/>
        <v>1.3398638617106518E-3</v>
      </c>
      <c r="AN780" s="9">
        <f>AL780*1/((AN779+AN781)/2)</f>
        <v>0.48584317860739312</v>
      </c>
      <c r="AO780" s="21">
        <f t="shared" si="2508"/>
        <v>1.3363753261466571E-3</v>
      </c>
      <c r="AP780" s="58">
        <f t="shared" si="2509"/>
        <v>29.2075</v>
      </c>
      <c r="AQ780" s="58">
        <f t="shared" si="2510"/>
        <v>9.9000000000000005E-2</v>
      </c>
      <c r="AR780" s="58">
        <f t="shared" si="2511"/>
        <v>0.33895403577848154</v>
      </c>
      <c r="AS780" s="67">
        <f t="shared" si="2512"/>
        <v>0.16815083954676877</v>
      </c>
      <c r="AT780" s="67">
        <f t="shared" si="2513"/>
        <v>2.6047495167364805E-4</v>
      </c>
      <c r="AU780" s="58">
        <v>0.75</v>
      </c>
      <c r="AV780" s="58">
        <f t="shared" si="2514"/>
        <v>0.375</v>
      </c>
      <c r="AW780" s="58">
        <f t="shared" si="2515"/>
        <v>22.465499999999999</v>
      </c>
      <c r="AX780" s="57">
        <f t="shared" si="2516"/>
        <v>3.6593351792000002</v>
      </c>
      <c r="AY780" s="47">
        <f t="shared" si="2517"/>
        <v>3.4968848968611574</v>
      </c>
      <c r="AZ780" s="9" t="str">
        <f>Input!B780</f>
        <v>LM-AJ-73</v>
      </c>
      <c r="BA780" s="48">
        <f>Input!E780</f>
        <v>0</v>
      </c>
      <c r="BB780" s="58">
        <f t="shared" si="2518"/>
        <v>1095.898163643611</v>
      </c>
      <c r="BC780" s="22">
        <f t="shared" si="2519"/>
        <v>11.450313786814757</v>
      </c>
      <c r="BD780" s="9">
        <f t="shared" si="2520"/>
        <v>22407.5</v>
      </c>
      <c r="BE780" s="49">
        <f t="shared" si="2521"/>
        <v>1748.4424484305787</v>
      </c>
      <c r="BF780" s="89">
        <f t="shared" si="2522"/>
        <v>15.565577872120173</v>
      </c>
      <c r="BG780" s="85"/>
      <c r="BH780" s="85"/>
      <c r="BI780" s="85"/>
      <c r="BJ780" s="85"/>
      <c r="BK780" s="85"/>
      <c r="BL780" s="85"/>
      <c r="BM780" s="90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s="154" customFormat="1" ht="15" customHeight="1" x14ac:dyDescent="0.2">
      <c r="A781" s="137">
        <f>Input!A781</f>
        <v>9186</v>
      </c>
      <c r="B781" s="137" t="str">
        <f>Input!B781</f>
        <v>Hu1-13</v>
      </c>
      <c r="C781" s="137">
        <f>Input!O781</f>
        <v>2.0666336455706871</v>
      </c>
      <c r="D781" s="137">
        <f>C781*Input!P781/100</f>
        <v>1.2807984477526912E-2</v>
      </c>
      <c r="E781" s="138">
        <f>Input!M781</f>
        <v>2.6991328256266804</v>
      </c>
      <c r="F781" s="139">
        <f>E781*Input!N781/100</f>
        <v>2.1675333849322607E-4</v>
      </c>
      <c r="G781" s="140">
        <f t="shared" si="2497"/>
        <v>372.15643399740668</v>
      </c>
      <c r="H781" s="139">
        <f>G781*Input!L781/100</f>
        <v>1.4315747135222649E-2</v>
      </c>
      <c r="I781" s="137">
        <v>0</v>
      </c>
      <c r="J781" s="141">
        <f>(((C781*$G$4*0.000000001*Input!G781*(234/233))-(I781*0.000000000000001))/Input!F781)*1000000000000</f>
        <v>755.89578911285321</v>
      </c>
      <c r="K781" s="137">
        <f>J781*Input!P781/100</f>
        <v>4.6846723677102906</v>
      </c>
      <c r="L781" s="142">
        <f t="shared" si="2498"/>
        <v>10.453489309505764</v>
      </c>
      <c r="M781" s="143">
        <f>L781*Input!P781/100</f>
        <v>6.4785613598761976E-2</v>
      </c>
      <c r="N781" s="137">
        <v>0</v>
      </c>
      <c r="O781" s="141">
        <f>(((G781*$D$4*0.000000001*Input!G781*(238/236))-(N781*0.000000001))/Input!F781)*1000000</f>
        <v>13.712006714787183</v>
      </c>
      <c r="P781" s="137">
        <f>O781*Input!N781/100</f>
        <v>1.1011400419620298E-3</v>
      </c>
      <c r="Q781" s="144">
        <f t="shared" si="2499"/>
        <v>10.230516963685449</v>
      </c>
      <c r="R781" s="145">
        <f>Q781*Input!N781/100</f>
        <v>8.2155968218257218E-4</v>
      </c>
      <c r="S781" s="143">
        <f>Input!S781*0.0000028263/0.000000000155125</f>
        <v>1.0002730369544142</v>
      </c>
      <c r="T781" s="137">
        <f>S781*Input!T781/100</f>
        <v>9.6728175689826321E-4</v>
      </c>
      <c r="U781" s="143">
        <f>S781</f>
        <v>1.0002730369544142</v>
      </c>
      <c r="V781" s="137">
        <f>U781*Input!T781/100</f>
        <v>9.6728175689826321E-4</v>
      </c>
      <c r="W781" s="146">
        <v>0</v>
      </c>
      <c r="X781" s="141">
        <f>((($L$4*0.000000001*Input!G781/Input!W781*(232/229))-(W781*0.000000001))/Input!F781)*1000000000</f>
        <v>0.87800625132769083</v>
      </c>
      <c r="Y781" s="141">
        <f>X781*Input!X781/100</f>
        <v>3.0840389147047259E-3</v>
      </c>
      <c r="Z781" s="141">
        <f t="shared" si="2500"/>
        <v>2.1438400423830326E-4</v>
      </c>
      <c r="AA781" s="141">
        <f>Z781*Input!X781/100</f>
        <v>7.5303405956546852E-7</v>
      </c>
      <c r="AB781" s="142">
        <v>0</v>
      </c>
      <c r="AC781" s="142">
        <v>0.85</v>
      </c>
      <c r="AD781" s="141">
        <f>(((Input!G781*$L$4*0.000000001*Input!U781*(230/229))-((AB781*0.000000000000001)+(Input!G781*AC781*0.000000000000001)))/Input!F781)*1000000000000</f>
        <v>224.90070345383029</v>
      </c>
      <c r="AE781" s="141">
        <f>AD781*Input!V781/100</f>
        <v>0.35140388079539098</v>
      </c>
      <c r="AF781" s="141">
        <f t="shared" si="2501"/>
        <v>10.25289104785031</v>
      </c>
      <c r="AG781" s="141">
        <f>AF781*Input!V781/100</f>
        <v>1.6019984145254396E-2</v>
      </c>
      <c r="AH781" s="137">
        <f t="shared" si="2502"/>
        <v>47824.888261968852</v>
      </c>
      <c r="AI781" s="146">
        <f t="shared" si="2503"/>
        <v>183.85761883521471</v>
      </c>
      <c r="AJ781" s="143">
        <f t="shared" si="2504"/>
        <v>0.27303695441416309</v>
      </c>
      <c r="AK781" s="146">
        <f t="shared" si="2505"/>
        <v>0.96728175689826323</v>
      </c>
      <c r="AL781" s="146">
        <f t="shared" si="2506"/>
        <v>1.0021869944836885</v>
      </c>
      <c r="AM781" s="146">
        <f t="shared" si="2507"/>
        <v>1.5679685288646317E-3</v>
      </c>
      <c r="AN781" s="137">
        <f>AF781/Q781</f>
        <v>1.0021869944836885</v>
      </c>
      <c r="AO781" s="141">
        <f t="shared" si="2508"/>
        <v>1.5679685288646317E-3</v>
      </c>
      <c r="AP781" s="137" t="str">
        <f t="shared" si="2509"/>
        <v>Out of range</v>
      </c>
      <c r="AQ781" s="137" t="e">
        <f t="shared" si="2510"/>
        <v>#VALUE!</v>
      </c>
      <c r="AR781" s="137" t="e">
        <f t="shared" si="2511"/>
        <v>#VALUE!</v>
      </c>
      <c r="AS781" s="145">
        <f t="shared" si="2512"/>
        <v>2.095534419221308E-5</v>
      </c>
      <c r="AT781" s="145">
        <f t="shared" si="2513"/>
        <v>7.3625881827858575E-8</v>
      </c>
      <c r="AU781" s="137">
        <v>0.75</v>
      </c>
      <c r="AV781" s="137">
        <f t="shared" si="2514"/>
        <v>0.375</v>
      </c>
      <c r="AW781" s="137" t="str">
        <f t="shared" si="2515"/>
        <v>Out of range</v>
      </c>
      <c r="AX781" s="147">
        <f t="shared" si="2516"/>
        <v>241.6100882982</v>
      </c>
      <c r="AY781" s="147" t="e">
        <f t="shared" si="2517"/>
        <v>#VALUE!</v>
      </c>
      <c r="AZ781" s="137" t="str">
        <f>Input!B781</f>
        <v>Hu1-13</v>
      </c>
      <c r="BA781" s="148">
        <f>Input!E781</f>
        <v>0</v>
      </c>
      <c r="BB781" s="137" t="e">
        <f t="shared" si="2518"/>
        <v>#VALUE!</v>
      </c>
      <c r="BC781" s="143" t="e">
        <f t="shared" si="2519"/>
        <v>#VALUE!</v>
      </c>
      <c r="BD781" s="137" t="e">
        <f t="shared" si="2520"/>
        <v>#VALUE!</v>
      </c>
      <c r="BE781" s="149" t="e">
        <f t="shared" si="2521"/>
        <v>#VALUE!</v>
      </c>
      <c r="BF781" s="150" t="e">
        <f t="shared" si="2522"/>
        <v>#VALUE!</v>
      </c>
      <c r="BG781" s="151"/>
      <c r="BH781" s="151"/>
      <c r="BI781" s="151"/>
      <c r="BJ781" s="151"/>
      <c r="BK781" s="151"/>
      <c r="BL781" s="151"/>
      <c r="BM781" s="155"/>
      <c r="BN781" s="151"/>
      <c r="BO781" s="151"/>
      <c r="BP781" s="151"/>
      <c r="BQ781" s="151"/>
      <c r="BR781" s="151"/>
      <c r="BS781" s="151"/>
      <c r="BT781" s="151"/>
      <c r="BU781" s="151"/>
      <c r="BV781" s="151"/>
      <c r="BW781" s="151"/>
      <c r="BX781" s="151"/>
      <c r="BY781" s="151"/>
      <c r="BZ781" s="151"/>
      <c r="CA781" s="151"/>
      <c r="CB781" s="151"/>
      <c r="CC781" s="151"/>
      <c r="CD781" s="151"/>
      <c r="CE781" s="151"/>
      <c r="CF781" s="151"/>
      <c r="CG781" s="151"/>
      <c r="CH781" s="151"/>
      <c r="CI781" s="151"/>
      <c r="CJ781" s="151"/>
      <c r="CK781" s="151"/>
      <c r="CL781" s="151"/>
      <c r="CM781" s="151"/>
      <c r="CN781" s="151"/>
      <c r="CO781" s="151"/>
      <c r="CP781" s="151"/>
      <c r="CQ781" s="151"/>
      <c r="CR781" s="151"/>
      <c r="CS781" s="151"/>
      <c r="CT781" s="151"/>
      <c r="CU781" s="151"/>
      <c r="CV781" s="151"/>
      <c r="CW781" s="151"/>
      <c r="CX781" s="151"/>
      <c r="CY781" s="151"/>
      <c r="CZ781" s="151"/>
      <c r="DA781" s="151"/>
      <c r="DB781" s="151"/>
      <c r="DC781" s="151"/>
      <c r="DD781" s="151"/>
      <c r="DE781" s="151"/>
    </row>
    <row r="782" spans="1:109" ht="15" customHeight="1" x14ac:dyDescent="0.2">
      <c r="A782" s="9">
        <f>Input!A782</f>
        <v>9964</v>
      </c>
      <c r="B782" s="9" t="str">
        <f>Input!B782</f>
        <v>LM-AJ-74 A1</v>
      </c>
      <c r="C782" s="9">
        <f>Input!O782</f>
        <v>2.6004998995605284</v>
      </c>
      <c r="D782" s="9">
        <f>C782*Input!P782/100</f>
        <v>8.5008570872850478E-3</v>
      </c>
      <c r="E782" s="11">
        <f>Input!M782</f>
        <v>1.424012926850335</v>
      </c>
      <c r="F782" s="12">
        <f>E782*Input!N782/100</f>
        <v>8.9809051916673428E-5</v>
      </c>
      <c r="G782" s="13">
        <f t="shared" si="2497"/>
        <v>196.34290235412419</v>
      </c>
      <c r="H782" s="12">
        <f>G782*Input!L782/100</f>
        <v>1.1482334066684849E-2</v>
      </c>
      <c r="I782" s="9">
        <v>0.3</v>
      </c>
      <c r="J782" s="21">
        <f>(((C782*$G$4*0.000000001*Input!G782*(234/233))-(I782*0.000000000000001))/Input!F782)*1000000000000</f>
        <v>137.5906160399233</v>
      </c>
      <c r="K782" s="9">
        <f>J782*Input!P782/100</f>
        <v>0.44977435442491687</v>
      </c>
      <c r="L782" s="14">
        <f t="shared" si="2498"/>
        <v>1.9027782064372842</v>
      </c>
      <c r="M782" s="22">
        <f>L782*Input!P782/100</f>
        <v>6.2200523847193599E-3</v>
      </c>
      <c r="N782" s="9">
        <v>5.0000000000000001E-3</v>
      </c>
      <c r="O782" s="21">
        <f>(((G782*$D$4*0.000000001*Input!G782*(238/236))-(N782*0.000000001))/Input!F782)*1000000</f>
        <v>1.046426666125805</v>
      </c>
      <c r="P782" s="9">
        <f>O782*Input!N782/100</f>
        <v>6.5995599487251799E-5</v>
      </c>
      <c r="Q782" s="23">
        <f t="shared" si="2499"/>
        <v>0.78073807734559675</v>
      </c>
      <c r="R782" s="24">
        <f>Q782*Input!N782/100</f>
        <v>4.9239262649631747E-5</v>
      </c>
      <c r="S782" s="65">
        <f>Input!S782*0.0000028263/0.000000000155125</f>
        <v>2.4204142891942428</v>
      </c>
      <c r="T782" s="9">
        <f>S782*Input!T782/100</f>
        <v>1.4455021865520416E-3</v>
      </c>
      <c r="U782" s="9">
        <f>S782*1/((U781+U783)/2)</f>
        <v>2.4203647773036074</v>
      </c>
      <c r="V782" s="9">
        <f>U782*Input!T782/100</f>
        <v>1.4454726174214618E-3</v>
      </c>
      <c r="W782" s="3">
        <v>3.0000000000000001E-3</v>
      </c>
      <c r="X782" s="21">
        <f>((($L$4*0.000000001*Input!G782/Input!W782*(232/229))-(W782*0.000000001))/Input!F782)*1000000000</f>
        <v>96.660094906935058</v>
      </c>
      <c r="Y782" s="21">
        <f>X782*Input!X782/100</f>
        <v>0.16224773843918633</v>
      </c>
      <c r="Z782" s="21">
        <f t="shared" si="2500"/>
        <v>2.3601629447247665E-2</v>
      </c>
      <c r="AA782" s="21">
        <f>Z782*Input!X782/100</f>
        <v>3.9616255342833264E-5</v>
      </c>
      <c r="AB782" s="14">
        <v>0.05</v>
      </c>
      <c r="AC782" s="14">
        <v>0.85</v>
      </c>
      <c r="AD782" s="21">
        <f>(((Input!G782*$L$4*0.000000001*Input!U782*(230/229))-((AB782*0.000000000000001)+(Input!G782*AC782*0.000000000000001)))/Input!F782)*1000000000000</f>
        <v>1.9224862554376665</v>
      </c>
      <c r="AE782" s="21">
        <f>AD782*Input!V782/100</f>
        <v>7.571961177452108E-3</v>
      </c>
      <c r="AF782" s="21">
        <f t="shared" si="2501"/>
        <v>8.764331020440129E-2</v>
      </c>
      <c r="AG782" s="21">
        <f>AF782*Input!V782/100</f>
        <v>3.451945315364757E-4</v>
      </c>
      <c r="AH782" s="9">
        <f t="shared" si="2502"/>
        <v>3.7134431925682967</v>
      </c>
      <c r="AI782" s="3">
        <f t="shared" si="2503"/>
        <v>1.5898696626026936E-2</v>
      </c>
      <c r="AJ782" s="22">
        <f t="shared" si="2504"/>
        <v>1420.3647773036075</v>
      </c>
      <c r="AK782" s="3">
        <f t="shared" si="2505"/>
        <v>1.4454726174214618</v>
      </c>
      <c r="AL782" s="3">
        <f t="shared" si="2506"/>
        <v>0.11225699469196715</v>
      </c>
      <c r="AM782" s="3">
        <f t="shared" si="2507"/>
        <v>4.4219539570484773E-4</v>
      </c>
      <c r="AN782" s="9">
        <f>AL782*1/((AN781+AN783)/2)</f>
        <v>0.11206572209136809</v>
      </c>
      <c r="AO782" s="21">
        <f t="shared" si="2508"/>
        <v>4.4144194721336188E-4</v>
      </c>
      <c r="AP782" s="58">
        <f t="shared" si="2509"/>
        <v>5.1543000000000001</v>
      </c>
      <c r="AQ782" s="58">
        <f t="shared" si="2510"/>
        <v>1.9E-2</v>
      </c>
      <c r="AR782" s="58">
        <f t="shared" si="2511"/>
        <v>0.3686242554760103</v>
      </c>
      <c r="AS782" s="67">
        <f t="shared" si="2512"/>
        <v>3.0229894163084751E-2</v>
      </c>
      <c r="AT782" s="67">
        <f t="shared" si="2513"/>
        <v>5.0777860361059548E-5</v>
      </c>
      <c r="AU782" s="58">
        <v>0.75</v>
      </c>
      <c r="AV782" s="58">
        <f t="shared" si="2514"/>
        <v>0.375</v>
      </c>
      <c r="AW782" s="58">
        <f t="shared" si="2515"/>
        <v>4.1345000000000001</v>
      </c>
      <c r="AX782" s="57">
        <f t="shared" si="2516"/>
        <v>0.51174502170000002</v>
      </c>
      <c r="AY782" s="47">
        <f t="shared" si="2517"/>
        <v>0.51314159652821045</v>
      </c>
      <c r="AZ782" s="9" t="str">
        <f>Input!B782</f>
        <v>LM-AJ-74 A1</v>
      </c>
      <c r="BA782" s="48">
        <f>Input!E782</f>
        <v>0</v>
      </c>
      <c r="BB782" s="58">
        <f t="shared" si="2518"/>
        <v>1437.0595710666262</v>
      </c>
      <c r="BC782" s="22">
        <f t="shared" si="2519"/>
        <v>2.541434987744172</v>
      </c>
      <c r="BD782" s="9">
        <f t="shared" si="2520"/>
        <v>4076.5</v>
      </c>
      <c r="BE782" s="49">
        <f t="shared" si="2521"/>
        <v>256.57079826410524</v>
      </c>
      <c r="BF782" s="89">
        <f t="shared" si="2522"/>
        <v>12.411212880111512</v>
      </c>
      <c r="BG782" s="85"/>
      <c r="BH782" s="85"/>
      <c r="BI782" s="85"/>
      <c r="BJ782" s="85"/>
      <c r="BK782" s="85"/>
      <c r="BL782" s="85"/>
      <c r="BM782" s="90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s="154" customFormat="1" ht="15" customHeight="1" x14ac:dyDescent="0.2">
      <c r="A783" s="137">
        <f>Input!A783</f>
        <v>9186</v>
      </c>
      <c r="B783" s="137" t="str">
        <f>Input!B783</f>
        <v>Hu1-13</v>
      </c>
      <c r="C783" s="137">
        <f>Input!O783</f>
        <v>2.0650486557381846</v>
      </c>
      <c r="D783" s="137">
        <f>C783*Input!P783/100</f>
        <v>1.2288183111214469E-2</v>
      </c>
      <c r="E783" s="138">
        <f>Input!M783</f>
        <v>2.6999508176924394</v>
      </c>
      <c r="F783" s="139">
        <f>E783*Input!N783/100</f>
        <v>2.2655503484326846E-4</v>
      </c>
      <c r="G783" s="140">
        <f t="shared" si="2497"/>
        <v>372.26921874343356</v>
      </c>
      <c r="H783" s="139">
        <f>G783*Input!L783/100</f>
        <v>2.0344758447947271E-2</v>
      </c>
      <c r="I783" s="137">
        <v>0</v>
      </c>
      <c r="J783" s="141">
        <f>(((C783*$G$4*0.000000001*Input!G783*(234/233))-(I783*0.000000000000001))/Input!F783)*1000000000000</f>
        <v>755.31606026601901</v>
      </c>
      <c r="K783" s="137">
        <f>J783*Input!P783/100</f>
        <v>4.4945488473597921</v>
      </c>
      <c r="L783" s="142">
        <f t="shared" si="2498"/>
        <v>10.445472080953788</v>
      </c>
      <c r="M783" s="143">
        <f>L783*Input!P783/100</f>
        <v>6.2156343511410271E-2</v>
      </c>
      <c r="N783" s="137">
        <v>0</v>
      </c>
      <c r="O783" s="141">
        <f>(((G783*$D$4*0.000000001*Input!G783*(238/236))-(N783*0.000000001))/Input!F783)*1000000</f>
        <v>13.716162239328931</v>
      </c>
      <c r="P783" s="137">
        <f>O783*Input!N783/100</f>
        <v>1.1509341554239642E-3</v>
      </c>
      <c r="Q783" s="144">
        <f t="shared" si="2499"/>
        <v>10.233617397137797</v>
      </c>
      <c r="R783" s="145">
        <f>Q783*Input!N783/100</f>
        <v>8.5871102939673533E-4</v>
      </c>
      <c r="S783" s="143">
        <f>Input!S783*0.0000028263/0.000000000155125</f>
        <v>0.99976787579650606</v>
      </c>
      <c r="T783" s="137">
        <f>S783*Input!T783/100</f>
        <v>1.0728223971184494E-3</v>
      </c>
      <c r="U783" s="143">
        <f>S783</f>
        <v>0.99976787579650606</v>
      </c>
      <c r="V783" s="137">
        <f>U783*Input!T783/100</f>
        <v>1.0728223971184494E-3</v>
      </c>
      <c r="W783" s="146">
        <v>0</v>
      </c>
      <c r="X783" s="141">
        <f>((($L$4*0.000000001*Input!G783/Input!W783*(232/229))-(W783*0.000000001))/Input!F783)*1000000000</f>
        <v>0.87876427385543598</v>
      </c>
      <c r="Y783" s="141">
        <f>X783*Input!X783/100</f>
        <v>3.3497828483428499E-3</v>
      </c>
      <c r="Z783" s="141">
        <f t="shared" si="2500"/>
        <v>2.1456909165032918E-4</v>
      </c>
      <c r="AA783" s="141">
        <f>Z783*Input!X783/100</f>
        <v>8.1792112444596233E-7</v>
      </c>
      <c r="AB783" s="142">
        <v>0</v>
      </c>
      <c r="AC783" s="142">
        <v>0.85</v>
      </c>
      <c r="AD783" s="141">
        <f>(((Input!G783*$L$4*0.000000001*Input!U783*(230/229))-((AB783*0.000000000000001)+(Input!G783*AC783*0.000000000000001)))/Input!F783)*1000000000000</f>
        <v>224.75327043764008</v>
      </c>
      <c r="AE783" s="141">
        <f>AD783*Input!V783/100</f>
        <v>0.43848818454751559</v>
      </c>
      <c r="AF783" s="141">
        <f t="shared" si="2501"/>
        <v>10.246169794298675</v>
      </c>
      <c r="AG783" s="141">
        <f>AF783*Input!V783/100</f>
        <v>1.9990028990097358E-2</v>
      </c>
      <c r="AH783" s="137">
        <f t="shared" si="2502"/>
        <v>47752.310062421595</v>
      </c>
      <c r="AI783" s="146">
        <f t="shared" si="2503"/>
        <v>204.48402841606475</v>
      </c>
      <c r="AJ783" s="143">
        <f t="shared" si="2504"/>
        <v>-0.23212420349394414</v>
      </c>
      <c r="AK783" s="146">
        <f t="shared" si="2505"/>
        <v>1.0728223971184494</v>
      </c>
      <c r="AL783" s="146">
        <f t="shared" si="2506"/>
        <v>1.0012265845667034</v>
      </c>
      <c r="AM783" s="146">
        <f t="shared" si="2507"/>
        <v>1.9551746714394202E-3</v>
      </c>
      <c r="AN783" s="137">
        <f>AF783/Q783</f>
        <v>1.0012265845667034</v>
      </c>
      <c r="AO783" s="141">
        <f t="shared" si="2508"/>
        <v>1.9551746714394202E-3</v>
      </c>
      <c r="AP783" s="137" t="str">
        <f t="shared" si="2509"/>
        <v>Out of range</v>
      </c>
      <c r="AQ783" s="137" t="e">
        <f t="shared" si="2510"/>
        <v>#VALUE!</v>
      </c>
      <c r="AR783" s="137" t="e">
        <f t="shared" si="2511"/>
        <v>#VALUE!</v>
      </c>
      <c r="AS783" s="145">
        <f t="shared" si="2512"/>
        <v>2.0967081660717668E-5</v>
      </c>
      <c r="AT783" s="145">
        <f t="shared" si="2513"/>
        <v>7.9944288951323102E-8</v>
      </c>
      <c r="AU783" s="137">
        <v>0.75</v>
      </c>
      <c r="AV783" s="137">
        <f t="shared" si="2514"/>
        <v>0.375</v>
      </c>
      <c r="AW783" s="137" t="str">
        <f t="shared" si="2515"/>
        <v>Out of range</v>
      </c>
      <c r="AX783" s="147">
        <f t="shared" si="2516"/>
        <v>314.71046868970001</v>
      </c>
      <c r="AY783" s="147" t="e">
        <f t="shared" si="2517"/>
        <v>#VALUE!</v>
      </c>
      <c r="AZ783" s="137" t="str">
        <f>Input!B783</f>
        <v>Hu1-13</v>
      </c>
      <c r="BA783" s="148">
        <f>Input!E783</f>
        <v>0</v>
      </c>
      <c r="BB783" s="137" t="e">
        <f t="shared" si="2518"/>
        <v>#VALUE!</v>
      </c>
      <c r="BC783" s="143" t="e">
        <f t="shared" si="2519"/>
        <v>#VALUE!</v>
      </c>
      <c r="BD783" s="137" t="e">
        <f t="shared" si="2520"/>
        <v>#VALUE!</v>
      </c>
      <c r="BE783" s="149" t="e">
        <f t="shared" si="2521"/>
        <v>#VALUE!</v>
      </c>
      <c r="BF783" s="150" t="e">
        <f t="shared" si="2522"/>
        <v>#VALUE!</v>
      </c>
      <c r="BG783" s="151"/>
      <c r="BH783" s="151"/>
      <c r="BI783" s="151"/>
      <c r="BJ783" s="151"/>
      <c r="BK783" s="151"/>
      <c r="BL783" s="151"/>
      <c r="BM783" s="155"/>
      <c r="BN783" s="151"/>
      <c r="BO783" s="151"/>
      <c r="BP783" s="151"/>
      <c r="BQ783" s="151"/>
      <c r="BR783" s="151"/>
      <c r="BS783" s="151"/>
      <c r="BT783" s="151"/>
      <c r="BU783" s="151"/>
      <c r="BV783" s="151"/>
      <c r="BW783" s="151"/>
      <c r="BX783" s="151"/>
      <c r="BY783" s="151"/>
      <c r="BZ783" s="151"/>
      <c r="CA783" s="151"/>
      <c r="CB783" s="151"/>
      <c r="CC783" s="151"/>
      <c r="CD783" s="151"/>
      <c r="CE783" s="151"/>
      <c r="CF783" s="151"/>
      <c r="CG783" s="151"/>
      <c r="CH783" s="151"/>
      <c r="CI783" s="151"/>
      <c r="CJ783" s="151"/>
      <c r="CK783" s="151"/>
      <c r="CL783" s="151"/>
      <c r="CM783" s="151"/>
      <c r="CN783" s="151"/>
      <c r="CO783" s="151"/>
      <c r="CP783" s="151"/>
      <c r="CQ783" s="151"/>
      <c r="CR783" s="151"/>
      <c r="CS783" s="151"/>
      <c r="CT783" s="151"/>
      <c r="CU783" s="151"/>
      <c r="CV783" s="151"/>
      <c r="CW783" s="151"/>
      <c r="CX783" s="151"/>
      <c r="CY783" s="151"/>
      <c r="CZ783" s="151"/>
      <c r="DA783" s="151"/>
      <c r="DB783" s="151"/>
      <c r="DC783" s="151"/>
      <c r="DD783" s="151"/>
      <c r="DE783" s="151"/>
    </row>
    <row r="784" spans="1:109" ht="15" customHeight="1" x14ac:dyDescent="0.2">
      <c r="A784" s="9">
        <f>Input!A784</f>
        <v>9965</v>
      </c>
      <c r="B784" s="9" t="str">
        <f>Input!B784</f>
        <v>LM-AJ-74 A2</v>
      </c>
      <c r="C784" s="9">
        <f>Input!O784</f>
        <v>6.090051252072656</v>
      </c>
      <c r="D784" s="9">
        <f>C784*Input!P784/100</f>
        <v>2.0684145156972845E-2</v>
      </c>
      <c r="E784" s="11">
        <f>Input!M784</f>
        <v>3.3360024218604729</v>
      </c>
      <c r="F784" s="12">
        <f>E784*Input!N784/100</f>
        <v>2.040536047044481E-4</v>
      </c>
      <c r="G784" s="13">
        <f t="shared" si="2497"/>
        <v>459.96801392612201</v>
      </c>
      <c r="H784" s="12">
        <f>G784*Input!L784/100</f>
        <v>1.7300249787069167E-2</v>
      </c>
      <c r="I784" s="9">
        <v>0.3</v>
      </c>
      <c r="J784" s="21">
        <f>(((C784*$G$4*0.000000001*Input!G784*(234/233))-(I784*0.000000000000001))/Input!F784)*1000000000000</f>
        <v>184.58728939468224</v>
      </c>
      <c r="K784" s="9">
        <f>J784*Input!P784/100</f>
        <v>0.62692908974655237</v>
      </c>
      <c r="L784" s="14">
        <f t="shared" si="2498"/>
        <v>2.5527080374698001</v>
      </c>
      <c r="M784" s="22">
        <f>L784*Input!P784/100</f>
        <v>8.6699736020163631E-3</v>
      </c>
      <c r="N784" s="9">
        <v>5.0000000000000001E-3</v>
      </c>
      <c r="O784" s="21">
        <f>(((G784*$D$4*0.000000001*Input!G784*(238/236))-(N784*0.000000001))/Input!F784)*1000000</f>
        <v>1.4043613605158813</v>
      </c>
      <c r="P784" s="9">
        <f>O784*Input!N784/100</f>
        <v>8.5900716391294635E-5</v>
      </c>
      <c r="Q784" s="23">
        <f t="shared" si="2499"/>
        <v>1.0477928592616712</v>
      </c>
      <c r="R784" s="24">
        <f>Q784*Input!N784/100</f>
        <v>6.4090454046099253E-5</v>
      </c>
      <c r="S784" s="65">
        <f>Input!S784*0.0000028263/0.000000000155125</f>
        <v>2.4249720610017071</v>
      </c>
      <c r="T784" s="9">
        <f>S784*Input!T784/100</f>
        <v>7.6678625512043561E-4</v>
      </c>
      <c r="U784" s="9">
        <f>S784*1/((U783+U785)/2)</f>
        <v>2.4246568684614607</v>
      </c>
      <c r="V784" s="9">
        <f>U784*Input!T784/100</f>
        <v>7.6668658992780749E-4</v>
      </c>
      <c r="W784" s="3">
        <v>3.0000000000000001E-3</v>
      </c>
      <c r="X784" s="21">
        <f>((($L$4*0.000000001*Input!G784/Input!W784*(232/229))-(W784*0.000000001))/Input!F784)*1000000000</f>
        <v>61.457049803011515</v>
      </c>
      <c r="Y784" s="21">
        <f>X784*Input!X784/100</f>
        <v>8.7659955587342131E-2</v>
      </c>
      <c r="Z784" s="21">
        <f t="shared" si="2500"/>
        <v>1.5006053095315707E-2</v>
      </c>
      <c r="AA784" s="21">
        <f>Z784*Input!X784/100</f>
        <v>2.1404052945805645E-5</v>
      </c>
      <c r="AB784" s="14">
        <v>0.05</v>
      </c>
      <c r="AC784" s="14">
        <v>0.85</v>
      </c>
      <c r="AD784" s="21">
        <f>(((Input!G784*$L$4*0.000000001*Input!U784*(230/229))-((AB784*0.000000000000001)+(Input!G784*AC784*0.000000000000001)))/Input!F784)*1000000000000</f>
        <v>2.2307411813334181</v>
      </c>
      <c r="AE784" s="21">
        <f>AD784*Input!V784/100</f>
        <v>6.0352579516413417E-3</v>
      </c>
      <c r="AF784" s="21">
        <f t="shared" si="2501"/>
        <v>0.10169619719690966</v>
      </c>
      <c r="AG784" s="21">
        <f>AF784*Input!V784/100</f>
        <v>2.7513850011835989E-4</v>
      </c>
      <c r="AH784" s="9">
        <f t="shared" si="2502"/>
        <v>6.777011686614328</v>
      </c>
      <c r="AI784" s="3">
        <f t="shared" si="2503"/>
        <v>2.0727251602112952E-2</v>
      </c>
      <c r="AJ784" s="22">
        <f t="shared" si="2504"/>
        <v>1424.6568684614606</v>
      </c>
      <c r="AK784" s="3">
        <f t="shared" si="2505"/>
        <v>0.76668658992780747</v>
      </c>
      <c r="AL784" s="3">
        <f t="shared" si="2506"/>
        <v>9.705753985436591E-2</v>
      </c>
      <c r="AM784" s="3">
        <f t="shared" si="2507"/>
        <v>2.6265573990010498E-4</v>
      </c>
      <c r="AN784" s="9">
        <f>AL784*1/((AN783+AN785)/2)</f>
        <v>9.6859910064243868E-2</v>
      </c>
      <c r="AO784" s="21">
        <f t="shared" si="2508"/>
        <v>2.6212091696075685E-4</v>
      </c>
      <c r="AP784" s="58">
        <f t="shared" si="2509"/>
        <v>4.4351000000000003</v>
      </c>
      <c r="AQ784" s="58">
        <f t="shared" si="2510"/>
        <v>1.34E-2</v>
      </c>
      <c r="AR784" s="58">
        <f t="shared" si="2511"/>
        <v>0.30213523934071385</v>
      </c>
      <c r="AS784" s="67">
        <f t="shared" si="2512"/>
        <v>1.432158366291E-2</v>
      </c>
      <c r="AT784" s="67">
        <f t="shared" si="2513"/>
        <v>2.0446526732591308E-5</v>
      </c>
      <c r="AU784" s="58">
        <v>0.75</v>
      </c>
      <c r="AV784" s="58">
        <f t="shared" si="2514"/>
        <v>0.375</v>
      </c>
      <c r="AW784" s="58">
        <f t="shared" si="2515"/>
        <v>3.9537</v>
      </c>
      <c r="AX784" s="57">
        <f t="shared" si="2516"/>
        <v>0.24749435810000001</v>
      </c>
      <c r="AY784" s="47">
        <f t="shared" si="2517"/>
        <v>0.24166087542711862</v>
      </c>
      <c r="AZ784" s="9" t="str">
        <f>Input!B784</f>
        <v>LM-AJ-74 A2</v>
      </c>
      <c r="BA784" s="48">
        <f>Input!E784</f>
        <v>0</v>
      </c>
      <c r="BB784" s="58">
        <f t="shared" si="2518"/>
        <v>1440.6657497638087</v>
      </c>
      <c r="BC784" s="22">
        <f t="shared" si="2519"/>
        <v>1.2714656511426452</v>
      </c>
      <c r="BD784" s="9">
        <f t="shared" si="2520"/>
        <v>3895.7</v>
      </c>
      <c r="BE784" s="49">
        <f t="shared" si="2521"/>
        <v>120.83043771355931</v>
      </c>
      <c r="BF784" s="89">
        <f t="shared" si="2522"/>
        <v>6.1122714274507075</v>
      </c>
      <c r="BG784" s="85"/>
      <c r="BH784" s="85"/>
      <c r="BI784" s="85"/>
      <c r="BJ784" s="85"/>
      <c r="BK784" s="85"/>
      <c r="BL784" s="85"/>
      <c r="BM784" s="90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s="154" customFormat="1" ht="15" customHeight="1" x14ac:dyDescent="0.2">
      <c r="A785" s="137">
        <f>Input!A785</f>
        <v>9186</v>
      </c>
      <c r="B785" s="137" t="str">
        <f>Input!B785</f>
        <v>Hu1-13</v>
      </c>
      <c r="C785" s="137">
        <f>Input!O785</f>
        <v>2.0719492751348114</v>
      </c>
      <c r="D785" s="137">
        <f>C785*Input!P785/100</f>
        <v>1.3899375979351839E-2</v>
      </c>
      <c r="E785" s="138">
        <f>Input!M785</f>
        <v>2.6999678996382475</v>
      </c>
      <c r="F785" s="139">
        <f>E785*Input!N785/100</f>
        <v>2.5714857564723909E-4</v>
      </c>
      <c r="G785" s="140">
        <f t="shared" si="2497"/>
        <v>372.27157400212155</v>
      </c>
      <c r="H785" s="139">
        <f>G785*Input!L785/100</f>
        <v>2.5723377532998058E-2</v>
      </c>
      <c r="I785" s="137">
        <v>0</v>
      </c>
      <c r="J785" s="141">
        <f>(((C785*$G$4*0.000000001*Input!G785*(234/233))-(I785*0.000000000000001))/Input!F785)*1000000000000</f>
        <v>757.84004372838081</v>
      </c>
      <c r="K785" s="137">
        <f>J785*Input!P785/100</f>
        <v>5.0838617655366303</v>
      </c>
      <c r="L785" s="142">
        <f t="shared" si="2498"/>
        <v>10.480376937577127</v>
      </c>
      <c r="M785" s="143">
        <f>L785*Input!P785/100</f>
        <v>7.0306112803477983E-2</v>
      </c>
      <c r="N785" s="137">
        <v>0</v>
      </c>
      <c r="O785" s="141">
        <f>(((G785*$D$4*0.000000001*Input!G785*(238/236))-(N785*0.000000001))/Input!F785)*1000000</f>
        <v>13.7162490182208</v>
      </c>
      <c r="P785" s="137">
        <f>O785*Input!N785/100</f>
        <v>1.3063540121091429E-3</v>
      </c>
      <c r="Q785" s="144">
        <f t="shared" si="2499"/>
        <v>10.233682142797846</v>
      </c>
      <c r="R785" s="145">
        <f>Q785*Input!N785/100</f>
        <v>9.7466965699838175E-4</v>
      </c>
      <c r="S785" s="143">
        <f>Input!S785*0.0000028263/0.000000000155125</f>
        <v>1.0004921136018672</v>
      </c>
      <c r="T785" s="137">
        <f>S785*Input!T785/100</f>
        <v>6.6105214764136764E-4</v>
      </c>
      <c r="U785" s="143">
        <f>S785</f>
        <v>1.0004921136018672</v>
      </c>
      <c r="V785" s="137">
        <f>U785*Input!T785/100</f>
        <v>6.6105214764136764E-4</v>
      </c>
      <c r="W785" s="146">
        <v>0</v>
      </c>
      <c r="X785" s="141">
        <f>((($L$4*0.000000001*Input!G785/Input!W785*(232/229))-(W785*0.000000001))/Input!F785)*1000000000</f>
        <v>0.88214571006861831</v>
      </c>
      <c r="Y785" s="141">
        <f>X785*Input!X785/100</f>
        <v>3.2712128474670006E-3</v>
      </c>
      <c r="Z785" s="141">
        <f t="shared" si="2500"/>
        <v>2.153947416207733E-4</v>
      </c>
      <c r="AA785" s="141">
        <f>Z785*Input!X785/100</f>
        <v>7.9873657835041879E-7</v>
      </c>
      <c r="AB785" s="142">
        <v>0</v>
      </c>
      <c r="AC785" s="142">
        <v>0.85</v>
      </c>
      <c r="AD785" s="141">
        <f>(((Input!G785*$L$4*0.000000001*Input!U785*(230/229))-((AB785*0.000000000000001)+(Input!G785*AC785*0.000000000000001)))/Input!F785)*1000000000000</f>
        <v>225.12004722109677</v>
      </c>
      <c r="AE785" s="141">
        <f>AD785*Input!V785/100</f>
        <v>0.37795396516187479</v>
      </c>
      <c r="AF785" s="141">
        <f t="shared" si="2501"/>
        <v>10.262890606381125</v>
      </c>
      <c r="AG785" s="141">
        <f>AF785*Input!V785/100</f>
        <v>1.7230363295431997E-2</v>
      </c>
      <c r="AH785" s="137">
        <f t="shared" si="2502"/>
        <v>47646.89485526114</v>
      </c>
      <c r="AI785" s="146">
        <f t="shared" si="2503"/>
        <v>193.95147484026481</v>
      </c>
      <c r="AJ785" s="143">
        <f t="shared" si="2504"/>
        <v>0.49211360186718345</v>
      </c>
      <c r="AK785" s="146">
        <f t="shared" si="2505"/>
        <v>0.66105214764136766</v>
      </c>
      <c r="AL785" s="146">
        <f t="shared" si="2506"/>
        <v>1.0028541499702368</v>
      </c>
      <c r="AM785" s="146">
        <f t="shared" si="2507"/>
        <v>1.6863984469554566E-3</v>
      </c>
      <c r="AN785" s="137">
        <f>AF785/Q785</f>
        <v>1.0028541499702368</v>
      </c>
      <c r="AO785" s="141">
        <f t="shared" si="2508"/>
        <v>1.6863984469554566E-3</v>
      </c>
      <c r="AP785" s="137" t="str">
        <f t="shared" si="2509"/>
        <v>Out of range</v>
      </c>
      <c r="AQ785" s="137" t="e">
        <f t="shared" si="2510"/>
        <v>#VALUE!</v>
      </c>
      <c r="AR785" s="137" t="e">
        <f t="shared" si="2511"/>
        <v>#VALUE!</v>
      </c>
      <c r="AS785" s="145">
        <f t="shared" si="2512"/>
        <v>2.1047628665344229E-5</v>
      </c>
      <c r="AT785" s="145">
        <f t="shared" si="2513"/>
        <v>7.807551254578214E-8</v>
      </c>
      <c r="AU785" s="137">
        <v>0.75</v>
      </c>
      <c r="AV785" s="137">
        <f t="shared" si="2514"/>
        <v>0.375</v>
      </c>
      <c r="AW785" s="137" t="str">
        <f t="shared" si="2515"/>
        <v>Out of range</v>
      </c>
      <c r="AX785" s="147">
        <f t="shared" si="2516"/>
        <v>149.22154436709999</v>
      </c>
      <c r="AY785" s="147" t="e">
        <f t="shared" si="2517"/>
        <v>#VALUE!</v>
      </c>
      <c r="AZ785" s="137" t="str">
        <f>Input!B785</f>
        <v>Hu1-13</v>
      </c>
      <c r="BA785" s="148">
        <f>Input!E785</f>
        <v>0</v>
      </c>
      <c r="BB785" s="137" t="e">
        <f t="shared" si="2518"/>
        <v>#VALUE!</v>
      </c>
      <c r="BC785" s="143" t="e">
        <f t="shared" si="2519"/>
        <v>#VALUE!</v>
      </c>
      <c r="BD785" s="137" t="e">
        <f t="shared" si="2520"/>
        <v>#VALUE!</v>
      </c>
      <c r="BE785" s="149" t="e">
        <f t="shared" si="2521"/>
        <v>#VALUE!</v>
      </c>
      <c r="BF785" s="150" t="e">
        <f t="shared" si="2522"/>
        <v>#VALUE!</v>
      </c>
      <c r="BG785" s="151"/>
      <c r="BH785" s="151"/>
      <c r="BI785" s="151"/>
      <c r="BJ785" s="151"/>
      <c r="BK785" s="151"/>
      <c r="BL785" s="151"/>
      <c r="BM785" s="155"/>
      <c r="BN785" s="151"/>
      <c r="BO785" s="151"/>
      <c r="BP785" s="151"/>
      <c r="BQ785" s="151"/>
      <c r="BR785" s="151"/>
      <c r="BS785" s="151"/>
      <c r="BT785" s="151"/>
      <c r="BU785" s="151"/>
      <c r="BV785" s="151"/>
      <c r="BW785" s="151"/>
      <c r="BX785" s="151"/>
      <c r="BY785" s="151"/>
      <c r="BZ785" s="151"/>
      <c r="CA785" s="151"/>
      <c r="CB785" s="151"/>
      <c r="CC785" s="151"/>
      <c r="CD785" s="151"/>
      <c r="CE785" s="151"/>
      <c r="CF785" s="151"/>
      <c r="CG785" s="151"/>
      <c r="CH785" s="151"/>
      <c r="CI785" s="151"/>
      <c r="CJ785" s="151"/>
      <c r="CK785" s="151"/>
      <c r="CL785" s="151"/>
      <c r="CM785" s="151"/>
      <c r="CN785" s="151"/>
      <c r="CO785" s="151"/>
      <c r="CP785" s="151"/>
      <c r="CQ785" s="151"/>
      <c r="CR785" s="151"/>
      <c r="CS785" s="151"/>
      <c r="CT785" s="151"/>
      <c r="CU785" s="151"/>
      <c r="CV785" s="151"/>
      <c r="CW785" s="151"/>
      <c r="CX785" s="151"/>
      <c r="CY785" s="151"/>
      <c r="CZ785" s="151"/>
      <c r="DA785" s="151"/>
      <c r="DB785" s="151"/>
      <c r="DC785" s="151"/>
      <c r="DD785" s="151"/>
      <c r="DE785" s="151"/>
    </row>
    <row r="786" spans="1:109" ht="15" customHeight="1" x14ac:dyDescent="0.2">
      <c r="A786" s="9">
        <f>Input!A786</f>
        <v>9966</v>
      </c>
      <c r="B786" s="9" t="str">
        <f>Input!B786</f>
        <v>LM-AJ-75</v>
      </c>
      <c r="C786" s="9">
        <f>Input!O786</f>
        <v>2.8266556384574955</v>
      </c>
      <c r="D786" s="9">
        <f>C786*Input!P786/100</f>
        <v>8.2755189635146109E-3</v>
      </c>
      <c r="E786" s="11">
        <f>Input!M786</f>
        <v>3.1903085843275125</v>
      </c>
      <c r="F786" s="12">
        <f>E786*Input!N786/100</f>
        <v>2.1177763452410989E-4</v>
      </c>
      <c r="G786" s="13">
        <f t="shared" si="2497"/>
        <v>439.87974760707743</v>
      </c>
      <c r="H786" s="12">
        <f>G786*Input!L786/100</f>
        <v>1.5019125990206644E-2</v>
      </c>
      <c r="I786" s="9">
        <v>0.3</v>
      </c>
      <c r="J786" s="21">
        <f>(((C786*$G$4*0.000000001*Input!G786*(234/233))-(I786*0.000000000000001))/Input!F786)*1000000000000</f>
        <v>103.07852109524519</v>
      </c>
      <c r="K786" s="9">
        <f>J786*Input!P786/100</f>
        <v>0.30178004156185068</v>
      </c>
      <c r="L786" s="14">
        <f t="shared" si="2498"/>
        <v>1.4255010198871971</v>
      </c>
      <c r="M786" s="22">
        <f>L786*Input!P786/100</f>
        <v>4.1733986135726832E-3</v>
      </c>
      <c r="N786" s="9">
        <v>5.0000000000000001E-3</v>
      </c>
      <c r="O786" s="21">
        <f>(((G786*$D$4*0.000000001*Input!G786*(238/236))-(N786*0.000000001))/Input!F786)*1000000</f>
        <v>1.6158667232412001</v>
      </c>
      <c r="P786" s="9">
        <f>O786*Input!N786/100</f>
        <v>1.0726374057836772E-4</v>
      </c>
      <c r="Q786" s="23">
        <f t="shared" si="2499"/>
        <v>1.2055968369200503</v>
      </c>
      <c r="R786" s="24">
        <f>Q786*Input!N786/100</f>
        <v>8.0029388870699519E-5</v>
      </c>
      <c r="S786" s="65">
        <f>Input!S786*0.0000028263/0.000000000155125</f>
        <v>1.1710406715225607</v>
      </c>
      <c r="T786" s="9">
        <f>S786*Input!T786/100</f>
        <v>4.1889515786958082E-4</v>
      </c>
      <c r="U786" s="9">
        <f>S786*1/((U785+U787)/2)</f>
        <v>1.1707553300917493</v>
      </c>
      <c r="V786" s="9">
        <f>U786*Input!T786/100</f>
        <v>4.1879308785048306E-4</v>
      </c>
      <c r="W786" s="3">
        <v>3.0000000000000001E-3</v>
      </c>
      <c r="X786" s="21">
        <f>((($L$4*0.000000001*Input!G786/Input!W786*(232/229))-(W786*0.000000001))/Input!F786)*1000000000</f>
        <v>35.141051383807742</v>
      </c>
      <c r="Y786" s="21">
        <f>X786*Input!X786/100</f>
        <v>6.1121729035929891E-2</v>
      </c>
      <c r="Z786" s="21">
        <f t="shared" si="2500"/>
        <v>8.5804392593019693E-3</v>
      </c>
      <c r="AA786" s="21">
        <f>Z786*Input!X786/100</f>
        <v>1.492417735850573E-5</v>
      </c>
      <c r="AB786" s="14">
        <v>0.05</v>
      </c>
      <c r="AC786" s="14">
        <v>0.85</v>
      </c>
      <c r="AD786" s="21">
        <f>(((Input!G786*$L$4*0.000000001*Input!U786*(230/229))-((AB786*0.000000000000001)+(Input!G786*AC786*0.000000000000001)))/Input!F786)*1000000000000</f>
        <v>17.766326791180365</v>
      </c>
      <c r="AE786" s="21">
        <f>AD786*Input!V786/100</f>
        <v>4.3703137821299309E-2</v>
      </c>
      <c r="AF786" s="21">
        <f t="shared" si="2501"/>
        <v>0.80994060984727401</v>
      </c>
      <c r="AG786" s="21">
        <f>AF786*Input!V786/100</f>
        <v>1.9923615340000688E-3</v>
      </c>
      <c r="AH786" s="9">
        <f t="shared" si="2502"/>
        <v>94.393839915506121</v>
      </c>
      <c r="AI786" s="3">
        <f t="shared" si="2503"/>
        <v>0.28437924152905092</v>
      </c>
      <c r="AJ786" s="22">
        <f t="shared" si="2504"/>
        <v>170.75533009174927</v>
      </c>
      <c r="AK786" s="3">
        <f t="shared" si="2505"/>
        <v>0.41879308785048308</v>
      </c>
      <c r="AL786" s="3">
        <f t="shared" si="2506"/>
        <v>0.67181713243080254</v>
      </c>
      <c r="AM786" s="3">
        <f t="shared" si="2507"/>
        <v>1.6531951507007853E-3</v>
      </c>
      <c r="AN786" s="9">
        <f>AL786*1/((AN785+AN787)/2)</f>
        <v>0.67007620221530528</v>
      </c>
      <c r="AO786" s="21">
        <f t="shared" si="2508"/>
        <v>1.6489111018859613E-3</v>
      </c>
      <c r="AP786" s="58">
        <f t="shared" si="2509"/>
        <v>90.282499999999999</v>
      </c>
      <c r="AQ786" s="58">
        <f t="shared" si="2510"/>
        <v>0.35909999999999997</v>
      </c>
      <c r="AR786" s="58">
        <f t="shared" si="2511"/>
        <v>0.3977515022291141</v>
      </c>
      <c r="AS786" s="67">
        <f t="shared" si="2512"/>
        <v>7.1171713433012141E-3</v>
      </c>
      <c r="AT786" s="67">
        <f t="shared" si="2513"/>
        <v>1.2388090315645173E-5</v>
      </c>
      <c r="AU786" s="58">
        <v>0.75</v>
      </c>
      <c r="AV786" s="58">
        <f t="shared" si="2514"/>
        <v>0.375</v>
      </c>
      <c r="AW786" s="58">
        <f t="shared" si="2515"/>
        <v>89.803799999999995</v>
      </c>
      <c r="AX786" s="57">
        <f t="shared" si="2516"/>
        <v>0.41822325729999998</v>
      </c>
      <c r="AY786" s="47">
        <f t="shared" si="2517"/>
        <v>0.41744303224695123</v>
      </c>
      <c r="AZ786" s="9" t="str">
        <f>Input!B786</f>
        <v>LM-AJ-75</v>
      </c>
      <c r="BA786" s="48">
        <f>Input!E786</f>
        <v>0</v>
      </c>
      <c r="BB786" s="58">
        <f t="shared" si="2518"/>
        <v>220.09168150753425</v>
      </c>
      <c r="BC786" s="22">
        <f t="shared" si="2519"/>
        <v>0.59921500139512263</v>
      </c>
      <c r="BD786" s="9">
        <f t="shared" si="2520"/>
        <v>89745.799999999988</v>
      </c>
      <c r="BE786" s="49">
        <f t="shared" si="2521"/>
        <v>208.72151612347562</v>
      </c>
      <c r="BF786" s="89">
        <f t="shared" si="2522"/>
        <v>0.46483894027530154</v>
      </c>
      <c r="BG786" s="85"/>
      <c r="BH786" s="85"/>
      <c r="BI786" s="85"/>
      <c r="BJ786" s="85"/>
      <c r="BK786" s="85"/>
      <c r="BL786" s="85"/>
      <c r="BM786" s="90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s="154" customFormat="1" ht="15" customHeight="1" x14ac:dyDescent="0.2">
      <c r="A787" s="137">
        <f>Input!A787</f>
        <v>9186</v>
      </c>
      <c r="B787" s="137" t="str">
        <f>Input!B787</f>
        <v>Hu1-13</v>
      </c>
      <c r="C787" s="137">
        <f>Input!O787</f>
        <v>2.061595376819092</v>
      </c>
      <c r="D787" s="137">
        <f>C787*Input!P787/100</f>
        <v>1.2642576177885684E-2</v>
      </c>
      <c r="E787" s="138">
        <f>Input!M787</f>
        <v>2.6993676342144277</v>
      </c>
      <c r="F787" s="139">
        <f>E787*Input!N787/100</f>
        <v>2.9743736716522997E-4</v>
      </c>
      <c r="G787" s="140">
        <f t="shared" si="2497"/>
        <v>372.1888094054853</v>
      </c>
      <c r="H787" s="139">
        <f>G787*Input!L787/100</f>
        <v>2.5430123409257689E-2</v>
      </c>
      <c r="I787" s="137">
        <v>0</v>
      </c>
      <c r="J787" s="141">
        <f>(((C787*$G$4*0.000000001*Input!G787*(234/233))-(I787*0.000000000000001))/Input!F787)*1000000000000</f>
        <v>754.05298250709029</v>
      </c>
      <c r="K787" s="137">
        <f>J787*Input!P787/100</f>
        <v>4.6241723185355887</v>
      </c>
      <c r="L787" s="142">
        <f t="shared" si="2498"/>
        <v>10.428004633667792</v>
      </c>
      <c r="M787" s="143">
        <f>L787*Input!P787/100</f>
        <v>6.3948941895623418E-2</v>
      </c>
      <c r="N787" s="137">
        <v>0</v>
      </c>
      <c r="O787" s="141">
        <f>(((G787*$D$4*0.000000001*Input!G787*(238/236))-(N787*0.000000001))/Input!F787)*1000000</f>
        <v>13.713199578251077</v>
      </c>
      <c r="P787" s="137">
        <f>O787*Input!N787/100</f>
        <v>1.5110272221787841E-3</v>
      </c>
      <c r="Q787" s="144">
        <f t="shared" si="2499"/>
        <v>10.231406958137503</v>
      </c>
      <c r="R787" s="145">
        <f>Q787*Input!N787/100</f>
        <v>1.1273761711639062E-3</v>
      </c>
      <c r="S787" s="143">
        <f>Input!S787*0.0000028263/0.000000000155125</f>
        <v>0.99999533484013825</v>
      </c>
      <c r="T787" s="137">
        <f>S787*Input!T787/100</f>
        <v>1.0567732061932556E-3</v>
      </c>
      <c r="U787" s="143">
        <f>S787</f>
        <v>0.99999533484013825</v>
      </c>
      <c r="V787" s="137">
        <f>U787*Input!T787/100</f>
        <v>1.0567732061932556E-3</v>
      </c>
      <c r="W787" s="146">
        <v>0</v>
      </c>
      <c r="X787" s="141">
        <f>((($L$4*0.000000001*Input!G787/Input!W787*(232/229))-(W787*0.000000001))/Input!F787)*1000000000</f>
        <v>0.88127936889286329</v>
      </c>
      <c r="Y787" s="141">
        <f>X787*Input!X787/100</f>
        <v>3.4421222541032559E-3</v>
      </c>
      <c r="Z787" s="141">
        <f t="shared" si="2500"/>
        <v>2.151832058942178E-4</v>
      </c>
      <c r="AA787" s="141">
        <f>Z787*Input!X787/100</f>
        <v>8.4046776523122591E-7</v>
      </c>
      <c r="AB787" s="142">
        <v>0</v>
      </c>
      <c r="AC787" s="142">
        <v>0.85</v>
      </c>
      <c r="AD787" s="141">
        <f>(((Input!G787*$L$4*0.000000001*Input!U787*(230/229))-((AB787*0.000000000000001)+(Input!G787*AC787*0.000000000000001)))/Input!F787)*1000000000000</f>
        <v>224.95507102069368</v>
      </c>
      <c r="AE787" s="141">
        <f>AD787*Input!V787/100</f>
        <v>0.53117038936306304</v>
      </c>
      <c r="AF787" s="141">
        <f t="shared" si="2501"/>
        <v>10.255369584960359</v>
      </c>
      <c r="AG787" s="141">
        <f>AF787*Input!V787/100</f>
        <v>2.421527388019808E-2</v>
      </c>
      <c r="AH787" s="137">
        <f t="shared" si="2502"/>
        <v>47658.782395879956</v>
      </c>
      <c r="AI787" s="146">
        <f t="shared" si="2503"/>
        <v>217.51869152774768</v>
      </c>
      <c r="AJ787" s="143">
        <f t="shared" si="2504"/>
        <v>-4.6651598617497569E-3</v>
      </c>
      <c r="AK787" s="146">
        <f t="shared" si="2505"/>
        <v>1.0567732061932555</v>
      </c>
      <c r="AL787" s="146">
        <f t="shared" si="2506"/>
        <v>1.0023420656534239</v>
      </c>
      <c r="AM787" s="146">
        <f t="shared" si="2507"/>
        <v>2.3693345406172483E-3</v>
      </c>
      <c r="AN787" s="137">
        <f>AF787/Q787</f>
        <v>1.0023420656534239</v>
      </c>
      <c r="AO787" s="141">
        <f t="shared" si="2508"/>
        <v>2.3693345406172483E-3</v>
      </c>
      <c r="AP787" s="137" t="str">
        <f t="shared" si="2509"/>
        <v>Out of range</v>
      </c>
      <c r="AQ787" s="137" t="e">
        <f t="shared" si="2510"/>
        <v>#VALUE!</v>
      </c>
      <c r="AR787" s="137" t="e">
        <f t="shared" si="2511"/>
        <v>#VALUE!</v>
      </c>
      <c r="AS787" s="145">
        <f t="shared" si="2512"/>
        <v>2.1031633945815519E-5</v>
      </c>
      <c r="AT787" s="145">
        <f t="shared" si="2513"/>
        <v>8.2178546243711289E-8</v>
      </c>
      <c r="AU787" s="137">
        <v>0.75</v>
      </c>
      <c r="AV787" s="137">
        <f t="shared" si="2514"/>
        <v>0.375</v>
      </c>
      <c r="AW787" s="137" t="str">
        <f t="shared" si="2515"/>
        <v>Out of range</v>
      </c>
      <c r="AX787" s="147">
        <f t="shared" si="2516"/>
        <v>293.14445667209998</v>
      </c>
      <c r="AY787" s="147" t="e">
        <f t="shared" si="2517"/>
        <v>#VALUE!</v>
      </c>
      <c r="AZ787" s="137" t="str">
        <f>Input!B787</f>
        <v>Hu1-13</v>
      </c>
      <c r="BA787" s="148">
        <f>Input!E787</f>
        <v>0</v>
      </c>
      <c r="BB787" s="137" t="e">
        <f t="shared" si="2518"/>
        <v>#VALUE!</v>
      </c>
      <c r="BC787" s="143" t="e">
        <f t="shared" si="2519"/>
        <v>#VALUE!</v>
      </c>
      <c r="BD787" s="137" t="e">
        <f t="shared" si="2520"/>
        <v>#VALUE!</v>
      </c>
      <c r="BE787" s="149" t="e">
        <f t="shared" si="2521"/>
        <v>#VALUE!</v>
      </c>
      <c r="BF787" s="150" t="e">
        <f t="shared" si="2522"/>
        <v>#VALUE!</v>
      </c>
      <c r="BG787" s="151"/>
      <c r="BH787" s="151"/>
      <c r="BI787" s="151"/>
      <c r="BJ787" s="151"/>
      <c r="BK787" s="151"/>
      <c r="BL787" s="151"/>
      <c r="BM787" s="155"/>
      <c r="BN787" s="151"/>
      <c r="BO787" s="151"/>
      <c r="BP787" s="151"/>
      <c r="BQ787" s="151"/>
      <c r="BR787" s="151"/>
      <c r="BS787" s="151"/>
      <c r="BT787" s="151"/>
      <c r="BU787" s="151"/>
      <c r="BV787" s="151"/>
      <c r="BW787" s="151"/>
      <c r="BX787" s="151"/>
      <c r="BY787" s="151"/>
      <c r="BZ787" s="151"/>
      <c r="CA787" s="151"/>
      <c r="CB787" s="151"/>
      <c r="CC787" s="151"/>
      <c r="CD787" s="151"/>
      <c r="CE787" s="151"/>
      <c r="CF787" s="151"/>
      <c r="CG787" s="151"/>
      <c r="CH787" s="151"/>
      <c r="CI787" s="151"/>
      <c r="CJ787" s="151"/>
      <c r="CK787" s="151"/>
      <c r="CL787" s="151"/>
      <c r="CM787" s="151"/>
      <c r="CN787" s="151"/>
      <c r="CO787" s="151"/>
      <c r="CP787" s="151"/>
      <c r="CQ787" s="151"/>
      <c r="CR787" s="151"/>
      <c r="CS787" s="151"/>
      <c r="CT787" s="151"/>
      <c r="CU787" s="151"/>
      <c r="CV787" s="151"/>
      <c r="CW787" s="151"/>
      <c r="CX787" s="151"/>
      <c r="CY787" s="151"/>
      <c r="CZ787" s="151"/>
      <c r="DA787" s="151"/>
      <c r="DB787" s="151"/>
      <c r="DC787" s="151"/>
      <c r="DD787" s="151"/>
      <c r="DE787" s="151"/>
    </row>
    <row r="788" spans="1:109" ht="15" customHeight="1" x14ac:dyDescent="0.2">
      <c r="A788" s="9">
        <f>Input!A788</f>
        <v>9967</v>
      </c>
      <c r="B788" s="9" t="str">
        <f>Input!B788</f>
        <v>LM-AJ-76</v>
      </c>
      <c r="C788" s="9">
        <f>Input!O788</f>
        <v>1.7508611712171129</v>
      </c>
      <c r="D788" s="9">
        <f>C788*Input!P788/100</f>
        <v>7.1232465204602632E-3</v>
      </c>
      <c r="E788" s="11">
        <f>Input!M788</f>
        <v>1.9925898141675367</v>
      </c>
      <c r="F788" s="12">
        <f>E788*Input!N788/100</f>
        <v>1.6183811889755001E-4</v>
      </c>
      <c r="G788" s="13">
        <f t="shared" si="2497"/>
        <v>274.73828357741996</v>
      </c>
      <c r="H788" s="12">
        <f>G788*Input!L788/100</f>
        <v>1.964856863084603E-2</v>
      </c>
      <c r="I788" s="9">
        <v>0.3</v>
      </c>
      <c r="J788" s="21">
        <f>(((C788*$G$4*0.000000001*Input!G788*(234/233))-(I788*0.000000000000001))/Input!F788)*1000000000000</f>
        <v>107.93039221636744</v>
      </c>
      <c r="K788" s="9">
        <f>J788*Input!P788/100</f>
        <v>0.43910665416876454</v>
      </c>
      <c r="L788" s="14">
        <f t="shared" si="2498"/>
        <v>1.4925988707103599</v>
      </c>
      <c r="M788" s="22">
        <f>L788*Input!P788/100</f>
        <v>6.072525844433194E-3</v>
      </c>
      <c r="N788" s="9">
        <v>5.0000000000000001E-3</v>
      </c>
      <c r="O788" s="21">
        <f>(((G788*$D$4*0.000000001*Input!G788*(238/236))-(N788*0.000000001))/Input!F788)*1000000</f>
        <v>1.7060321847487121</v>
      </c>
      <c r="P788" s="9">
        <f>O788*Input!N788/100</f>
        <v>1.3856391194780771E-4</v>
      </c>
      <c r="Q788" s="23">
        <f t="shared" si="2499"/>
        <v>1.2728692137995306</v>
      </c>
      <c r="R788" s="24">
        <f>Q788*Input!N788/100</f>
        <v>1.0338242105788418E-4</v>
      </c>
      <c r="S788" s="65">
        <f>Input!S788*0.0000028263/0.000000000155125</f>
        <v>1.1673686419072609</v>
      </c>
      <c r="T788" s="9">
        <f>S788*Input!T788/100</f>
        <v>9.7981892768223867E-4</v>
      </c>
      <c r="U788" s="9">
        <f>S788*1/((U787+U789)/2)</f>
        <v>1.1675621079777834</v>
      </c>
      <c r="V788" s="9">
        <f>U788*Input!T788/100</f>
        <v>9.7998131144942007E-4</v>
      </c>
      <c r="W788" s="3">
        <v>3.0000000000000001E-3</v>
      </c>
      <c r="X788" s="21">
        <f>((($L$4*0.000000001*Input!G788/Input!W788*(232/229))-(W788*0.000000001))/Input!F788)*1000000000</f>
        <v>108.37311747312918</v>
      </c>
      <c r="Y788" s="21">
        <f>X788*Input!X788/100</f>
        <v>0.15821728707762175</v>
      </c>
      <c r="Z788" s="21">
        <f t="shared" si="2500"/>
        <v>2.6461614413957325E-2</v>
      </c>
      <c r="AA788" s="21">
        <f>Z788*Input!X788/100</f>
        <v>3.8632134443382573E-5</v>
      </c>
      <c r="AB788" s="14">
        <v>0.05</v>
      </c>
      <c r="AC788" s="14">
        <v>0.85</v>
      </c>
      <c r="AD788" s="21">
        <f>(((Input!G788*$L$4*0.000000001*Input!U788*(230/229))-((AB788*0.000000000000001)+(Input!G788*AC788*0.000000000000001)))/Input!F788)*1000000000000</f>
        <v>32.153822910160308</v>
      </c>
      <c r="AE788" s="21">
        <f>AD788*Input!V788/100</f>
        <v>6.1681592902252967E-2</v>
      </c>
      <c r="AF788" s="21">
        <f t="shared" si="2501"/>
        <v>1.4658453175422121</v>
      </c>
      <c r="AG788" s="21">
        <f>AF788*Input!V788/100</f>
        <v>2.8119727594115083E-3</v>
      </c>
      <c r="AH788" s="9">
        <f t="shared" si="2502"/>
        <v>55.395158232259782</v>
      </c>
      <c r="AI788" s="3">
        <f t="shared" si="2503"/>
        <v>0.13354005542500086</v>
      </c>
      <c r="AJ788" s="22">
        <f t="shared" si="2504"/>
        <v>167.56210797778337</v>
      </c>
      <c r="AK788" s="3">
        <f t="shared" si="2505"/>
        <v>0.97998131144942002</v>
      </c>
      <c r="AL788" s="3">
        <f t="shared" si="2506"/>
        <v>1.1516071735026456</v>
      </c>
      <c r="AM788" s="3">
        <f t="shared" si="2507"/>
        <v>2.2111399595111589E-3</v>
      </c>
      <c r="AN788" s="9">
        <f>AL788*1/((AN787+AN789)/2)</f>
        <v>1.1468289341922937</v>
      </c>
      <c r="AO788" s="21">
        <f t="shared" si="2508"/>
        <v>2.201965515205562E-3</v>
      </c>
      <c r="AP788" s="58">
        <f t="shared" si="2509"/>
        <v>306.07679999999999</v>
      </c>
      <c r="AQ788" s="58">
        <f t="shared" si="2510"/>
        <v>3.5788000000000002</v>
      </c>
      <c r="AR788" s="58">
        <f t="shared" si="2511"/>
        <v>1.1692490250812868</v>
      </c>
      <c r="AS788" s="67">
        <f t="shared" si="2512"/>
        <v>2.0788949977797854E-2</v>
      </c>
      <c r="AT788" s="67">
        <f t="shared" si="2513"/>
        <v>3.0397366145108333E-5</v>
      </c>
      <c r="AU788" s="58">
        <v>0.75</v>
      </c>
      <c r="AV788" s="58">
        <f t="shared" si="2514"/>
        <v>0.375</v>
      </c>
      <c r="AW788" s="58">
        <f t="shared" si="2515"/>
        <v>304.85140000000001</v>
      </c>
      <c r="AX788" s="57">
        <f t="shared" si="2516"/>
        <v>3.4737483975000001</v>
      </c>
      <c r="AY788" s="47">
        <f t="shared" si="2517"/>
        <v>3.2991563094273468</v>
      </c>
      <c r="AZ788" s="9" t="str">
        <f>Input!B788</f>
        <v>LM-AJ-76</v>
      </c>
      <c r="BA788" s="48">
        <f>Input!E788</f>
        <v>0</v>
      </c>
      <c r="BB788" s="58">
        <f t="shared" si="2518"/>
        <v>396.61085595102668</v>
      </c>
      <c r="BC788" s="22">
        <f t="shared" si="2519"/>
        <v>4.5323933884416077</v>
      </c>
      <c r="BD788" s="9">
        <f t="shared" si="2520"/>
        <v>304793.40000000002</v>
      </c>
      <c r="BE788" s="49">
        <f t="shared" si="2521"/>
        <v>1649.5781547136735</v>
      </c>
      <c r="BF788" s="89">
        <f t="shared" si="2522"/>
        <v>1.0822178639912254</v>
      </c>
      <c r="BG788" s="85"/>
      <c r="BH788" s="85"/>
      <c r="BI788" s="85"/>
      <c r="BJ788" s="85"/>
      <c r="BK788" s="85"/>
      <c r="BL788" s="85"/>
      <c r="BM788" s="90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s="154" customFormat="1" ht="15" customHeight="1" x14ac:dyDescent="0.2">
      <c r="A789" s="137">
        <f>Input!A789</f>
        <v>9186</v>
      </c>
      <c r="B789" s="137" t="str">
        <f>Input!B789</f>
        <v>Hu1-13</v>
      </c>
      <c r="C789" s="137">
        <f>Input!O789</f>
        <v>2.0711968657849806</v>
      </c>
      <c r="D789" s="137">
        <f>C789*Input!P789/100</f>
        <v>1.0994438328915737E-2</v>
      </c>
      <c r="E789" s="138">
        <f>Input!M789</f>
        <v>2.6993190204289919</v>
      </c>
      <c r="F789" s="139">
        <f>E789*Input!N789/100</f>
        <v>3.0581882980044945E-4</v>
      </c>
      <c r="G789" s="140">
        <f t="shared" si="2497"/>
        <v>372.18210653674936</v>
      </c>
      <c r="H789" s="139">
        <f>G789*Input!L789/100</f>
        <v>7.6342008818737692E-2</v>
      </c>
      <c r="I789" s="137">
        <v>0</v>
      </c>
      <c r="J789" s="141">
        <f>(((C789*$G$4*0.000000001*Input!G789*(234/233))-(I789*0.000000000000001))/Input!F789)*1000000000000</f>
        <v>757.56484107674237</v>
      </c>
      <c r="K789" s="137">
        <f>J789*Input!P789/100</f>
        <v>4.021346335041124</v>
      </c>
      <c r="L789" s="142">
        <f t="shared" si="2498"/>
        <v>10.476571084947325</v>
      </c>
      <c r="M789" s="143">
        <f>L789*Input!P789/100</f>
        <v>5.5612296732739895E-2</v>
      </c>
      <c r="N789" s="137">
        <v>0</v>
      </c>
      <c r="O789" s="141">
        <f>(((G789*$D$4*0.000000001*Input!G789*(238/236))-(N789*0.000000001))/Input!F789)*1000000</f>
        <v>13.712952612801281</v>
      </c>
      <c r="P789" s="137">
        <f>O789*Input!N789/100</f>
        <v>1.5536063316033757E-3</v>
      </c>
      <c r="Q789" s="144">
        <f t="shared" si="2499"/>
        <v>10.231222697417966</v>
      </c>
      <c r="R789" s="145">
        <f>Q789*Input!N789/100</f>
        <v>1.1591444097833596E-3</v>
      </c>
      <c r="S789" s="143">
        <f>Input!S789*0.0000028263/0.000000000155125</f>
        <v>0.9996732633968195</v>
      </c>
      <c r="T789" s="137">
        <f>S789*Input!T789/100</f>
        <v>1.1123484602389051E-3</v>
      </c>
      <c r="U789" s="143">
        <f>S789</f>
        <v>0.9996732633968195</v>
      </c>
      <c r="V789" s="137">
        <f>U789*Input!T789/100</f>
        <v>1.1123484602389051E-3</v>
      </c>
      <c r="W789" s="146">
        <v>0</v>
      </c>
      <c r="X789" s="141">
        <f>((($L$4*0.000000001*Input!G789/Input!W789*(232/229))-(W789*0.000000001))/Input!F789)*1000000000</f>
        <v>0.88595513308439644</v>
      </c>
      <c r="Y789" s="141">
        <f>X789*Input!X789/100</f>
        <v>4.7883100978025513E-3</v>
      </c>
      <c r="Z789" s="141">
        <f t="shared" si="2500"/>
        <v>2.1632489372245262E-4</v>
      </c>
      <c r="AA789" s="141">
        <f>Z789*Input!X789/100</f>
        <v>1.1691683182771401E-6</v>
      </c>
      <c r="AB789" s="142">
        <v>0</v>
      </c>
      <c r="AC789" s="142">
        <v>0.85</v>
      </c>
      <c r="AD789" s="141">
        <f>(((Input!G789*$L$4*0.000000001*Input!U789*(230/229))-((AB789*0.000000000000001)+(Input!G789*AC789*0.000000000000001)))/Input!F789)*1000000000000</f>
        <v>225.76990937500679</v>
      </c>
      <c r="AE789" s="141">
        <f>AD789*Input!V789/100</f>
        <v>0.68083640849181148</v>
      </c>
      <c r="AF789" s="141">
        <f t="shared" si="2501"/>
        <v>10.292516862581468</v>
      </c>
      <c r="AG789" s="141">
        <f>AF789*Input!V789/100</f>
        <v>3.1038326739201514E-2</v>
      </c>
      <c r="AH789" s="137">
        <f t="shared" si="2502"/>
        <v>47578.975703956145</v>
      </c>
      <c r="AI789" s="146">
        <f t="shared" si="2503"/>
        <v>294.46969219610702</v>
      </c>
      <c r="AJ789" s="143">
        <f t="shared" si="2504"/>
        <v>-0.32673660318049969</v>
      </c>
      <c r="AK789" s="146">
        <f t="shared" si="2505"/>
        <v>1.1123484602389051</v>
      </c>
      <c r="AL789" s="146">
        <f t="shared" si="2506"/>
        <v>1.0059908934617336</v>
      </c>
      <c r="AM789" s="146">
        <f t="shared" si="2507"/>
        <v>3.0358271452014195E-3</v>
      </c>
      <c r="AN789" s="137">
        <f>AF789/Q789</f>
        <v>1.0059908934617336</v>
      </c>
      <c r="AO789" s="141">
        <f t="shared" si="2508"/>
        <v>3.0358271452014195E-3</v>
      </c>
      <c r="AP789" s="137" t="str">
        <f t="shared" si="2509"/>
        <v>Out of range</v>
      </c>
      <c r="AQ789" s="137" t="e">
        <f t="shared" si="2510"/>
        <v>#VALUE!</v>
      </c>
      <c r="AR789" s="137" t="e">
        <f t="shared" si="2511"/>
        <v>#VALUE!</v>
      </c>
      <c r="AS789" s="145">
        <f t="shared" si="2512"/>
        <v>2.1143601319229043E-5</v>
      </c>
      <c r="AT789" s="145">
        <f t="shared" si="2513"/>
        <v>1.142996494258211E-7</v>
      </c>
      <c r="AU789" s="137">
        <v>0.75</v>
      </c>
      <c r="AV789" s="137">
        <f t="shared" si="2514"/>
        <v>0.375</v>
      </c>
      <c r="AW789" s="137" t="str">
        <f t="shared" si="2515"/>
        <v>Out of range</v>
      </c>
      <c r="AX789" s="147">
        <f t="shared" si="2516"/>
        <v>77.218086702500003</v>
      </c>
      <c r="AY789" s="147" t="e">
        <f t="shared" si="2517"/>
        <v>#VALUE!</v>
      </c>
      <c r="AZ789" s="137" t="str">
        <f>Input!B789</f>
        <v>Hu1-13</v>
      </c>
      <c r="BA789" s="148">
        <f>Input!E789</f>
        <v>0</v>
      </c>
      <c r="BB789" s="137" t="e">
        <f t="shared" si="2518"/>
        <v>#VALUE!</v>
      </c>
      <c r="BC789" s="143" t="e">
        <f t="shared" si="2519"/>
        <v>#VALUE!</v>
      </c>
      <c r="BD789" s="137" t="e">
        <f t="shared" si="2520"/>
        <v>#VALUE!</v>
      </c>
      <c r="BE789" s="149" t="e">
        <f t="shared" si="2521"/>
        <v>#VALUE!</v>
      </c>
      <c r="BF789" s="150" t="e">
        <f t="shared" si="2522"/>
        <v>#VALUE!</v>
      </c>
      <c r="BG789" s="151"/>
      <c r="BH789" s="151"/>
      <c r="BI789" s="151"/>
      <c r="BJ789" s="151"/>
      <c r="BK789" s="151"/>
      <c r="BL789" s="151"/>
      <c r="BM789" s="155"/>
      <c r="BN789" s="151"/>
      <c r="BO789" s="151"/>
      <c r="BP789" s="151"/>
      <c r="BQ789" s="151"/>
      <c r="BR789" s="151"/>
      <c r="BS789" s="151"/>
      <c r="BT789" s="151"/>
      <c r="BU789" s="151"/>
      <c r="BV789" s="151"/>
      <c r="BW789" s="151"/>
      <c r="BX789" s="151"/>
      <c r="BY789" s="151"/>
      <c r="BZ789" s="151"/>
      <c r="CA789" s="151"/>
      <c r="CB789" s="151"/>
      <c r="CC789" s="151"/>
      <c r="CD789" s="151"/>
      <c r="CE789" s="151"/>
      <c r="CF789" s="151"/>
      <c r="CG789" s="151"/>
      <c r="CH789" s="151"/>
      <c r="CI789" s="151"/>
      <c r="CJ789" s="151"/>
      <c r="CK789" s="151"/>
      <c r="CL789" s="151"/>
      <c r="CM789" s="151"/>
      <c r="CN789" s="151"/>
      <c r="CO789" s="151"/>
      <c r="CP789" s="151"/>
      <c r="CQ789" s="151"/>
      <c r="CR789" s="151"/>
      <c r="CS789" s="151"/>
      <c r="CT789" s="151"/>
      <c r="CU789" s="151"/>
      <c r="CV789" s="151"/>
      <c r="CW789" s="151"/>
      <c r="CX789" s="151"/>
      <c r="CY789" s="151"/>
      <c r="CZ789" s="151"/>
      <c r="DA789" s="151"/>
      <c r="DB789" s="151"/>
      <c r="DC789" s="151"/>
      <c r="DD789" s="151"/>
      <c r="DE789" s="151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s="154" customFormat="1" ht="15" customHeight="1" x14ac:dyDescent="0.2">
      <c r="A791" s="137">
        <f>Input!A791</f>
        <v>9186</v>
      </c>
      <c r="B791" s="137" t="str">
        <f>Input!B791</f>
        <v>Hu1-13</v>
      </c>
      <c r="C791" s="137">
        <f>Input!O791</f>
        <v>2.0664376570833163</v>
      </c>
      <c r="D791" s="137">
        <f>C791*Input!P791/100</f>
        <v>1.3310122119501906E-2</v>
      </c>
      <c r="E791" s="138">
        <f>Input!M791</f>
        <v>2.699511367945564</v>
      </c>
      <c r="F791" s="139">
        <f>E791*Input!N791/100</f>
        <v>2.1273055067434792E-4</v>
      </c>
      <c r="G791" s="140">
        <f t="shared" ref="G791:G801" si="2523">E791*137.88</f>
        <v>372.20862741233435</v>
      </c>
      <c r="H791" s="139">
        <f>G791*Input!L791/100</f>
        <v>1.6430213247970414E-2</v>
      </c>
      <c r="I791" s="137">
        <v>0</v>
      </c>
      <c r="J791" s="141">
        <f>(((C791*$G$4*0.000000001*Input!G791*(234/233))-(I791*0.000000000000001))/Input!F791)*1000000000000</f>
        <v>755.82410399699563</v>
      </c>
      <c r="K791" s="137">
        <f>J791*Input!P791/100</f>
        <v>4.8683351711962679</v>
      </c>
      <c r="L791" s="142">
        <f t="shared" ref="L791:L801" si="2524">(J791/234)*602200000000*0.0000028263/(365.2425*24*60)</f>
        <v>10.452497956460727</v>
      </c>
      <c r="M791" s="143">
        <f>L791*Input!P791/100</f>
        <v>6.7325536668114971E-2</v>
      </c>
      <c r="N791" s="137">
        <v>0</v>
      </c>
      <c r="O791" s="141">
        <f>(((G791*$D$4*0.000000001*Input!G791*(238/236))-(N791*0.000000001))/Input!F791)*1000000</f>
        <v>13.713929767542901</v>
      </c>
      <c r="P791" s="137">
        <f>O791*Input!N791/100</f>
        <v>1.0807036658560065E-3</v>
      </c>
      <c r="Q791" s="144">
        <f t="shared" ref="Q791:Q801" si="2525">(O791/238.05)*602200000000000000*0.00000000015512/(365.2425*24*60)</f>
        <v>10.231951751769254</v>
      </c>
      <c r="R791" s="145">
        <f>Q791*Input!N791/100</f>
        <v>8.0631211873123134E-4</v>
      </c>
      <c r="S791" s="143">
        <f>Input!S791*0.0000028263/0.000000000155125</f>
        <v>0.99994780893862389</v>
      </c>
      <c r="T791" s="137">
        <f>S791*Input!T791/100</f>
        <v>1.2317533602006498E-3</v>
      </c>
      <c r="U791" s="143">
        <f>S791</f>
        <v>0.99994780893862389</v>
      </c>
      <c r="V791" s="137">
        <f>U791*Input!T791/100</f>
        <v>1.2317533602006498E-3</v>
      </c>
      <c r="W791" s="146">
        <v>0</v>
      </c>
      <c r="X791" s="141">
        <f>((($L$4*0.000000001*Input!G791/Input!W791*(232/229))-(W791*0.000000001))/Input!F791)*1000000000</f>
        <v>0.90280801253560594</v>
      </c>
      <c r="Y791" s="141">
        <f>X791*Input!X791/100</f>
        <v>3.1857129514633801E-3</v>
      </c>
      <c r="Z791" s="141">
        <f t="shared" ref="Z791:Z801" si="2526">(X791/232)*6.022E+23*0.000000001*0.000000000049475/(365.2425*24*60)</f>
        <v>2.204398846740914E-4</v>
      </c>
      <c r="AA791" s="141">
        <f>Z791*Input!X791/100</f>
        <v>7.7785995014931315E-7</v>
      </c>
      <c r="AB791" s="142">
        <v>0</v>
      </c>
      <c r="AC791" s="142">
        <v>0.85</v>
      </c>
      <c r="AD791" s="141">
        <f>(((Input!G791*$L$4*0.000000001*Input!U791*(230/229))-((AB791*0.000000000000001)+(Input!G791*AC791*0.000000000000001)))/Input!F791)*1000000000000</f>
        <v>224.57463225862787</v>
      </c>
      <c r="AE791" s="141">
        <f>AD791*Input!V791/100</f>
        <v>0.54771798564480245</v>
      </c>
      <c r="AF791" s="141">
        <f t="shared" ref="AF791:AF801" si="2527">(AD791/230)*602200000000*0.0000091577/(365.2425*24*60)</f>
        <v>10.238025943442404</v>
      </c>
      <c r="AG791" s="141">
        <f>AF791*Input!V791/100</f>
        <v>2.4969654365341015E-2</v>
      </c>
      <c r="AH791" s="137">
        <f t="shared" ref="AH791:AH801" si="2528">AF791/Z791</f>
        <v>46443.61866990984</v>
      </c>
      <c r="AI791" s="146">
        <f t="shared" ref="AI791:AI801" si="2529">AH791*SQRT((AG791/AF791)^2+(AA791/Z791)^2)</f>
        <v>199.2199521039426</v>
      </c>
      <c r="AJ791" s="143">
        <f t="shared" ref="AJ791:AJ801" si="2530">(U791-1)*1000</f>
        <v>-5.219106137610563E-2</v>
      </c>
      <c r="AK791" s="146">
        <f t="shared" ref="AK791:AK801" si="2531">V791*1000</f>
        <v>1.2317533602006498</v>
      </c>
      <c r="AL791" s="146">
        <f t="shared" ref="AL791:AL801" si="2532">AF791/Q791</f>
        <v>1.0005936493662706</v>
      </c>
      <c r="AM791" s="146">
        <f t="shared" ref="AM791:AM801" si="2533">AL791*SQRT((R791/Q791)^2+(AG791/AF791)^2)</f>
        <v>2.441634364570323E-3</v>
      </c>
      <c r="AN791" s="137">
        <f>AF791/Q791</f>
        <v>1.0005936493662706</v>
      </c>
      <c r="AO791" s="141">
        <f t="shared" ref="AO791:AO801" si="2534">AN791*SQRT((R791/Q791)^2+(AG791/AF791)^2)</f>
        <v>2.441634364570323E-3</v>
      </c>
      <c r="AP791" s="137" t="str">
        <f t="shared" ref="AP791:AP801" si="2535">ThU_Alter_Kombi(AN791,U791)</f>
        <v>Out of range</v>
      </c>
      <c r="AQ791" s="137" t="e">
        <f t="shared" ref="AQ791:AQ801" si="2536">Montealter(AN791,AO791,U791,V791)</f>
        <v>#VALUE!</v>
      </c>
      <c r="AR791" s="137" t="e">
        <f t="shared" ref="AR791:AR801" si="2537">(AQ791/AP791)*100</f>
        <v>#VALUE!</v>
      </c>
      <c r="AS791" s="145">
        <f t="shared" ref="AS791:AS801" si="2538">Z791/Q791</f>
        <v>2.1544265456096794E-5</v>
      </c>
      <c r="AT791" s="145">
        <f t="shared" ref="AT791:AT801" si="2539">AS791*SQRT((Y791/X791)^2+(P791/O791)^2)</f>
        <v>7.6041591725274581E-8</v>
      </c>
      <c r="AU791" s="137">
        <v>0.75</v>
      </c>
      <c r="AV791" s="137">
        <f t="shared" ref="AV791:AV801" si="2540">AU791/2</f>
        <v>0.375</v>
      </c>
      <c r="AW791" s="137" t="str">
        <f t="shared" ref="AW791:AW801" si="2541">marincorr_age(AN791,U791,AS791,AU791)</f>
        <v>Out of range</v>
      </c>
      <c r="AX791" s="147">
        <f t="shared" ref="AX791:AX801" si="2542">marincorr_age_error(AN791, AO791, U791, V791, AS791, AT791, AU791, AV791)</f>
        <v>343.80553020629998</v>
      </c>
      <c r="AY791" s="147" t="e">
        <f t="shared" ref="AY791:AY801" si="2543">SQRT(((AU791*EXP(-0.0000091577*AW791*1000))/(0.0000091577*(EXP(-0.0000091577*AW791*1000)+(AJ791/1000)*EXP(-(0.0000091577-0.0000028263)*AW791*1000)-AS791*AU791*EXP(-0.0000091577*AW791*1000))))^2*AT791^2+((AS791*EXP(-0.0000091577*AW791*1000))/(0.0000091577*(EXP(-0.0000091577*AW791*1000)+(AJ791/1000)*EXP(-(0.0000091577-0.0000028263)*AW791*1000)-AS791*AU791*EXP(-0.0000091577*AW791*1000))))^2*AV791^2+((0.0000091577/(0.0000091577-0.0000028263))*(EXP(-(0.0000091577-0.0000028263)*AW791*1000)-1)/(0.0000091577*(EXP(-0.0000091577*AW791*1000)+(AJ791/1000)*EXP(-(0.0000091577-0.0000028263)*AW791*1000)-AS791*AU791*EXP(-0.0000091577*AW791*1000))))^2*T791^2+(1/(0.0000091577*(EXP(-0.0000091577*AW791*1000)+(AJ791/1000)*EXP(-(0.0000091577-0.0000028263)*AW791*1000)-AS791*AU791*EXP(-0.0000091577*AW791*1000))))^2*AO791^2)/1000</f>
        <v>#VALUE!</v>
      </c>
      <c r="AZ791" s="137" t="str">
        <f>Input!B791</f>
        <v>Hu1-13</v>
      </c>
      <c r="BA791" s="148">
        <f>Input!E791</f>
        <v>0</v>
      </c>
      <c r="BB791" s="137" t="e">
        <f t="shared" ref="BB791:BB801" si="2544">((U791-1)*EXP(0.0000028263*AW791*1000))*1000</f>
        <v>#VALUE!</v>
      </c>
      <c r="BC791" s="143" t="e">
        <f t="shared" ref="BC791:BC801" si="2545">SQRT((EXP(0.0000028263*AW791*1000)*V791)^2+((U791-1)*0.0000028263*EXP(0.0000028263*AW791*1000)*AX791*1000)^2)*1000</f>
        <v>#VALUE!</v>
      </c>
      <c r="BD791" s="137" t="e">
        <f t="shared" ref="BD791:BD801" si="2546">AW791*1000-58</f>
        <v>#VALUE!</v>
      </c>
      <c r="BE791" s="149" t="e">
        <f t="shared" ref="BE791:BE801" si="2547">AY791/2*1000</f>
        <v>#VALUE!</v>
      </c>
      <c r="BF791" s="150" t="e">
        <f t="shared" ref="BF791:BF801" si="2548">AY791/AW791*100</f>
        <v>#VALUE!</v>
      </c>
      <c r="BG791" s="151"/>
      <c r="BH791" s="151"/>
      <c r="BI791" s="151"/>
      <c r="BJ791" s="151"/>
      <c r="BK791" s="151"/>
      <c r="BL791" s="151"/>
      <c r="BM791" s="155"/>
      <c r="BN791" s="151"/>
      <c r="BO791" s="151"/>
      <c r="BP791" s="151"/>
      <c r="BQ791" s="151"/>
      <c r="BR791" s="151"/>
      <c r="BS791" s="151"/>
      <c r="BT791" s="151"/>
      <c r="BU791" s="151"/>
      <c r="BV791" s="151"/>
      <c r="BW791" s="151"/>
      <c r="BX791" s="151"/>
      <c r="BY791" s="151"/>
      <c r="BZ791" s="151"/>
      <c r="CA791" s="151"/>
      <c r="CB791" s="151"/>
      <c r="CC791" s="151"/>
      <c r="CD791" s="151"/>
      <c r="CE791" s="151"/>
      <c r="CF791" s="151"/>
      <c r="CG791" s="151"/>
      <c r="CH791" s="151"/>
      <c r="CI791" s="151"/>
      <c r="CJ791" s="151"/>
      <c r="CK791" s="151"/>
      <c r="CL791" s="151"/>
      <c r="CM791" s="151"/>
      <c r="CN791" s="151"/>
      <c r="CO791" s="151"/>
      <c r="CP791" s="151"/>
      <c r="CQ791" s="151"/>
      <c r="CR791" s="151"/>
      <c r="CS791" s="151"/>
      <c r="CT791" s="151"/>
      <c r="CU791" s="151"/>
      <c r="CV791" s="151"/>
      <c r="CW791" s="151"/>
      <c r="CX791" s="151"/>
      <c r="CY791" s="151"/>
      <c r="CZ791" s="151"/>
      <c r="DA791" s="151"/>
      <c r="DB791" s="151"/>
      <c r="DC791" s="151"/>
      <c r="DD791" s="151"/>
      <c r="DE791" s="151"/>
    </row>
    <row r="792" spans="1:109" ht="15" customHeight="1" x14ac:dyDescent="0.2">
      <c r="A792" s="9">
        <f>Input!A792</f>
        <v>9792</v>
      </c>
      <c r="B792" s="9" t="str">
        <f>Input!B792</f>
        <v>EG 5-8</v>
      </c>
      <c r="C792" s="9">
        <f>Input!O792</f>
        <v>2.33019985397834</v>
      </c>
      <c r="D792" s="9">
        <f>C792*Input!P792/100</f>
        <v>7.1347033696754778E-3</v>
      </c>
      <c r="E792" s="11">
        <f>Input!M792</f>
        <v>2.1909591786312186</v>
      </c>
      <c r="F792" s="12">
        <f>E792*Input!N792/100</f>
        <v>1.1180711807956144E-4</v>
      </c>
      <c r="G792" s="13">
        <f t="shared" si="2523"/>
        <v>302.08945154967239</v>
      </c>
      <c r="H792" s="12">
        <f>G792*Input!L792/100</f>
        <v>1.7804648933938121E-2</v>
      </c>
      <c r="I792" s="9">
        <v>0.3</v>
      </c>
      <c r="J792" s="21">
        <f>(((C792*$G$4*0.000000001*Input!G792*(234/233))-(I792*0.000000000000001))/Input!F792)*1000000000000</f>
        <v>311.50487565211785</v>
      </c>
      <c r="K792" s="9">
        <f>J792*Input!P792/100</f>
        <v>0.95377865644916693</v>
      </c>
      <c r="L792" s="14">
        <f t="shared" si="2524"/>
        <v>4.3078860001456869</v>
      </c>
      <c r="M792" s="22">
        <f>L792*Input!P792/100</f>
        <v>1.3190065525470996E-2</v>
      </c>
      <c r="N792" s="9">
        <v>5.0000000000000001E-3</v>
      </c>
      <c r="O792" s="21">
        <f>(((G792*$D$4*0.000000001*Input!G792*(238/236))-(N792*0.000000001))/Input!F792)*1000000</f>
        <v>4.0680125928614812</v>
      </c>
      <c r="P792" s="9">
        <f>O792*Input!N792/100</f>
        <v>2.0759527094583254E-4</v>
      </c>
      <c r="Q792" s="23">
        <f t="shared" si="2525"/>
        <v>3.035140859059982</v>
      </c>
      <c r="R792" s="24">
        <f>Q792*Input!N792/100</f>
        <v>1.5488666138865578E-4</v>
      </c>
      <c r="S792" s="65">
        <f>Input!S792*0.0000028263/0.000000000155125</f>
        <v>1.4071198846560351</v>
      </c>
      <c r="T792" s="9">
        <f>S792*Input!T792/100</f>
        <v>6.8645512363451429E-4</v>
      </c>
      <c r="U792" s="9">
        <f>S792*1/((U791+U793)/2)</f>
        <v>1.406786492431696</v>
      </c>
      <c r="V792" s="9">
        <f>U792*Input!T792/100</f>
        <v>6.8629248020727468E-4</v>
      </c>
      <c r="W792" s="3">
        <v>3.0000000000000001E-3</v>
      </c>
      <c r="X792" s="21">
        <f>((($L$4*0.000000001*Input!G792/Input!W792*(232/229))-(W792*0.000000001))/Input!F792)*1000000000</f>
        <v>47.034835695266615</v>
      </c>
      <c r="Y792" s="21">
        <f>X792*Input!X792/100</f>
        <v>6.6744117973479428E-2</v>
      </c>
      <c r="Z792" s="21">
        <f t="shared" si="2526"/>
        <v>1.1484561072081194E-2</v>
      </c>
      <c r="AA792" s="21">
        <f>Z792*Input!X792/100</f>
        <v>1.6297003864005344E-5</v>
      </c>
      <c r="AB792" s="14">
        <v>0.05</v>
      </c>
      <c r="AC792" s="14">
        <v>0.85</v>
      </c>
      <c r="AD792" s="21">
        <f>(((Input!G792*$L$4*0.000000001*Input!U792*(230/229))-((AB792*0.000000000000001)+(Input!G792*AC792*0.000000000000001)))/Input!F792)*1000000000000</f>
        <v>16.894972265834628</v>
      </c>
      <c r="AE792" s="21">
        <f>AD792*Input!V792/100</f>
        <v>3.899905103448438E-2</v>
      </c>
      <c r="AF792" s="21">
        <f t="shared" si="2527"/>
        <v>0.7702168434240394</v>
      </c>
      <c r="AG792" s="21">
        <f>AF792*Input!V792/100</f>
        <v>1.7779091620680849E-3</v>
      </c>
      <c r="AH792" s="9">
        <f t="shared" si="2528"/>
        <v>67.065414044984763</v>
      </c>
      <c r="AI792" s="3">
        <f t="shared" si="2529"/>
        <v>0.1817214990036419</v>
      </c>
      <c r="AJ792" s="22">
        <f t="shared" si="2530"/>
        <v>406.78649243169593</v>
      </c>
      <c r="AK792" s="3">
        <f t="shared" si="2531"/>
        <v>0.68629248020727474</v>
      </c>
      <c r="AL792" s="3">
        <f t="shared" si="2532"/>
        <v>0.25376642442307751</v>
      </c>
      <c r="AM792" s="3">
        <f t="shared" si="2533"/>
        <v>5.8591797171018392E-4</v>
      </c>
      <c r="AN792" s="9">
        <f>AL792*1/((AN791+AN793)/2)</f>
        <v>0.25334831908746125</v>
      </c>
      <c r="AO792" s="21">
        <f t="shared" si="2534"/>
        <v>5.8495261378010142E-4</v>
      </c>
      <c r="AP792" s="58">
        <f t="shared" si="2535"/>
        <v>21.476700000000001</v>
      </c>
      <c r="AQ792" s="58">
        <f t="shared" si="2536"/>
        <v>5.33E-2</v>
      </c>
      <c r="AR792" s="58">
        <f t="shared" si="2537"/>
        <v>0.24817593019411735</v>
      </c>
      <c r="AS792" s="67">
        <f t="shared" si="2538"/>
        <v>3.7838642769410361E-3</v>
      </c>
      <c r="AT792" s="67">
        <f t="shared" si="2539"/>
        <v>5.3729099549283678E-6</v>
      </c>
      <c r="AU792" s="58">
        <v>0.75</v>
      </c>
      <c r="AV792" s="58">
        <f t="shared" si="2540"/>
        <v>0.375</v>
      </c>
      <c r="AW792" s="58">
        <f t="shared" si="2541"/>
        <v>21.260100000000001</v>
      </c>
      <c r="AX792" s="57">
        <f t="shared" si="2542"/>
        <v>0.1217070246</v>
      </c>
      <c r="AY792" s="47">
        <f t="shared" si="2543"/>
        <v>0.12181214639587636</v>
      </c>
      <c r="AZ792" s="9" t="str">
        <f>Input!B792</f>
        <v>EG 5-8</v>
      </c>
      <c r="BA792" s="48">
        <f>Input!E792</f>
        <v>-264</v>
      </c>
      <c r="BB792" s="58">
        <f t="shared" si="2544"/>
        <v>431.97852648928324</v>
      </c>
      <c r="BC792" s="22">
        <f t="shared" si="2545"/>
        <v>0.74378797660777896</v>
      </c>
      <c r="BD792" s="9">
        <f t="shared" si="2546"/>
        <v>21202.100000000002</v>
      </c>
      <c r="BE792" s="49">
        <f t="shared" si="2547"/>
        <v>60.906073197938177</v>
      </c>
      <c r="BF792" s="89">
        <f t="shared" si="2548"/>
        <v>0.57296130496035458</v>
      </c>
      <c r="BG792" s="85"/>
      <c r="BH792" s="85"/>
      <c r="BI792" s="85"/>
      <c r="BJ792" s="85"/>
      <c r="BK792" s="85"/>
      <c r="BL792" s="85"/>
      <c r="BM792" s="90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s="154" customFormat="1" ht="15" customHeight="1" x14ac:dyDescent="0.2">
      <c r="A793" s="137">
        <f>Input!A793</f>
        <v>9186</v>
      </c>
      <c r="B793" s="137" t="str">
        <f>Input!B793</f>
        <v>Hu1-13</v>
      </c>
      <c r="C793" s="137">
        <f>Input!O793</f>
        <v>2.0661103810605885</v>
      </c>
      <c r="D793" s="137">
        <f>C793*Input!P793/100</f>
        <v>1.2553413025544328E-2</v>
      </c>
      <c r="E793" s="138">
        <f>Input!M793</f>
        <v>2.6997627304451419</v>
      </c>
      <c r="F793" s="139">
        <f>E793*Input!N793/100</f>
        <v>2.5370404080683474E-4</v>
      </c>
      <c r="G793" s="140">
        <f t="shared" si="2523"/>
        <v>372.24328527377617</v>
      </c>
      <c r="H793" s="139">
        <f>G793*Input!L793/100</f>
        <v>1.827564590248424E-2</v>
      </c>
      <c r="I793" s="137">
        <v>0</v>
      </c>
      <c r="J793" s="141">
        <f>(((C793*$G$4*0.000000001*Input!G793*(234/233))-(I793*0.000000000000001))/Input!F793)*1000000000000</f>
        <v>755.70439890655155</v>
      </c>
      <c r="K793" s="137">
        <f>J793*Input!P793/100</f>
        <v>4.5915598371007151</v>
      </c>
      <c r="L793" s="142">
        <f t="shared" si="2524"/>
        <v>10.450842522072451</v>
      </c>
      <c r="M793" s="143">
        <f>L793*Input!P793/100</f>
        <v>6.3497934983101759E-2</v>
      </c>
      <c r="N793" s="137">
        <v>0</v>
      </c>
      <c r="O793" s="141">
        <f>(((G793*$D$4*0.000000001*Input!G793*(238/236))-(N793*0.000000001))/Input!F793)*1000000</f>
        <v>13.715206727405461</v>
      </c>
      <c r="P793" s="137">
        <f>O793*Input!N793/100</f>
        <v>1.288855249390796E-3</v>
      </c>
      <c r="Q793" s="144">
        <f t="shared" si="2525"/>
        <v>10.232904490475381</v>
      </c>
      <c r="R793" s="145">
        <f>Q793*Input!N793/100</f>
        <v>9.6161384448623512E-4</v>
      </c>
      <c r="S793" s="143">
        <f>Input!S793*0.0000028263/0.000000000155125</f>
        <v>1.0005261680666042</v>
      </c>
      <c r="T793" s="137">
        <f>S793*Input!T793/100</f>
        <v>9.7012190144750811E-4</v>
      </c>
      <c r="U793" s="143">
        <f>S793</f>
        <v>1.0005261680666042</v>
      </c>
      <c r="V793" s="137">
        <f>U793*Input!T793/100</f>
        <v>9.7012190144750811E-4</v>
      </c>
      <c r="W793" s="146">
        <v>0</v>
      </c>
      <c r="X793" s="141">
        <f>((($L$4*0.000000001*Input!G793/Input!W793*(232/229))-(W793*0.000000001))/Input!F793)*1000000000</f>
        <v>0.90150751962142439</v>
      </c>
      <c r="Y793" s="141">
        <f>X793*Input!X793/100</f>
        <v>3.0777352471083432E-3</v>
      </c>
      <c r="Z793" s="141">
        <f t="shared" si="2526"/>
        <v>2.2012234151536769E-4</v>
      </c>
      <c r="AA793" s="141">
        <f>Z793*Input!X793/100</f>
        <v>7.5149488430486399E-7</v>
      </c>
      <c r="AB793" s="142">
        <v>0</v>
      </c>
      <c r="AC793" s="142">
        <v>0.85</v>
      </c>
      <c r="AD793" s="141">
        <f>(((Input!G793*$L$4*0.000000001*Input!U793*(230/229))-((AB793*0.000000000000001)+(Input!G793*AC793*0.000000000000001)))/Input!F793)*1000000000000</f>
        <v>225.06990792160906</v>
      </c>
      <c r="AE793" s="141">
        <f>AD793*Input!V793/100</f>
        <v>0.48619252563749704</v>
      </c>
      <c r="AF793" s="141">
        <f t="shared" si="2527"/>
        <v>10.260604829738506</v>
      </c>
      <c r="AG793" s="141">
        <f>AF793*Input!V793/100</f>
        <v>2.216479947410999E-2</v>
      </c>
      <c r="AH793" s="137">
        <f t="shared" si="2528"/>
        <v>46613.191369410219</v>
      </c>
      <c r="AI793" s="146">
        <f t="shared" si="2529"/>
        <v>188.31790767367355</v>
      </c>
      <c r="AJ793" s="143">
        <f t="shared" si="2530"/>
        <v>0.52616806660421567</v>
      </c>
      <c r="AK793" s="146">
        <f t="shared" si="2531"/>
        <v>0.97012190144750809</v>
      </c>
      <c r="AL793" s="146">
        <f t="shared" si="2532"/>
        <v>1.0027069869838918</v>
      </c>
      <c r="AM793" s="146">
        <f t="shared" si="2533"/>
        <v>2.1680806604729127E-3</v>
      </c>
      <c r="AN793" s="137">
        <f>AF793/Q793</f>
        <v>1.0027069869838918</v>
      </c>
      <c r="AO793" s="141">
        <f t="shared" si="2534"/>
        <v>2.1680806604729127E-3</v>
      </c>
      <c r="AP793" s="137" t="str">
        <f t="shared" si="2535"/>
        <v>Out of range</v>
      </c>
      <c r="AQ793" s="137" t="e">
        <f t="shared" si="2536"/>
        <v>#VALUE!</v>
      </c>
      <c r="AR793" s="137" t="e">
        <f t="shared" si="2537"/>
        <v>#VALUE!</v>
      </c>
      <c r="AS793" s="145">
        <f t="shared" si="2538"/>
        <v>2.1511227992038227E-5</v>
      </c>
      <c r="AT793" s="145">
        <f t="shared" si="2539"/>
        <v>7.3466875748630776E-8</v>
      </c>
      <c r="AU793" s="137">
        <v>0.75</v>
      </c>
      <c r="AV793" s="137">
        <f t="shared" si="2540"/>
        <v>0.375</v>
      </c>
      <c r="AW793" s="137" t="str">
        <f t="shared" si="2541"/>
        <v>Out of range</v>
      </c>
      <c r="AX793" s="147">
        <f t="shared" si="2542"/>
        <v>315.8998608215</v>
      </c>
      <c r="AY793" s="147" t="e">
        <f t="shared" si="2543"/>
        <v>#VALUE!</v>
      </c>
      <c r="AZ793" s="137" t="str">
        <f>Input!B793</f>
        <v>Hu1-13</v>
      </c>
      <c r="BA793" s="148">
        <f>Input!E793</f>
        <v>0</v>
      </c>
      <c r="BB793" s="137" t="e">
        <f t="shared" si="2544"/>
        <v>#VALUE!</v>
      </c>
      <c r="BC793" s="143" t="e">
        <f t="shared" si="2545"/>
        <v>#VALUE!</v>
      </c>
      <c r="BD793" s="137" t="e">
        <f t="shared" si="2546"/>
        <v>#VALUE!</v>
      </c>
      <c r="BE793" s="149" t="e">
        <f t="shared" si="2547"/>
        <v>#VALUE!</v>
      </c>
      <c r="BF793" s="150" t="e">
        <f t="shared" si="2548"/>
        <v>#VALUE!</v>
      </c>
      <c r="BG793" s="151"/>
      <c r="BH793" s="151"/>
      <c r="BI793" s="151"/>
      <c r="BJ793" s="151"/>
      <c r="BK793" s="151"/>
      <c r="BL793" s="151"/>
      <c r="BM793" s="155"/>
      <c r="BN793" s="151"/>
      <c r="BO793" s="151"/>
      <c r="BP793" s="151"/>
      <c r="BQ793" s="151"/>
      <c r="BR793" s="151"/>
      <c r="BS793" s="151"/>
      <c r="BT793" s="151"/>
      <c r="BU793" s="151"/>
      <c r="BV793" s="151"/>
      <c r="BW793" s="151"/>
      <c r="BX793" s="151"/>
      <c r="BY793" s="151"/>
      <c r="BZ793" s="151"/>
      <c r="CA793" s="151"/>
      <c r="CB793" s="151"/>
      <c r="CC793" s="151"/>
      <c r="CD793" s="151"/>
      <c r="CE793" s="151"/>
      <c r="CF793" s="151"/>
      <c r="CG793" s="151"/>
      <c r="CH793" s="151"/>
      <c r="CI793" s="151"/>
      <c r="CJ793" s="151"/>
      <c r="CK793" s="151"/>
      <c r="CL793" s="151"/>
      <c r="CM793" s="151"/>
      <c r="CN793" s="151"/>
      <c r="CO793" s="151"/>
      <c r="CP793" s="151"/>
      <c r="CQ793" s="151"/>
      <c r="CR793" s="151"/>
      <c r="CS793" s="151"/>
      <c r="CT793" s="151"/>
      <c r="CU793" s="151"/>
      <c r="CV793" s="151"/>
      <c r="CW793" s="151"/>
      <c r="CX793" s="151"/>
      <c r="CY793" s="151"/>
      <c r="CZ793" s="151"/>
      <c r="DA793" s="151"/>
      <c r="DB793" s="151"/>
      <c r="DC793" s="151"/>
      <c r="DD793" s="151"/>
      <c r="DE793" s="151"/>
    </row>
    <row r="794" spans="1:109" ht="15" customHeight="1" x14ac:dyDescent="0.2">
      <c r="A794" s="9">
        <f>Input!A794</f>
        <v>9793</v>
      </c>
      <c r="B794" s="9" t="str">
        <f>Input!B794</f>
        <v>EG 5-6</v>
      </c>
      <c r="C794" s="9">
        <f>Input!O794</f>
        <v>3.910026312938077</v>
      </c>
      <c r="D794" s="9">
        <f>C794*Input!P794/100</f>
        <v>9.3512299568817708E-3</v>
      </c>
      <c r="E794" s="11">
        <f>Input!M794</f>
        <v>3.4784032729856911</v>
      </c>
      <c r="F794" s="12">
        <f>E794*Input!N794/100</f>
        <v>2.1329555184226203E-4</v>
      </c>
      <c r="G794" s="13">
        <f t="shared" si="2523"/>
        <v>479.60224327926704</v>
      </c>
      <c r="H794" s="12">
        <f>G794*Input!L794/100</f>
        <v>2.4761473609737107E-2</v>
      </c>
      <c r="I794" s="9">
        <v>0.3</v>
      </c>
      <c r="J794" s="21">
        <f>(((C794*$G$4*0.000000001*Input!G794*(234/233))-(I794*0.000000000000001))/Input!F794)*1000000000000</f>
        <v>505.70201821457783</v>
      </c>
      <c r="K794" s="9">
        <f>J794*Input!P794/100</f>
        <v>1.209438372917319</v>
      </c>
      <c r="L794" s="14">
        <f t="shared" si="2524"/>
        <v>6.9934913216090688</v>
      </c>
      <c r="M794" s="22">
        <f>L794*Input!P794/100</f>
        <v>1.6725653567451867E-2</v>
      </c>
      <c r="N794" s="9">
        <v>5.0000000000000001E-3</v>
      </c>
      <c r="O794" s="21">
        <f>(((G794*$D$4*0.000000001*Input!G794*(238/236))-(N794*0.000000001))/Input!F794)*1000000</f>
        <v>6.2484422267700737</v>
      </c>
      <c r="P794" s="9">
        <f>O794*Input!N794/100</f>
        <v>3.8315423150158068E-4</v>
      </c>
      <c r="Q794" s="23">
        <f t="shared" si="2525"/>
        <v>4.6619576205897335</v>
      </c>
      <c r="R794" s="24">
        <f>Q794*Input!N794/100</f>
        <v>2.8587105787058537E-4</v>
      </c>
      <c r="S794" s="65">
        <f>Input!S794*0.0000028263/0.000000000155125</f>
        <v>1.4902441235593658</v>
      </c>
      <c r="T794" s="9">
        <f>S794*Input!T794/100</f>
        <v>4.2799370845444696E-4</v>
      </c>
      <c r="U794" s="9">
        <f>S794*1/((U793+U795)/2)</f>
        <v>1.4903927346498862</v>
      </c>
      <c r="V794" s="9">
        <f>U794*Input!T794/100</f>
        <v>4.2803638912048271E-4</v>
      </c>
      <c r="W794" s="3">
        <v>3.0000000000000001E-3</v>
      </c>
      <c r="X794" s="21">
        <f>((($L$4*0.000000001*Input!G794/Input!W794*(232/229))-(W794*0.000000001))/Input!F794)*1000000000</f>
        <v>78.24852695037886</v>
      </c>
      <c r="Y794" s="21">
        <f>X794*Input!X794/100</f>
        <v>0.10510563531608952</v>
      </c>
      <c r="Z794" s="21">
        <f t="shared" si="2526"/>
        <v>1.9106051361256343E-2</v>
      </c>
      <c r="AA794" s="21">
        <f>Z794*Input!X794/100</f>
        <v>2.5663788763463257E-5</v>
      </c>
      <c r="AB794" s="14">
        <v>0.05</v>
      </c>
      <c r="AC794" s="14">
        <v>0.85</v>
      </c>
      <c r="AD794" s="21">
        <f>(((Input!G794*$L$4*0.000000001*Input!U794*(230/229))-((AB794*0.000000000000001)+(Input!G794*AC794*0.000000000000001)))/Input!F794)*1000000000000</f>
        <v>38.172649326065645</v>
      </c>
      <c r="AE794" s="21">
        <f>AD794*Input!V794/100</f>
        <v>7.0696431150143568E-2</v>
      </c>
      <c r="AF794" s="21">
        <f t="shared" si="2527"/>
        <v>1.7402347282043684</v>
      </c>
      <c r="AG794" s="21">
        <f>AF794*Input!V794/100</f>
        <v>3.2229459264589417E-3</v>
      </c>
      <c r="AH794" s="9">
        <f t="shared" si="2528"/>
        <v>91.082908514171237</v>
      </c>
      <c r="AI794" s="3">
        <f t="shared" si="2529"/>
        <v>0.20838353568370646</v>
      </c>
      <c r="AJ794" s="22">
        <f t="shared" si="2530"/>
        <v>490.39273464988622</v>
      </c>
      <c r="AK794" s="3">
        <f t="shared" si="2531"/>
        <v>0.4280363891204827</v>
      </c>
      <c r="AL794" s="3">
        <f t="shared" si="2532"/>
        <v>0.37328411577972048</v>
      </c>
      <c r="AM794" s="3">
        <f t="shared" si="2533"/>
        <v>6.9170771111744277E-4</v>
      </c>
      <c r="AN794" s="9">
        <f>AL794*1/((AN793+AN795)/2)</f>
        <v>0.37222152609884768</v>
      </c>
      <c r="AO794" s="21">
        <f t="shared" si="2534"/>
        <v>6.8973869758339975E-4</v>
      </c>
      <c r="AP794" s="58">
        <f t="shared" si="2535"/>
        <v>30.873999999999999</v>
      </c>
      <c r="AQ794" s="58">
        <f t="shared" si="2536"/>
        <v>6.8500000000000005E-2</v>
      </c>
      <c r="AR794" s="58">
        <f t="shared" si="2537"/>
        <v>0.2218695342359267</v>
      </c>
      <c r="AS794" s="67">
        <f t="shared" si="2538"/>
        <v>4.0982893703009346E-3</v>
      </c>
      <c r="AT794" s="67">
        <f t="shared" si="2539"/>
        <v>5.5106714808143734E-6</v>
      </c>
      <c r="AU794" s="58">
        <v>0.75</v>
      </c>
      <c r="AV794" s="58">
        <f t="shared" si="2540"/>
        <v>0.375</v>
      </c>
      <c r="AW794" s="58">
        <f t="shared" si="2541"/>
        <v>30.655100000000001</v>
      </c>
      <c r="AX794" s="57">
        <f t="shared" si="2542"/>
        <v>0.12884725620000001</v>
      </c>
      <c r="AY794" s="47">
        <f t="shared" si="2543"/>
        <v>0.12786775339054701</v>
      </c>
      <c r="AZ794" s="9" t="str">
        <f>Input!B794</f>
        <v>EG 5-6</v>
      </c>
      <c r="BA794" s="48">
        <f>Input!E794</f>
        <v>-287</v>
      </c>
      <c r="BB794" s="58">
        <f t="shared" si="2544"/>
        <v>534.77552450931955</v>
      </c>
      <c r="BC794" s="22">
        <f t="shared" si="2545"/>
        <v>0.50577156817125379</v>
      </c>
      <c r="BD794" s="9">
        <f t="shared" si="2546"/>
        <v>30597.100000000002</v>
      </c>
      <c r="BE794" s="49">
        <f t="shared" si="2547"/>
        <v>63.933876695273504</v>
      </c>
      <c r="BF794" s="89">
        <f t="shared" si="2548"/>
        <v>0.417117391202596</v>
      </c>
      <c r="BG794" s="85"/>
      <c r="BH794" s="85"/>
      <c r="BI794" s="85"/>
      <c r="BJ794" s="85"/>
      <c r="BK794" s="85"/>
      <c r="BL794" s="85"/>
      <c r="BM794" s="90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s="154" customFormat="1" ht="15" customHeight="1" x14ac:dyDescent="0.2">
      <c r="A795" s="137">
        <f>Input!A795</f>
        <v>9186</v>
      </c>
      <c r="B795" s="137" t="str">
        <f>Input!B795</f>
        <v>Hu1-13</v>
      </c>
      <c r="C795" s="137">
        <f>Input!O795</f>
        <v>2.0647151182223422</v>
      </c>
      <c r="D795" s="137">
        <f>C795*Input!P795/100</f>
        <v>1.1486872972416833E-2</v>
      </c>
      <c r="E795" s="138">
        <f>Input!M795</f>
        <v>2.6993358258786526</v>
      </c>
      <c r="F795" s="139">
        <f>E795*Input!N795/100</f>
        <v>2.3173482537825526E-4</v>
      </c>
      <c r="G795" s="140">
        <f t="shared" si="2523"/>
        <v>372.18442367214863</v>
      </c>
      <c r="H795" s="139">
        <f>G795*Input!L795/100</f>
        <v>2.0941116872902975E-2</v>
      </c>
      <c r="I795" s="137">
        <v>0</v>
      </c>
      <c r="J795" s="141">
        <f>(((C795*$G$4*0.000000001*Input!G795*(234/233))-(I795*0.000000000000001))/Input!F795)*1000000000000</f>
        <v>755.19406496013767</v>
      </c>
      <c r="K795" s="137">
        <f>J795*Input!P795/100</f>
        <v>4.2014601516498633</v>
      </c>
      <c r="L795" s="142">
        <f t="shared" si="2524"/>
        <v>10.443784974550754</v>
      </c>
      <c r="M795" s="143">
        <f>L795*Input!P795/100</f>
        <v>5.8103139893307683E-2</v>
      </c>
      <c r="N795" s="137">
        <v>0</v>
      </c>
      <c r="O795" s="141">
        <f>(((G795*$D$4*0.000000001*Input!G795*(238/236))-(N795*0.000000001))/Input!F795)*1000000</f>
        <v>13.713037987050525</v>
      </c>
      <c r="P795" s="137">
        <f>O795*Input!N795/100</f>
        <v>1.1772482819176981E-3</v>
      </c>
      <c r="Q795" s="144">
        <f t="shared" si="2525"/>
        <v>10.231286395075307</v>
      </c>
      <c r="R795" s="145">
        <f>Q795*Input!N795/100</f>
        <v>8.7834397759157514E-4</v>
      </c>
      <c r="S795" s="143">
        <f>Input!S795*0.0000028263/0.000000000155125</f>
        <v>0.99927440652415245</v>
      </c>
      <c r="T795" s="137">
        <f>S795*Input!T795/100</f>
        <v>1.2908323943786478E-3</v>
      </c>
      <c r="U795" s="143">
        <f>S795</f>
        <v>0.99927440652415245</v>
      </c>
      <c r="V795" s="137">
        <f>U795*Input!T795/100</f>
        <v>1.2908323943786478E-3</v>
      </c>
      <c r="W795" s="146">
        <v>0</v>
      </c>
      <c r="X795" s="141">
        <f>((($L$4*0.000000001*Input!G795/Input!W795*(232/229))-(W795*0.000000001))/Input!F795)*1000000000</f>
        <v>0.88651439233468354</v>
      </c>
      <c r="Y795" s="141">
        <f>X795*Input!X795/100</f>
        <v>2.8905172373140638E-3</v>
      </c>
      <c r="Z795" s="141">
        <f t="shared" si="2526"/>
        <v>2.1646144882932412E-4</v>
      </c>
      <c r="AA795" s="141">
        <f>Z795*Input!X795/100</f>
        <v>7.0578160316987167E-7</v>
      </c>
      <c r="AB795" s="142">
        <v>0</v>
      </c>
      <c r="AC795" s="142">
        <v>0.85</v>
      </c>
      <c r="AD795" s="141">
        <f>(((Input!G795*$L$4*0.000000001*Input!U795*(230/229))-((AB795*0.000000000000001)+(Input!G795*AC795*0.000000000000001)))/Input!F795)*1000000000000</f>
        <v>225.10063059927919</v>
      </c>
      <c r="AE795" s="141">
        <f>AD795*Input!V795/100</f>
        <v>0.67334278325564723</v>
      </c>
      <c r="AF795" s="141">
        <f t="shared" si="2527"/>
        <v>10.262005431257368</v>
      </c>
      <c r="AG795" s="141">
        <f>AF795*Input!V795/100</f>
        <v>3.0696703427580411E-2</v>
      </c>
      <c r="AH795" s="137">
        <f t="shared" si="2528"/>
        <v>47408.004920768923</v>
      </c>
      <c r="AI795" s="146">
        <f t="shared" si="2529"/>
        <v>209.77165819297568</v>
      </c>
      <c r="AJ795" s="143">
        <f t="shared" si="2530"/>
        <v>-0.7255934758475524</v>
      </c>
      <c r="AK795" s="146">
        <f t="shared" si="2531"/>
        <v>1.2908323943786477</v>
      </c>
      <c r="AL795" s="146">
        <f t="shared" si="2532"/>
        <v>1.0030024607850727</v>
      </c>
      <c r="AM795" s="146">
        <f t="shared" si="2533"/>
        <v>3.0015133498811014E-3</v>
      </c>
      <c r="AN795" s="137">
        <f>AF795/Q795</f>
        <v>1.0030024607850727</v>
      </c>
      <c r="AO795" s="141">
        <f t="shared" si="2534"/>
        <v>3.0015133498811014E-3</v>
      </c>
      <c r="AP795" s="137" t="str">
        <f t="shared" si="2535"/>
        <v>Out of range</v>
      </c>
      <c r="AQ795" s="137" t="e">
        <f t="shared" si="2536"/>
        <v>#VALUE!</v>
      </c>
      <c r="AR795" s="137" t="e">
        <f t="shared" si="2537"/>
        <v>#VALUE!</v>
      </c>
      <c r="AS795" s="145">
        <f t="shared" si="2538"/>
        <v>2.1156816500954852E-5</v>
      </c>
      <c r="AT795" s="145">
        <f t="shared" si="2539"/>
        <v>6.9006591615518199E-8</v>
      </c>
      <c r="AU795" s="137">
        <v>0.75</v>
      </c>
      <c r="AV795" s="137">
        <f t="shared" si="2540"/>
        <v>0.375</v>
      </c>
      <c r="AW795" s="137" t="str">
        <f t="shared" si="2541"/>
        <v>Out of range</v>
      </c>
      <c r="AX795" s="147">
        <f t="shared" si="2542"/>
        <v>240.63053712339999</v>
      </c>
      <c r="AY795" s="147" t="e">
        <f t="shared" si="2543"/>
        <v>#VALUE!</v>
      </c>
      <c r="AZ795" s="137" t="str">
        <f>Input!B795</f>
        <v>Hu1-13</v>
      </c>
      <c r="BA795" s="148">
        <f>Input!E795</f>
        <v>0</v>
      </c>
      <c r="BB795" s="137" t="e">
        <f t="shared" si="2544"/>
        <v>#VALUE!</v>
      </c>
      <c r="BC795" s="143" t="e">
        <f t="shared" si="2545"/>
        <v>#VALUE!</v>
      </c>
      <c r="BD795" s="137" t="e">
        <f t="shared" si="2546"/>
        <v>#VALUE!</v>
      </c>
      <c r="BE795" s="149" t="e">
        <f t="shared" si="2547"/>
        <v>#VALUE!</v>
      </c>
      <c r="BF795" s="150" t="e">
        <f t="shared" si="2548"/>
        <v>#VALUE!</v>
      </c>
      <c r="BG795" s="151"/>
      <c r="BH795" s="151"/>
      <c r="BI795" s="151"/>
      <c r="BJ795" s="151"/>
      <c r="BK795" s="151"/>
      <c r="BL795" s="151"/>
      <c r="BM795" s="155"/>
      <c r="BN795" s="151"/>
      <c r="BO795" s="151"/>
      <c r="BP795" s="151"/>
      <c r="BQ795" s="151"/>
      <c r="BR795" s="151"/>
      <c r="BS795" s="151"/>
      <c r="BT795" s="151"/>
      <c r="BU795" s="151"/>
      <c r="BV795" s="151"/>
      <c r="BW795" s="151"/>
      <c r="BX795" s="151"/>
      <c r="BY795" s="151"/>
      <c r="BZ795" s="151"/>
      <c r="CA795" s="151"/>
      <c r="CB795" s="151"/>
      <c r="CC795" s="151"/>
      <c r="CD795" s="151"/>
      <c r="CE795" s="151"/>
      <c r="CF795" s="151"/>
      <c r="CG795" s="151"/>
      <c r="CH795" s="151"/>
      <c r="CI795" s="151"/>
      <c r="CJ795" s="151"/>
      <c r="CK795" s="151"/>
      <c r="CL795" s="151"/>
      <c r="CM795" s="151"/>
      <c r="CN795" s="151"/>
      <c r="CO795" s="151"/>
      <c r="CP795" s="151"/>
      <c r="CQ795" s="151"/>
      <c r="CR795" s="151"/>
      <c r="CS795" s="151"/>
      <c r="CT795" s="151"/>
      <c r="CU795" s="151"/>
      <c r="CV795" s="151"/>
      <c r="CW795" s="151"/>
      <c r="CX795" s="151"/>
      <c r="CY795" s="151"/>
      <c r="CZ795" s="151"/>
      <c r="DA795" s="151"/>
      <c r="DB795" s="151"/>
      <c r="DC795" s="151"/>
      <c r="DD795" s="151"/>
      <c r="DE795" s="151"/>
    </row>
    <row r="796" spans="1:109" ht="15" customHeight="1" x14ac:dyDescent="0.2">
      <c r="A796" s="9">
        <f>Input!A796</f>
        <v>9794</v>
      </c>
      <c r="B796" s="9" t="str">
        <f>Input!B796</f>
        <v>EG 5-2</v>
      </c>
      <c r="C796" s="9">
        <f>Input!O796</f>
        <v>4.7477165139400164</v>
      </c>
      <c r="D796" s="9">
        <f>C796*Input!P796/100</f>
        <v>1.156435017264042E-2</v>
      </c>
      <c r="E796" s="11">
        <f>Input!M796</f>
        <v>4.2759675797526304</v>
      </c>
      <c r="F796" s="12">
        <f>E796*Input!N796/100</f>
        <v>2.0090089929675312E-4</v>
      </c>
      <c r="G796" s="13">
        <f t="shared" si="2523"/>
        <v>589.57040989629263</v>
      </c>
      <c r="H796" s="12">
        <f>G796*Input!L796/100</f>
        <v>1.6538473096094169E-2</v>
      </c>
      <c r="I796" s="9">
        <v>0.3</v>
      </c>
      <c r="J796" s="21">
        <f>(((C796*$G$4*0.000000001*Input!G796*(234/233))-(I796*0.000000000000001))/Input!F796)*1000000000000</f>
        <v>470.81737643322225</v>
      </c>
      <c r="K796" s="9">
        <f>J796*Input!P796/100</f>
        <v>1.1468033090120664</v>
      </c>
      <c r="L796" s="14">
        <f t="shared" si="2524"/>
        <v>6.5110620831087154</v>
      </c>
      <c r="M796" s="22">
        <f>L796*Input!P796/100</f>
        <v>1.5859456162513007E-2</v>
      </c>
      <c r="N796" s="9">
        <v>5.0000000000000001E-3</v>
      </c>
      <c r="O796" s="21">
        <f>(((G796*$D$4*0.000000001*Input!G796*(238/236))-(N796*0.000000001))/Input!F796)*1000000</f>
        <v>5.8895111045716098</v>
      </c>
      <c r="P796" s="9">
        <f>O796*Input!N796/100</f>
        <v>2.7671118998406907E-4</v>
      </c>
      <c r="Q796" s="23">
        <f t="shared" si="2525"/>
        <v>4.394159404703065</v>
      </c>
      <c r="R796" s="24">
        <f>Q796*Input!N796/100</f>
        <v>2.0645399189607547E-4</v>
      </c>
      <c r="S796" s="65">
        <f>Input!S796*0.0000028263/0.000000000155125</f>
        <v>1.4670629243363249</v>
      </c>
      <c r="T796" s="9">
        <f>S796*Input!T796/100</f>
        <v>5.6806912073578187E-4</v>
      </c>
      <c r="U796" s="9">
        <f>S796*1/((U795+U797)/2)</f>
        <v>1.4667414020924698</v>
      </c>
      <c r="V796" s="9">
        <f>U796*Input!T796/100</f>
        <v>5.6794462242331419E-4</v>
      </c>
      <c r="W796" s="3">
        <v>3.0000000000000001E-3</v>
      </c>
      <c r="X796" s="21">
        <f>((($L$4*0.000000001*Input!G796/Input!W796*(232/229))-(W796*0.000000001))/Input!F796)*1000000000</f>
        <v>27.319446197785144</v>
      </c>
      <c r="Y796" s="21">
        <f>X796*Input!X796/100</f>
        <v>4.2570658947510311E-2</v>
      </c>
      <c r="Z796" s="21">
        <f t="shared" si="2526"/>
        <v>6.6706270719571045E-3</v>
      </c>
      <c r="AA796" s="21">
        <f>Z796*Input!X796/100</f>
        <v>1.0394536843478826E-5</v>
      </c>
      <c r="AB796" s="14">
        <v>0.05</v>
      </c>
      <c r="AC796" s="14">
        <v>0.85</v>
      </c>
      <c r="AD796" s="21">
        <f>(((Input!G796*$L$4*0.000000001*Input!U796*(230/229))-((AB796*0.000000000000001)+(Input!G796*AC796*0.000000000000001)))/Input!F796)*1000000000000</f>
        <v>48.435839906470704</v>
      </c>
      <c r="AE796" s="21">
        <f>AD796*Input!V796/100</f>
        <v>8.6271382948180986E-2</v>
      </c>
      <c r="AF796" s="21">
        <f t="shared" si="2527"/>
        <v>2.2081184351391427</v>
      </c>
      <c r="AG796" s="21">
        <f>AF796*Input!V796/100</f>
        <v>3.9329849855123077E-3</v>
      </c>
      <c r="AH796" s="9">
        <f t="shared" si="2528"/>
        <v>331.02111860246742</v>
      </c>
      <c r="AI796" s="3">
        <f t="shared" si="2529"/>
        <v>0.7833840566325555</v>
      </c>
      <c r="AJ796" s="22">
        <f t="shared" si="2530"/>
        <v>466.74140209246985</v>
      </c>
      <c r="AK796" s="3">
        <f t="shared" si="2531"/>
        <v>0.56794462242331423</v>
      </c>
      <c r="AL796" s="3">
        <f t="shared" si="2532"/>
        <v>0.50251213753779522</v>
      </c>
      <c r="AM796" s="3">
        <f t="shared" si="2533"/>
        <v>8.9535965911575869E-4</v>
      </c>
      <c r="AN796" s="9">
        <f>AL796*1/((AN795+AN797)/2)</f>
        <v>0.50006147929798728</v>
      </c>
      <c r="AO796" s="21">
        <f t="shared" si="2534"/>
        <v>8.9099315657324317E-4</v>
      </c>
      <c r="AP796" s="58">
        <f t="shared" si="2535"/>
        <v>44.457299999999996</v>
      </c>
      <c r="AQ796" s="58">
        <f t="shared" si="2536"/>
        <v>9.7299999999999998E-2</v>
      </c>
      <c r="AR796" s="58">
        <f t="shared" si="2537"/>
        <v>0.21886169425493676</v>
      </c>
      <c r="AS796" s="67">
        <f t="shared" si="2538"/>
        <v>1.5180667011801025E-3</v>
      </c>
      <c r="AT796" s="67">
        <f t="shared" si="2539"/>
        <v>2.3666097922159823E-6</v>
      </c>
      <c r="AU796" s="58">
        <v>0.75</v>
      </c>
      <c r="AV796" s="58">
        <f t="shared" si="2540"/>
        <v>0.375</v>
      </c>
      <c r="AW796" s="58">
        <f t="shared" si="2541"/>
        <v>44.375999999999998</v>
      </c>
      <c r="AX796" s="57">
        <f t="shared" si="2542"/>
        <v>0.1011333792</v>
      </c>
      <c r="AY796" s="47">
        <f t="shared" si="2543"/>
        <v>0.10611808559533495</v>
      </c>
      <c r="AZ796" s="9" t="str">
        <f>Input!B796</f>
        <v>EG 5-2</v>
      </c>
      <c r="BA796" s="48">
        <f>Input!E796</f>
        <v>-339</v>
      </c>
      <c r="BB796" s="58">
        <f t="shared" si="2544"/>
        <v>529.10941824580482</v>
      </c>
      <c r="BC796" s="22">
        <f t="shared" si="2545"/>
        <v>0.66136015794736491</v>
      </c>
      <c r="BD796" s="9">
        <f t="shared" si="2546"/>
        <v>44318</v>
      </c>
      <c r="BE796" s="49">
        <f t="shared" si="2547"/>
        <v>53.059042797667473</v>
      </c>
      <c r="BF796" s="89">
        <f t="shared" si="2548"/>
        <v>0.23913395888618838</v>
      </c>
      <c r="BG796" s="85"/>
      <c r="BH796" s="85"/>
      <c r="BI796" s="85"/>
      <c r="BJ796" s="85"/>
      <c r="BK796" s="85"/>
      <c r="BL796" s="85"/>
      <c r="BM796" s="90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s="154" customFormat="1" ht="15" customHeight="1" x14ac:dyDescent="0.2">
      <c r="A797" s="137">
        <f>Input!A797</f>
        <v>9186</v>
      </c>
      <c r="B797" s="137" t="str">
        <f>Input!B797</f>
        <v>Hu1-13</v>
      </c>
      <c r="C797" s="137">
        <f>Input!O797</f>
        <v>2.0675773202884504</v>
      </c>
      <c r="D797" s="137">
        <f>C797*Input!P797/100</f>
        <v>1.2324256122545762E-2</v>
      </c>
      <c r="E797" s="138">
        <f>Input!M797</f>
        <v>2.6995100770958356</v>
      </c>
      <c r="F797" s="139">
        <f>E797*Input!N797/100</f>
        <v>2.5352171551193289E-4</v>
      </c>
      <c r="G797" s="140">
        <f t="shared" si="2523"/>
        <v>372.20844942997377</v>
      </c>
      <c r="H797" s="139">
        <f>G797*Input!L797/100</f>
        <v>2.2831200734543918E-2</v>
      </c>
      <c r="I797" s="137">
        <v>0</v>
      </c>
      <c r="J797" s="141">
        <f>(((C797*$G$4*0.000000001*Input!G797*(234/233))-(I797*0.000000000000001))/Input!F797)*1000000000000</f>
        <v>756.24094934334607</v>
      </c>
      <c r="K797" s="137">
        <f>J797*Input!P797/100</f>
        <v>4.5077429794810726</v>
      </c>
      <c r="L797" s="142">
        <f t="shared" si="2524"/>
        <v>10.45826262459958</v>
      </c>
      <c r="M797" s="143">
        <f>L797*Input!P797/100</f>
        <v>6.2338808767950324E-2</v>
      </c>
      <c r="N797" s="137">
        <v>0</v>
      </c>
      <c r="O797" s="141">
        <f>(((G797*$D$4*0.000000001*Input!G797*(238/236))-(N797*0.000000001))/Input!F797)*1000000</f>
        <v>13.713923209829259</v>
      </c>
      <c r="P797" s="137">
        <f>O797*Input!N797/100</f>
        <v>1.2879290090649282E-3</v>
      </c>
      <c r="Q797" s="144">
        <f t="shared" si="2525"/>
        <v>10.231946859064482</v>
      </c>
      <c r="R797" s="145">
        <f>Q797*Input!N797/100</f>
        <v>9.6092277733878255E-4</v>
      </c>
      <c r="S797" s="143">
        <f>Input!S797*0.0000028263/0.000000000155125</f>
        <v>1.0011640105593174</v>
      </c>
      <c r="T797" s="137">
        <f>S797*Input!T797/100</f>
        <v>9.3069063725412964E-4</v>
      </c>
      <c r="U797" s="143">
        <f>S797</f>
        <v>1.0011640105593174</v>
      </c>
      <c r="V797" s="137">
        <f>U797*Input!T797/100</f>
        <v>9.3069063725412964E-4</v>
      </c>
      <c r="W797" s="146">
        <v>0</v>
      </c>
      <c r="X797" s="141">
        <f>((($L$4*0.000000001*Input!G797/Input!W797*(232/229))-(W797*0.000000001))/Input!F797)*1000000000</f>
        <v>0.896341404422068</v>
      </c>
      <c r="Y797" s="141">
        <f>X797*Input!X797/100</f>
        <v>3.5118763551995019E-3</v>
      </c>
      <c r="Z797" s="141">
        <f t="shared" si="2526"/>
        <v>2.1886092400140396E-4</v>
      </c>
      <c r="AA797" s="141">
        <f>Z797*Input!X797/100</f>
        <v>8.5749972084935899E-7</v>
      </c>
      <c r="AB797" s="142">
        <v>0</v>
      </c>
      <c r="AC797" s="142">
        <v>0.85</v>
      </c>
      <c r="AD797" s="141">
        <f>(((Input!G797*$L$4*0.000000001*Input!U797*(230/229))-((AB797*0.000000000000001)+(Input!G797*AC797*0.000000000000001)))/Input!F797)*1000000000000</f>
        <v>225.96725433903438</v>
      </c>
      <c r="AE797" s="141">
        <f>AD797*Input!V797/100</f>
        <v>0.51159499052383606</v>
      </c>
      <c r="AF797" s="141">
        <f t="shared" si="2527"/>
        <v>10.301513528149622</v>
      </c>
      <c r="AG797" s="141">
        <f>AF797*Input!V797/100</f>
        <v>2.3322860346427107E-2</v>
      </c>
      <c r="AH797" s="137">
        <f t="shared" si="2528"/>
        <v>47068.765587791902</v>
      </c>
      <c r="AI797" s="146">
        <f t="shared" si="2529"/>
        <v>212.99132128565103</v>
      </c>
      <c r="AJ797" s="143">
        <f t="shared" si="2530"/>
        <v>1.1640105593173633</v>
      </c>
      <c r="AK797" s="146">
        <f t="shared" si="2531"/>
        <v>0.93069063725412959</v>
      </c>
      <c r="AL797" s="146">
        <f t="shared" si="2532"/>
        <v>1.0067989670043596</v>
      </c>
      <c r="AM797" s="146">
        <f t="shared" si="2533"/>
        <v>2.2813759274128765E-3</v>
      </c>
      <c r="AN797" s="137">
        <f>AF797/Q797</f>
        <v>1.0067989670043596</v>
      </c>
      <c r="AO797" s="141">
        <f t="shared" si="2534"/>
        <v>2.2813759274128765E-3</v>
      </c>
      <c r="AP797" s="137" t="str">
        <f t="shared" si="2535"/>
        <v>Out of range</v>
      </c>
      <c r="AQ797" s="137" t="e">
        <f t="shared" si="2536"/>
        <v>#VALUE!</v>
      </c>
      <c r="AR797" s="137" t="e">
        <f t="shared" si="2537"/>
        <v>#VALUE!</v>
      </c>
      <c r="AS797" s="145">
        <f t="shared" si="2538"/>
        <v>2.1389959019139653E-5</v>
      </c>
      <c r="AT797" s="145">
        <f t="shared" si="2539"/>
        <v>8.3830187561939796E-8</v>
      </c>
      <c r="AU797" s="137">
        <v>0.75</v>
      </c>
      <c r="AV797" s="137">
        <f t="shared" si="2540"/>
        <v>0.375</v>
      </c>
      <c r="AW797" s="137" t="str">
        <f t="shared" si="2541"/>
        <v>Out of range</v>
      </c>
      <c r="AX797" s="147">
        <f t="shared" si="2542"/>
        <v>98.057928790800005</v>
      </c>
      <c r="AY797" s="147" t="e">
        <f t="shared" si="2543"/>
        <v>#VALUE!</v>
      </c>
      <c r="AZ797" s="137" t="str">
        <f>Input!B797</f>
        <v>Hu1-13</v>
      </c>
      <c r="BA797" s="148">
        <f>Input!E797</f>
        <v>0</v>
      </c>
      <c r="BB797" s="137" t="e">
        <f t="shared" si="2544"/>
        <v>#VALUE!</v>
      </c>
      <c r="BC797" s="143" t="e">
        <f t="shared" si="2545"/>
        <v>#VALUE!</v>
      </c>
      <c r="BD797" s="137" t="e">
        <f t="shared" si="2546"/>
        <v>#VALUE!</v>
      </c>
      <c r="BE797" s="149" t="e">
        <f t="shared" si="2547"/>
        <v>#VALUE!</v>
      </c>
      <c r="BF797" s="150" t="e">
        <f t="shared" si="2548"/>
        <v>#VALUE!</v>
      </c>
      <c r="BG797" s="151"/>
      <c r="BH797" s="151"/>
      <c r="BI797" s="151"/>
      <c r="BJ797" s="151"/>
      <c r="BK797" s="151"/>
      <c r="BL797" s="151"/>
      <c r="BM797" s="155"/>
      <c r="BN797" s="151"/>
      <c r="BO797" s="151"/>
      <c r="BP797" s="151"/>
      <c r="BQ797" s="151"/>
      <c r="BR797" s="151"/>
      <c r="BS797" s="151"/>
      <c r="BT797" s="151"/>
      <c r="BU797" s="151"/>
      <c r="BV797" s="151"/>
      <c r="BW797" s="151"/>
      <c r="BX797" s="151"/>
      <c r="BY797" s="151"/>
      <c r="BZ797" s="151"/>
      <c r="CA797" s="151"/>
      <c r="CB797" s="151"/>
      <c r="CC797" s="151"/>
      <c r="CD797" s="151"/>
      <c r="CE797" s="151"/>
      <c r="CF797" s="151"/>
      <c r="CG797" s="151"/>
      <c r="CH797" s="151"/>
      <c r="CI797" s="151"/>
      <c r="CJ797" s="151"/>
      <c r="CK797" s="151"/>
      <c r="CL797" s="151"/>
      <c r="CM797" s="151"/>
      <c r="CN797" s="151"/>
      <c r="CO797" s="151"/>
      <c r="CP797" s="151"/>
      <c r="CQ797" s="151"/>
      <c r="CR797" s="151"/>
      <c r="CS797" s="151"/>
      <c r="CT797" s="151"/>
      <c r="CU797" s="151"/>
      <c r="CV797" s="151"/>
      <c r="CW797" s="151"/>
      <c r="CX797" s="151"/>
      <c r="CY797" s="151"/>
      <c r="CZ797" s="151"/>
      <c r="DA797" s="151"/>
      <c r="DB797" s="151"/>
      <c r="DC797" s="151"/>
      <c r="DD797" s="151"/>
      <c r="DE797" s="151"/>
    </row>
    <row r="798" spans="1:109" ht="15" customHeight="1" x14ac:dyDescent="0.2">
      <c r="A798" s="9">
        <f>Input!A798</f>
        <v>9795</v>
      </c>
      <c r="B798" s="9" t="str">
        <f>Input!B798</f>
        <v>EG 5-11</v>
      </c>
      <c r="C798" s="9">
        <f>Input!O798</f>
        <v>2.1745778626953922</v>
      </c>
      <c r="D798" s="9">
        <f>C798*Input!P798/100</f>
        <v>5.1290949858507698E-3</v>
      </c>
      <c r="E798" s="11">
        <f>Input!M798</f>
        <v>2.0435251895725295</v>
      </c>
      <c r="F798" s="12">
        <f>E798*Input!N798/100</f>
        <v>1.0217910472927305E-4</v>
      </c>
      <c r="G798" s="13">
        <f t="shared" si="2523"/>
        <v>281.76125313826037</v>
      </c>
      <c r="H798" s="12">
        <f>G798*Input!L798/100</f>
        <v>2.8555599756966532E-2</v>
      </c>
      <c r="I798" s="9">
        <v>0.3</v>
      </c>
      <c r="J798" s="21">
        <f>(((C798*$G$4*0.000000001*Input!G798*(234/233))-(I798*0.000000000000001))/Input!F798)*1000000000000</f>
        <v>269.02249457255164</v>
      </c>
      <c r="K798" s="9">
        <f>J798*Input!P798/100</f>
        <v>0.63453323592783406</v>
      </c>
      <c r="L798" s="14">
        <f t="shared" si="2524"/>
        <v>3.7203855498801883</v>
      </c>
      <c r="M798" s="22">
        <f>L798*Input!P798/100</f>
        <v>8.7751334163172733E-3</v>
      </c>
      <c r="N798" s="9">
        <v>5.0000000000000001E-3</v>
      </c>
      <c r="O798" s="21">
        <f>(((G798*$D$4*0.000000001*Input!G798*(238/236))-(N798*0.000000001))/Input!F798)*1000000</f>
        <v>3.5113152136216801</v>
      </c>
      <c r="P798" s="9">
        <f>O798*Input!N798/100</f>
        <v>1.7557064957207145E-4</v>
      </c>
      <c r="Q798" s="23">
        <f t="shared" si="2525"/>
        <v>2.6197894009973086</v>
      </c>
      <c r="R798" s="24">
        <f>Q798*Input!N798/100</f>
        <v>1.3099311764742141E-4</v>
      </c>
      <c r="S798" s="65">
        <f>Input!S798*0.0000028263/0.000000000155125</f>
        <v>1.4077421188404244</v>
      </c>
      <c r="T798" s="9">
        <f>S798*Input!T798/100</f>
        <v>6.0867536053313962E-4</v>
      </c>
      <c r="U798" s="9">
        <f>S798*1/((U797+U799)/2)</f>
        <v>1.406006033450228</v>
      </c>
      <c r="V798" s="9">
        <f>U798*Input!T798/100</f>
        <v>6.0792471708314138E-4</v>
      </c>
      <c r="W798" s="3">
        <v>3.0000000000000001E-3</v>
      </c>
      <c r="X798" s="21">
        <f>((($L$4*0.000000001*Input!G798/Input!W798*(232/229))-(W798*0.000000001))/Input!F798)*1000000000</f>
        <v>199.77451450442246</v>
      </c>
      <c r="Y798" s="21">
        <f>X798*Input!X798/100</f>
        <v>0.26253191772123108</v>
      </c>
      <c r="Z798" s="21">
        <f t="shared" si="2526"/>
        <v>4.8779220306754488E-2</v>
      </c>
      <c r="AA798" s="21">
        <f>Z798*Input!X798/100</f>
        <v>6.4102782498791556E-5</v>
      </c>
      <c r="AB798" s="14">
        <v>0.05</v>
      </c>
      <c r="AC798" s="14">
        <v>0.85</v>
      </c>
      <c r="AD798" s="21">
        <f>(((Input!G798*$L$4*0.000000001*Input!U798*(230/229))-((AB798*0.000000000000001)+(Input!G798*AC798*0.000000000000001)))/Input!F798)*1000000000000</f>
        <v>15.446127592476717</v>
      </c>
      <c r="AE798" s="21">
        <f>AD798*Input!V798/100</f>
        <v>3.2654926344549057E-2</v>
      </c>
      <c r="AF798" s="21">
        <f t="shared" si="2527"/>
        <v>0.70416615370600344</v>
      </c>
      <c r="AG798" s="21">
        <f>AF798*Input!V798/100</f>
        <v>1.4886898833332044E-3</v>
      </c>
      <c r="AH798" s="9">
        <f t="shared" si="2528"/>
        <v>14.435781246148723</v>
      </c>
      <c r="AI798" s="3">
        <f t="shared" si="2529"/>
        <v>3.5934540075924074E-2</v>
      </c>
      <c r="AJ798" s="22">
        <f t="shared" si="2530"/>
        <v>406.00603345022802</v>
      </c>
      <c r="AK798" s="3">
        <f t="shared" si="2531"/>
        <v>0.60792471708314133</v>
      </c>
      <c r="AL798" s="3">
        <f t="shared" si="2532"/>
        <v>0.26878731299467795</v>
      </c>
      <c r="AM798" s="3">
        <f t="shared" si="2533"/>
        <v>5.684068327578756E-4</v>
      </c>
      <c r="AN798" s="9">
        <f>AL798*1/((AN797+AN799)/2)</f>
        <v>0.26715993322636311</v>
      </c>
      <c r="AO798" s="21">
        <f t="shared" si="2534"/>
        <v>5.6496539882449498E-4</v>
      </c>
      <c r="AP798" s="58">
        <f t="shared" si="2535"/>
        <v>22.779699999999998</v>
      </c>
      <c r="AQ798" s="58">
        <f t="shared" si="2536"/>
        <v>5.2600000000000001E-2</v>
      </c>
      <c r="AR798" s="58">
        <f t="shared" si="2537"/>
        <v>0.23090734294130302</v>
      </c>
      <c r="AS798" s="67">
        <f t="shared" si="2538"/>
        <v>1.8619519679018887E-2</v>
      </c>
      <c r="AT798" s="67">
        <f t="shared" si="2539"/>
        <v>2.448638301205275E-5</v>
      </c>
      <c r="AU798" s="58">
        <v>0.75</v>
      </c>
      <c r="AV798" s="58">
        <f t="shared" si="2540"/>
        <v>0.375</v>
      </c>
      <c r="AW798" s="58">
        <f t="shared" si="2541"/>
        <v>21.709800000000001</v>
      </c>
      <c r="AX798" s="57">
        <f t="shared" si="2542"/>
        <v>0.54737329170000004</v>
      </c>
      <c r="AY798" s="47">
        <f t="shared" si="2543"/>
        <v>0.54051748484987039</v>
      </c>
      <c r="AZ798" s="9" t="str">
        <f>Input!B798</f>
        <v>EG 5-11</v>
      </c>
      <c r="BA798" s="48">
        <f>Input!E798</f>
        <v>-342</v>
      </c>
      <c r="BB798" s="58">
        <f t="shared" si="2544"/>
        <v>431.69806831290919</v>
      </c>
      <c r="BC798" s="22">
        <f t="shared" si="2545"/>
        <v>0.92943814217762655</v>
      </c>
      <c r="BD798" s="9">
        <f t="shared" si="2546"/>
        <v>21651.800000000003</v>
      </c>
      <c r="BE798" s="49">
        <f t="shared" si="2547"/>
        <v>270.25874242493518</v>
      </c>
      <c r="BF798" s="89">
        <f t="shared" si="2548"/>
        <v>2.4897395869601304</v>
      </c>
      <c r="BG798" s="85"/>
      <c r="BH798" s="85"/>
      <c r="BI798" s="85"/>
      <c r="BJ798" s="85"/>
      <c r="BK798" s="85"/>
      <c r="BL798" s="85"/>
      <c r="BM798" s="90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s="154" customFormat="1" ht="15" customHeight="1" x14ac:dyDescent="0.2">
      <c r="A799" s="137">
        <f>Input!A799</f>
        <v>9186</v>
      </c>
      <c r="B799" s="137" t="str">
        <f>Input!B799</f>
        <v>Hu1-13</v>
      </c>
      <c r="C799" s="137">
        <f>Input!O799</f>
        <v>2.0559099065582753</v>
      </c>
      <c r="D799" s="137">
        <f>C799*Input!P799/100</f>
        <v>1.1570062813088079E-2</v>
      </c>
      <c r="E799" s="138">
        <f>Input!M799</f>
        <v>2.6991246059619418</v>
      </c>
      <c r="F799" s="139">
        <f>E799*Input!N799/100</f>
        <v>2.4124433063925875E-4</v>
      </c>
      <c r="G799" s="140">
        <f t="shared" si="2523"/>
        <v>372.15530067003255</v>
      </c>
      <c r="H799" s="139">
        <f>G799*Input!L799/100</f>
        <v>1.5363480691122845E-2</v>
      </c>
      <c r="I799" s="137">
        <v>0</v>
      </c>
      <c r="J799" s="141">
        <f>(((C799*$G$4*0.000000001*Input!G799*(234/233))-(I799*0.000000000000001))/Input!F799)*1000000000000</f>
        <v>751.97345426632603</v>
      </c>
      <c r="K799" s="137">
        <f>J799*Input!P799/100</f>
        <v>4.2318878234315243</v>
      </c>
      <c r="L799" s="142">
        <f t="shared" si="2524"/>
        <v>10.399246269688602</v>
      </c>
      <c r="M799" s="143">
        <f>L799*Input!P799/100</f>
        <v>5.85239324764441E-2</v>
      </c>
      <c r="N799" s="137">
        <v>0</v>
      </c>
      <c r="O799" s="141">
        <f>(((G799*$D$4*0.000000001*Input!G799*(238/236))-(N799*0.000000001))/Input!F799)*1000000</f>
        <v>13.711964957635768</v>
      </c>
      <c r="P799" s="137">
        <f>O799*Input!N799/100</f>
        <v>1.2255580200510592E-3</v>
      </c>
      <c r="Q799" s="144">
        <f t="shared" si="2525"/>
        <v>10.230485808709025</v>
      </c>
      <c r="R799" s="145">
        <f>Q799*Input!N799/100</f>
        <v>9.1438783359053418E-4</v>
      </c>
      <c r="S799" s="143">
        <f>Input!S799*0.0000028263/0.000000000155125</f>
        <v>1.0013055170940401</v>
      </c>
      <c r="T799" s="137">
        <f>S799*Input!T799/100</f>
        <v>9.4829625677779255E-4</v>
      </c>
      <c r="U799" s="143">
        <f>S799</f>
        <v>1.0013055170940401</v>
      </c>
      <c r="V799" s="137">
        <f>U799*Input!T799/100</f>
        <v>9.4829625677779255E-4</v>
      </c>
      <c r="W799" s="146">
        <v>0</v>
      </c>
      <c r="X799" s="141">
        <f>((($L$4*0.000000001*Input!G799/Input!W799*(232/229))-(W799*0.000000001))/Input!F799)*1000000000</f>
        <v>0.89711940338213958</v>
      </c>
      <c r="Y799" s="141">
        <f>X799*Input!X799/100</f>
        <v>2.9247400539879407E-3</v>
      </c>
      <c r="Z799" s="141">
        <f t="shared" si="2526"/>
        <v>2.1905088908661966E-4</v>
      </c>
      <c r="AA799" s="141">
        <f>Z799*Input!X799/100</f>
        <v>7.1413783578639883E-7</v>
      </c>
      <c r="AB799" s="142">
        <v>0</v>
      </c>
      <c r="AC799" s="142">
        <v>0.85</v>
      </c>
      <c r="AD799" s="141">
        <f>(((Input!G799*$L$4*0.000000001*Input!U799*(230/229))-((AB799*0.000000000000001)+(Input!G799*AC799*0.000000000000001)))/Input!F799)*1000000000000</f>
        <v>225.61742159644638</v>
      </c>
      <c r="AE799" s="141">
        <f>AD799*Input!V799/100</f>
        <v>0.52258652816059792</v>
      </c>
      <c r="AF799" s="141">
        <f t="shared" si="2527"/>
        <v>10.28556516987576</v>
      </c>
      <c r="AG799" s="141">
        <f>AF799*Input!V799/100</f>
        <v>2.3823948320396925E-2</v>
      </c>
      <c r="AH799" s="137">
        <f t="shared" si="2528"/>
        <v>46955.140025971414</v>
      </c>
      <c r="AI799" s="146">
        <f t="shared" si="2529"/>
        <v>187.78280609836057</v>
      </c>
      <c r="AJ799" s="143">
        <f t="shared" si="2530"/>
        <v>1.3055170940401428</v>
      </c>
      <c r="AK799" s="146">
        <f t="shared" si="2531"/>
        <v>0.9482962567777925</v>
      </c>
      <c r="AL799" s="146">
        <f t="shared" si="2532"/>
        <v>1.0053838461043412</v>
      </c>
      <c r="AM799" s="146">
        <f t="shared" si="2533"/>
        <v>2.3304542130709615E-3</v>
      </c>
      <c r="AN799" s="137">
        <f>AF799/Q799</f>
        <v>1.0053838461043412</v>
      </c>
      <c r="AO799" s="141">
        <f t="shared" si="2534"/>
        <v>2.3304542130709615E-3</v>
      </c>
      <c r="AP799" s="137" t="str">
        <f t="shared" si="2535"/>
        <v>Out of range</v>
      </c>
      <c r="AQ799" s="137" t="e">
        <f t="shared" si="2536"/>
        <v>#VALUE!</v>
      </c>
      <c r="AR799" s="137" t="e">
        <f t="shared" si="2537"/>
        <v>#VALUE!</v>
      </c>
      <c r="AS799" s="145">
        <f t="shared" si="2538"/>
        <v>2.1411582321940727E-5</v>
      </c>
      <c r="AT799" s="145">
        <f t="shared" si="2539"/>
        <v>6.9831108355582174E-8</v>
      </c>
      <c r="AU799" s="137">
        <v>0.75</v>
      </c>
      <c r="AV799" s="137">
        <f t="shared" si="2540"/>
        <v>0.375</v>
      </c>
      <c r="AW799" s="137" t="str">
        <f t="shared" si="2541"/>
        <v>Out of range</v>
      </c>
      <c r="AX799" s="147">
        <f t="shared" si="2542"/>
        <v>225.08767241460001</v>
      </c>
      <c r="AY799" s="147" t="e">
        <f t="shared" si="2543"/>
        <v>#VALUE!</v>
      </c>
      <c r="AZ799" s="137" t="str">
        <f>Input!B799</f>
        <v>Hu1-13</v>
      </c>
      <c r="BA799" s="148">
        <f>Input!E799</f>
        <v>0</v>
      </c>
      <c r="BB799" s="137" t="e">
        <f t="shared" si="2544"/>
        <v>#VALUE!</v>
      </c>
      <c r="BC799" s="143" t="e">
        <f t="shared" si="2545"/>
        <v>#VALUE!</v>
      </c>
      <c r="BD799" s="137" t="e">
        <f t="shared" si="2546"/>
        <v>#VALUE!</v>
      </c>
      <c r="BE799" s="149" t="e">
        <f t="shared" si="2547"/>
        <v>#VALUE!</v>
      </c>
      <c r="BF799" s="150" t="e">
        <f t="shared" si="2548"/>
        <v>#VALUE!</v>
      </c>
      <c r="BG799" s="151"/>
      <c r="BH799" s="151"/>
      <c r="BI799" s="151"/>
      <c r="BJ799" s="151"/>
      <c r="BK799" s="151"/>
      <c r="BL799" s="151"/>
      <c r="BM799" s="155"/>
      <c r="BN799" s="151"/>
      <c r="BO799" s="151"/>
      <c r="BP799" s="151"/>
      <c r="BQ799" s="151"/>
      <c r="BR799" s="151"/>
      <c r="BS799" s="151"/>
      <c r="BT799" s="151"/>
      <c r="BU799" s="151"/>
      <c r="BV799" s="151"/>
      <c r="BW799" s="151"/>
      <c r="BX799" s="151"/>
      <c r="BY799" s="151"/>
      <c r="BZ799" s="151"/>
      <c r="CA799" s="151"/>
      <c r="CB799" s="151"/>
      <c r="CC799" s="151"/>
      <c r="CD799" s="151"/>
      <c r="CE799" s="151"/>
      <c r="CF799" s="151"/>
      <c r="CG799" s="151"/>
      <c r="CH799" s="151"/>
      <c r="CI799" s="151"/>
      <c r="CJ799" s="151"/>
      <c r="CK799" s="151"/>
      <c r="CL799" s="151"/>
      <c r="CM799" s="151"/>
      <c r="CN799" s="151"/>
      <c r="CO799" s="151"/>
      <c r="CP799" s="151"/>
      <c r="CQ799" s="151"/>
      <c r="CR799" s="151"/>
      <c r="CS799" s="151"/>
      <c r="CT799" s="151"/>
      <c r="CU799" s="151"/>
      <c r="CV799" s="151"/>
      <c r="CW799" s="151"/>
      <c r="CX799" s="151"/>
      <c r="CY799" s="151"/>
      <c r="CZ799" s="151"/>
      <c r="DA799" s="151"/>
      <c r="DB799" s="151"/>
      <c r="DC799" s="151"/>
      <c r="DD799" s="151"/>
      <c r="DE799" s="151"/>
    </row>
    <row r="800" spans="1:109" ht="15" customHeight="1" x14ac:dyDescent="0.2">
      <c r="A800" s="9">
        <f>Input!A800</f>
        <v>9796</v>
      </c>
      <c r="B800" s="9" t="str">
        <f>Input!B800</f>
        <v>IS 5</v>
      </c>
      <c r="C800" s="9">
        <f>Input!O800</f>
        <v>0.54866596267110801</v>
      </c>
      <c r="D800" s="9">
        <f>C800*Input!P800/100</f>
        <v>1.8470280363928841E-3</v>
      </c>
      <c r="E800" s="11">
        <f>Input!M800</f>
        <v>0.69908113660027049</v>
      </c>
      <c r="F800" s="12">
        <f>E800*Input!N800/100</f>
        <v>1.0053761716853545E-4</v>
      </c>
      <c r="G800" s="13">
        <f t="shared" si="2523"/>
        <v>96.389307114445288</v>
      </c>
      <c r="H800" s="12">
        <f>G800*Input!L800/100</f>
        <v>5.8112537874813871E-3</v>
      </c>
      <c r="I800" s="9">
        <v>0.3</v>
      </c>
      <c r="J800" s="21">
        <f>(((C800*$G$4*0.000000001*Input!G800*(234/233))-(I800*0.000000000000001))/Input!F800)*1000000000000</f>
        <v>61.431954143946029</v>
      </c>
      <c r="K800" s="9">
        <f>J800*Input!P800/100</f>
        <v>0.20680441170776007</v>
      </c>
      <c r="L800" s="14">
        <f t="shared" si="2524"/>
        <v>0.8495592714697775</v>
      </c>
      <c r="M800" s="22">
        <f>L800*Input!P800/100</f>
        <v>2.8599546896310906E-3</v>
      </c>
      <c r="N800" s="9">
        <v>5.0000000000000001E-3</v>
      </c>
      <c r="O800" s="21">
        <f>(((G800*$D$4*0.000000001*Input!G800*(238/236))-(N800*0.000000001))/Input!F800)*1000000</f>
        <v>1.0871613619525082</v>
      </c>
      <c r="P800" s="9">
        <f>O800*Input!N800/100</f>
        <v>1.5634896592969029E-4</v>
      </c>
      <c r="Q800" s="23">
        <f t="shared" si="2525"/>
        <v>0.81113020049240336</v>
      </c>
      <c r="R800" s="24">
        <f>Q800*Input!N800/100</f>
        <v>1.1665183524694622E-4</v>
      </c>
      <c r="S800" s="65">
        <f>Input!S800*0.0000028263/0.000000000155125</f>
        <v>1.0460482549401953</v>
      </c>
      <c r="T800" s="9">
        <f>S800*Input!T800/100</f>
        <v>1.5323110128138847E-3</v>
      </c>
      <c r="U800" s="9">
        <f>S800*1/((U799+U801)/2)</f>
        <v>1.0449224640003962</v>
      </c>
      <c r="V800" s="9">
        <f>U800*Input!T800/100</f>
        <v>1.5306618901782575E-3</v>
      </c>
      <c r="W800" s="3">
        <v>3.0000000000000001E-3</v>
      </c>
      <c r="X800" s="21">
        <f>((($L$4*0.000000001*Input!G800/Input!W800*(232/229))-(W800*0.000000001))/Input!F800)*1000000000</f>
        <v>118.55961016614783</v>
      </c>
      <c r="Y800" s="21">
        <f>X800*Input!X800/100</f>
        <v>0.14658402075496529</v>
      </c>
      <c r="Z800" s="21">
        <f t="shared" si="2526"/>
        <v>2.8948864464137788E-2</v>
      </c>
      <c r="AA800" s="21">
        <f>Z800*Input!X800/100</f>
        <v>3.5791623669284589E-5</v>
      </c>
      <c r="AB800" s="14">
        <v>0.05</v>
      </c>
      <c r="AC800" s="14">
        <v>0.85</v>
      </c>
      <c r="AD800" s="21">
        <f>(((Input!G800*$L$4*0.000000001*Input!U800*(230/229))-((AB800*0.000000000000001)+(Input!G800*AC800*0.000000000000001)))/Input!F800)*1000000000000</f>
        <v>18.932179448258584</v>
      </c>
      <c r="AE800" s="21">
        <f>AD800*Input!V800/100</f>
        <v>3.4451604565820776E-2</v>
      </c>
      <c r="AF800" s="21">
        <f t="shared" si="2527"/>
        <v>0.86309011132637325</v>
      </c>
      <c r="AG800" s="21">
        <f>AF800*Input!V800/100</f>
        <v>1.5705977909913332E-3</v>
      </c>
      <c r="AH800" s="9">
        <f t="shared" si="2528"/>
        <v>29.814299362090004</v>
      </c>
      <c r="AI800" s="3">
        <f t="shared" si="2529"/>
        <v>6.5591910808191087E-2</v>
      </c>
      <c r="AJ800" s="22">
        <f t="shared" si="2530"/>
        <v>44.922464000396232</v>
      </c>
      <c r="AK800" s="3">
        <f t="shared" si="2531"/>
        <v>1.5306618901782576</v>
      </c>
      <c r="AL800" s="3">
        <f t="shared" si="2532"/>
        <v>1.0640586564307768</v>
      </c>
      <c r="AM800" s="3">
        <f t="shared" si="2533"/>
        <v>1.9423453014976125E-3</v>
      </c>
      <c r="AN800" s="9">
        <f>AL800*1/((AN799+AN801)/2)</f>
        <v>1.0594768445455014</v>
      </c>
      <c r="AO800" s="21">
        <f t="shared" si="2534"/>
        <v>1.9339816076975336E-3</v>
      </c>
      <c r="AP800" s="58">
        <f t="shared" si="2535"/>
        <v>601.40269999999998</v>
      </c>
      <c r="AQ800" s="58" t="e">
        <f t="shared" si="2536"/>
        <v>#VALUE!</v>
      </c>
      <c r="AR800" s="58" t="e">
        <f t="shared" si="2537"/>
        <v>#VALUE!</v>
      </c>
      <c r="AS800" s="67">
        <f t="shared" si="2538"/>
        <v>3.5689540898075474E-2</v>
      </c>
      <c r="AT800" s="67">
        <f t="shared" si="2539"/>
        <v>4.4423130773720728E-5</v>
      </c>
      <c r="AU800" s="58">
        <v>0.75</v>
      </c>
      <c r="AV800" s="58">
        <f t="shared" si="2540"/>
        <v>0.375</v>
      </c>
      <c r="AW800" s="58">
        <f t="shared" si="2541"/>
        <v>599.02940000000001</v>
      </c>
      <c r="AX800" s="57">
        <f t="shared" si="2542"/>
        <v>136.40031061569999</v>
      </c>
      <c r="AY800" s="47">
        <f t="shared" si="2543"/>
        <v>62.845704945274214</v>
      </c>
      <c r="AZ800" s="9" t="str">
        <f>Input!B800</f>
        <v>IS 5</v>
      </c>
      <c r="BA800" s="48">
        <f>Input!E800</f>
        <v>-174.8</v>
      </c>
      <c r="BB800" s="58">
        <f t="shared" si="2544"/>
        <v>244.19687743217398</v>
      </c>
      <c r="BC800" s="22">
        <f t="shared" si="2545"/>
        <v>94.506894872844811</v>
      </c>
      <c r="BD800" s="9">
        <f t="shared" si="2546"/>
        <v>598971.4</v>
      </c>
      <c r="BE800" s="49">
        <f t="shared" si="2547"/>
        <v>31422.852472637107</v>
      </c>
      <c r="BF800" s="89">
        <f t="shared" si="2548"/>
        <v>10.491255511878752</v>
      </c>
      <c r="BG800" s="85"/>
      <c r="BH800" s="85"/>
      <c r="BI800" s="85"/>
      <c r="BJ800" s="85"/>
      <c r="BK800" s="85"/>
      <c r="BL800" s="85"/>
      <c r="BM800" s="90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s="154" customFormat="1" ht="15" customHeight="1" x14ac:dyDescent="0.2">
      <c r="A801" s="137">
        <f>Input!A801</f>
        <v>9186</v>
      </c>
      <c r="B801" s="137" t="str">
        <f>Input!B801</f>
        <v>Hu1-13</v>
      </c>
      <c r="C801" s="137">
        <f>Input!O801</f>
        <v>2.0756655351462525</v>
      </c>
      <c r="D801" s="137">
        <f>C801*Input!P801/100</f>
        <v>1.1928069724398417E-2</v>
      </c>
      <c r="E801" s="138">
        <f>Input!M801</f>
        <v>2.6992106194455605</v>
      </c>
      <c r="F801" s="139">
        <f>E801*Input!N801/100</f>
        <v>2.5287132568038435E-4</v>
      </c>
      <c r="G801" s="140">
        <f t="shared" si="2523"/>
        <v>372.16716020915385</v>
      </c>
      <c r="H801" s="139">
        <f>G801*Input!L801/100</f>
        <v>1.8336106750432013E-2</v>
      </c>
      <c r="I801" s="137">
        <v>0</v>
      </c>
      <c r="J801" s="141">
        <f>(((C801*$G$4*0.000000001*Input!G801*(234/233))-(I801*0.000000000000001))/Input!F801)*1000000000000</f>
        <v>759.19930994371464</v>
      </c>
      <c r="K801" s="137">
        <f>J801*Input!P801/100</f>
        <v>4.3628331011844441</v>
      </c>
      <c r="L801" s="142">
        <f t="shared" si="2524"/>
        <v>10.499174601296673</v>
      </c>
      <c r="M801" s="143">
        <f>L801*Input!P801/100</f>
        <v>6.0334810484809417E-2</v>
      </c>
      <c r="N801" s="137">
        <v>0</v>
      </c>
      <c r="O801" s="141">
        <f>(((G801*$D$4*0.000000001*Input!G801*(238/236))-(N801*0.000000001))/Input!F801)*1000000</f>
        <v>13.712401919260531</v>
      </c>
      <c r="P801" s="137">
        <f>O801*Input!N801/100</f>
        <v>1.2846249294535986E-3</v>
      </c>
      <c r="Q801" s="144">
        <f t="shared" si="2525"/>
        <v>10.230811825418876</v>
      </c>
      <c r="R801" s="145">
        <f>Q801*Input!N801/100</f>
        <v>9.5845760625068628E-4</v>
      </c>
      <c r="S801" s="143">
        <f>Input!S801*0.0000028263/0.000000000155125</f>
        <v>1.0008492665929503</v>
      </c>
      <c r="T801" s="137">
        <f>S801*Input!T801/100</f>
        <v>1.0681713442910548E-3</v>
      </c>
      <c r="U801" s="143">
        <f>S801</f>
        <v>1.0008492665929503</v>
      </c>
      <c r="V801" s="137">
        <f>U801*Input!T801/100</f>
        <v>1.0681713442910548E-3</v>
      </c>
      <c r="W801" s="146">
        <v>0</v>
      </c>
      <c r="X801" s="141">
        <f>((($L$4*0.000000001*Input!G801/Input!W801*(232/229))-(W801*0.000000001))/Input!F801)*1000000000</f>
        <v>0.88257012122728784</v>
      </c>
      <c r="Y801" s="141">
        <f>X801*Input!X801/100</f>
        <v>4.0804834350477801E-3</v>
      </c>
      <c r="Z801" s="141">
        <f t="shared" si="2526"/>
        <v>2.1549837068207138E-4</v>
      </c>
      <c r="AA801" s="141">
        <f>Z801*Input!X801/100</f>
        <v>9.9633730023081445E-7</v>
      </c>
      <c r="AB801" s="142">
        <v>0</v>
      </c>
      <c r="AC801" s="142">
        <v>0.85</v>
      </c>
      <c r="AD801" s="141">
        <f>(((Input!G801*$L$4*0.000000001*Input!U801*(230/229))-((AB801*0.000000000000001)+(Input!G801*AC801*0.000000000000001)))/Input!F801)*1000000000000</f>
        <v>225.14918630696866</v>
      </c>
      <c r="AE801" s="141">
        <f>AD801*Input!V801/100</f>
        <v>0.57492171959764182</v>
      </c>
      <c r="AF801" s="141">
        <f t="shared" si="2527"/>
        <v>10.264219014287773</v>
      </c>
      <c r="AG801" s="141">
        <f>AF801*Input!V801/100</f>
        <v>2.620983243517274E-2</v>
      </c>
      <c r="AH801" s="137">
        <f t="shared" si="2528"/>
        <v>47630.146723618433</v>
      </c>
      <c r="AI801" s="146">
        <f t="shared" si="2529"/>
        <v>251.568149018817</v>
      </c>
      <c r="AJ801" s="143">
        <f t="shared" si="2530"/>
        <v>0.84926659295025964</v>
      </c>
      <c r="AK801" s="146">
        <f t="shared" si="2531"/>
        <v>1.0681713442910548</v>
      </c>
      <c r="AL801" s="146">
        <f t="shared" si="2532"/>
        <v>1.0032653507306133</v>
      </c>
      <c r="AM801" s="146">
        <f t="shared" si="2533"/>
        <v>2.5635762172574986E-3</v>
      </c>
      <c r="AN801" s="137">
        <f>AF801/Q801</f>
        <v>1.0032653507306133</v>
      </c>
      <c r="AO801" s="141">
        <f t="shared" si="2534"/>
        <v>2.5635762172574986E-3</v>
      </c>
      <c r="AP801" s="137" t="str">
        <f t="shared" si="2535"/>
        <v>Out of range</v>
      </c>
      <c r="AQ801" s="137" t="e">
        <f t="shared" si="2536"/>
        <v>#VALUE!</v>
      </c>
      <c r="AR801" s="137" t="e">
        <f t="shared" si="2537"/>
        <v>#VALUE!</v>
      </c>
      <c r="AS801" s="145">
        <f t="shared" si="2538"/>
        <v>2.1063662821620545E-5</v>
      </c>
      <c r="AT801" s="145">
        <f t="shared" si="2539"/>
        <v>9.7405937647887298E-8</v>
      </c>
      <c r="AU801" s="137">
        <v>0.75</v>
      </c>
      <c r="AV801" s="137">
        <f t="shared" si="2540"/>
        <v>0.375</v>
      </c>
      <c r="AW801" s="137" t="str">
        <f t="shared" si="2541"/>
        <v>Out of range</v>
      </c>
      <c r="AX801" s="147">
        <f t="shared" si="2542"/>
        <v>265.6171867594</v>
      </c>
      <c r="AY801" s="147" t="e">
        <f t="shared" si="2543"/>
        <v>#VALUE!</v>
      </c>
      <c r="AZ801" s="137" t="str">
        <f>Input!B801</f>
        <v>Hu1-13</v>
      </c>
      <c r="BA801" s="148">
        <f>Input!E801</f>
        <v>0</v>
      </c>
      <c r="BB801" s="137" t="e">
        <f t="shared" si="2544"/>
        <v>#VALUE!</v>
      </c>
      <c r="BC801" s="143" t="e">
        <f t="shared" si="2545"/>
        <v>#VALUE!</v>
      </c>
      <c r="BD801" s="137" t="e">
        <f t="shared" si="2546"/>
        <v>#VALUE!</v>
      </c>
      <c r="BE801" s="149" t="e">
        <f t="shared" si="2547"/>
        <v>#VALUE!</v>
      </c>
      <c r="BF801" s="150" t="e">
        <f t="shared" si="2548"/>
        <v>#VALUE!</v>
      </c>
      <c r="BG801" s="151"/>
      <c r="BH801" s="151"/>
      <c r="BI801" s="151"/>
      <c r="BJ801" s="151"/>
      <c r="BK801" s="151"/>
      <c r="BL801" s="151"/>
      <c r="BM801" s="155"/>
      <c r="BN801" s="151"/>
      <c r="BO801" s="151"/>
      <c r="BP801" s="151"/>
      <c r="BQ801" s="151"/>
      <c r="BR801" s="151"/>
      <c r="BS801" s="151"/>
      <c r="BT801" s="151"/>
      <c r="BU801" s="151"/>
      <c r="BV801" s="151"/>
      <c r="BW801" s="151"/>
      <c r="BX801" s="151"/>
      <c r="BY801" s="151"/>
      <c r="BZ801" s="151"/>
      <c r="CA801" s="151"/>
      <c r="CB801" s="151"/>
      <c r="CC801" s="151"/>
      <c r="CD801" s="151"/>
      <c r="CE801" s="151"/>
      <c r="CF801" s="151"/>
      <c r="CG801" s="151"/>
      <c r="CH801" s="151"/>
      <c r="CI801" s="151"/>
      <c r="CJ801" s="151"/>
      <c r="CK801" s="151"/>
      <c r="CL801" s="151"/>
      <c r="CM801" s="151"/>
      <c r="CN801" s="151"/>
      <c r="CO801" s="151"/>
      <c r="CP801" s="151"/>
      <c r="CQ801" s="151"/>
      <c r="CR801" s="151"/>
      <c r="CS801" s="151"/>
      <c r="CT801" s="151"/>
      <c r="CU801" s="151"/>
      <c r="CV801" s="151"/>
      <c r="CW801" s="151"/>
      <c r="CX801" s="151"/>
      <c r="CY801" s="151"/>
      <c r="CZ801" s="151"/>
      <c r="DA801" s="151"/>
      <c r="DB801" s="151"/>
      <c r="DC801" s="151"/>
      <c r="DD801" s="151"/>
      <c r="DE801" s="151"/>
    </row>
    <row r="802" spans="1:109" ht="15" customHeight="1" x14ac:dyDescent="0.2">
      <c r="A802" s="9">
        <f>Input!A802</f>
        <v>9797</v>
      </c>
      <c r="B802" s="9" t="str">
        <f>Input!B802</f>
        <v>IS 6</v>
      </c>
      <c r="C802" s="9">
        <f>Input!O802</f>
        <v>2.4362181377177063</v>
      </c>
      <c r="D802" s="9">
        <f>C802*Input!P802/100</f>
        <v>5.0860421285934985E-3</v>
      </c>
      <c r="E802" s="11">
        <f>Input!M802</f>
        <v>2.1850088773154823</v>
      </c>
      <c r="F802" s="12">
        <f>E802*Input!N802/100</f>
        <v>1.2726061618534949E-4</v>
      </c>
      <c r="G802" s="13">
        <f t="shared" ref="G802:G807" si="2549">E802*137.88</f>
        <v>301.26902400425871</v>
      </c>
      <c r="H802" s="12">
        <f>G802*Input!L802/100</f>
        <v>1.6933792006382831E-2</v>
      </c>
      <c r="I802" s="9">
        <v>0.3</v>
      </c>
      <c r="J802" s="21">
        <f>(((C802*$G$4*0.000000001*Input!G802*(234/233))-(I802*0.000000000000001))/Input!F802)*1000000000000</f>
        <v>389.47588792370937</v>
      </c>
      <c r="K802" s="9">
        <f>J802*Input!P802/100</f>
        <v>0.81310074142501876</v>
      </c>
      <c r="L802" s="14">
        <f t="shared" ref="L802:L807" si="2550">(J802/234)*602200000000*0.0000028263/(365.2425*24*60)</f>
        <v>5.3861684234265725</v>
      </c>
      <c r="M802" s="22">
        <f>L802*Input!P802/100</f>
        <v>1.1244592218212049E-2</v>
      </c>
      <c r="N802" s="9">
        <v>5.0000000000000001E-3</v>
      </c>
      <c r="O802" s="21">
        <f>(((G802*$D$4*0.000000001*Input!G802*(238/236))-(N802*0.000000001))/Input!F802)*1000000</f>
        <v>4.851696166168197</v>
      </c>
      <c r="P802" s="9">
        <f>O802*Input!N802/100</f>
        <v>2.8257543942303856E-4</v>
      </c>
      <c r="Q802" s="23">
        <f t="shared" ref="Q802:Q807" si="2551">(O802/238.05)*602200000000000000*0.00000000015512/(365.2425*24*60)</f>
        <v>3.6198465303480383</v>
      </c>
      <c r="R802" s="24">
        <f>Q802*Input!N802/100</f>
        <v>2.1082930359279169E-4</v>
      </c>
      <c r="S802" s="65">
        <f>Input!S802*0.0000028263/0.000000000155125</f>
        <v>1.4814544680788506</v>
      </c>
      <c r="T802" s="9">
        <f>S802*Input!T802/100</f>
        <v>6.5619436780276906E-4</v>
      </c>
      <c r="U802" s="9">
        <f>S802*1/((U801+U803)/2)</f>
        <v>1.479869836368328</v>
      </c>
      <c r="V802" s="9">
        <f>U802*Input!T802/100</f>
        <v>6.5549247218201791E-4</v>
      </c>
      <c r="W802" s="3">
        <v>3.0000000000000001E-3</v>
      </c>
      <c r="X802" s="21">
        <f>((($L$4*0.000000001*Input!G802/Input!W802*(232/229))-(W802*0.000000001))/Input!F802)*1000000000</f>
        <v>65.8212023683529</v>
      </c>
      <c r="Y802" s="21">
        <f>X802*Input!X802/100</f>
        <v>0.11059316374347906</v>
      </c>
      <c r="Z802" s="21">
        <f t="shared" ref="Z802:Z807" si="2552">(X802/232)*6.022E+23*0.000000001*0.000000000049475/(365.2425*24*60)</f>
        <v>1.6071654280557797E-2</v>
      </c>
      <c r="AA802" s="21">
        <f>Z802*Input!X802/100</f>
        <v>2.7003686191136842E-5</v>
      </c>
      <c r="AB802" s="14">
        <v>0.05</v>
      </c>
      <c r="AC802" s="14">
        <v>0.85</v>
      </c>
      <c r="AD802" s="21">
        <f>(((Input!G802*$L$4*0.000000001*Input!U802*(230/229))-((AB802*0.000000000000001)+(Input!G802*AC802*0.000000000000001)))/Input!F802)*1000000000000</f>
        <v>29.764596078011802</v>
      </c>
      <c r="AE802" s="21">
        <f>AD802*Input!V802/100</f>
        <v>6.0410429231555415E-2</v>
      </c>
      <c r="AF802" s="21">
        <f t="shared" ref="AF802:AF807" si="2553">(AD802/230)*602200000000*0.0000091577/(365.2425*24*60)</f>
        <v>1.3569239934982078</v>
      </c>
      <c r="AG802" s="21">
        <f>AF802*Input!V802/100</f>
        <v>2.7540222842929504E-3</v>
      </c>
      <c r="AH802" s="9">
        <f t="shared" ref="AH802:AH807" si="2554">AF802/Z802</f>
        <v>84.429640521804032</v>
      </c>
      <c r="AI802" s="3">
        <f t="shared" ref="AI802:AI807" si="2555">AH802*SQRT((AG802/AF802)^2+(AA802/Z802)^2)</f>
        <v>0.22245881372387577</v>
      </c>
      <c r="AJ802" s="22">
        <f t="shared" ref="AJ802:AJ807" si="2556">(U802-1)*1000</f>
        <v>479.86983636832804</v>
      </c>
      <c r="AK802" s="3">
        <f t="shared" ref="AK802:AK807" si="2557">V802*1000</f>
        <v>0.65549247218201789</v>
      </c>
      <c r="AL802" s="3">
        <f t="shared" ref="AL802:AL807" si="2558">AF802/Q802</f>
        <v>0.3748567742090832</v>
      </c>
      <c r="AM802" s="3">
        <f t="shared" ref="AM802:AM807" si="2559">AL802*SQRT((R802/Q802)^2+(AG802/AF802)^2)</f>
        <v>7.6112508674033874E-4</v>
      </c>
      <c r="AN802" s="9">
        <f>AL802*1/((AN801+AN803)/2)</f>
        <v>0.3734400048054673</v>
      </c>
      <c r="AO802" s="21">
        <f t="shared" ref="AO802:AO807" si="2560">AN802*SQRT((R802/Q802)^2+(AG802/AF802)^2)</f>
        <v>7.5824841807803855E-4</v>
      </c>
      <c r="AP802" s="58">
        <f t="shared" ref="AP802:AP807" si="2561">ThU_Alter_Kombi(AN802,U802)</f>
        <v>31.247399999999999</v>
      </c>
      <c r="AQ802" s="58">
        <f t="shared" ref="AQ802:AQ807" si="2562">Montealter(AN802,AO802,U802,V802)</f>
        <v>7.8100000000000003E-2</v>
      </c>
      <c r="AR802" s="58">
        <f t="shared" ref="AR802:AR807" si="2563">(AQ802/AP802)*100</f>
        <v>0.24994079507415021</v>
      </c>
      <c r="AS802" s="67">
        <f t="shared" ref="AS802:AS807" si="2564">Z802/Q802</f>
        <v>4.4398717309743381E-3</v>
      </c>
      <c r="AT802" s="67">
        <f t="shared" ref="AT802:AT807" si="2565">AS802*SQRT((Y802/X802)^2+(P802/O802)^2)</f>
        <v>7.4643786105298811E-6</v>
      </c>
      <c r="AU802" s="58">
        <v>0.75</v>
      </c>
      <c r="AV802" s="58">
        <f t="shared" ref="AV802:AV807" si="2566">AU802/2</f>
        <v>0.375</v>
      </c>
      <c r="AW802" s="58">
        <f t="shared" ref="AW802:AW807" si="2567">marincorr_age(AN802,U802,AS802,AU802)</f>
        <v>31.008500000000002</v>
      </c>
      <c r="AX802" s="57">
        <f t="shared" ref="AX802:AX807" si="2568">marincorr_age_error(AN802, AO802, U802, V802, AS802, AT802, AU802, AV802)</f>
        <v>0.14561108959999999</v>
      </c>
      <c r="AY802" s="47">
        <f t="shared" ref="AY802:AY807" si="2569">SQRT(((AU802*EXP(-0.0000091577*AW802*1000))/(0.0000091577*(EXP(-0.0000091577*AW802*1000)+(AJ802/1000)*EXP(-(0.0000091577-0.0000028263)*AW802*1000)-AS802*AU802*EXP(-0.0000091577*AW802*1000))))^2*AT802^2+((AS802*EXP(-0.0000091577*AW802*1000))/(0.0000091577*(EXP(-0.0000091577*AW802*1000)+(AJ802/1000)*EXP(-(0.0000091577-0.0000028263)*AW802*1000)-AS802*AU802*EXP(-0.0000091577*AW802*1000))))^2*AV802^2+((0.0000091577/(0.0000091577-0.0000028263))*(EXP(-(0.0000091577-0.0000028263)*AW802*1000)-1)/(0.0000091577*(EXP(-0.0000091577*AW802*1000)+(AJ802/1000)*EXP(-(0.0000091577-0.0000028263)*AW802*1000)-AS802*AU802*EXP(-0.0000091577*AW802*1000))))^2*T802^2+(1/(0.0000091577*(EXP(-0.0000091577*AW802*1000)+(AJ802/1000)*EXP(-(0.0000091577-0.0000028263)*AW802*1000)-AS802*AU802*EXP(-0.0000091577*AW802*1000))))^2*AO802^2)/1000</f>
        <v>0.14068046830616138</v>
      </c>
      <c r="AZ802" s="9" t="str">
        <f>Input!B802</f>
        <v>IS 6</v>
      </c>
      <c r="BA802" s="48">
        <f>Input!E802</f>
        <v>-305.2</v>
      </c>
      <c r="BB802" s="58">
        <f t="shared" ref="BB802:BB807" si="2570">((U802-1)*EXP(0.0000028263*AW802*1000))*1000</f>
        <v>523.8231966673053</v>
      </c>
      <c r="BC802" s="22">
        <f t="shared" ref="BC802:BC807" si="2571">SQRT((EXP(0.0000028263*AW802*1000)*V802)^2+((U802-1)*0.0000028263*EXP(0.0000028263*AW802*1000)*AX802*1000)^2)*1000</f>
        <v>0.74730063224600496</v>
      </c>
      <c r="BD802" s="9">
        <f t="shared" ref="BD802:BD807" si="2572">AW802*1000-58</f>
        <v>30950.5</v>
      </c>
      <c r="BE802" s="49">
        <f t="shared" ref="BE802:BE807" si="2573">AY802/2*1000</f>
        <v>70.340234153080686</v>
      </c>
      <c r="BF802" s="89">
        <f t="shared" ref="BF802:BF807" si="2574">AY802/AW802*100</f>
        <v>0.4536835651713606</v>
      </c>
      <c r="BG802" s="85"/>
      <c r="BH802" s="85"/>
      <c r="BI802" s="85"/>
      <c r="BJ802" s="85"/>
      <c r="BK802" s="85"/>
      <c r="BL802" s="85"/>
      <c r="BM802" s="90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s="154" customFormat="1" ht="15" customHeight="1" x14ac:dyDescent="0.2">
      <c r="A803" s="137">
        <f>Input!A803</f>
        <v>9186</v>
      </c>
      <c r="B803" s="137" t="str">
        <f>Input!B803</f>
        <v>Hu1-13</v>
      </c>
      <c r="C803" s="137">
        <f>Input!O803</f>
        <v>2.0735249540996779</v>
      </c>
      <c r="D803" s="137">
        <f>C803*Input!P803/100</f>
        <v>1.0211691956572327E-2</v>
      </c>
      <c r="E803" s="138">
        <f>Input!M803</f>
        <v>2.6992830587847134</v>
      </c>
      <c r="F803" s="139">
        <f>E803*Input!N803/100</f>
        <v>1.8180792103182188E-4</v>
      </c>
      <c r="G803" s="140">
        <f t="shared" si="2549"/>
        <v>372.17714814523629</v>
      </c>
      <c r="H803" s="139">
        <f>G803*Input!L803/100</f>
        <v>2.0834950460967904E-2</v>
      </c>
      <c r="I803" s="137">
        <v>0</v>
      </c>
      <c r="J803" s="141">
        <f>(((C803*$G$4*0.000000001*Input!G803*(234/233))-(I803*0.000000000000001))/Input!F803)*1000000000000</f>
        <v>758.41636701484674</v>
      </c>
      <c r="K803" s="137">
        <f>J803*Input!P803/100</f>
        <v>3.7350475572844317</v>
      </c>
      <c r="L803" s="142">
        <f t="shared" si="2550"/>
        <v>10.48834706970468</v>
      </c>
      <c r="M803" s="143">
        <f>L803*Input!P803/100</f>
        <v>5.1652992744399613E-2</v>
      </c>
      <c r="N803" s="137">
        <v>0</v>
      </c>
      <c r="O803" s="141">
        <f>(((G803*$D$4*0.000000001*Input!G803*(238/236))-(N803*0.000000001))/Input!F803)*1000000</f>
        <v>13.71276992215963</v>
      </c>
      <c r="P803" s="137">
        <f>O803*Input!N803/100</f>
        <v>9.2361198764311656E-4</v>
      </c>
      <c r="Q803" s="144">
        <f t="shared" si="2551"/>
        <v>10.231086392080069</v>
      </c>
      <c r="R803" s="145">
        <f>Q803*Input!N803/100</f>
        <v>6.8910614645894251E-4</v>
      </c>
      <c r="S803" s="143">
        <f>Input!S803*0.0000028263/0.000000000155125</f>
        <v>1.0012923159592169</v>
      </c>
      <c r="T803" s="137">
        <f>S803*Input!T803/100</f>
        <v>9.5324154466407672E-4</v>
      </c>
      <c r="U803" s="143">
        <f>S803</f>
        <v>1.0012923159592169</v>
      </c>
      <c r="V803" s="137">
        <f>U803*Input!T803/100</f>
        <v>9.5324154466407672E-4</v>
      </c>
      <c r="W803" s="146">
        <v>0</v>
      </c>
      <c r="X803" s="141">
        <f>((($L$4*0.000000001*Input!G803/Input!W803*(232/229))-(W803*0.000000001))/Input!F803)*1000000000</f>
        <v>0.89025745666847722</v>
      </c>
      <c r="Y803" s="141">
        <f>X803*Input!X803/100</f>
        <v>3.9594347843909918E-3</v>
      </c>
      <c r="Z803" s="141">
        <f t="shared" si="2552"/>
        <v>2.1737539803957955E-4</v>
      </c>
      <c r="AA803" s="141">
        <f>Z803*Input!X803/100</f>
        <v>9.6678068329761659E-7</v>
      </c>
      <c r="AB803" s="142">
        <v>0</v>
      </c>
      <c r="AC803" s="142">
        <v>0.85</v>
      </c>
      <c r="AD803" s="141">
        <f>(((Input!G803*$L$4*0.000000001*Input!U803*(230/229))-((AB803*0.000000000000001)+(Input!G803*AC803*0.000000000000001)))/Input!F803)*1000000000000</f>
        <v>225.39243568622382</v>
      </c>
      <c r="AE803" s="141">
        <f>AD803*Input!V803/100</f>
        <v>0.48229608216717001</v>
      </c>
      <c r="AF803" s="141">
        <f t="shared" si="2553"/>
        <v>10.275308394377115</v>
      </c>
      <c r="AG803" s="141">
        <f>AF803*Input!V803/100</f>
        <v>2.1987166368646758E-2</v>
      </c>
      <c r="AH803" s="137">
        <f t="shared" si="2554"/>
        <v>47269.877304634974</v>
      </c>
      <c r="AI803" s="146">
        <f t="shared" si="2555"/>
        <v>233.30054156533112</v>
      </c>
      <c r="AJ803" s="143">
        <f t="shared" si="2556"/>
        <v>1.2923159592168609</v>
      </c>
      <c r="AK803" s="146">
        <f t="shared" si="2557"/>
        <v>0.95324154466407673</v>
      </c>
      <c r="AL803" s="146">
        <f t="shared" si="2558"/>
        <v>1.004322317357351</v>
      </c>
      <c r="AM803" s="146">
        <f t="shared" si="2559"/>
        <v>2.1501192658810544E-3</v>
      </c>
      <c r="AN803" s="137">
        <f>AF803/Q803</f>
        <v>1.004322317357351</v>
      </c>
      <c r="AO803" s="141">
        <f t="shared" si="2560"/>
        <v>2.1501192658810544E-3</v>
      </c>
      <c r="AP803" s="137" t="str">
        <f t="shared" si="2561"/>
        <v>Out of range</v>
      </c>
      <c r="AQ803" s="137" t="e">
        <f t="shared" si="2562"/>
        <v>#VALUE!</v>
      </c>
      <c r="AR803" s="137" t="e">
        <f t="shared" si="2563"/>
        <v>#VALUE!</v>
      </c>
      <c r="AS803" s="145">
        <f t="shared" si="2564"/>
        <v>2.1246560698368343E-5</v>
      </c>
      <c r="AT803" s="145">
        <f t="shared" si="2565"/>
        <v>9.4505266024393778E-8</v>
      </c>
      <c r="AU803" s="137">
        <v>0.75</v>
      </c>
      <c r="AV803" s="137">
        <f t="shared" si="2566"/>
        <v>0.375</v>
      </c>
      <c r="AW803" s="137" t="str">
        <f t="shared" si="2567"/>
        <v>Out of range</v>
      </c>
      <c r="AX803" s="147">
        <f t="shared" si="2568"/>
        <v>263.5580389635</v>
      </c>
      <c r="AY803" s="147" t="e">
        <f t="shared" si="2569"/>
        <v>#VALUE!</v>
      </c>
      <c r="AZ803" s="137" t="str">
        <f>Input!B803</f>
        <v>Hu1-13</v>
      </c>
      <c r="BA803" s="148">
        <f>Input!E803</f>
        <v>0</v>
      </c>
      <c r="BB803" s="137" t="e">
        <f t="shared" si="2570"/>
        <v>#VALUE!</v>
      </c>
      <c r="BC803" s="143" t="e">
        <f t="shared" si="2571"/>
        <v>#VALUE!</v>
      </c>
      <c r="BD803" s="137" t="e">
        <f t="shared" si="2572"/>
        <v>#VALUE!</v>
      </c>
      <c r="BE803" s="149" t="e">
        <f t="shared" si="2573"/>
        <v>#VALUE!</v>
      </c>
      <c r="BF803" s="150" t="e">
        <f t="shared" si="2574"/>
        <v>#VALUE!</v>
      </c>
      <c r="BG803" s="151"/>
      <c r="BH803" s="151"/>
      <c r="BI803" s="151"/>
      <c r="BJ803" s="151"/>
      <c r="BK803" s="151"/>
      <c r="BL803" s="151"/>
      <c r="BM803" s="155"/>
      <c r="BN803" s="151"/>
      <c r="BO803" s="151"/>
      <c r="BP803" s="151"/>
      <c r="BQ803" s="151"/>
      <c r="BR803" s="151"/>
      <c r="BS803" s="151"/>
      <c r="BT803" s="151"/>
      <c r="BU803" s="151"/>
      <c r="BV803" s="151"/>
      <c r="BW803" s="151"/>
      <c r="BX803" s="151"/>
      <c r="BY803" s="151"/>
      <c r="BZ803" s="151"/>
      <c r="CA803" s="151"/>
      <c r="CB803" s="151"/>
      <c r="CC803" s="151"/>
      <c r="CD803" s="151"/>
      <c r="CE803" s="151"/>
      <c r="CF803" s="151"/>
      <c r="CG803" s="151"/>
      <c r="CH803" s="151"/>
      <c r="CI803" s="151"/>
      <c r="CJ803" s="151"/>
      <c r="CK803" s="151"/>
      <c r="CL803" s="151"/>
      <c r="CM803" s="151"/>
      <c r="CN803" s="151"/>
      <c r="CO803" s="151"/>
      <c r="CP803" s="151"/>
      <c r="CQ803" s="151"/>
      <c r="CR803" s="151"/>
      <c r="CS803" s="151"/>
      <c r="CT803" s="151"/>
      <c r="CU803" s="151"/>
      <c r="CV803" s="151"/>
      <c r="CW803" s="151"/>
      <c r="CX803" s="151"/>
      <c r="CY803" s="151"/>
      <c r="CZ803" s="151"/>
      <c r="DA803" s="151"/>
      <c r="DB803" s="151"/>
      <c r="DC803" s="151"/>
      <c r="DD803" s="151"/>
      <c r="DE803" s="151"/>
    </row>
    <row r="804" spans="1:109" ht="15" customHeight="1" x14ac:dyDescent="0.2">
      <c r="A804" s="9">
        <f>Input!A804</f>
        <v>9798</v>
      </c>
      <c r="B804" s="9" t="str">
        <f>Input!B804</f>
        <v>IS 18</v>
      </c>
      <c r="C804" s="9">
        <f>Input!O804</f>
        <v>2.6978313200811446</v>
      </c>
      <c r="D804" s="9">
        <f>C804*Input!P804/100</f>
        <v>8.1577800050399163E-3</v>
      </c>
      <c r="E804" s="11">
        <f>Input!M804</f>
        <v>2.4232402380235278</v>
      </c>
      <c r="F804" s="12">
        <f>E804*Input!N804/100</f>
        <v>1.4405990833594439E-4</v>
      </c>
      <c r="G804" s="13">
        <f t="shared" si="2549"/>
        <v>334.11636401868401</v>
      </c>
      <c r="H804" s="12">
        <f>G804*Input!L804/100</f>
        <v>1.6577538563261222E-2</v>
      </c>
      <c r="I804" s="9">
        <v>0.3</v>
      </c>
      <c r="J804" s="21">
        <f>(((C804*$G$4*0.000000001*Input!G804*(234/233))-(I804*0.000000000000001))/Input!F804)*1000000000000</f>
        <v>307.37922004174004</v>
      </c>
      <c r="K804" s="9">
        <f>J804*Input!P804/100</f>
        <v>0.92946213373557063</v>
      </c>
      <c r="L804" s="14">
        <f t="shared" si="2550"/>
        <v>4.2508311819565243</v>
      </c>
      <c r="M804" s="22">
        <f>L804*Input!P804/100</f>
        <v>1.2853785691806008E-2</v>
      </c>
      <c r="N804" s="9">
        <v>5.0000000000000001E-3</v>
      </c>
      <c r="O804" s="21">
        <f>(((G804*$D$4*0.000000001*Input!G804*(238/236))-(N804*0.000000001))/Input!F804)*1000000</f>
        <v>3.8347062842729693</v>
      </c>
      <c r="P804" s="9">
        <f>O804*Input!N804/100</f>
        <v>2.27970560714282E-4</v>
      </c>
      <c r="Q804" s="23">
        <f t="shared" si="2551"/>
        <v>2.8610712135736205</v>
      </c>
      <c r="R804" s="24">
        <f>Q804*Input!N804/100</f>
        <v>1.7008864837363396E-4</v>
      </c>
      <c r="S804" s="65">
        <f>Input!S804*0.0000028263/0.000000000155125</f>
        <v>1.4744687543988566</v>
      </c>
      <c r="T804" s="9">
        <f>S804*Input!T804/100</f>
        <v>8.0054009509993311E-4</v>
      </c>
      <c r="U804" s="9">
        <f>S804*1/((U803+U805)/2)</f>
        <v>1.4734410371923703</v>
      </c>
      <c r="V804" s="9">
        <f>U804*Input!T804/100</f>
        <v>7.9998211187528895E-4</v>
      </c>
      <c r="W804" s="3">
        <v>3.0000000000000001E-3</v>
      </c>
      <c r="X804" s="21">
        <f>((($L$4*0.000000001*Input!G804/Input!W804*(232/229))-(W804*0.000000001))/Input!F804)*1000000000</f>
        <v>38.851855482323835</v>
      </c>
      <c r="Y804" s="21">
        <f>X804*Input!X804/100</f>
        <v>7.6406535302670026E-2</v>
      </c>
      <c r="Z804" s="21">
        <f t="shared" si="2552"/>
        <v>9.4865114431626259E-3</v>
      </c>
      <c r="AA804" s="21">
        <f>Z804*Input!X804/100</f>
        <v>1.865628970567339E-5</v>
      </c>
      <c r="AB804" s="14">
        <v>0.05</v>
      </c>
      <c r="AC804" s="14">
        <v>0.85</v>
      </c>
      <c r="AD804" s="21">
        <f>(((Input!G804*$L$4*0.000000001*Input!U804*(230/229))-((AB804*0.000000000000001)+(Input!G804*AC804*0.000000000000001)))/Input!F804)*1000000000000</f>
        <v>24.846431038515504</v>
      </c>
      <c r="AE804" s="21">
        <f>AD804*Input!V804/100</f>
        <v>5.9627100818352027E-2</v>
      </c>
      <c r="AF804" s="21">
        <f t="shared" si="2553"/>
        <v>1.132712110071824</v>
      </c>
      <c r="AG804" s="21">
        <f>AF804*Input!V804/100</f>
        <v>2.7183114983686703E-3</v>
      </c>
      <c r="AH804" s="9">
        <f t="shared" si="2554"/>
        <v>119.40238694259129</v>
      </c>
      <c r="AI804" s="3">
        <f t="shared" si="2555"/>
        <v>0.37046938789706241</v>
      </c>
      <c r="AJ804" s="22">
        <f t="shared" si="2556"/>
        <v>473.44103719237029</v>
      </c>
      <c r="AK804" s="3">
        <f t="shared" si="2557"/>
        <v>0.799982111875289</v>
      </c>
      <c r="AL804" s="3">
        <f t="shared" si="2558"/>
        <v>0.39590489908044274</v>
      </c>
      <c r="AM804" s="3">
        <f t="shared" si="2559"/>
        <v>9.5039418413573262E-4</v>
      </c>
      <c r="AN804" s="9">
        <f>AL804*1/((AN803+AN805)/2)</f>
        <v>0.39360213038879133</v>
      </c>
      <c r="AO804" s="21">
        <f t="shared" si="2560"/>
        <v>9.448662455397753E-4</v>
      </c>
      <c r="AP804" s="58">
        <f t="shared" si="2561"/>
        <v>33.357399999999998</v>
      </c>
      <c r="AQ804" s="58">
        <f t="shared" si="2562"/>
        <v>8.4400000000000003E-2</v>
      </c>
      <c r="AR804" s="58">
        <f t="shared" si="2563"/>
        <v>0.25301732149388145</v>
      </c>
      <c r="AS804" s="67">
        <f t="shared" si="2564"/>
        <v>3.3157201394206125E-3</v>
      </c>
      <c r="AT804" s="67">
        <f t="shared" si="2565"/>
        <v>6.5237145518774116E-6</v>
      </c>
      <c r="AU804" s="58">
        <v>0.75</v>
      </c>
      <c r="AV804" s="58">
        <f t="shared" si="2566"/>
        <v>0.375</v>
      </c>
      <c r="AW804" s="58">
        <f t="shared" si="2567"/>
        <v>33.178600000000003</v>
      </c>
      <c r="AX804" s="57">
        <f t="shared" si="2568"/>
        <v>0.1230799038</v>
      </c>
      <c r="AY804" s="47">
        <f t="shared" si="2569"/>
        <v>0.13019831674731361</v>
      </c>
      <c r="AZ804" s="9" t="str">
        <f>Input!B804</f>
        <v>IS 18</v>
      </c>
      <c r="BA804" s="48">
        <f>Input!E804</f>
        <v>-235.9</v>
      </c>
      <c r="BB804" s="58">
        <f t="shared" si="2570"/>
        <v>519.98504762112589</v>
      </c>
      <c r="BC804" s="22">
        <f t="shared" si="2571"/>
        <v>0.89705422571924209</v>
      </c>
      <c r="BD804" s="9">
        <f t="shared" si="2572"/>
        <v>33120.600000000006</v>
      </c>
      <c r="BE804" s="49">
        <f t="shared" si="2573"/>
        <v>65.099158373656806</v>
      </c>
      <c r="BF804" s="89">
        <f t="shared" si="2574"/>
        <v>0.3924165478570934</v>
      </c>
      <c r="BG804" s="85"/>
      <c r="BH804" s="85"/>
      <c r="BI804" s="85"/>
      <c r="BJ804" s="85"/>
      <c r="BK804" s="85"/>
      <c r="BL804" s="85"/>
      <c r="BM804" s="90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s="154" customFormat="1" ht="15" customHeight="1" x14ac:dyDescent="0.2">
      <c r="A805" s="137">
        <f>Input!A805</f>
        <v>9186</v>
      </c>
      <c r="B805" s="137" t="str">
        <f>Input!B805</f>
        <v>Hu1-13</v>
      </c>
      <c r="C805" s="137">
        <f>Input!O805</f>
        <v>2.0678613200020579</v>
      </c>
      <c r="D805" s="137">
        <f>C805*Input!P805/100</f>
        <v>1.1043754674354547E-2</v>
      </c>
      <c r="E805" s="138">
        <f>Input!M805</f>
        <v>2.6994290770891527</v>
      </c>
      <c r="F805" s="139">
        <f>E805*Input!N805/100</f>
        <v>2.122021400928296E-4</v>
      </c>
      <c r="G805" s="140">
        <f t="shared" si="2549"/>
        <v>372.19728114905234</v>
      </c>
      <c r="H805" s="139">
        <f>G805*Input!L805/100</f>
        <v>2.1255632682254451E-2</v>
      </c>
      <c r="I805" s="137">
        <v>0</v>
      </c>
      <c r="J805" s="141">
        <f>(((C805*$G$4*0.000000001*Input!G805*(234/233))-(I805*0.000000000000001))/Input!F805)*1000000000000</f>
        <v>756.34482560999118</v>
      </c>
      <c r="K805" s="137">
        <f>J805*Input!P805/100</f>
        <v>4.039384373825369</v>
      </c>
      <c r="L805" s="142">
        <f t="shared" si="2550"/>
        <v>10.459699157860546</v>
      </c>
      <c r="M805" s="143">
        <f>L805*Input!P805/100</f>
        <v>5.5861749697436076E-2</v>
      </c>
      <c r="N805" s="137">
        <v>0</v>
      </c>
      <c r="O805" s="141">
        <f>(((G805*$D$4*0.000000001*Input!G805*(238/236))-(N805*0.000000001))/Input!F805)*1000000</f>
        <v>13.713511717432521</v>
      </c>
      <c r="P805" s="137">
        <f>O805*Input!N805/100</f>
        <v>1.07801925945216E-3</v>
      </c>
      <c r="Q805" s="144">
        <f t="shared" si="2551"/>
        <v>10.231639844924771</v>
      </c>
      <c r="R805" s="145">
        <f>Q805*Input!N805/100</f>
        <v>8.0430928531499896E-4</v>
      </c>
      <c r="S805" s="143">
        <f>Input!S805*0.0000028263/0.000000000155125</f>
        <v>1.0001026732945704</v>
      </c>
      <c r="T805" s="137">
        <f>S805*Input!T805/100</f>
        <v>1.0109284826406769E-3</v>
      </c>
      <c r="U805" s="143">
        <f>S805</f>
        <v>1.0001026732945704</v>
      </c>
      <c r="V805" s="137">
        <f>U805*Input!T805/100</f>
        <v>1.0109284826406769E-3</v>
      </c>
      <c r="W805" s="146">
        <v>0</v>
      </c>
      <c r="X805" s="141">
        <f>((($L$4*0.000000001*Input!G805/Input!W805*(232/229))-(W805*0.000000001))/Input!F805)*1000000000</f>
        <v>0.89637346672837515</v>
      </c>
      <c r="Y805" s="141">
        <f>X805*Input!X805/100</f>
        <v>3.035050770113552E-3</v>
      </c>
      <c r="Z805" s="141">
        <f t="shared" si="2552"/>
        <v>2.1886875269920745E-4</v>
      </c>
      <c r="AA805" s="141">
        <f>Z805*Input!X805/100</f>
        <v>7.410725563509075E-7</v>
      </c>
      <c r="AB805" s="142">
        <v>0</v>
      </c>
      <c r="AC805" s="142">
        <v>0.85</v>
      </c>
      <c r="AD805" s="141">
        <f>(((Input!G805*$L$4*0.000000001*Input!U805*(230/229))-((AB805*0.000000000000001)+(Input!G805*AC805*0.000000000000001)))/Input!F805)*1000000000000</f>
        <v>226.09058165699574</v>
      </c>
      <c r="AE805" s="141">
        <f>AD805*Input!V805/100</f>
        <v>0.47849703855493286</v>
      </c>
      <c r="AF805" s="141">
        <f t="shared" si="2553"/>
        <v>10.307135838506429</v>
      </c>
      <c r="AG805" s="141">
        <f>AF805*Input!V805/100</f>
        <v>2.1813973578921689E-2</v>
      </c>
      <c r="AH805" s="137">
        <f t="shared" si="2554"/>
        <v>47092.770034065041</v>
      </c>
      <c r="AI805" s="146">
        <f t="shared" si="2555"/>
        <v>188.03876956971862</v>
      </c>
      <c r="AJ805" s="143">
        <f t="shared" si="2556"/>
        <v>0.10267329457036567</v>
      </c>
      <c r="AK805" s="146">
        <f t="shared" si="2557"/>
        <v>1.0109284826406768</v>
      </c>
      <c r="AL805" s="146">
        <f t="shared" si="2558"/>
        <v>1.0073786797352045</v>
      </c>
      <c r="AM805" s="146">
        <f t="shared" si="2559"/>
        <v>2.1334816619329794E-3</v>
      </c>
      <c r="AN805" s="137">
        <f>AF805/Q805</f>
        <v>1.0073786797352045</v>
      </c>
      <c r="AO805" s="141">
        <f t="shared" si="2560"/>
        <v>2.1334816619329794E-3</v>
      </c>
      <c r="AP805" s="137" t="str">
        <f t="shared" si="2561"/>
        <v>Out of range</v>
      </c>
      <c r="AQ805" s="137" t="e">
        <f t="shared" si="2562"/>
        <v>#VALUE!</v>
      </c>
      <c r="AR805" s="137" t="e">
        <f t="shared" si="2563"/>
        <v>#VALUE!</v>
      </c>
      <c r="AS805" s="145">
        <f t="shared" si="2564"/>
        <v>2.1391365999632357E-5</v>
      </c>
      <c r="AT805" s="145">
        <f t="shared" si="2565"/>
        <v>7.2449017528022894E-8</v>
      </c>
      <c r="AU805" s="137">
        <v>0.75</v>
      </c>
      <c r="AV805" s="137">
        <f t="shared" si="2566"/>
        <v>0.375</v>
      </c>
      <c r="AW805" s="137" t="str">
        <f t="shared" si="2567"/>
        <v>Out of range</v>
      </c>
      <c r="AX805" s="147">
        <f t="shared" si="2568"/>
        <v>0</v>
      </c>
      <c r="AY805" s="147" t="e">
        <f t="shared" si="2569"/>
        <v>#VALUE!</v>
      </c>
      <c r="AZ805" s="137" t="str">
        <f>Input!B805</f>
        <v>Hu1-13</v>
      </c>
      <c r="BA805" s="148">
        <f>Input!E805</f>
        <v>0</v>
      </c>
      <c r="BB805" s="137" t="e">
        <f t="shared" si="2570"/>
        <v>#VALUE!</v>
      </c>
      <c r="BC805" s="143" t="e">
        <f t="shared" si="2571"/>
        <v>#VALUE!</v>
      </c>
      <c r="BD805" s="137" t="e">
        <f t="shared" si="2572"/>
        <v>#VALUE!</v>
      </c>
      <c r="BE805" s="149" t="e">
        <f t="shared" si="2573"/>
        <v>#VALUE!</v>
      </c>
      <c r="BF805" s="150" t="e">
        <f t="shared" si="2574"/>
        <v>#VALUE!</v>
      </c>
      <c r="BG805" s="151"/>
      <c r="BH805" s="151"/>
      <c r="BI805" s="151"/>
      <c r="BJ805" s="151"/>
      <c r="BK805" s="151"/>
      <c r="BL805" s="151"/>
      <c r="BM805" s="155"/>
      <c r="BN805" s="151"/>
      <c r="BO805" s="151"/>
      <c r="BP805" s="151"/>
      <c r="BQ805" s="151"/>
      <c r="BR805" s="151"/>
      <c r="BS805" s="151"/>
      <c r="BT805" s="151"/>
      <c r="BU805" s="151"/>
      <c r="BV805" s="151"/>
      <c r="BW805" s="151"/>
      <c r="BX805" s="151"/>
      <c r="BY805" s="151"/>
      <c r="BZ805" s="151"/>
      <c r="CA805" s="151"/>
      <c r="CB805" s="151"/>
      <c r="CC805" s="151"/>
      <c r="CD805" s="151"/>
      <c r="CE805" s="151"/>
      <c r="CF805" s="151"/>
      <c r="CG805" s="151"/>
      <c r="CH805" s="151"/>
      <c r="CI805" s="151"/>
      <c r="CJ805" s="151"/>
      <c r="CK805" s="151"/>
      <c r="CL805" s="151"/>
      <c r="CM805" s="151"/>
      <c r="CN805" s="151"/>
      <c r="CO805" s="151"/>
      <c r="CP805" s="151"/>
      <c r="CQ805" s="151"/>
      <c r="CR805" s="151"/>
      <c r="CS805" s="151"/>
      <c r="CT805" s="151"/>
      <c r="CU805" s="151"/>
      <c r="CV805" s="151"/>
      <c r="CW805" s="151"/>
      <c r="CX805" s="151"/>
      <c r="CY805" s="151"/>
      <c r="CZ805" s="151"/>
      <c r="DA805" s="151"/>
      <c r="DB805" s="151"/>
      <c r="DC805" s="151"/>
      <c r="DD805" s="151"/>
      <c r="DE805" s="151"/>
    </row>
    <row r="806" spans="1:109" ht="15" customHeight="1" x14ac:dyDescent="0.2">
      <c r="A806" s="9">
        <f>Input!A806</f>
        <v>9799</v>
      </c>
      <c r="B806" s="9" t="str">
        <f>Input!B806</f>
        <v>IS 19B</v>
      </c>
      <c r="C806" s="9">
        <f>Input!O806</f>
        <v>3.3093783707072872</v>
      </c>
      <c r="D806" s="9">
        <f>C806*Input!P806/100</f>
        <v>7.6447988385915308E-3</v>
      </c>
      <c r="E806" s="11">
        <f>Input!M806</f>
        <v>2.9782050041826094</v>
      </c>
      <c r="F806" s="12">
        <f>E806*Input!N806/100</f>
        <v>1.6209304087288603E-4</v>
      </c>
      <c r="G806" s="13">
        <f t="shared" si="2549"/>
        <v>410.63490597669818</v>
      </c>
      <c r="H806" s="12">
        <f>G806*Input!L806/100</f>
        <v>1.4337220305094425E-2</v>
      </c>
      <c r="I806" s="9">
        <v>0.3</v>
      </c>
      <c r="J806" s="21">
        <f>(((C806*$G$4*0.000000001*Input!G806*(234/233))-(I806*0.000000000000001))/Input!F806)*1000000000000</f>
        <v>360.89484885566588</v>
      </c>
      <c r="K806" s="9">
        <f>J806*Input!P806/100</f>
        <v>0.8336818013335261</v>
      </c>
      <c r="L806" s="14">
        <f t="shared" si="2550"/>
        <v>4.9909134284185841</v>
      </c>
      <c r="M806" s="22">
        <f>L806*Input!P806/100</f>
        <v>1.1529213316557334E-2</v>
      </c>
      <c r="N806" s="9">
        <v>5.0000000000000001E-3</v>
      </c>
      <c r="O806" s="21">
        <f>(((G806*$D$4*0.000000001*Input!G806*(238/236))-(N806*0.000000001))/Input!F806)*1000000</f>
        <v>4.510923636313044</v>
      </c>
      <c r="P806" s="9">
        <f>O806*Input!N806/100</f>
        <v>2.4551343118706445E-4</v>
      </c>
      <c r="Q806" s="23">
        <f t="shared" si="2551"/>
        <v>3.3655964253155264</v>
      </c>
      <c r="R806" s="24">
        <f>Q806*Input!N806/100</f>
        <v>1.8317736964518878E-4</v>
      </c>
      <c r="S806" s="65">
        <f>Input!S806*0.0000028263/0.000000000155125</f>
        <v>1.4706122421695986</v>
      </c>
      <c r="T806" s="9">
        <f>S806*Input!T806/100</f>
        <v>8.9209074052422289E-4</v>
      </c>
      <c r="U806" s="9">
        <f>S806*1/((U805+U807)/2)</f>
        <v>1.4704612650669762</v>
      </c>
      <c r="V806" s="9">
        <f>U806*Input!T806/100</f>
        <v>8.9199915603211906E-4</v>
      </c>
      <c r="W806" s="3">
        <v>3.0000000000000001E-3</v>
      </c>
      <c r="X806" s="21">
        <f>((($L$4*0.000000001*Input!G806/Input!W806*(232/229))-(W806*0.000000001))/Input!F806)*1000000000</f>
        <v>128.913986360199</v>
      </c>
      <c r="Y806" s="21">
        <f>X806*Input!X806/100</f>
        <v>0.21510217579449378</v>
      </c>
      <c r="Z806" s="21">
        <f t="shared" si="2552"/>
        <v>3.147710686163066E-2</v>
      </c>
      <c r="AA806" s="21">
        <f>Z806*Input!X806/100</f>
        <v>5.2521796624411613E-5</v>
      </c>
      <c r="AB806" s="14">
        <v>0.05</v>
      </c>
      <c r="AC806" s="14">
        <v>0.85</v>
      </c>
      <c r="AD806" s="21">
        <f>(((Input!G806*$L$4*0.000000001*Input!U806*(230/229))-((AB806*0.000000000000001)+(Input!G806*AC806*0.000000000000001)))/Input!F806)*1000000000000</f>
        <v>27.680855865616046</v>
      </c>
      <c r="AE806" s="21">
        <f>AD806*Input!V806/100</f>
        <v>6.2290614349954539E-2</v>
      </c>
      <c r="AF806" s="21">
        <f t="shared" si="2553"/>
        <v>1.2619293534565239</v>
      </c>
      <c r="AG806" s="21">
        <f>AF806*Input!V806/100</f>
        <v>2.8397371481092533E-3</v>
      </c>
      <c r="AH806" s="9">
        <f t="shared" si="2554"/>
        <v>40.090385657227145</v>
      </c>
      <c r="AI806" s="3">
        <f t="shared" si="2555"/>
        <v>0.11231064289070507</v>
      </c>
      <c r="AJ806" s="22">
        <f t="shared" si="2556"/>
        <v>470.46126506697618</v>
      </c>
      <c r="AK806" s="3">
        <f t="shared" si="2557"/>
        <v>0.8919991560321191</v>
      </c>
      <c r="AL806" s="3">
        <f t="shared" si="2558"/>
        <v>0.37494969508657516</v>
      </c>
      <c r="AM806" s="3">
        <f t="shared" si="2559"/>
        <v>8.4400125498899469E-4</v>
      </c>
      <c r="AN806" s="9">
        <f>AL806*1/((AN805+AN807)/2)</f>
        <v>0.37220332594802674</v>
      </c>
      <c r="AO806" s="21">
        <f t="shared" si="2560"/>
        <v>8.3781925503013965E-4</v>
      </c>
      <c r="AP806" s="58">
        <f t="shared" si="2561"/>
        <v>31.363299999999999</v>
      </c>
      <c r="AQ806" s="58">
        <f t="shared" si="2562"/>
        <v>8.0299999999999996E-2</v>
      </c>
      <c r="AR806" s="58">
        <f t="shared" si="2563"/>
        <v>0.25603173135480006</v>
      </c>
      <c r="AS806" s="67">
        <f t="shared" si="2564"/>
        <v>9.3526088347564325E-3</v>
      </c>
      <c r="AT806" s="67">
        <f t="shared" si="2565"/>
        <v>1.5613794229964549E-5</v>
      </c>
      <c r="AU806" s="58">
        <v>0.75</v>
      </c>
      <c r="AV806" s="58">
        <f t="shared" si="2566"/>
        <v>0.375</v>
      </c>
      <c r="AW806" s="58">
        <f t="shared" si="2567"/>
        <v>30.856100000000001</v>
      </c>
      <c r="AX806" s="57">
        <f t="shared" si="2568"/>
        <v>0.27738035999999999</v>
      </c>
      <c r="AY806" s="47">
        <f t="shared" si="2569"/>
        <v>0.26761923369074841</v>
      </c>
      <c r="AZ806" s="9" t="str">
        <f>Input!B806</f>
        <v>IS 19B</v>
      </c>
      <c r="BA806" s="48">
        <f>Input!E806</f>
        <v>-242.7</v>
      </c>
      <c r="BB806" s="58">
        <f t="shared" si="2570"/>
        <v>513.33169947692829</v>
      </c>
      <c r="BC806" s="22">
        <f t="shared" si="2571"/>
        <v>1.0531993480524171</v>
      </c>
      <c r="BD806" s="9">
        <f t="shared" si="2572"/>
        <v>30798.100000000002</v>
      </c>
      <c r="BE806" s="49">
        <f t="shared" si="2573"/>
        <v>133.80961684537419</v>
      </c>
      <c r="BF806" s="89">
        <f t="shared" si="2574"/>
        <v>0.86731386562380985</v>
      </c>
      <c r="BG806" s="85"/>
      <c r="BH806" s="85"/>
      <c r="BI806" s="85"/>
      <c r="BJ806" s="85"/>
      <c r="BK806" s="85"/>
      <c r="BL806" s="85"/>
      <c r="BM806" s="90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s="154" customFormat="1" ht="15" customHeight="1" x14ac:dyDescent="0.2">
      <c r="A807" s="137">
        <f>Input!A807</f>
        <v>9186</v>
      </c>
      <c r="B807" s="137" t="str">
        <f>Input!B807</f>
        <v>Hu1-13</v>
      </c>
      <c r="C807" s="137">
        <f>Input!O807</f>
        <v>2.0678613200020579</v>
      </c>
      <c r="D807" s="137">
        <f>C807*Input!P807/100</f>
        <v>1.1043754674354547E-2</v>
      </c>
      <c r="E807" s="138">
        <f>Input!M807</f>
        <v>2.6994290770891527</v>
      </c>
      <c r="F807" s="139">
        <f>E807*Input!N807/100</f>
        <v>2.122021400928296E-4</v>
      </c>
      <c r="G807" s="140">
        <f t="shared" si="2549"/>
        <v>372.19728114905234</v>
      </c>
      <c r="H807" s="139">
        <f>G807*Input!L807/100</f>
        <v>2.1255632682254451E-2</v>
      </c>
      <c r="I807" s="137">
        <v>0</v>
      </c>
      <c r="J807" s="141">
        <f>(((C807*$G$4*0.000000001*Input!G807*(234/233))-(I807*0.000000000000001))/Input!F807)*1000000000000</f>
        <v>756.34482560999118</v>
      </c>
      <c r="K807" s="137">
        <f>J807*Input!P807/100</f>
        <v>4.039384373825369</v>
      </c>
      <c r="L807" s="142">
        <f t="shared" si="2550"/>
        <v>10.459699157860546</v>
      </c>
      <c r="M807" s="143">
        <f>L807*Input!P807/100</f>
        <v>5.5861749697436076E-2</v>
      </c>
      <c r="N807" s="137">
        <v>0</v>
      </c>
      <c r="O807" s="141">
        <f>(((G807*$D$4*0.000000001*Input!G807*(238/236))-(N807*0.000000001))/Input!F807)*1000000</f>
        <v>13.713511717432521</v>
      </c>
      <c r="P807" s="137">
        <f>O807*Input!N807/100</f>
        <v>1.07801925945216E-3</v>
      </c>
      <c r="Q807" s="144">
        <f t="shared" si="2551"/>
        <v>10.231639844924771</v>
      </c>
      <c r="R807" s="145">
        <f>Q807*Input!N807/100</f>
        <v>8.0430928531499896E-4</v>
      </c>
      <c r="S807" s="143">
        <f>Input!S807*0.0000028263/0.000000000155125</f>
        <v>1.0001026732945704</v>
      </c>
      <c r="T807" s="137">
        <f>S807*Input!T807/100</f>
        <v>1.0109284826406769E-3</v>
      </c>
      <c r="U807" s="143">
        <f>S807</f>
        <v>1.0001026732945704</v>
      </c>
      <c r="V807" s="137">
        <f>U807*Input!T807/100</f>
        <v>1.0109284826406769E-3</v>
      </c>
      <c r="W807" s="146">
        <v>0</v>
      </c>
      <c r="X807" s="141">
        <f>((($L$4*0.000000001*Input!G807/Input!W807*(232/229))-(W807*0.000000001))/Input!F807)*1000000000</f>
        <v>0.89637346672837515</v>
      </c>
      <c r="Y807" s="141">
        <f>X807*Input!X807/100</f>
        <v>3.035050770113552E-3</v>
      </c>
      <c r="Z807" s="141">
        <f t="shared" si="2552"/>
        <v>2.1886875269920745E-4</v>
      </c>
      <c r="AA807" s="141">
        <f>Z807*Input!X807/100</f>
        <v>7.410725563509075E-7</v>
      </c>
      <c r="AB807" s="142">
        <v>0</v>
      </c>
      <c r="AC807" s="142">
        <v>0.85</v>
      </c>
      <c r="AD807" s="141">
        <f>(((Input!G807*$L$4*0.000000001*Input!U807*(230/229))-((AB807*0.000000000000001)+(Input!G807*AC807*0.000000000000001)))/Input!F807)*1000000000000</f>
        <v>226.09058165699574</v>
      </c>
      <c r="AE807" s="141">
        <f>AD807*Input!V807/100</f>
        <v>0.47849703855493286</v>
      </c>
      <c r="AF807" s="141">
        <f t="shared" si="2553"/>
        <v>10.307135838506429</v>
      </c>
      <c r="AG807" s="141">
        <f>AF807*Input!V807/100</f>
        <v>2.1813973578921689E-2</v>
      </c>
      <c r="AH807" s="137">
        <f t="shared" si="2554"/>
        <v>47092.770034065041</v>
      </c>
      <c r="AI807" s="146">
        <f t="shared" si="2555"/>
        <v>188.03876956971862</v>
      </c>
      <c r="AJ807" s="143">
        <f t="shared" si="2556"/>
        <v>0.10267329457036567</v>
      </c>
      <c r="AK807" s="146">
        <f t="shared" si="2557"/>
        <v>1.0109284826406768</v>
      </c>
      <c r="AL807" s="146">
        <f t="shared" si="2558"/>
        <v>1.0073786797352045</v>
      </c>
      <c r="AM807" s="146">
        <f t="shared" si="2559"/>
        <v>2.1334816619329794E-3</v>
      </c>
      <c r="AN807" s="137">
        <f>AF807/Q807</f>
        <v>1.0073786797352045</v>
      </c>
      <c r="AO807" s="141">
        <f t="shared" si="2560"/>
        <v>2.1334816619329794E-3</v>
      </c>
      <c r="AP807" s="137" t="str">
        <f t="shared" si="2561"/>
        <v>Out of range</v>
      </c>
      <c r="AQ807" s="137" t="e">
        <f t="shared" si="2562"/>
        <v>#VALUE!</v>
      </c>
      <c r="AR807" s="137" t="e">
        <f t="shared" si="2563"/>
        <v>#VALUE!</v>
      </c>
      <c r="AS807" s="145">
        <f t="shared" si="2564"/>
        <v>2.1391365999632357E-5</v>
      </c>
      <c r="AT807" s="145">
        <f t="shared" si="2565"/>
        <v>7.2449017528022894E-8</v>
      </c>
      <c r="AU807" s="137">
        <v>0.75</v>
      </c>
      <c r="AV807" s="137">
        <f t="shared" si="2566"/>
        <v>0.375</v>
      </c>
      <c r="AW807" s="137" t="str">
        <f t="shared" si="2567"/>
        <v>Out of range</v>
      </c>
      <c r="AX807" s="147">
        <f t="shared" si="2568"/>
        <v>71.256510665799993</v>
      </c>
      <c r="AY807" s="147" t="e">
        <f t="shared" si="2569"/>
        <v>#VALUE!</v>
      </c>
      <c r="AZ807" s="137" t="str">
        <f>Input!B807</f>
        <v>Hu1-13</v>
      </c>
      <c r="BA807" s="148">
        <f>Input!E807</f>
        <v>0</v>
      </c>
      <c r="BB807" s="137" t="e">
        <f t="shared" si="2570"/>
        <v>#VALUE!</v>
      </c>
      <c r="BC807" s="143" t="e">
        <f t="shared" si="2571"/>
        <v>#VALUE!</v>
      </c>
      <c r="BD807" s="137" t="e">
        <f t="shared" si="2572"/>
        <v>#VALUE!</v>
      </c>
      <c r="BE807" s="149" t="e">
        <f t="shared" si="2573"/>
        <v>#VALUE!</v>
      </c>
      <c r="BF807" s="150" t="e">
        <f t="shared" si="2574"/>
        <v>#VALUE!</v>
      </c>
      <c r="BG807" s="151"/>
      <c r="BH807" s="151"/>
      <c r="BI807" s="151"/>
      <c r="BJ807" s="151"/>
      <c r="BK807" s="151"/>
      <c r="BL807" s="151"/>
      <c r="BM807" s="155"/>
      <c r="BN807" s="151"/>
      <c r="BO807" s="151"/>
      <c r="BP807" s="151"/>
      <c r="BQ807" s="151"/>
      <c r="BR807" s="151"/>
      <c r="BS807" s="151"/>
      <c r="BT807" s="151"/>
      <c r="BU807" s="151"/>
      <c r="BV807" s="151"/>
      <c r="BW807" s="151"/>
      <c r="BX807" s="151"/>
      <c r="BY807" s="151"/>
      <c r="BZ807" s="151"/>
      <c r="CA807" s="151"/>
      <c r="CB807" s="151"/>
      <c r="CC807" s="151"/>
      <c r="CD807" s="151"/>
      <c r="CE807" s="151"/>
      <c r="CF807" s="151"/>
      <c r="CG807" s="151"/>
      <c r="CH807" s="151"/>
      <c r="CI807" s="151"/>
      <c r="CJ807" s="151"/>
      <c r="CK807" s="151"/>
      <c r="CL807" s="151"/>
      <c r="CM807" s="151"/>
      <c r="CN807" s="151"/>
      <c r="CO807" s="151"/>
      <c r="CP807" s="151"/>
      <c r="CQ807" s="151"/>
      <c r="CR807" s="151"/>
      <c r="CS807" s="151"/>
      <c r="CT807" s="151"/>
      <c r="CU807" s="151"/>
      <c r="CV807" s="151"/>
      <c r="CW807" s="151"/>
      <c r="CX807" s="151"/>
      <c r="CY807" s="151"/>
      <c r="CZ807" s="151"/>
      <c r="DA807" s="151"/>
      <c r="DB807" s="151"/>
      <c r="DC807" s="151"/>
      <c r="DD807" s="151"/>
      <c r="DE807" s="151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Y807"/>
  <sheetViews>
    <sheetView zoomScaleNormal="100" workbookViewId="0">
      <pane ySplit="3" topLeftCell="A801" activePane="bottomLeft" state="frozenSplit"/>
      <selection pane="bottomLeft" activeCell="A809" sqref="A809:XFD821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1.85546875" style="99" bestFit="1" customWidth="1"/>
    <col min="4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2.5703125" style="8" bestFit="1" customWidth="1"/>
    <col min="11" max="11" width="13" style="77" bestFit="1" customWidth="1"/>
    <col min="12" max="12" width="11.42578125" style="77"/>
    <col min="13" max="13" width="14.42578125" style="99" bestFit="1" customWidth="1"/>
    <col min="14" max="14" width="11.42578125" style="99"/>
    <col min="15" max="15" width="13.5703125" style="99" bestFit="1" customWidth="1"/>
    <col min="16" max="16" width="11.42578125" style="99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71" t="s">
        <v>72</v>
      </c>
      <c r="N1" s="169" t="s">
        <v>4</v>
      </c>
      <c r="O1" s="171" t="s">
        <v>83</v>
      </c>
      <c r="P1" s="169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96</v>
      </c>
      <c r="D2" s="81" t="s">
        <v>33</v>
      </c>
      <c r="E2" s="81" t="s">
        <v>36</v>
      </c>
      <c r="F2" s="81" t="s">
        <v>37</v>
      </c>
      <c r="G2" s="81" t="s">
        <v>84</v>
      </c>
      <c r="H2" s="81" t="s">
        <v>85</v>
      </c>
      <c r="I2" s="105" t="s">
        <v>84</v>
      </c>
      <c r="J2" s="105" t="s">
        <v>37</v>
      </c>
      <c r="K2" s="102" t="s">
        <v>39</v>
      </c>
      <c r="L2" s="102" t="s">
        <v>50</v>
      </c>
      <c r="M2" s="172" t="s">
        <v>40</v>
      </c>
      <c r="N2" s="170" t="s">
        <v>40</v>
      </c>
      <c r="O2" s="172" t="s">
        <v>86</v>
      </c>
      <c r="P2" s="170" t="s">
        <v>40</v>
      </c>
      <c r="Q2" s="102" t="s">
        <v>39</v>
      </c>
      <c r="R2" s="102" t="s">
        <v>50</v>
      </c>
      <c r="S2" s="82" t="s">
        <v>12</v>
      </c>
    </row>
    <row r="9" spans="1:19" s="156" customFormat="1" x14ac:dyDescent="0.2">
      <c r="A9" s="156">
        <f>Input!A9</f>
        <v>8717</v>
      </c>
      <c r="B9" s="156" t="str">
        <f>Input!B9</f>
        <v>Hu1-13</v>
      </c>
      <c r="C9" s="157">
        <f>Calc!O9*1000</f>
        <v>13711.237382129008</v>
      </c>
      <c r="D9" s="157">
        <f>Calc!P9*1000</f>
        <v>1.5265562151746486</v>
      </c>
      <c r="E9" s="157">
        <f>Calc!X9</f>
        <v>0.90947775513857021</v>
      </c>
      <c r="F9" s="157">
        <f>Calc!Y9</f>
        <v>6.4664189150619895E-3</v>
      </c>
      <c r="G9" s="157">
        <f>Calc!AN9</f>
        <v>1.0051146296482598</v>
      </c>
      <c r="H9" s="157">
        <f>Calc!AO9</f>
        <v>3.1477743045694056E-3</v>
      </c>
      <c r="I9" s="158">
        <f>Calc!AH9</f>
        <v>46302.235042368338</v>
      </c>
      <c r="J9" s="158">
        <f>Calc!AI9</f>
        <v>359.69447995193804</v>
      </c>
      <c r="K9" s="159">
        <f>Calc!AJ9</f>
        <v>2.5029507589686695</v>
      </c>
      <c r="L9" s="159">
        <f>Calc!AK9</f>
        <v>2.6245940916585888</v>
      </c>
      <c r="M9" s="157" t="str">
        <f>Calc!AP9</f>
        <v>Out of range</v>
      </c>
      <c r="N9" s="157" t="e">
        <f>Calc!AQ9</f>
        <v>#VALUE!</v>
      </c>
      <c r="O9" s="157" t="str">
        <f>Calc!AW9</f>
        <v>Out of range</v>
      </c>
      <c r="P9" s="157">
        <f>Calc!AX9</f>
        <v>325.41891566779998</v>
      </c>
      <c r="Q9" s="159" t="e">
        <f>Calc!BB9</f>
        <v>#VALUE!</v>
      </c>
      <c r="R9" s="159" t="e">
        <f>Calc!BC9</f>
        <v>#VALUE!</v>
      </c>
      <c r="S9" s="156">
        <f>Input!E9</f>
        <v>0</v>
      </c>
    </row>
    <row r="10" spans="1:19" x14ac:dyDescent="0.2">
      <c r="A10" s="1">
        <f>Input!A10</f>
        <v>8945</v>
      </c>
      <c r="B10" s="1" t="str">
        <f>Input!B10</f>
        <v>NH-2 Top, w</v>
      </c>
      <c r="C10" s="99">
        <f>Calc!O10*1000</f>
        <v>294.96939167002967</v>
      </c>
      <c r="D10" s="99">
        <f>Calc!P10*1000</f>
        <v>2.9217817673148239E-2</v>
      </c>
      <c r="E10" s="99">
        <f>Calc!X10</f>
        <v>0.29570169499087112</v>
      </c>
      <c r="F10" s="99">
        <f>Calc!Y10</f>
        <v>6.0573734325167943E-4</v>
      </c>
      <c r="G10" s="99">
        <f>Calc!AN10</f>
        <v>1.1036908549327784</v>
      </c>
      <c r="H10" s="5">
        <f>Calc!AO10</f>
        <v>2.7004836806282738E-3</v>
      </c>
      <c r="I10" s="8">
        <f>Calc!AH10</f>
        <v>3381.3332037345995</v>
      </c>
      <c r="J10" s="8">
        <f>Calc!AI10</f>
        <v>10.784887042929848</v>
      </c>
      <c r="K10" s="77">
        <f>Calc!AJ10</f>
        <v>68.729786336211291</v>
      </c>
      <c r="L10" s="77">
        <f>Calc!AK10</f>
        <v>3.6029113496020426</v>
      </c>
      <c r="M10" s="99" t="str">
        <f>Calc!AP10</f>
        <v>Out of range</v>
      </c>
      <c r="N10" s="99" t="e">
        <f>Calc!AQ10</f>
        <v>#VALUE!</v>
      </c>
      <c r="O10" s="99" t="str">
        <f>Calc!AW10</f>
        <v>Out of range</v>
      </c>
      <c r="P10" s="99">
        <f>Calc!AX10</f>
        <v>264.8051121826</v>
      </c>
      <c r="Q10" s="77" t="e">
        <f>Calc!BB10</f>
        <v>#VALUE!</v>
      </c>
      <c r="R10" s="77" t="e">
        <f>Calc!BC10</f>
        <v>#VALUE!</v>
      </c>
      <c r="S10" s="1">
        <f>Input!E10</f>
        <v>0</v>
      </c>
    </row>
    <row r="11" spans="1:19" s="156" customFormat="1" x14ac:dyDescent="0.2">
      <c r="A11" s="156">
        <f>Input!A11</f>
        <v>8717</v>
      </c>
      <c r="B11" s="156" t="str">
        <f>Input!B11</f>
        <v>Hu1-13</v>
      </c>
      <c r="C11" s="157">
        <f>Calc!O11*1000</f>
        <v>13711.237382129008</v>
      </c>
      <c r="D11" s="157">
        <f>Calc!P11*1000</f>
        <v>1.5265562151746486</v>
      </c>
      <c r="E11" s="157">
        <f>Calc!X11</f>
        <v>0.90947775513857021</v>
      </c>
      <c r="F11" s="157">
        <f>Calc!Y11</f>
        <v>6.4664189150619895E-3</v>
      </c>
      <c r="G11" s="157">
        <f>Calc!AN11</f>
        <v>1.0051146296482598</v>
      </c>
      <c r="H11" s="157">
        <f>Calc!AO11</f>
        <v>3.1477743045694056E-3</v>
      </c>
      <c r="I11" s="158">
        <f>Calc!AH11</f>
        <v>46302.235042368338</v>
      </c>
      <c r="J11" s="158">
        <f>Calc!AI11</f>
        <v>359.69447995193804</v>
      </c>
      <c r="K11" s="159">
        <f>Calc!AJ11</f>
        <v>2.5029507589686695</v>
      </c>
      <c r="L11" s="159">
        <f>Calc!AK11</f>
        <v>2.6245940916585888</v>
      </c>
      <c r="M11" s="157" t="str">
        <f>Calc!AP11</f>
        <v>Out of range</v>
      </c>
      <c r="N11" s="157" t="e">
        <f>Calc!AQ11</f>
        <v>#VALUE!</v>
      </c>
      <c r="O11" s="157" t="str">
        <f>Calc!AW11</f>
        <v>Out of range</v>
      </c>
      <c r="P11" s="157">
        <f>Calc!AX11</f>
        <v>329.8192826504</v>
      </c>
      <c r="Q11" s="159" t="e">
        <f>Calc!BB11</f>
        <v>#VALUE!</v>
      </c>
      <c r="R11" s="159" t="e">
        <f>Calc!BC11</f>
        <v>#VALUE!</v>
      </c>
      <c r="S11" s="156">
        <f>Input!E11</f>
        <v>0</v>
      </c>
    </row>
    <row r="12" spans="1:19" x14ac:dyDescent="0.2">
      <c r="A12" s="1">
        <f>Input!A12</f>
        <v>8946</v>
      </c>
      <c r="B12" s="1" t="str">
        <f>Input!B12</f>
        <v>NH-2 Top, b</v>
      </c>
      <c r="C12" s="99">
        <f>Calc!O12*1000</f>
        <v>293.14683848383282</v>
      </c>
      <c r="D12" s="99">
        <f>Calc!P12*1000</f>
        <v>3.334134145962548E-2</v>
      </c>
      <c r="E12" s="99">
        <f>Calc!X12</f>
        <v>0.47150752705905374</v>
      </c>
      <c r="F12" s="99">
        <f>Calc!Y12</f>
        <v>1.0264302521427085E-3</v>
      </c>
      <c r="G12" s="99">
        <f>Calc!AN12</f>
        <v>1.0786134817607065</v>
      </c>
      <c r="H12" s="5">
        <f>Calc!AO12</f>
        <v>3.1711821003773183E-3</v>
      </c>
      <c r="I12" s="8">
        <f>Calc!AH12</f>
        <v>2062.4876968321109</v>
      </c>
      <c r="J12" s="8">
        <f>Calc!AI12</f>
        <v>7.5414679716173767</v>
      </c>
      <c r="K12" s="77">
        <f>Calc!AJ12</f>
        <v>58.501815250502354</v>
      </c>
      <c r="L12" s="77">
        <f>Calc!AK12</f>
        <v>3.9630013715082075</v>
      </c>
      <c r="M12" s="99">
        <f>Calc!AP12</f>
        <v>600.01520000000005</v>
      </c>
      <c r="N12" s="99" t="e">
        <f>Calc!AQ12</f>
        <v>#VALUE!</v>
      </c>
      <c r="O12" s="99">
        <f>Calc!AW12</f>
        <v>599.98249999999996</v>
      </c>
      <c r="P12" s="99">
        <f>Calc!AX12</f>
        <v>266.98920351700002</v>
      </c>
      <c r="Q12" s="77">
        <f>Calc!BB12</f>
        <v>318.87153925805228</v>
      </c>
      <c r="R12" s="77">
        <f>Calc!BC12</f>
        <v>241.58541467209278</v>
      </c>
      <c r="S12" s="1">
        <f>Input!E12</f>
        <v>0</v>
      </c>
    </row>
    <row r="13" spans="1:19" s="156" customFormat="1" x14ac:dyDescent="0.2">
      <c r="A13" s="156">
        <f>Input!A13</f>
        <v>8717</v>
      </c>
      <c r="B13" s="156" t="str">
        <f>Input!B13</f>
        <v>Hu1-13</v>
      </c>
      <c r="C13" s="157">
        <f>Calc!O13*1000</f>
        <v>13718.357605395049</v>
      </c>
      <c r="D13" s="157">
        <f>Calc!P13*1000</f>
        <v>1.264135917853576</v>
      </c>
      <c r="E13" s="157">
        <f>Calc!X13</f>
        <v>0.89544505064527324</v>
      </c>
      <c r="F13" s="157">
        <f>Calc!Y13</f>
        <v>6.4786547434429317E-3</v>
      </c>
      <c r="G13" s="157">
        <f>Calc!AN13</f>
        <v>1.0079473246218995</v>
      </c>
      <c r="H13" s="157">
        <f>Calc!AO13</f>
        <v>2.6845209678131947E-3</v>
      </c>
      <c r="I13" s="158">
        <f>Calc!AH13</f>
        <v>47184.874914801694</v>
      </c>
      <c r="J13" s="158">
        <f>Calc!AI13</f>
        <v>363.75824989219012</v>
      </c>
      <c r="K13" s="159">
        <f>Calc!AJ13</f>
        <v>0.58784555761626223</v>
      </c>
      <c r="L13" s="159">
        <f>Calc!AK13</f>
        <v>2.3440343503879886</v>
      </c>
      <c r="M13" s="157" t="str">
        <f>Calc!AP13</f>
        <v>Out of range</v>
      </c>
      <c r="N13" s="157" t="e">
        <f>Calc!AQ13</f>
        <v>#VALUE!</v>
      </c>
      <c r="O13" s="157" t="str">
        <f>Calc!AW13</f>
        <v>Out of range</v>
      </c>
      <c r="P13" s="157">
        <f>Calc!AX13</f>
        <v>193.3042178691</v>
      </c>
      <c r="Q13" s="159" t="e">
        <f>Calc!BB13</f>
        <v>#VALUE!</v>
      </c>
      <c r="R13" s="159" t="e">
        <f>Calc!BC13</f>
        <v>#VALUE!</v>
      </c>
      <c r="S13" s="156">
        <f>Input!E13</f>
        <v>0</v>
      </c>
    </row>
    <row r="14" spans="1:19" x14ac:dyDescent="0.2">
      <c r="A14" s="1">
        <f>Input!A14</f>
        <v>8948</v>
      </c>
      <c r="B14" s="1" t="str">
        <f>Input!B14</f>
        <v>EH17-08</v>
      </c>
      <c r="C14" s="99">
        <f>Calc!O14*1000</f>
        <v>410.94780201396105</v>
      </c>
      <c r="D14" s="99">
        <f>Calc!P14*1000</f>
        <v>2.5788793772922671E-2</v>
      </c>
      <c r="E14" s="99">
        <f>Calc!X14</f>
        <v>98.290484338287186</v>
      </c>
      <c r="F14" s="99">
        <f>Calc!Y14</f>
        <v>0.16806217380812769</v>
      </c>
      <c r="G14" s="99">
        <f>Calc!AN14</f>
        <v>0.75923830965624384</v>
      </c>
      <c r="H14" s="5">
        <f>Calc!AO14</f>
        <v>1.9328618997372499E-3</v>
      </c>
      <c r="I14" s="8">
        <f>Calc!AH14</f>
        <v>9.7730368274675836</v>
      </c>
      <c r="J14" s="8">
        <f>Calc!AI14</f>
        <v>2.9964689138028196E-2</v>
      </c>
      <c r="K14" s="77">
        <f>Calc!AJ14</f>
        <v>228.24937495400687</v>
      </c>
      <c r="L14" s="77">
        <f>Calc!AK14</f>
        <v>2.0513111547537823</v>
      </c>
      <c r="M14" s="99">
        <f>Calc!AP14</f>
        <v>100.9644</v>
      </c>
      <c r="N14" s="99">
        <f>Calc!AQ14</f>
        <v>0.52200000000000002</v>
      </c>
      <c r="O14" s="99">
        <f>Calc!AW14</f>
        <v>95.924099999999996</v>
      </c>
      <c r="P14" s="99">
        <f>Calc!AX14</f>
        <v>2.6228305747</v>
      </c>
      <c r="Q14" s="77">
        <f>Calc!BB14</f>
        <v>299.33072472657159</v>
      </c>
      <c r="R14" s="77">
        <f>Calc!BC14</f>
        <v>3.4871711382922403</v>
      </c>
      <c r="S14" s="1">
        <f>Input!E14</f>
        <v>0</v>
      </c>
    </row>
    <row r="15" spans="1:19" s="156" customFormat="1" x14ac:dyDescent="0.2">
      <c r="A15" s="156">
        <f>Input!A15</f>
        <v>8717</v>
      </c>
      <c r="B15" s="156" t="str">
        <f>Input!B15</f>
        <v>Hu1-13</v>
      </c>
      <c r="C15" s="157">
        <f>Calc!O15*1000</f>
        <v>13712.509411817811</v>
      </c>
      <c r="D15" s="157">
        <f>Calc!P15*1000</f>
        <v>1.3286522808958749</v>
      </c>
      <c r="E15" s="157">
        <f>Calc!X15</f>
        <v>0.89286927134612948</v>
      </c>
      <c r="F15" s="157">
        <f>Calc!Y15</f>
        <v>6.9392686559617582E-3</v>
      </c>
      <c r="G15" s="157">
        <f>Calc!AN15</f>
        <v>1.0071890308247207</v>
      </c>
      <c r="H15" s="157">
        <f>Calc!AO15</f>
        <v>4.0716864762747225E-3</v>
      </c>
      <c r="I15" s="158">
        <f>Calc!AH15</f>
        <v>47265.237175493836</v>
      </c>
      <c r="J15" s="158">
        <f>Calc!AI15</f>
        <v>414.03772029567187</v>
      </c>
      <c r="K15" s="159">
        <f>Calc!AJ15</f>
        <v>0.74880648836095354</v>
      </c>
      <c r="L15" s="159">
        <f>Calc!AK15</f>
        <v>2.7255530820317051</v>
      </c>
      <c r="M15" s="157" t="str">
        <f>Calc!AP15</f>
        <v>Out of range</v>
      </c>
      <c r="N15" s="157" t="e">
        <f>Calc!AQ15</f>
        <v>#VALUE!</v>
      </c>
      <c r="O15" s="157" t="str">
        <f>Calc!AW15</f>
        <v>Out of range</v>
      </c>
      <c r="P15" s="157">
        <f>Calc!AX15</f>
        <v>159.67371084440001</v>
      </c>
      <c r="Q15" s="159" t="e">
        <f>Calc!BB15</f>
        <v>#VALUE!</v>
      </c>
      <c r="R15" s="159" t="e">
        <f>Calc!BC15</f>
        <v>#VALUE!</v>
      </c>
      <c r="S15" s="156">
        <f>Input!E15</f>
        <v>0</v>
      </c>
    </row>
    <row r="16" spans="1:19" x14ac:dyDescent="0.2">
      <c r="A16" s="1">
        <f>Input!A16</f>
        <v>8949</v>
      </c>
      <c r="B16" s="1" t="str">
        <f>Input!B16</f>
        <v>EH17-09</v>
      </c>
      <c r="C16" s="99">
        <f>Calc!O16*1000</f>
        <v>558.95989626578807</v>
      </c>
      <c r="D16" s="99">
        <f>Calc!P16*1000</f>
        <v>3.5501651929594612E-2</v>
      </c>
      <c r="E16" s="99">
        <f>Calc!X16</f>
        <v>23.241981911022886</v>
      </c>
      <c r="F16" s="99">
        <f>Calc!Y16</f>
        <v>4.9731608255720289E-2</v>
      </c>
      <c r="G16" s="99">
        <f>Calc!AN16</f>
        <v>0.83956101144640682</v>
      </c>
      <c r="H16" s="5">
        <f>Calc!AO16</f>
        <v>2.1749218743316967E-3</v>
      </c>
      <c r="I16" s="8">
        <f>Calc!AH16</f>
        <v>62.094419922724953</v>
      </c>
      <c r="J16" s="8">
        <f>Calc!AI16</f>
        <v>0.20859797293337715</v>
      </c>
      <c r="K16" s="77">
        <f>Calc!AJ16</f>
        <v>343.55203611249351</v>
      </c>
      <c r="L16" s="77">
        <f>Calc!AK16</f>
        <v>1.718375402827077</v>
      </c>
      <c r="M16" s="99">
        <f>Calc!AP16</f>
        <v>101.25839999999999</v>
      </c>
      <c r="N16" s="99">
        <f>Calc!AQ16</f>
        <v>0.48099999999999998</v>
      </c>
      <c r="O16" s="99">
        <f>Calc!AW16</f>
        <v>100.4907</v>
      </c>
      <c r="P16" s="99">
        <f>Calc!AX16</f>
        <v>0.59707096209999999</v>
      </c>
      <c r="Q16" s="77">
        <f>Calc!BB16</f>
        <v>456.39353539819717</v>
      </c>
      <c r="R16" s="77">
        <f>Calc!BC16</f>
        <v>2.4092034210214939</v>
      </c>
      <c r="S16" s="1">
        <f>Input!E16</f>
        <v>0</v>
      </c>
    </row>
    <row r="17" spans="1:19" s="156" customFormat="1" x14ac:dyDescent="0.2">
      <c r="A17" s="156">
        <f>Input!A17</f>
        <v>8717</v>
      </c>
      <c r="B17" s="156" t="str">
        <f>Input!B17</f>
        <v>Hu1-13</v>
      </c>
      <c r="C17" s="157">
        <f>Calc!O17*1000</f>
        <v>13711.875194211199</v>
      </c>
      <c r="D17" s="157">
        <f>Calc!P17*1000</f>
        <v>1.4230005145798252</v>
      </c>
      <c r="E17" s="157">
        <f>Calc!X17</f>
        <v>0.89001500242946718</v>
      </c>
      <c r="F17" s="157">
        <f>Calc!Y17</f>
        <v>8.1523216767246439E-3</v>
      </c>
      <c r="G17" s="157">
        <f>Calc!AN17</f>
        <v>1.0057055230251835</v>
      </c>
      <c r="H17" s="157">
        <f>Calc!AO17</f>
        <v>2.4004474473460847E-3</v>
      </c>
      <c r="I17" s="158">
        <f>Calc!AH17</f>
        <v>47344.785329842598</v>
      </c>
      <c r="J17" s="158">
        <f>Calc!AI17</f>
        <v>448.12119040410346</v>
      </c>
      <c r="K17" s="159">
        <f>Calc!AJ17</f>
        <v>0.51149181010501366</v>
      </c>
      <c r="L17" s="159">
        <f>Calc!AK17</f>
        <v>2.2102798879516672</v>
      </c>
      <c r="M17" s="157" t="str">
        <f>Calc!AP17</f>
        <v>Out of range</v>
      </c>
      <c r="N17" s="157" t="e">
        <f>Calc!AQ17</f>
        <v>#VALUE!</v>
      </c>
      <c r="O17" s="157" t="str">
        <f>Calc!AW17</f>
        <v>Out of range</v>
      </c>
      <c r="P17" s="157">
        <f>Calc!AX17</f>
        <v>215.54555892229999</v>
      </c>
      <c r="Q17" s="159" t="e">
        <f>Calc!BB17</f>
        <v>#VALUE!</v>
      </c>
      <c r="R17" s="159" t="e">
        <f>Calc!BC17</f>
        <v>#VALUE!</v>
      </c>
      <c r="S17" s="156">
        <f>Input!E17</f>
        <v>0</v>
      </c>
    </row>
    <row r="18" spans="1:19" x14ac:dyDescent="0.2">
      <c r="A18" s="1">
        <f>Input!A18</f>
        <v>8991</v>
      </c>
      <c r="B18" s="1" t="str">
        <f>Input!B18</f>
        <v>BP_1,40 Egypt</v>
      </c>
      <c r="C18" s="99">
        <f>Calc!O18*1000</f>
        <v>2244.8528510572714</v>
      </c>
      <c r="D18" s="99">
        <f>Calc!P18*1000</f>
        <v>0.11645115607633799</v>
      </c>
      <c r="E18" s="99">
        <f>Calc!X18</f>
        <v>588.57043844855923</v>
      </c>
      <c r="F18" s="99">
        <f>Calc!Y18</f>
        <v>0.89878735591918157</v>
      </c>
      <c r="G18" s="99">
        <f>Calc!AN18</f>
        <v>0.96023724642944053</v>
      </c>
      <c r="H18" s="5">
        <f>Calc!AO18</f>
        <v>1.7672381034638232E-3</v>
      </c>
      <c r="I18" s="8">
        <f>Calc!AH18</f>
        <v>11.254873243936547</v>
      </c>
      <c r="J18" s="8">
        <f>Calc!AI18</f>
        <v>2.690923747179284E-2</v>
      </c>
      <c r="K18" s="77">
        <f>Calc!AJ18</f>
        <v>-16.110335857072666</v>
      </c>
      <c r="L18" s="77">
        <f>Calc!AK18</f>
        <v>0.93096184224858924</v>
      </c>
      <c r="M18" s="99">
        <f>Calc!AP18</f>
        <v>439.2688</v>
      </c>
      <c r="N18" s="99">
        <f>Calc!AQ18</f>
        <v>14.229799999999999</v>
      </c>
      <c r="O18" s="99">
        <f>Calc!AW18</f>
        <v>431.56599999999997</v>
      </c>
      <c r="P18" s="99">
        <f>Calc!AX18</f>
        <v>15.7702461301</v>
      </c>
      <c r="Q18" s="77">
        <f>Calc!BB18</f>
        <v>-54.554272426821278</v>
      </c>
      <c r="R18" s="77">
        <f>Calc!BC18</f>
        <v>3.9813060678727235</v>
      </c>
      <c r="S18" s="1">
        <f>Input!E18</f>
        <v>0</v>
      </c>
    </row>
    <row r="19" spans="1:19" s="156" customFormat="1" x14ac:dyDescent="0.2">
      <c r="A19" s="156">
        <f>Input!A19</f>
        <v>8717</v>
      </c>
      <c r="B19" s="156" t="str">
        <f>Input!B19</f>
        <v>Hu1-13</v>
      </c>
      <c r="C19" s="157">
        <f>Calc!O19*1000</f>
        <v>13711.875194211199</v>
      </c>
      <c r="D19" s="157">
        <f>Calc!P19*1000</f>
        <v>1.4230005145798252</v>
      </c>
      <c r="E19" s="157">
        <f>Calc!X19</f>
        <v>0.89001500242946718</v>
      </c>
      <c r="F19" s="157">
        <f>Calc!Y19</f>
        <v>8.1523216767246439E-3</v>
      </c>
      <c r="G19" s="157">
        <f>Calc!AN19</f>
        <v>1.0057055230251835</v>
      </c>
      <c r="H19" s="157">
        <f>Calc!AO19</f>
        <v>2.4004474473460847E-3</v>
      </c>
      <c r="I19" s="158">
        <f>Calc!AH19</f>
        <v>47344.785329842598</v>
      </c>
      <c r="J19" s="158">
        <f>Calc!AI19</f>
        <v>448.12119040410346</v>
      </c>
      <c r="K19" s="159">
        <f>Calc!AJ19</f>
        <v>0.51149181010501366</v>
      </c>
      <c r="L19" s="159">
        <f>Calc!AK19</f>
        <v>2.2102798879516672</v>
      </c>
      <c r="M19" s="157" t="str">
        <f>Calc!AP19</f>
        <v>Out of range</v>
      </c>
      <c r="N19" s="157" t="e">
        <f>Calc!AQ19</f>
        <v>#VALUE!</v>
      </c>
      <c r="O19" s="157" t="str">
        <f>Calc!AW19</f>
        <v>Out of range</v>
      </c>
      <c r="P19" s="157">
        <f>Calc!AX19</f>
        <v>252.69966738529999</v>
      </c>
      <c r="Q19" s="159" t="e">
        <f>Calc!BB19</f>
        <v>#VALUE!</v>
      </c>
      <c r="R19" s="159" t="e">
        <f>Calc!BC19</f>
        <v>#VALUE!</v>
      </c>
      <c r="S19" s="156">
        <f>Input!E19</f>
        <v>0</v>
      </c>
    </row>
    <row r="20" spans="1:19" x14ac:dyDescent="0.2">
      <c r="A20" s="56"/>
      <c r="B20" s="56"/>
      <c r="C20" s="106"/>
      <c r="D20" s="106"/>
      <c r="E20" s="106"/>
      <c r="F20" s="106"/>
      <c r="G20" s="106"/>
      <c r="H20" s="70"/>
      <c r="I20" s="72"/>
      <c r="J20" s="72"/>
      <c r="K20" s="107"/>
      <c r="L20" s="107"/>
      <c r="M20" s="106"/>
      <c r="N20" s="106"/>
      <c r="O20" s="106"/>
      <c r="P20" s="106"/>
      <c r="Q20" s="107"/>
      <c r="R20" s="107"/>
      <c r="S20" s="56" t="s">
        <v>137</v>
      </c>
    </row>
    <row r="21" spans="1:19" s="156" customFormat="1" x14ac:dyDescent="0.2">
      <c r="A21" s="156">
        <f>Input!A21</f>
        <v>8717</v>
      </c>
      <c r="B21" s="156" t="str">
        <f>Input!B21</f>
        <v>Hu1-13</v>
      </c>
      <c r="C21" s="157">
        <f>Calc!O21*1000</f>
        <v>13717.028472998276</v>
      </c>
      <c r="D21" s="157">
        <f>Calc!P21*1000</f>
        <v>1.7765558788807576</v>
      </c>
      <c r="E21" s="157">
        <f>Calc!X21</f>
        <v>0.94629880269048472</v>
      </c>
      <c r="F21" s="157">
        <f>Calc!Y21</f>
        <v>3.9586729626292843E-3</v>
      </c>
      <c r="G21" s="157">
        <f>Calc!AN21</f>
        <v>1.0043550560269083</v>
      </c>
      <c r="H21" s="157">
        <f>Calc!AO21</f>
        <v>2.41811809253961E-3</v>
      </c>
      <c r="I21" s="158">
        <f>Calc!AH21</f>
        <v>44485.739255684588</v>
      </c>
      <c r="J21" s="158">
        <f>Calc!AI21</f>
        <v>214.64130591163106</v>
      </c>
      <c r="K21" s="159">
        <f>Calc!AJ21</f>
        <v>-2.9251780051320342</v>
      </c>
      <c r="L21" s="159">
        <f>Calc!AK21</f>
        <v>1.2997195021567711</v>
      </c>
      <c r="M21" s="157" t="str">
        <f>Calc!AP21</f>
        <v>Out of range</v>
      </c>
      <c r="N21" s="157" t="e">
        <f>Calc!AQ21</f>
        <v>#VALUE!</v>
      </c>
      <c r="O21" s="157" t="str">
        <f>Calc!AW21</f>
        <v>Out of range</v>
      </c>
      <c r="P21" s="157">
        <f>Calc!AX21</f>
        <v>0</v>
      </c>
      <c r="Q21" s="159" t="e">
        <f>Calc!BB21</f>
        <v>#VALUE!</v>
      </c>
      <c r="R21" s="159" t="e">
        <f>Calc!BC21</f>
        <v>#VALUE!</v>
      </c>
      <c r="S21" s="156">
        <f>Input!E21</f>
        <v>0</v>
      </c>
    </row>
    <row r="22" spans="1:19" x14ac:dyDescent="0.2">
      <c r="A22" s="1">
        <f>Input!A22</f>
        <v>9104</v>
      </c>
      <c r="B22" s="1" t="str">
        <f>Input!B22</f>
        <v xml:space="preserve">Fr-18 Nr.1 </v>
      </c>
      <c r="C22" s="99">
        <f>Calc!O22*1000</f>
        <v>66.510205356573735</v>
      </c>
      <c r="D22" s="99">
        <f>Calc!P22*1000</f>
        <v>1.740487697379663E-2</v>
      </c>
      <c r="E22" s="99">
        <f>Calc!X22</f>
        <v>0.3417669696548063</v>
      </c>
      <c r="F22" s="99">
        <f>Calc!Y22</f>
        <v>8.6466915665835739E-4</v>
      </c>
      <c r="G22" s="99">
        <f>Calc!AN22</f>
        <v>0.14841692955371252</v>
      </c>
      <c r="H22" s="5">
        <f>Calc!AO22</f>
        <v>1.2724595002518253E-3</v>
      </c>
      <c r="I22" s="8">
        <f>Calc!AH22</f>
        <v>88.561498316925281</v>
      </c>
      <c r="J22" s="8">
        <f>Calc!AI22</f>
        <v>0.79131622395229995</v>
      </c>
      <c r="K22" s="77">
        <f>Calc!AJ22</f>
        <v>28.374198999268295</v>
      </c>
      <c r="L22" s="77">
        <f>Calc!AK22</f>
        <v>6.9686651538770619</v>
      </c>
      <c r="M22" s="99">
        <f>Calc!AP22</f>
        <v>17.0076</v>
      </c>
      <c r="N22" s="99">
        <f>Calc!AQ22</f>
        <v>0.2069</v>
      </c>
      <c r="O22" s="99">
        <f>Calc!AW22</f>
        <v>16.873799999999999</v>
      </c>
      <c r="P22" s="99">
        <f>Calc!AX22</f>
        <v>0.23137570299999999</v>
      </c>
      <c r="Q22" s="77">
        <f>Calc!BB22</f>
        <v>29.760162409023053</v>
      </c>
      <c r="R22" s="77">
        <f>Calc!BC22</f>
        <v>7.3090818142850233</v>
      </c>
      <c r="S22" s="1">
        <f>Input!E22</f>
        <v>596.25</v>
      </c>
    </row>
    <row r="23" spans="1:19" s="156" customFormat="1" x14ac:dyDescent="0.2">
      <c r="A23" s="156">
        <f>Input!A23</f>
        <v>8717</v>
      </c>
      <c r="B23" s="156" t="str">
        <f>Input!B23</f>
        <v>Hu1-13</v>
      </c>
      <c r="C23" s="157">
        <f>Calc!O23*1000</f>
        <v>13718.291735756813</v>
      </c>
      <c r="D23" s="157">
        <f>Calc!P23*1000</f>
        <v>1.8832135222282109</v>
      </c>
      <c r="E23" s="157">
        <f>Calc!X23</f>
        <v>0.92967553054069296</v>
      </c>
      <c r="F23" s="157">
        <f>Calc!Y23</f>
        <v>7.3021738591145255E-3</v>
      </c>
      <c r="G23" s="157">
        <f>Calc!AN23</f>
        <v>1.0025716638509896</v>
      </c>
      <c r="H23" s="157">
        <f>Calc!AO23</f>
        <v>4.8707583320672541E-3</v>
      </c>
      <c r="I23" s="158">
        <f>Calc!AH23</f>
        <v>45204.935318821306</v>
      </c>
      <c r="J23" s="158">
        <f>Calc!AI23</f>
        <v>417.44913843943755</v>
      </c>
      <c r="K23" s="159">
        <f>Calc!AJ23</f>
        <v>2.257366570510122</v>
      </c>
      <c r="L23" s="159">
        <f>Calc!AK23</f>
        <v>2.9914236777447325</v>
      </c>
      <c r="M23" s="157">
        <f>Calc!AP23</f>
        <v>797.65340000000003</v>
      </c>
      <c r="N23" s="157" t="e">
        <f>Calc!AQ23</f>
        <v>#VALUE!</v>
      </c>
      <c r="O23" s="157">
        <f>Calc!AW23</f>
        <v>797.65170000000001</v>
      </c>
      <c r="P23" s="157">
        <f>Calc!AX23</f>
        <v>328.17556143119998</v>
      </c>
      <c r="Q23" s="159">
        <f>Calc!BB23</f>
        <v>21.511805969664451</v>
      </c>
      <c r="R23" s="159">
        <f>Calc!BC23</f>
        <v>34.796022683052421</v>
      </c>
      <c r="S23" s="156">
        <f>Input!E23</f>
        <v>0</v>
      </c>
    </row>
    <row r="24" spans="1:19" x14ac:dyDescent="0.2">
      <c r="A24" s="1">
        <f>Input!A24</f>
        <v>9105</v>
      </c>
      <c r="B24" s="1" t="str">
        <f>Input!B24</f>
        <v>Fr-18 Nr.2</v>
      </c>
      <c r="C24" s="99">
        <f>Calc!O24*1000</f>
        <v>42.383123928703355</v>
      </c>
      <c r="D24" s="99">
        <f>Calc!P24*1000</f>
        <v>9.3255737925106684E-3</v>
      </c>
      <c r="E24" s="99">
        <f>Calc!X24</f>
        <v>0.18604921620498591</v>
      </c>
      <c r="F24" s="99">
        <f>Calc!Y24</f>
        <v>3.8856315584602307E-4</v>
      </c>
      <c r="G24" s="99">
        <f>Calc!AN24</f>
        <v>0.11440186314540757</v>
      </c>
      <c r="H24" s="5">
        <f>Calc!AO24</f>
        <v>1.9849190897715846E-3</v>
      </c>
      <c r="I24" s="8">
        <f>Calc!AH24</f>
        <v>79.846924054319132</v>
      </c>
      <c r="J24" s="8">
        <f>Calc!AI24</f>
        <v>1.3952666574987989</v>
      </c>
      <c r="K24" s="77">
        <f>Calc!AJ24</f>
        <v>22.02172241788336</v>
      </c>
      <c r="L24" s="77">
        <f>Calc!AK24</f>
        <v>9.5883017206732681</v>
      </c>
      <c r="M24" s="99">
        <f>Calc!AP24</f>
        <v>12.957700000000001</v>
      </c>
      <c r="N24" s="99">
        <f>Calc!AQ24</f>
        <v>0.2908</v>
      </c>
      <c r="O24" s="99">
        <f>Calc!AW24</f>
        <v>12.842599999999999</v>
      </c>
      <c r="P24" s="99">
        <f>Calc!AX24</f>
        <v>0.27010420800000001</v>
      </c>
      <c r="Q24" s="77">
        <f>Calc!BB24</f>
        <v>22.835729420711161</v>
      </c>
      <c r="R24" s="77">
        <f>Calc!BC24</f>
        <v>9.9427372704414196</v>
      </c>
      <c r="S24" s="1">
        <f>Input!E24</f>
        <v>585.25</v>
      </c>
    </row>
    <row r="25" spans="1:19" s="156" customFormat="1" x14ac:dyDescent="0.2">
      <c r="A25" s="156">
        <f>Input!A25</f>
        <v>8717</v>
      </c>
      <c r="B25" s="156" t="str">
        <f>Input!B25</f>
        <v>Hu1-13</v>
      </c>
      <c r="C25" s="157">
        <f>Calc!O25*1000</f>
        <v>13714.486276380303</v>
      </c>
      <c r="D25" s="157">
        <f>Calc!P25*1000</f>
        <v>1.7469387141611139</v>
      </c>
      <c r="E25" s="157">
        <f>Calc!X25</f>
        <v>0.9635962799165303</v>
      </c>
      <c r="F25" s="157">
        <f>Calc!Y25</f>
        <v>1.110312918843152E-2</v>
      </c>
      <c r="G25" s="157">
        <f>Calc!AN25</f>
        <v>1.0027690770714814</v>
      </c>
      <c r="H25" s="157">
        <f>Calc!AO25</f>
        <v>3.2724479578812881E-3</v>
      </c>
      <c r="I25" s="158">
        <f>Calc!AH25</f>
        <v>43610.107251986796</v>
      </c>
      <c r="J25" s="158">
        <f>Calc!AI25</f>
        <v>522.23683721283805</v>
      </c>
      <c r="K25" s="159">
        <f>Calc!AJ25</f>
        <v>-0.35225786317250041</v>
      </c>
      <c r="L25" s="159">
        <f>Calc!AK25</f>
        <v>3.8768469190073382</v>
      </c>
      <c r="M25" s="157" t="str">
        <f>Calc!AP25</f>
        <v>Out of range</v>
      </c>
      <c r="N25" s="157" t="e">
        <f>Calc!AQ25</f>
        <v>#VALUE!</v>
      </c>
      <c r="O25" s="157" t="str">
        <f>Calc!AW25</f>
        <v>Out of range</v>
      </c>
      <c r="P25" s="157">
        <f>Calc!AX25</f>
        <v>313.81412273770002</v>
      </c>
      <c r="Q25" s="159" t="e">
        <f>Calc!BB25</f>
        <v>#VALUE!</v>
      </c>
      <c r="R25" s="159" t="e">
        <f>Calc!BC25</f>
        <v>#VALUE!</v>
      </c>
      <c r="S25" s="156">
        <f>Input!E25</f>
        <v>0</v>
      </c>
    </row>
    <row r="26" spans="1:19" x14ac:dyDescent="0.2">
      <c r="A26" s="1">
        <f>Input!A26</f>
        <v>9106</v>
      </c>
      <c r="B26" s="1" t="str">
        <f>Input!B26</f>
        <v>Fr-18 Nr.3</v>
      </c>
      <c r="C26" s="99">
        <f>Calc!O26*1000</f>
        <v>67.006923803016733</v>
      </c>
      <c r="D26" s="99">
        <f>Calc!P26*1000</f>
        <v>1.274653223455776E-2</v>
      </c>
      <c r="E26" s="99">
        <f>Calc!X26</f>
        <v>9.5113414925448558E-2</v>
      </c>
      <c r="F26" s="99">
        <f>Calc!Y26</f>
        <v>2.343519296714982E-4</v>
      </c>
      <c r="G26" s="99">
        <f>Calc!AN26</f>
        <v>9.9445029546728805E-2</v>
      </c>
      <c r="H26" s="5">
        <f>Calc!AO26</f>
        <v>9.868062384250796E-4</v>
      </c>
      <c r="I26" s="8">
        <f>Calc!AH26</f>
        <v>215.06662781221146</v>
      </c>
      <c r="J26" s="8">
        <f>Calc!AI26</f>
        <v>2.1985583536695419</v>
      </c>
      <c r="K26" s="77">
        <f>Calc!AJ26</f>
        <v>17.700710361711725</v>
      </c>
      <c r="L26" s="77">
        <f>Calc!AK26</f>
        <v>5.0384053629030747</v>
      </c>
      <c r="M26" s="99">
        <f>Calc!AP26</f>
        <v>11.225</v>
      </c>
      <c r="N26" s="99">
        <f>Calc!AQ26</f>
        <v>0.12139999999999999</v>
      </c>
      <c r="O26" s="99">
        <f>Calc!AW26</f>
        <v>11.1877</v>
      </c>
      <c r="P26" s="99">
        <f>Calc!AX26</f>
        <v>0.1296317746</v>
      </c>
      <c r="Q26" s="77">
        <f>Calc!BB26</f>
        <v>18.269345915098896</v>
      </c>
      <c r="R26" s="77">
        <f>Calc!BC26</f>
        <v>5.2002685092571097</v>
      </c>
      <c r="S26" s="1">
        <f>Input!E26</f>
        <v>564.75</v>
      </c>
    </row>
    <row r="27" spans="1:19" s="156" customFormat="1" x14ac:dyDescent="0.2">
      <c r="A27" s="156">
        <f>Input!A27</f>
        <v>8717</v>
      </c>
      <c r="B27" s="156" t="str">
        <f>Input!B27</f>
        <v>Hu1-13</v>
      </c>
      <c r="C27" s="157">
        <f>Calc!O27*1000</f>
        <v>13717.960189760242</v>
      </c>
      <c r="D27" s="157">
        <f>Calc!P27*1000</f>
        <v>1.8998672415205244</v>
      </c>
      <c r="E27" s="157">
        <f>Calc!X27</f>
        <v>0.94640457425246383</v>
      </c>
      <c r="F27" s="157">
        <f>Calc!Y27</f>
        <v>1.1598157098606256E-2</v>
      </c>
      <c r="G27" s="157">
        <f>Calc!AN27</f>
        <v>1.0065099080370445</v>
      </c>
      <c r="H27" s="157">
        <f>Calc!AO27</f>
        <v>4.2863114398458708E-3</v>
      </c>
      <c r="I27" s="158">
        <f>Calc!AH27</f>
        <v>44579.229113881396</v>
      </c>
      <c r="J27" s="158">
        <f>Calc!AI27</f>
        <v>578.32958442286713</v>
      </c>
      <c r="K27" s="159">
        <f>Calc!AJ27</f>
        <v>1.8514351105414217</v>
      </c>
      <c r="L27" s="159">
        <f>Calc!AK27</f>
        <v>4.9259724154226552</v>
      </c>
      <c r="M27" s="157" t="str">
        <f>Calc!AP27</f>
        <v>Out of range</v>
      </c>
      <c r="N27" s="157" t="e">
        <f>Calc!AQ27</f>
        <v>#VALUE!</v>
      </c>
      <c r="O27" s="157" t="str">
        <f>Calc!AW27</f>
        <v>Out of range</v>
      </c>
      <c r="P27" s="157">
        <f>Calc!AX27</f>
        <v>304.83304060360001</v>
      </c>
      <c r="Q27" s="159" t="e">
        <f>Calc!BB27</f>
        <v>#VALUE!</v>
      </c>
      <c r="R27" s="159" t="e">
        <f>Calc!BC27</f>
        <v>#VALUE!</v>
      </c>
      <c r="S27" s="156">
        <f>Input!E27</f>
        <v>0</v>
      </c>
    </row>
    <row r="28" spans="1:19" x14ac:dyDescent="0.2">
      <c r="A28" s="1">
        <f>Input!A28</f>
        <v>9107</v>
      </c>
      <c r="B28" s="1" t="str">
        <f>Input!B28</f>
        <v>Fr-18 Nr.4</v>
      </c>
      <c r="C28" s="99">
        <f>Calc!O28*1000</f>
        <v>48.222618417579234</v>
      </c>
      <c r="D28" s="99">
        <f>Calc!P28*1000</f>
        <v>1.2334161686399414E-2</v>
      </c>
      <c r="E28" s="99">
        <f>Calc!X28</f>
        <v>0.13965542930360286</v>
      </c>
      <c r="F28" s="99">
        <f>Calc!Y28</f>
        <v>2.9007660687459052E-4</v>
      </c>
      <c r="G28" s="99">
        <f>Calc!AN28</f>
        <v>0.10060075250403148</v>
      </c>
      <c r="H28" s="5">
        <f>Calc!AO28</f>
        <v>1.5950989234955601E-3</v>
      </c>
      <c r="I28" s="8">
        <f>Calc!AH28</f>
        <v>106.77908335575236</v>
      </c>
      <c r="J28" s="8">
        <f>Calc!AI28</f>
        <v>1.7073077955301017</v>
      </c>
      <c r="K28" s="77">
        <f>Calc!AJ28</f>
        <v>27.190487907168492</v>
      </c>
      <c r="L28" s="77">
        <f>Calc!AK28</f>
        <v>8.2114601922761423</v>
      </c>
      <c r="M28" s="99">
        <f>Calc!AP28</f>
        <v>11.2502</v>
      </c>
      <c r="N28" s="99">
        <f>Calc!AQ28</f>
        <v>0.21279999999999999</v>
      </c>
      <c r="O28" s="99">
        <f>Calc!AW28</f>
        <v>11.1747</v>
      </c>
      <c r="P28" s="99">
        <f>Calc!AX28</f>
        <v>0.19250146339999999</v>
      </c>
      <c r="Q28" s="77">
        <f>Calc!BB28</f>
        <v>28.062951584026525</v>
      </c>
      <c r="R28" s="77">
        <f>Calc!BC28</f>
        <v>8.474955821070365</v>
      </c>
      <c r="S28" s="1">
        <f>Input!E28</f>
        <v>549.75</v>
      </c>
    </row>
    <row r="29" spans="1:19" s="156" customFormat="1" x14ac:dyDescent="0.2">
      <c r="A29" s="156">
        <f>Input!A29</f>
        <v>8717</v>
      </c>
      <c r="B29" s="156" t="str">
        <f>Input!B29</f>
        <v>Hu1-13</v>
      </c>
      <c r="C29" s="157">
        <f>Calc!O29*1000</f>
        <v>13718.746889308473</v>
      </c>
      <c r="D29" s="157">
        <f>Calc!P29*1000</f>
        <v>1.7629207320108462</v>
      </c>
      <c r="E29" s="157">
        <f>Calc!X29</f>
        <v>0.95502174422564257</v>
      </c>
      <c r="F29" s="157">
        <f>Calc!Y29</f>
        <v>1.1481616282017708E-2</v>
      </c>
      <c r="G29" s="157">
        <f>Calc!AN29</f>
        <v>1.0054540583260221</v>
      </c>
      <c r="H29" s="157">
        <f>Calc!AO29</f>
        <v>3.5142869392957412E-3</v>
      </c>
      <c r="I29" s="158">
        <f>Calc!AH29</f>
        <v>44133.178554143153</v>
      </c>
      <c r="J29" s="158">
        <f>Calc!AI29</f>
        <v>552.52420515089648</v>
      </c>
      <c r="K29" s="159">
        <f>Calc!AJ29</f>
        <v>0.12867425904428131</v>
      </c>
      <c r="L29" s="159">
        <f>Calc!AK29</f>
        <v>3.6025004874694639</v>
      </c>
      <c r="M29" s="157" t="str">
        <f>Calc!AP29</f>
        <v>Out of range</v>
      </c>
      <c r="N29" s="157" t="e">
        <f>Calc!AQ29</f>
        <v>#VALUE!</v>
      </c>
      <c r="O29" s="157" t="str">
        <f>Calc!AW29</f>
        <v>Out of range</v>
      </c>
      <c r="P29" s="157">
        <f>Calc!AX29</f>
        <v>255.508727126</v>
      </c>
      <c r="Q29" s="159" t="e">
        <f>Calc!BB29</f>
        <v>#VALUE!</v>
      </c>
      <c r="R29" s="159" t="e">
        <f>Calc!BC29</f>
        <v>#VALUE!</v>
      </c>
      <c r="S29" s="156">
        <f>Input!E29</f>
        <v>0</v>
      </c>
    </row>
    <row r="30" spans="1:19" x14ac:dyDescent="0.2">
      <c r="A30" s="1">
        <f>Input!A30</f>
        <v>9108</v>
      </c>
      <c r="B30" s="1" t="str">
        <f>Input!B30</f>
        <v>Fr-18 Nr.5</v>
      </c>
      <c r="C30" s="99">
        <f>Calc!O30*1000</f>
        <v>86.990951698672561</v>
      </c>
      <c r="D30" s="99">
        <f>Calc!P30*1000</f>
        <v>1.7640727197628492E-2</v>
      </c>
      <c r="E30" s="99">
        <f>Calc!X30</f>
        <v>0.32243000440761976</v>
      </c>
      <c r="F30" s="99">
        <f>Calc!Y30</f>
        <v>7.1442368458656284E-4</v>
      </c>
      <c r="G30" s="99">
        <f>Calc!AN30</f>
        <v>0.10013309238077588</v>
      </c>
      <c r="H30" s="5">
        <f>Calc!AO30</f>
        <v>9.6703867666988769E-4</v>
      </c>
      <c r="I30" s="8">
        <f>Calc!AH30</f>
        <v>82.912226634740804</v>
      </c>
      <c r="J30" s="8">
        <f>Calc!AI30</f>
        <v>0.82136003238877664</v>
      </c>
      <c r="K30" s="77">
        <f>Calc!AJ30</f>
        <v>10.834439351567804</v>
      </c>
      <c r="L30" s="77">
        <f>Calc!AK30</f>
        <v>5.9345067380540755</v>
      </c>
      <c r="M30" s="99">
        <f>Calc!AP30</f>
        <v>11.389099999999999</v>
      </c>
      <c r="N30" s="99">
        <f>Calc!AQ30</f>
        <v>0.13819999999999999</v>
      </c>
      <c r="O30" s="99">
        <f>Calc!AW30</f>
        <v>11.290800000000001</v>
      </c>
      <c r="P30" s="99">
        <f>Calc!AX30</f>
        <v>0.149814998</v>
      </c>
      <c r="Q30" s="77">
        <f>Calc!BB30</f>
        <v>11.185754817735466</v>
      </c>
      <c r="R30" s="77">
        <f>Calc!BC30</f>
        <v>6.1269397535073411</v>
      </c>
      <c r="S30" s="1">
        <f>Input!E30</f>
        <v>534.25</v>
      </c>
    </row>
    <row r="31" spans="1:19" s="156" customFormat="1" x14ac:dyDescent="0.2">
      <c r="A31" s="156">
        <f>Input!A31</f>
        <v>8717</v>
      </c>
      <c r="B31" s="156" t="str">
        <f>Input!B31</f>
        <v>Hu1-13</v>
      </c>
      <c r="C31" s="157">
        <f>Calc!O31*1000</f>
        <v>13718.366120757148</v>
      </c>
      <c r="D31" s="157">
        <f>Calc!P31*1000</f>
        <v>1.7090918872967458</v>
      </c>
      <c r="E31" s="157">
        <f>Calc!X31</f>
        <v>0.94737011241143898</v>
      </c>
      <c r="F31" s="157">
        <f>Calc!Y31</f>
        <v>1.191132394203797E-2</v>
      </c>
      <c r="G31" s="157">
        <f>Calc!AN31</f>
        <v>1.0033173595434042</v>
      </c>
      <c r="H31" s="157">
        <f>Calc!AO31</f>
        <v>3.7995194126090497E-3</v>
      </c>
      <c r="I31" s="158">
        <f>Calc!AH31</f>
        <v>44393.851870420731</v>
      </c>
      <c r="J31" s="158">
        <f>Calc!AI31</f>
        <v>582.90817673882952</v>
      </c>
      <c r="K31" s="159">
        <f>Calc!AJ31</f>
        <v>-0.21712075265400976</v>
      </c>
      <c r="L31" s="159">
        <f>Calc!AK31</f>
        <v>3.9317096526473416</v>
      </c>
      <c r="M31" s="157" t="str">
        <f>Calc!AP31</f>
        <v>Out of range</v>
      </c>
      <c r="N31" s="157" t="e">
        <f>Calc!AQ31</f>
        <v>#VALUE!</v>
      </c>
      <c r="O31" s="157" t="str">
        <f>Calc!AW31</f>
        <v>Out of range</v>
      </c>
      <c r="P31" s="157">
        <f>Calc!AX31</f>
        <v>261.17816274590001</v>
      </c>
      <c r="Q31" s="159" t="e">
        <f>Calc!BB31</f>
        <v>#VALUE!</v>
      </c>
      <c r="R31" s="159" t="e">
        <f>Calc!BC31</f>
        <v>#VALUE!</v>
      </c>
      <c r="S31" s="156">
        <f>Input!E31</f>
        <v>0</v>
      </c>
    </row>
    <row r="32" spans="1:19" x14ac:dyDescent="0.2">
      <c r="A32" s="1">
        <f>Input!A32</f>
        <v>9109</v>
      </c>
      <c r="B32" s="1" t="str">
        <f>Input!B32</f>
        <v>Fr-18 Nr.6</v>
      </c>
      <c r="C32" s="99">
        <f>Calc!O32*1000</f>
        <v>94.560440316585542</v>
      </c>
      <c r="D32" s="99">
        <f>Calc!P32*1000</f>
        <v>8.5159540594214267E-2</v>
      </c>
      <c r="E32" s="99">
        <f>Calc!X32</f>
        <v>7.4027464212543095E-2</v>
      </c>
      <c r="F32" s="99">
        <f>Calc!Y32</f>
        <v>2.7211427914484353E-4</v>
      </c>
      <c r="G32" s="99">
        <f>Calc!AN32</f>
        <v>8.2588947295974588E-2</v>
      </c>
      <c r="H32" s="5">
        <f>Calc!AO32</f>
        <v>9.5371738964055537E-4</v>
      </c>
      <c r="I32" s="8">
        <f>Calc!AH32</f>
        <v>324.4664780552506</v>
      </c>
      <c r="J32" s="8">
        <f>Calc!AI32</f>
        <v>3.921236651418273</v>
      </c>
      <c r="K32" s="77">
        <f>Calc!AJ32</f>
        <v>2.7794034436237069</v>
      </c>
      <c r="L32" s="77">
        <f>Calc!AK32</f>
        <v>3.7308656920266206</v>
      </c>
      <c r="M32" s="99">
        <f>Calc!AP32</f>
        <v>9.3851999999999993</v>
      </c>
      <c r="N32" s="99">
        <f>Calc!AQ32</f>
        <v>0.1198</v>
      </c>
      <c r="O32" s="99">
        <f>Calc!AW32</f>
        <v>9.3643000000000001</v>
      </c>
      <c r="P32" s="99">
        <f>Calc!AX32</f>
        <v>0.1253670019</v>
      </c>
      <c r="Q32" s="77">
        <f>Calc!BB32</f>
        <v>2.8539461115259241</v>
      </c>
      <c r="R32" s="77">
        <f>Calc!BC32</f>
        <v>3.8309263916900429</v>
      </c>
      <c r="S32" s="1">
        <f>Input!E32</f>
        <v>466.55</v>
      </c>
    </row>
    <row r="33" spans="1:19" s="156" customFormat="1" x14ac:dyDescent="0.2">
      <c r="A33" s="156">
        <f>Input!A33</f>
        <v>8717</v>
      </c>
      <c r="B33" s="156" t="str">
        <f>Input!B33</f>
        <v>Hu1-13</v>
      </c>
      <c r="C33" s="157">
        <f>Calc!O33*1000</f>
        <v>13714.582370557529</v>
      </c>
      <c r="D33" s="157">
        <f>Calc!P33*1000</f>
        <v>1.6122537255014355</v>
      </c>
      <c r="E33" s="157">
        <f>Calc!X33</f>
        <v>0.95157152813976476</v>
      </c>
      <c r="F33" s="157">
        <f>Calc!Y33</f>
        <v>8.503666299027381E-3</v>
      </c>
      <c r="G33" s="157">
        <f>Calc!AN33</f>
        <v>1.0097555053282157</v>
      </c>
      <c r="H33" s="157">
        <f>Calc!AO33</f>
        <v>4.2247101644185409E-3</v>
      </c>
      <c r="I33" s="158">
        <f>Calc!AH33</f>
        <v>44469.185002161561</v>
      </c>
      <c r="J33" s="158">
        <f>Calc!AI33</f>
        <v>438.76281144298486</v>
      </c>
      <c r="K33" s="159">
        <f>Calc!AJ33</f>
        <v>2.2576450117313129</v>
      </c>
      <c r="L33" s="159">
        <f>Calc!AK33</f>
        <v>4.4873449509761176</v>
      </c>
      <c r="M33" s="157" t="str">
        <f>Calc!AP33</f>
        <v>Out of range</v>
      </c>
      <c r="N33" s="157" t="e">
        <f>Calc!AQ33</f>
        <v>#VALUE!</v>
      </c>
      <c r="O33" s="157" t="str">
        <f>Calc!AW33</f>
        <v>Out of range</v>
      </c>
      <c r="P33" s="157">
        <f>Calc!AX33</f>
        <v>216.79943164509999</v>
      </c>
      <c r="Q33" s="159" t="e">
        <f>Calc!BB33</f>
        <v>#VALUE!</v>
      </c>
      <c r="R33" s="159" t="e">
        <f>Calc!BC33</f>
        <v>#VALUE!</v>
      </c>
      <c r="S33" s="156">
        <f>Input!E33</f>
        <v>0</v>
      </c>
    </row>
    <row r="34" spans="1:19" x14ac:dyDescent="0.2">
      <c r="A34" s="1">
        <f>Input!A34</f>
        <v>9110</v>
      </c>
      <c r="B34" s="1" t="str">
        <f>Input!B34</f>
        <v>Fr-18 Nr.7</v>
      </c>
      <c r="C34" s="99">
        <f>Calc!O34*1000</f>
        <v>78.203364486060877</v>
      </c>
      <c r="D34" s="99">
        <f>Calc!P34*1000</f>
        <v>9.3879840883488337E-3</v>
      </c>
      <c r="E34" s="99">
        <f>Calc!X34</f>
        <v>6.0690547139731522E-2</v>
      </c>
      <c r="F34" s="99">
        <f>Calc!Y34</f>
        <v>1.2861701111830368E-4</v>
      </c>
      <c r="G34" s="99">
        <f>Calc!AN34</f>
        <v>8.6213761518667054E-2</v>
      </c>
      <c r="H34" s="5">
        <f>Calc!AO34</f>
        <v>8.9645777646397257E-4</v>
      </c>
      <c r="I34" s="8">
        <f>Calc!AH34</f>
        <v>342.69803063548932</v>
      </c>
      <c r="J34" s="8">
        <f>Calc!AI34</f>
        <v>3.6364253450246515</v>
      </c>
      <c r="K34" s="77">
        <f>Calc!AJ34</f>
        <v>2.5909389368612423</v>
      </c>
      <c r="L34" s="77">
        <f>Calc!AK34</f>
        <v>4.2582335217579619</v>
      </c>
      <c r="M34" s="99">
        <f>Calc!AP34</f>
        <v>9.8180999999999994</v>
      </c>
      <c r="N34" s="99">
        <f>Calc!AQ34</f>
        <v>0.1048</v>
      </c>
      <c r="O34" s="99">
        <f>Calc!AW34</f>
        <v>9.7973999999999997</v>
      </c>
      <c r="P34" s="99">
        <f>Calc!AX34</f>
        <v>0.1283338467</v>
      </c>
      <c r="Q34" s="77">
        <f>Calc!BB34</f>
        <v>2.6636855942057887</v>
      </c>
      <c r="R34" s="77">
        <f>Calc!BC34</f>
        <v>4.3777934722895298</v>
      </c>
      <c r="S34" s="1">
        <f>Input!E34</f>
        <v>443.55</v>
      </c>
    </row>
    <row r="35" spans="1:19" s="156" customFormat="1" x14ac:dyDescent="0.2">
      <c r="A35" s="156">
        <f>Input!A35</f>
        <v>8717</v>
      </c>
      <c r="B35" s="156" t="str">
        <f>Input!B35</f>
        <v>Hu1-13</v>
      </c>
      <c r="C35" s="157">
        <f>Calc!O35*1000</f>
        <v>13712.318719836996</v>
      </c>
      <c r="D35" s="157">
        <f>Calc!P35*1000</f>
        <v>1.5503844579371873</v>
      </c>
      <c r="E35" s="157">
        <f>Calc!X35</f>
        <v>0.93735507548880836</v>
      </c>
      <c r="F35" s="157">
        <f>Calc!Y35</f>
        <v>8.7181494963211158E-3</v>
      </c>
      <c r="G35" s="157">
        <f>Calc!AN35</f>
        <v>1.0093491645144583</v>
      </c>
      <c r="H35" s="157">
        <f>Calc!AO35</f>
        <v>4.1132395930157904E-3</v>
      </c>
      <c r="I35" s="158">
        <f>Calc!AH35</f>
        <v>45118.014968307369</v>
      </c>
      <c r="J35" s="158">
        <f>Calc!AI35</f>
        <v>458.11743558421603</v>
      </c>
      <c r="K35" s="159">
        <f>Calc!AJ35</f>
        <v>-0.25714634567619576</v>
      </c>
      <c r="L35" s="159">
        <f>Calc!AK35</f>
        <v>3.7512419111812259</v>
      </c>
      <c r="M35" s="157" t="str">
        <f>Calc!AP35</f>
        <v>Out of range</v>
      </c>
      <c r="N35" s="157" t="e">
        <f>Calc!AQ35</f>
        <v>#VALUE!</v>
      </c>
      <c r="O35" s="157" t="str">
        <f>Calc!AW35</f>
        <v>Out of range</v>
      </c>
      <c r="P35" s="157">
        <f>Calc!AX35</f>
        <v>198.19313834330001</v>
      </c>
      <c r="Q35" s="159" t="e">
        <f>Calc!BB35</f>
        <v>#VALUE!</v>
      </c>
      <c r="R35" s="159" t="e">
        <f>Calc!BC35</f>
        <v>#VALUE!</v>
      </c>
      <c r="S35" s="156">
        <f>Input!E35</f>
        <v>0</v>
      </c>
    </row>
    <row r="36" spans="1:19" x14ac:dyDescent="0.2">
      <c r="A36" s="1">
        <f>Input!A36</f>
        <v>9111</v>
      </c>
      <c r="B36" s="1" t="str">
        <f>Input!B36</f>
        <v>Fr-18 Nr.8</v>
      </c>
      <c r="C36" s="99">
        <f>Calc!O36*1000</f>
        <v>79.294527459410986</v>
      </c>
      <c r="D36" s="99">
        <f>Calc!P36*1000</f>
        <v>1.1570836227522214E-2</v>
      </c>
      <c r="E36" s="99">
        <f>Calc!X36</f>
        <v>0.1029036858638757</v>
      </c>
      <c r="F36" s="99">
        <f>Calc!Y36</f>
        <v>2.1198344906342998E-4</v>
      </c>
      <c r="G36" s="99">
        <f>Calc!AN36</f>
        <v>6.1138218572492548E-2</v>
      </c>
      <c r="H36" s="5">
        <f>Calc!AO36</f>
        <v>7.7759401863680298E-4</v>
      </c>
      <c r="I36" s="8">
        <f>Calc!AH36</f>
        <v>145.09781672784939</v>
      </c>
      <c r="J36" s="8">
        <f>Calc!AI36</f>
        <v>1.869374519291209</v>
      </c>
      <c r="K36" s="77">
        <f>Calc!AJ36</f>
        <v>3.5873544239781729</v>
      </c>
      <c r="L36" s="77">
        <f>Calc!AK36</f>
        <v>4.2958521335304205</v>
      </c>
      <c r="M36" s="99">
        <f>Calc!AP36</f>
        <v>6.8632999999999997</v>
      </c>
      <c r="N36" s="99">
        <f>Calc!AQ36</f>
        <v>9.4899999999999998E-2</v>
      </c>
      <c r="O36" s="99">
        <f>Calc!AW36</f>
        <v>6.8285999999999998</v>
      </c>
      <c r="P36" s="99">
        <f>Calc!AX36</f>
        <v>0.10286241860000001</v>
      </c>
      <c r="Q36" s="77">
        <f>Calc!BB36</f>
        <v>3.6572616113640448</v>
      </c>
      <c r="R36" s="77">
        <f>Calc!BC36</f>
        <v>4.3795660261603997</v>
      </c>
      <c r="S36" s="1">
        <f>Input!E36</f>
        <v>335.75</v>
      </c>
    </row>
    <row r="37" spans="1:19" s="156" customFormat="1" x14ac:dyDescent="0.2">
      <c r="A37" s="156">
        <f>Input!A37</f>
        <v>8717</v>
      </c>
      <c r="B37" s="156" t="str">
        <f>Input!B37</f>
        <v>Hu1-13</v>
      </c>
      <c r="C37" s="157">
        <f>Calc!O37*1000</f>
        <v>13714.919643702724</v>
      </c>
      <c r="D37" s="157">
        <f>Calc!P37*1000</f>
        <v>1.8080579405127168</v>
      </c>
      <c r="E37" s="157">
        <f>Calc!X37</f>
        <v>0.92542366451053015</v>
      </c>
      <c r="F37" s="157">
        <f>Calc!Y37</f>
        <v>1.3782530689195143E-2</v>
      </c>
      <c r="G37" s="157">
        <f>Calc!AN37</f>
        <v>1.0065277729365227</v>
      </c>
      <c r="H37" s="157">
        <f>Calc!AO37</f>
        <v>3.8401872966611597E-3</v>
      </c>
      <c r="I37" s="158">
        <f>Calc!AH37</f>
        <v>45580.619297539735</v>
      </c>
      <c r="J37" s="158">
        <f>Calc!AI37</f>
        <v>700.7369925767224</v>
      </c>
      <c r="K37" s="159">
        <f>Calc!AJ37</f>
        <v>0.80498742678281054</v>
      </c>
      <c r="L37" s="159">
        <f>Calc!AK37</f>
        <v>4.7846525731889518</v>
      </c>
      <c r="M37" s="157" t="str">
        <f>Calc!AP37</f>
        <v>Out of range</v>
      </c>
      <c r="N37" s="157" t="e">
        <f>Calc!AQ37</f>
        <v>#VALUE!</v>
      </c>
      <c r="O37" s="157" t="str">
        <f>Calc!AW37</f>
        <v>Out of range</v>
      </c>
      <c r="P37" s="157">
        <f>Calc!AX37</f>
        <v>264.0400555539</v>
      </c>
      <c r="Q37" s="159" t="e">
        <f>Calc!BB37</f>
        <v>#VALUE!</v>
      </c>
      <c r="R37" s="159" t="e">
        <f>Calc!BC37</f>
        <v>#VALUE!</v>
      </c>
      <c r="S37" s="156">
        <f>Input!E37</f>
        <v>0</v>
      </c>
    </row>
    <row r="38" spans="1:19" x14ac:dyDescent="0.2">
      <c r="A38" s="56"/>
      <c r="B38" s="56"/>
      <c r="C38" s="106"/>
      <c r="D38" s="106"/>
      <c r="E38" s="106"/>
      <c r="F38" s="106"/>
      <c r="G38" s="106"/>
      <c r="H38" s="70"/>
      <c r="I38" s="72"/>
      <c r="J38" s="72"/>
      <c r="K38" s="107"/>
      <c r="L38" s="107"/>
      <c r="M38" s="106"/>
      <c r="N38" s="106"/>
      <c r="O38" s="106"/>
      <c r="P38" s="106"/>
      <c r="Q38" s="107"/>
      <c r="R38" s="107"/>
      <c r="S38" s="56"/>
    </row>
    <row r="39" spans="1:19" s="156" customFormat="1" x14ac:dyDescent="0.2">
      <c r="A39" s="156">
        <f>Input!A39</f>
        <v>8717</v>
      </c>
      <c r="B39" s="156" t="str">
        <f>Input!B39</f>
        <v>Hu1-13</v>
      </c>
      <c r="C39" s="157">
        <f>Calc!O39*1000</f>
        <v>13717.274399557602</v>
      </c>
      <c r="D39" s="157">
        <f>Calc!P39*1000</f>
        <v>1.6166179188772072</v>
      </c>
      <c r="E39" s="157">
        <f>Calc!X39</f>
        <v>0.95263925974033348</v>
      </c>
      <c r="F39" s="157">
        <f>Calc!Y39</f>
        <v>9.6907630492876744E-3</v>
      </c>
      <c r="G39" s="157">
        <f>Calc!AN39</f>
        <v>1.0030551219231958</v>
      </c>
      <c r="H39" s="157">
        <f>Calc!AO39</f>
        <v>4.2472782396007691E-3</v>
      </c>
      <c r="I39" s="158">
        <f>Calc!AH39</f>
        <v>44133.25332024142</v>
      </c>
      <c r="J39" s="158">
        <f>Calc!AI39</f>
        <v>486.26028850818403</v>
      </c>
      <c r="K39" s="159">
        <f>Calc!AJ39</f>
        <v>-0.79246585675663006</v>
      </c>
      <c r="L39" s="159">
        <f>Calc!AK39</f>
        <v>2.5555588873614243</v>
      </c>
      <c r="M39" s="157" t="str">
        <f>Calc!AP39</f>
        <v>Out of range</v>
      </c>
      <c r="N39" s="157" t="e">
        <f>Calc!AQ39</f>
        <v>#VALUE!</v>
      </c>
      <c r="O39" s="157" t="str">
        <f>Calc!AW39</f>
        <v>Out of range</v>
      </c>
      <c r="P39" s="157">
        <f>Calc!AX39</f>
        <v>280.27552733789997</v>
      </c>
      <c r="Q39" s="159" t="e">
        <f>Calc!BB39</f>
        <v>#VALUE!</v>
      </c>
      <c r="R39" s="159" t="e">
        <f>Calc!BC39</f>
        <v>#VALUE!</v>
      </c>
      <c r="S39" s="156">
        <f>Input!E39</f>
        <v>0</v>
      </c>
    </row>
    <row r="40" spans="1:19" x14ac:dyDescent="0.2">
      <c r="A40" s="1">
        <f>Input!A40</f>
        <v>9112</v>
      </c>
      <c r="B40" s="1" t="str">
        <f>Input!B40</f>
        <v>Fr-18 Nr.9</v>
      </c>
      <c r="C40" s="99">
        <f>Calc!O40*1000</f>
        <v>89.034588307249649</v>
      </c>
      <c r="D40" s="99">
        <f>Calc!P40*1000</f>
        <v>3.7789611163384973E-2</v>
      </c>
      <c r="E40" s="99">
        <f>Calc!X40</f>
        <v>9.5038175785636198E-2</v>
      </c>
      <c r="F40" s="99">
        <f>Calc!Y40</f>
        <v>3.8839590433544966E-4</v>
      </c>
      <c r="G40" s="99">
        <f>Calc!AN40</f>
        <v>5.4087134086562204E-2</v>
      </c>
      <c r="H40" s="5">
        <f>Calc!AO40</f>
        <v>1.1572113467764836E-3</v>
      </c>
      <c r="I40" s="8">
        <f>Calc!AH40</f>
        <v>155.62003870717922</v>
      </c>
      <c r="J40" s="8">
        <f>Calc!AI40</f>
        <v>3.3890915635308589</v>
      </c>
      <c r="K40" s="77">
        <f>Calc!AJ40</f>
        <v>9.7593195541212374</v>
      </c>
      <c r="L40" s="77">
        <f>Calc!AK40</f>
        <v>5.9828133739226441</v>
      </c>
      <c r="M40" s="99">
        <f>Calc!AP40</f>
        <v>6.0110999999999999</v>
      </c>
      <c r="N40" s="99">
        <f>Calc!AQ40</f>
        <v>0.1396</v>
      </c>
      <c r="O40" s="99">
        <f>Calc!AW40</f>
        <v>5.9828000000000001</v>
      </c>
      <c r="P40" s="99">
        <f>Calc!AX40</f>
        <v>0.12899170139999999</v>
      </c>
      <c r="Q40" s="77">
        <f>Calc!BB40</f>
        <v>9.9257448123110308</v>
      </c>
      <c r="R40" s="77">
        <f>Calc!BC40</f>
        <v>6.0848391100244497</v>
      </c>
      <c r="S40" s="1">
        <f>Input!E40</f>
        <v>154</v>
      </c>
    </row>
    <row r="41" spans="1:19" s="156" customFormat="1" x14ac:dyDescent="0.2">
      <c r="A41" s="156">
        <f>Input!A41</f>
        <v>8717</v>
      </c>
      <c r="B41" s="156" t="str">
        <f>Input!B41</f>
        <v>Hu1-13</v>
      </c>
      <c r="C41" s="157">
        <f>Calc!O41*1000</f>
        <v>13719.317369182027</v>
      </c>
      <c r="D41" s="157">
        <f>Calc!P41*1000</f>
        <v>4.5980171971552997</v>
      </c>
      <c r="E41" s="157">
        <f>Calc!X41</f>
        <v>0.94529518472059115</v>
      </c>
      <c r="F41" s="157">
        <f>Calc!Y41</f>
        <v>1.1204867585337445E-2</v>
      </c>
      <c r="G41" s="157">
        <f>Calc!AN41</f>
        <v>1.0071440467339252</v>
      </c>
      <c r="H41" s="157">
        <f>Calc!AO41</f>
        <v>3.7377938715778226E-3</v>
      </c>
      <c r="I41" s="158">
        <f>Calc!AH41</f>
        <v>44664.084794393268</v>
      </c>
      <c r="J41" s="158">
        <f>Calc!AI41</f>
        <v>554.55817254856765</v>
      </c>
      <c r="K41" s="159">
        <f>Calc!AJ41</f>
        <v>-2.812725919374981</v>
      </c>
      <c r="L41" s="159">
        <f>Calc!AK41</f>
        <v>3.59043450419068</v>
      </c>
      <c r="M41" s="157" t="str">
        <f>Calc!AP41</f>
        <v>Out of range</v>
      </c>
      <c r="N41" s="157" t="e">
        <f>Calc!AQ41</f>
        <v>#VALUE!</v>
      </c>
      <c r="O41" s="157" t="str">
        <f>Calc!AW41</f>
        <v>Out of range</v>
      </c>
      <c r="P41" s="157">
        <f>Calc!AX41</f>
        <v>0</v>
      </c>
      <c r="Q41" s="159" t="e">
        <f>Calc!BB41</f>
        <v>#VALUE!</v>
      </c>
      <c r="R41" s="159" t="e">
        <f>Calc!BC41</f>
        <v>#VALUE!</v>
      </c>
      <c r="S41" s="156">
        <f>Input!E41</f>
        <v>0</v>
      </c>
    </row>
    <row r="42" spans="1:19" x14ac:dyDescent="0.2">
      <c r="A42" s="1">
        <f>Input!A42</f>
        <v>9113</v>
      </c>
      <c r="B42" s="1" t="str">
        <f>Input!B42</f>
        <v>Fr-18 Nr.10</v>
      </c>
      <c r="C42" s="99">
        <f>Calc!O42*1000</f>
        <v>69.679182931856261</v>
      </c>
      <c r="D42" s="99">
        <f>Calc!P42*1000</f>
        <v>2.849775502259071E-2</v>
      </c>
      <c r="E42" s="99">
        <f>Calc!X42</f>
        <v>0.23577011863250591</v>
      </c>
      <c r="F42" s="99">
        <f>Calc!Y42</f>
        <v>5.3422972939054546E-4</v>
      </c>
      <c r="G42" s="99">
        <f>Calc!AN42</f>
        <v>3.8038410820395073E-2</v>
      </c>
      <c r="H42" s="5">
        <f>Calc!AO42</f>
        <v>6.9255422896118699E-4</v>
      </c>
      <c r="I42" s="8">
        <f>Calc!AH42</f>
        <v>34.624756674053451</v>
      </c>
      <c r="J42" s="8">
        <f>Calc!AI42</f>
        <v>0.63510828061579672</v>
      </c>
      <c r="K42" s="77">
        <f>Calc!AJ42</f>
        <v>30.030796351233402</v>
      </c>
      <c r="L42" s="77">
        <f>Calc!AK42</f>
        <v>6.9230424319354986</v>
      </c>
      <c r="M42" s="99">
        <f>Calc!AP42</f>
        <v>4.1082000000000001</v>
      </c>
      <c r="N42" s="99">
        <f>Calc!AQ42</f>
        <v>8.2600000000000007E-2</v>
      </c>
      <c r="O42" s="99">
        <f>Calc!AW42</f>
        <v>4.0202</v>
      </c>
      <c r="P42" s="99">
        <f>Calc!AX42</f>
        <v>8.6074417200000003E-2</v>
      </c>
      <c r="Q42" s="77">
        <f>Calc!BB42</f>
        <v>30.373960881901624</v>
      </c>
      <c r="R42" s="77">
        <f>Calc!BC42</f>
        <v>7.002156540727694</v>
      </c>
      <c r="S42" s="1">
        <f>Input!E42</f>
        <v>113.5</v>
      </c>
    </row>
    <row r="43" spans="1:19" s="156" customFormat="1" x14ac:dyDescent="0.2">
      <c r="A43" s="156">
        <f>Input!A43</f>
        <v>8717</v>
      </c>
      <c r="B43" s="156" t="str">
        <f>Input!B43</f>
        <v>Hu1-13</v>
      </c>
      <c r="C43" s="157">
        <f>Calc!O43*1000</f>
        <v>13720.173408488099</v>
      </c>
      <c r="D43" s="157">
        <f>Calc!P43*1000</f>
        <v>1.6976627462104215</v>
      </c>
      <c r="E43" s="157">
        <f>Calc!X43</f>
        <v>0.94629189942242431</v>
      </c>
      <c r="F43" s="157">
        <f>Calc!Y43</f>
        <v>1.1096744996535613E-2</v>
      </c>
      <c r="G43" s="157">
        <f>Calc!AN43</f>
        <v>1.0087991066611177</v>
      </c>
      <c r="H43" s="157">
        <f>Calc!AO43</f>
        <v>4.9170157786804997E-3</v>
      </c>
      <c r="I43" s="158">
        <f>Calc!AH43</f>
        <v>44693.149403519325</v>
      </c>
      <c r="J43" s="158">
        <f>Calc!AI43</f>
        <v>567.53952317164908</v>
      </c>
      <c r="K43" s="159">
        <f>Calc!AJ43</f>
        <v>-3.3078538809542257</v>
      </c>
      <c r="L43" s="159">
        <f>Calc!AK43</f>
        <v>3.5255494609440223</v>
      </c>
      <c r="M43" s="157" t="str">
        <f>Calc!AP43</f>
        <v>Out of range</v>
      </c>
      <c r="N43" s="157" t="e">
        <f>Calc!AQ43</f>
        <v>#VALUE!</v>
      </c>
      <c r="O43" s="157" t="str">
        <f>Calc!AW43</f>
        <v>Out of range</v>
      </c>
      <c r="P43" s="157">
        <f>Calc!AX43</f>
        <v>90.561914402599996</v>
      </c>
      <c r="Q43" s="159" t="e">
        <f>Calc!BB43</f>
        <v>#VALUE!</v>
      </c>
      <c r="R43" s="159" t="e">
        <f>Calc!BC43</f>
        <v>#VALUE!</v>
      </c>
      <c r="S43" s="156">
        <f>Input!E43</f>
        <v>0</v>
      </c>
    </row>
    <row r="44" spans="1:19" x14ac:dyDescent="0.2">
      <c r="A44" s="1">
        <f>Input!A44</f>
        <v>9117</v>
      </c>
      <c r="B44" s="1" t="str">
        <f>Input!B44</f>
        <v>FR-21-1.075</v>
      </c>
      <c r="C44" s="99">
        <f>Calc!O44*1000</f>
        <v>34.960155103696252</v>
      </c>
      <c r="D44" s="99">
        <f>Calc!P44*1000</f>
        <v>7.7322022429384572E-3</v>
      </c>
      <c r="E44" s="99">
        <f>Calc!X44</f>
        <v>7.4434520277530294E-2</v>
      </c>
      <c r="F44" s="99">
        <f>Calc!Y44</f>
        <v>1.781733633854904E-4</v>
      </c>
      <c r="G44" s="99">
        <f>Calc!AN44</f>
        <v>8.2744745462732788E-3</v>
      </c>
      <c r="H44" s="5">
        <f>Calc!AO44</f>
        <v>4.2557238870929152E-4</v>
      </c>
      <c r="I44" s="8">
        <f>Calc!AH44</f>
        <v>11.964140522298738</v>
      </c>
      <c r="J44" s="8">
        <f>Calc!AI44</f>
        <v>0.61599950418436789</v>
      </c>
      <c r="K44" s="77">
        <f>Calc!AJ44</f>
        <v>-18.677798885085583</v>
      </c>
      <c r="L44" s="77">
        <f>Calc!AK44</f>
        <v>9.9362584062485784</v>
      </c>
      <c r="M44" s="99">
        <f>Calc!AP44</f>
        <v>0.92469999999999997</v>
      </c>
      <c r="N44" s="99">
        <f>Calc!AQ44</f>
        <v>4.8899999999999999E-2</v>
      </c>
      <c r="O44" s="99">
        <f>Calc!AW44</f>
        <v>0.86650000000000005</v>
      </c>
      <c r="P44" s="99">
        <f>Calc!AX44</f>
        <v>6.0460490899999997E-2</v>
      </c>
      <c r="Q44" s="77">
        <f>Calc!BB44</f>
        <v>-18.723596664403697</v>
      </c>
      <c r="R44" s="77">
        <f>Calc!BC44</f>
        <v>9.960622528072955</v>
      </c>
      <c r="S44" s="1">
        <f>Input!E44</f>
        <v>1.075</v>
      </c>
    </row>
    <row r="45" spans="1:19" s="156" customFormat="1" x14ac:dyDescent="0.2">
      <c r="A45" s="156">
        <f>Input!A45</f>
        <v>8717</v>
      </c>
      <c r="B45" s="156" t="str">
        <f>Input!B45</f>
        <v>Hu1-13</v>
      </c>
      <c r="C45" s="157">
        <f>Calc!O45*1000</f>
        <v>13714.339101516898</v>
      </c>
      <c r="D45" s="157">
        <f>Calc!P45*1000</f>
        <v>1.5030759047624433</v>
      </c>
      <c r="E45" s="157">
        <f>Calc!X45</f>
        <v>0.95401594407093926</v>
      </c>
      <c r="F45" s="157">
        <f>Calc!Y45</f>
        <v>1.1734118940978564E-2</v>
      </c>
      <c r="G45" s="157">
        <f>Calc!AN45</f>
        <v>1.0061789794957934</v>
      </c>
      <c r="H45" s="157">
        <f>Calc!AO45</f>
        <v>4.0588371050303577E-3</v>
      </c>
      <c r="I45" s="158">
        <f>Calc!AH45</f>
        <v>44197.355341156937</v>
      </c>
      <c r="J45" s="158">
        <f>Calc!AI45</f>
        <v>572.08399166686524</v>
      </c>
      <c r="K45" s="159">
        <f>Calc!AJ45</f>
        <v>5.2702400118187498</v>
      </c>
      <c r="L45" s="159">
        <f>Calc!AK45</f>
        <v>3.6814051121102858</v>
      </c>
      <c r="M45" s="157">
        <f>Calc!AP45</f>
        <v>720.39689999999996</v>
      </c>
      <c r="N45" s="157" t="e">
        <f>Calc!AQ45</f>
        <v>#VALUE!</v>
      </c>
      <c r="O45" s="157">
        <f>Calc!AW45</f>
        <v>720.39509999999996</v>
      </c>
      <c r="P45" s="157">
        <f>Calc!AX45</f>
        <v>315.49563982429999</v>
      </c>
      <c r="Q45" s="159">
        <f>Calc!BB45</f>
        <v>40.371681074943368</v>
      </c>
      <c r="R45" s="159">
        <f>Calc!BC45</f>
        <v>45.729599194088834</v>
      </c>
      <c r="S45" s="156">
        <f>Input!E45</f>
        <v>0</v>
      </c>
    </row>
    <row r="46" spans="1:19" x14ac:dyDescent="0.2">
      <c r="A46" s="1">
        <f>Input!A46</f>
        <v>9118</v>
      </c>
      <c r="B46" s="1" t="str">
        <f>Input!B46</f>
        <v>FR-21-9.0</v>
      </c>
      <c r="C46" s="99">
        <f>Calc!O46*1000</f>
        <v>27.274627128950307</v>
      </c>
      <c r="D46" s="99">
        <f>Calc!P46*1000</f>
        <v>4.536106507109762E-3</v>
      </c>
      <c r="E46" s="99">
        <f>Calc!X46</f>
        <v>4.9284690911082861E-2</v>
      </c>
      <c r="F46" s="99">
        <f>Calc!Y46</f>
        <v>1.4805128223709032E-4</v>
      </c>
      <c r="G46" s="99">
        <f>Calc!AN46</f>
        <v>4.2143405256484107E-2</v>
      </c>
      <c r="H46" s="5">
        <f>Calc!AO46</f>
        <v>8.102181382026077E-4</v>
      </c>
      <c r="I46" s="8">
        <f>Calc!AH46</f>
        <v>71.625513816991898</v>
      </c>
      <c r="J46" s="8">
        <f>Calc!AI46</f>
        <v>1.3936771352481827</v>
      </c>
      <c r="K46" s="77">
        <f>Calc!AJ46</f>
        <v>-29.620351386377088</v>
      </c>
      <c r="L46" s="77">
        <f>Calc!AK46</f>
        <v>6.3896722376225537</v>
      </c>
      <c r="M46" s="99">
        <f>Calc!AP46</f>
        <v>4.8494999999999999</v>
      </c>
      <c r="N46" s="99">
        <f>Calc!AQ46</f>
        <v>0.1037</v>
      </c>
      <c r="O46" s="99">
        <f>Calc!AW46</f>
        <v>4.7995999999999999</v>
      </c>
      <c r="P46" s="99">
        <f>Calc!AX46</f>
        <v>0.1059620349</v>
      </c>
      <c r="Q46" s="77">
        <f>Calc!BB46</f>
        <v>-30.024892313398475</v>
      </c>
      <c r="R46" s="77">
        <f>Calc!BC46</f>
        <v>6.4769456388309417</v>
      </c>
      <c r="S46" s="1">
        <f>Input!E46</f>
        <v>9</v>
      </c>
    </row>
    <row r="47" spans="1:19" s="156" customFormat="1" x14ac:dyDescent="0.2">
      <c r="A47" s="156">
        <f>Input!A47</f>
        <v>8717</v>
      </c>
      <c r="B47" s="156" t="str">
        <f>Input!B47</f>
        <v>Hu1-13</v>
      </c>
      <c r="C47" s="157">
        <f>Calc!O47*1000</f>
        <v>13713.456228433279</v>
      </c>
      <c r="D47" s="157">
        <f>Calc!P47*1000</f>
        <v>1.5754840305865074</v>
      </c>
      <c r="E47" s="157">
        <f>Calc!X47</f>
        <v>0.95256943520384296</v>
      </c>
      <c r="F47" s="157">
        <f>Calc!Y47</f>
        <v>1.1557092380968428E-2</v>
      </c>
      <c r="G47" s="157">
        <f>Calc!AN47</f>
        <v>1.0039297267799978</v>
      </c>
      <c r="H47" s="157">
        <f>Calc!AO47</f>
        <v>3.3246779602441831E-3</v>
      </c>
      <c r="I47" s="158">
        <f>Calc!AH47</f>
        <v>44162.676755702872</v>
      </c>
      <c r="J47" s="158">
        <f>Calc!AI47</f>
        <v>555.38422784196143</v>
      </c>
      <c r="K47" s="159">
        <f>Calc!AJ47</f>
        <v>2.7323817678179818</v>
      </c>
      <c r="L47" s="159">
        <f>Calc!AK47</f>
        <v>3.0554310602854242</v>
      </c>
      <c r="M47" s="157" t="str">
        <f>Calc!AP47</f>
        <v>Out of range</v>
      </c>
      <c r="N47" s="157" t="e">
        <f>Calc!AQ47</f>
        <v>#VALUE!</v>
      </c>
      <c r="O47" s="157" t="str">
        <f>Calc!AW47</f>
        <v>Out of range</v>
      </c>
      <c r="P47" s="157">
        <f>Calc!AX47</f>
        <v>315.1538710172</v>
      </c>
      <c r="Q47" s="159" t="e">
        <f>Calc!BB47</f>
        <v>#VALUE!</v>
      </c>
      <c r="R47" s="159" t="e">
        <f>Calc!BC47</f>
        <v>#VALUE!</v>
      </c>
      <c r="S47" s="156">
        <f>Input!E47</f>
        <v>0</v>
      </c>
    </row>
    <row r="48" spans="1:19" x14ac:dyDescent="0.2">
      <c r="A48" s="1">
        <f>Input!A48</f>
        <v>9119</v>
      </c>
      <c r="B48" s="1" t="str">
        <f>Input!B48</f>
        <v>FR-21-15.35</v>
      </c>
      <c r="C48" s="99">
        <f>Calc!O48*1000</f>
        <v>46.108255075721722</v>
      </c>
      <c r="D48" s="99">
        <f>Calc!P48*1000</f>
        <v>5.5387240105921739E-3</v>
      </c>
      <c r="E48" s="99">
        <f>Calc!X48</f>
        <v>4.1492133565777425E-2</v>
      </c>
      <c r="F48" s="99">
        <f>Calc!Y48</f>
        <v>1.8779704520516377E-4</v>
      </c>
      <c r="G48" s="99">
        <f>Calc!AN48</f>
        <v>6.7647163602760754E-2</v>
      </c>
      <c r="H48" s="5">
        <f>Calc!AO48</f>
        <v>9.2104842211681052E-4</v>
      </c>
      <c r="I48" s="8">
        <f>Calc!AH48</f>
        <v>231.40487885672769</v>
      </c>
      <c r="J48" s="8">
        <f>Calc!AI48</f>
        <v>3.3200936658433573</v>
      </c>
      <c r="K48" s="77">
        <f>Calc!AJ48</f>
        <v>-32.429876929271792</v>
      </c>
      <c r="L48" s="77">
        <f>Calc!AK48</f>
        <v>2.9894847403099178</v>
      </c>
      <c r="M48" s="99">
        <f>Calc!AP48</f>
        <v>7.9176000000000002</v>
      </c>
      <c r="N48" s="99">
        <f>Calc!AQ48</f>
        <v>0.1152</v>
      </c>
      <c r="O48" s="99">
        <f>Calc!AW48</f>
        <v>7.8925999999999998</v>
      </c>
      <c r="P48" s="99">
        <f>Calc!AX48</f>
        <v>0.11693529449999999</v>
      </c>
      <c r="Q48" s="77">
        <f>Calc!BB48</f>
        <v>-33.161414319398254</v>
      </c>
      <c r="R48" s="77">
        <f>Calc!BC48</f>
        <v>3.0569397292101264</v>
      </c>
      <c r="S48" s="1">
        <f>Input!E48</f>
        <v>15.35</v>
      </c>
    </row>
    <row r="49" spans="1:19" s="156" customFormat="1" x14ac:dyDescent="0.2">
      <c r="A49" s="156">
        <f>Input!A49</f>
        <v>8717</v>
      </c>
      <c r="B49" s="156" t="str">
        <f>Input!B49</f>
        <v>Hu1-13</v>
      </c>
      <c r="C49" s="157">
        <f>Calc!O49*1000</f>
        <v>13716.793046480761</v>
      </c>
      <c r="D49" s="157">
        <f>Calc!P49*1000</f>
        <v>2.2339309127771987</v>
      </c>
      <c r="E49" s="157">
        <f>Calc!X49</f>
        <v>0.95288819858628981</v>
      </c>
      <c r="F49" s="157">
        <f>Calc!Y49</f>
        <v>1.3662335194654167E-2</v>
      </c>
      <c r="G49" s="157">
        <f>Calc!AN49</f>
        <v>1.0108993195655163</v>
      </c>
      <c r="H49" s="157">
        <f>Calc!AO49</f>
        <v>3.9395060736110874E-3</v>
      </c>
      <c r="I49" s="158">
        <f>Calc!AH49</f>
        <v>44465.208636805641</v>
      </c>
      <c r="J49" s="158">
        <f>Calc!AI49</f>
        <v>660.62384295835636</v>
      </c>
      <c r="K49" s="159">
        <f>Calc!AJ49</f>
        <v>3.5892227046037117</v>
      </c>
      <c r="L49" s="159">
        <f>Calc!AK49</f>
        <v>3.9641813751670325</v>
      </c>
      <c r="M49" s="157" t="str">
        <f>Calc!AP49</f>
        <v>Out of range</v>
      </c>
      <c r="N49" s="157" t="e">
        <f>Calc!AQ49</f>
        <v>#VALUE!</v>
      </c>
      <c r="O49" s="157" t="str">
        <f>Calc!AW49</f>
        <v>Out of range</v>
      </c>
      <c r="P49" s="157">
        <f>Calc!AX49</f>
        <v>226.84134335019999</v>
      </c>
      <c r="Q49" s="159" t="e">
        <f>Calc!BB49</f>
        <v>#VALUE!</v>
      </c>
      <c r="R49" s="159" t="e">
        <f>Calc!BC49</f>
        <v>#VALUE!</v>
      </c>
      <c r="S49" s="156">
        <f>Input!E49</f>
        <v>0</v>
      </c>
    </row>
    <row r="50" spans="1:19" x14ac:dyDescent="0.2">
      <c r="A50" s="1">
        <f>Input!A50</f>
        <v>9120</v>
      </c>
      <c r="B50" s="1" t="str">
        <f>Input!B50</f>
        <v>FR-21-23.8</v>
      </c>
      <c r="C50" s="99">
        <f>Calc!O50*1000</f>
        <v>29.417826547588017</v>
      </c>
      <c r="D50" s="99">
        <f>Calc!P50*1000</f>
        <v>1.3961662226300194E-2</v>
      </c>
      <c r="E50" s="99">
        <f>Calc!X50</f>
        <v>0.15252750324758324</v>
      </c>
      <c r="F50" s="99">
        <f>Calc!Y50</f>
        <v>3.6399640603529556E-4</v>
      </c>
      <c r="G50" s="99">
        <f>Calc!AN50</f>
        <v>0.11509578689149731</v>
      </c>
      <c r="H50" s="5">
        <f>Calc!AO50</f>
        <v>2.8752406274432157E-3</v>
      </c>
      <c r="I50" s="8">
        <f>Calc!AH50</f>
        <v>68.415671470161314</v>
      </c>
      <c r="J50" s="8">
        <f>Calc!AI50</f>
        <v>1.7165850527506412</v>
      </c>
      <c r="K50" s="77">
        <f>Calc!AJ50</f>
        <v>-20.892354989074711</v>
      </c>
      <c r="L50" s="77">
        <f>Calc!AK50</f>
        <v>17.437064097861509</v>
      </c>
      <c r="M50" s="99">
        <f>Calc!AP50</f>
        <v>13.6617</v>
      </c>
      <c r="N50" s="99">
        <f>Calc!AQ50</f>
        <v>0.46949999999999997</v>
      </c>
      <c r="O50" s="99">
        <f>Calc!AW50</f>
        <v>13.519500000000001</v>
      </c>
      <c r="P50" s="99">
        <f>Calc!AX50</f>
        <v>0.45014712690000003</v>
      </c>
      <c r="Q50" s="77">
        <f>Calc!BB50</f>
        <v>-21.70610299267555</v>
      </c>
      <c r="R50" s="77">
        <f>Calc!BC50</f>
        <v>18.116251094650401</v>
      </c>
      <c r="S50" s="1">
        <f>Input!E50</f>
        <v>23.8</v>
      </c>
    </row>
    <row r="51" spans="1:19" s="156" customFormat="1" x14ac:dyDescent="0.2">
      <c r="A51" s="156">
        <f>Input!A51</f>
        <v>8717</v>
      </c>
      <c r="B51" s="156" t="str">
        <f>Input!B51</f>
        <v>Hu1-13</v>
      </c>
      <c r="C51" s="157">
        <f>Calc!O51*1000</f>
        <v>13715.363258071975</v>
      </c>
      <c r="D51" s="157">
        <f>Calc!P51*1000</f>
        <v>1.5553971424630493</v>
      </c>
      <c r="E51" s="157">
        <f>Calc!X51</f>
        <v>0.95472316372995525</v>
      </c>
      <c r="F51" s="157">
        <f>Calc!Y51</f>
        <v>1.042191854024801E-2</v>
      </c>
      <c r="G51" s="157">
        <f>Calc!AN51</f>
        <v>1.0063610144905772</v>
      </c>
      <c r="H51" s="157">
        <f>Calc!AO51</f>
        <v>4.3285318184653936E-3</v>
      </c>
      <c r="I51" s="158">
        <f>Calc!AH51</f>
        <v>44175.904605199714</v>
      </c>
      <c r="J51" s="158">
        <f>Calc!AI51</f>
        <v>518.29076866349442</v>
      </c>
      <c r="K51" s="159">
        <f>Calc!AJ51</f>
        <v>-2.8502971452620818</v>
      </c>
      <c r="L51" s="159">
        <f>Calc!AK51</f>
        <v>2.913965898955817</v>
      </c>
      <c r="M51" s="157" t="str">
        <f>Calc!AP51</f>
        <v>Out of range</v>
      </c>
      <c r="N51" s="157" t="e">
        <f>Calc!AQ51</f>
        <v>#VALUE!</v>
      </c>
      <c r="O51" s="157" t="str">
        <f>Calc!AW51</f>
        <v>Out of range</v>
      </c>
      <c r="P51" s="157">
        <f>Calc!AX51</f>
        <v>0</v>
      </c>
      <c r="Q51" s="159" t="e">
        <f>Calc!BB51</f>
        <v>#VALUE!</v>
      </c>
      <c r="R51" s="159" t="e">
        <f>Calc!BC51</f>
        <v>#VALUE!</v>
      </c>
      <c r="S51" s="156">
        <f>Input!E51</f>
        <v>0</v>
      </c>
    </row>
    <row r="52" spans="1:19" x14ac:dyDescent="0.2">
      <c r="A52" s="1">
        <f>Input!A52</f>
        <v>9121</v>
      </c>
      <c r="B52" s="1" t="str">
        <f>Input!B52</f>
        <v>FR-21-23.8</v>
      </c>
      <c r="C52" s="99">
        <f>Calc!O52*1000</f>
        <v>30.849256654038122</v>
      </c>
      <c r="D52" s="99">
        <f>Calc!P52*1000</f>
        <v>8.1846900359808343E-3</v>
      </c>
      <c r="E52" s="99">
        <f>Calc!X52</f>
        <v>0.6224503128227995</v>
      </c>
      <c r="F52" s="99">
        <f>Calc!Y52</f>
        <v>1.1046695400114322E-3</v>
      </c>
      <c r="G52" s="99">
        <f>Calc!AN52</f>
        <v>0.44971773059927539</v>
      </c>
      <c r="H52" s="5">
        <f>Calc!AO52</f>
        <v>3.5352097899843567E-3</v>
      </c>
      <c r="I52" s="8">
        <f>Calc!AH52</f>
        <v>68.748059541684384</v>
      </c>
      <c r="J52" s="8">
        <f>Calc!AI52</f>
        <v>0.55372619100345977</v>
      </c>
      <c r="K52" s="77">
        <f>Calc!AJ52</f>
        <v>-2.3609776886085454</v>
      </c>
      <c r="L52" s="77">
        <f>Calc!AK52</f>
        <v>13.170344067576096</v>
      </c>
      <c r="M52" s="99">
        <f>Calc!AP52</f>
        <v>65.456599999999995</v>
      </c>
      <c r="N52" s="99">
        <f>Calc!AQ52</f>
        <v>1.4098999999999999</v>
      </c>
      <c r="O52" s="99">
        <f>Calc!AW52</f>
        <v>64.912899999999993</v>
      </c>
      <c r="P52" s="99">
        <f>Calc!AX52</f>
        <v>1.4939544665</v>
      </c>
      <c r="Q52" s="77">
        <f>Calc!BB52</f>
        <v>-2.8364099129681808</v>
      </c>
      <c r="R52" s="77">
        <f>Calc!BC52</f>
        <v>15.822472762882276</v>
      </c>
      <c r="S52" s="1">
        <f>Input!E52</f>
        <v>23.8</v>
      </c>
    </row>
    <row r="53" spans="1:19" s="156" customFormat="1" x14ac:dyDescent="0.2">
      <c r="A53" s="156">
        <f>Input!A53</f>
        <v>8717</v>
      </c>
      <c r="B53" s="156" t="str">
        <f>Input!B53</f>
        <v>Hu1-13</v>
      </c>
      <c r="C53" s="157">
        <f>Calc!O53*1000</f>
        <v>13713.888401958968</v>
      </c>
      <c r="D53" s="157">
        <f>Calc!P53*1000</f>
        <v>1.3255707171110058</v>
      </c>
      <c r="E53" s="157">
        <f>Calc!X53</f>
        <v>0.95205291497786371</v>
      </c>
      <c r="F53" s="157">
        <f>Calc!Y53</f>
        <v>1.2472787554873667E-2</v>
      </c>
      <c r="G53" s="157">
        <f>Calc!AN53</f>
        <v>1.0125102344883474</v>
      </c>
      <c r="H53" s="157">
        <f>Calc!AO53</f>
        <v>4.3139819223340613E-3</v>
      </c>
      <c r="I53" s="158">
        <f>Calc!AH53</f>
        <v>44565.700569572917</v>
      </c>
      <c r="J53" s="158">
        <f>Calc!AI53</f>
        <v>613.93787877065847</v>
      </c>
      <c r="K53" s="159">
        <f>Calc!AJ53</f>
        <v>-0.62379894912067968</v>
      </c>
      <c r="L53" s="159">
        <f>Calc!AK53</f>
        <v>4.089830734890711</v>
      </c>
      <c r="M53" s="157" t="str">
        <f>Calc!AP53</f>
        <v>Out of range</v>
      </c>
      <c r="N53" s="157" t="e">
        <f>Calc!AQ53</f>
        <v>#VALUE!</v>
      </c>
      <c r="O53" s="157" t="str">
        <f>Calc!AW53</f>
        <v>Out of range</v>
      </c>
      <c r="P53" s="157">
        <f>Calc!AX53</f>
        <v>87.818563865900003</v>
      </c>
      <c r="Q53" s="159" t="e">
        <f>Calc!BB53</f>
        <v>#VALUE!</v>
      </c>
      <c r="R53" s="159" t="e">
        <f>Calc!BC53</f>
        <v>#VALUE!</v>
      </c>
      <c r="S53" s="156">
        <f>Input!E53</f>
        <v>0</v>
      </c>
    </row>
    <row r="54" spans="1:19" x14ac:dyDescent="0.2">
      <c r="A54" s="1">
        <f>Input!A54</f>
        <v>9122</v>
      </c>
      <c r="B54" s="1" t="str">
        <f>Input!B54</f>
        <v>FR-25-0.5</v>
      </c>
      <c r="C54" s="99">
        <f>Calc!O54*1000</f>
        <v>64.806955882355183</v>
      </c>
      <c r="D54" s="99">
        <f>Calc!P54*1000</f>
        <v>1.2616847286271261E-2</v>
      </c>
      <c r="E54" s="99">
        <f>Calc!X54</f>
        <v>0.68004989713219277</v>
      </c>
      <c r="F54" s="99">
        <f>Calc!Y54</f>
        <v>1.6993479009699899E-3</v>
      </c>
      <c r="G54" s="99">
        <f>Calc!AN54</f>
        <v>5.3252595212994407E-2</v>
      </c>
      <c r="H54" s="5">
        <f>Calc!AO54</f>
        <v>8.0732580597743259E-4</v>
      </c>
      <c r="I54" s="8">
        <f>Calc!AH54</f>
        <v>15.637180935075193</v>
      </c>
      <c r="J54" s="8">
        <f>Calc!AI54</f>
        <v>0.24024398143637371</v>
      </c>
      <c r="K54" s="77">
        <f>Calc!AJ54</f>
        <v>-23.388455256679318</v>
      </c>
      <c r="L54" s="77">
        <f>Calc!AK54</f>
        <v>7.1755441522669683</v>
      </c>
      <c r="M54" s="99">
        <f>Calc!AP54</f>
        <v>6.1241000000000003</v>
      </c>
      <c r="N54" s="99">
        <f>Calc!AQ54</f>
        <v>9.9500000000000005E-2</v>
      </c>
      <c r="O54" s="99">
        <f>Calc!AW54</f>
        <v>5.8356000000000003</v>
      </c>
      <c r="P54" s="99">
        <f>Calc!AX54</f>
        <v>0.16353340999999999</v>
      </c>
      <c r="Q54" s="77">
        <f>Calc!BB54</f>
        <v>-23.777403378552989</v>
      </c>
      <c r="R54" s="77">
        <f>Calc!BC54</f>
        <v>7.2948811500575035</v>
      </c>
      <c r="S54" s="1">
        <f>Input!E54</f>
        <v>0.5</v>
      </c>
    </row>
    <row r="55" spans="1:19" s="156" customFormat="1" x14ac:dyDescent="0.2">
      <c r="A55" s="156">
        <f>Input!A55</f>
        <v>8717</v>
      </c>
      <c r="B55" s="156" t="str">
        <f>Input!B55</f>
        <v>Hu1-13</v>
      </c>
      <c r="C55" s="157">
        <f>Calc!O55*1000</f>
        <v>13716.271380170567</v>
      </c>
      <c r="D55" s="157">
        <f>Calc!P55*1000</f>
        <v>1.5478457154514766</v>
      </c>
      <c r="E55" s="157">
        <f>Calc!X55</f>
        <v>0.92518010782608606</v>
      </c>
      <c r="F55" s="157">
        <f>Calc!Y55</f>
        <v>1.298112206012143E-2</v>
      </c>
      <c r="G55" s="157">
        <f>Calc!AN55</f>
        <v>1.0043000357010372</v>
      </c>
      <c r="H55" s="157">
        <f>Calc!AO55</f>
        <v>3.9350124836740556E-3</v>
      </c>
      <c r="I55" s="158">
        <f>Calc!AH55</f>
        <v>45496.192528637162</v>
      </c>
      <c r="J55" s="158">
        <f>Calc!AI55</f>
        <v>662.75603059599564</v>
      </c>
      <c r="K55" s="159">
        <f>Calc!AJ55</f>
        <v>-1.0751924217372588</v>
      </c>
      <c r="L55" s="159">
        <f>Calc!AK55</f>
        <v>5.6032634377420232</v>
      </c>
      <c r="M55" s="157" t="str">
        <f>Calc!AP55</f>
        <v>Out of range</v>
      </c>
      <c r="N55" s="157" t="e">
        <f>Calc!AQ55</f>
        <v>#VALUE!</v>
      </c>
      <c r="O55" s="157" t="str">
        <f>Calc!AW55</f>
        <v>Out of range</v>
      </c>
      <c r="P55" s="157">
        <f>Calc!AX55</f>
        <v>256.98390980670001</v>
      </c>
      <c r="Q55" s="159" t="e">
        <f>Calc!BB55</f>
        <v>#VALUE!</v>
      </c>
      <c r="R55" s="159" t="e">
        <f>Calc!BC55</f>
        <v>#VALUE!</v>
      </c>
      <c r="S55" s="156">
        <f>Input!E55</f>
        <v>0</v>
      </c>
    </row>
    <row r="56" spans="1:19" x14ac:dyDescent="0.2">
      <c r="A56" s="56"/>
      <c r="B56" s="56"/>
      <c r="C56" s="106"/>
      <c r="D56" s="106"/>
      <c r="E56" s="106"/>
      <c r="F56" s="106"/>
      <c r="G56" s="106"/>
      <c r="H56" s="70"/>
      <c r="I56" s="72"/>
      <c r="J56" s="72"/>
      <c r="K56" s="107"/>
      <c r="L56" s="107"/>
      <c r="M56" s="106"/>
      <c r="N56" s="106"/>
      <c r="O56" s="106"/>
      <c r="P56" s="106"/>
      <c r="Q56" s="107"/>
      <c r="R56" s="107"/>
      <c r="S56" s="56"/>
    </row>
    <row r="57" spans="1:19" s="156" customFormat="1" x14ac:dyDescent="0.2">
      <c r="A57" s="156">
        <f>Input!A57</f>
        <v>8717</v>
      </c>
      <c r="B57" s="156" t="str">
        <f>Input!B57</f>
        <v>Hu1-13</v>
      </c>
      <c r="C57" s="157">
        <f>Calc!O57*1000</f>
        <v>13716.166136197013</v>
      </c>
      <c r="D57" s="157">
        <f>Calc!P57*1000</f>
        <v>1.7358847086801166</v>
      </c>
      <c r="E57" s="157">
        <f>Calc!X57</f>
        <v>0.95734537491857785</v>
      </c>
      <c r="F57" s="157">
        <f>Calc!Y57</f>
        <v>1.1132557084078716E-2</v>
      </c>
      <c r="G57" s="157">
        <f>Calc!AN57</f>
        <v>0.99830075369293347</v>
      </c>
      <c r="H57" s="157">
        <f>Calc!AO57</f>
        <v>3.9388916161795292E-3</v>
      </c>
      <c r="I57" s="158">
        <f>Calc!AH57</f>
        <v>43704.613570405018</v>
      </c>
      <c r="J57" s="158">
        <f>Calc!AI57</f>
        <v>536.65161296971041</v>
      </c>
      <c r="K57" s="159">
        <f>Calc!AJ57</f>
        <v>-3.9175201609481514</v>
      </c>
      <c r="L57" s="159">
        <f>Calc!AK57</f>
        <v>3.8277628166478417</v>
      </c>
      <c r="M57" s="157" t="str">
        <f>Calc!AP57</f>
        <v>Out of range</v>
      </c>
      <c r="N57" s="157" t="e">
        <f>Calc!AQ57</f>
        <v>#VALUE!</v>
      </c>
      <c r="O57" s="157" t="str">
        <f>Calc!AW57</f>
        <v>Out of range</v>
      </c>
      <c r="P57" s="157">
        <f>Calc!AX57</f>
        <v>289.67306054839997</v>
      </c>
      <c r="Q57" s="159" t="e">
        <f>Calc!BB57</f>
        <v>#VALUE!</v>
      </c>
      <c r="R57" s="159" t="e">
        <f>Calc!BC57</f>
        <v>#VALUE!</v>
      </c>
      <c r="S57" s="156">
        <f>Input!E57</f>
        <v>0</v>
      </c>
    </row>
    <row r="58" spans="1:19" x14ac:dyDescent="0.2">
      <c r="A58" s="1">
        <f>Input!A58</f>
        <v>9123</v>
      </c>
      <c r="B58" s="1" t="str">
        <f>Input!B58</f>
        <v>FR-25-4.2</v>
      </c>
      <c r="C58" s="99">
        <f>Calc!O58*1000</f>
        <v>138.66848229709854</v>
      </c>
      <c r="D58" s="99">
        <f>Calc!P58*1000</f>
        <v>1.459043328929443E-2</v>
      </c>
      <c r="E58" s="99">
        <f>Calc!X58</f>
        <v>7.495825215532495E-2</v>
      </c>
      <c r="F58" s="99">
        <f>Calc!Y58</f>
        <v>2.0113094236850356E-4</v>
      </c>
      <c r="G58" s="99">
        <f>Calc!AN58</f>
        <v>7.8761650228168611E-2</v>
      </c>
      <c r="H58" s="5">
        <f>Calc!AO58</f>
        <v>7.7261713012772442E-4</v>
      </c>
      <c r="I58" s="8">
        <f>Calc!AH58</f>
        <v>446.42209281119858</v>
      </c>
      <c r="J58" s="8">
        <f>Calc!AI58</f>
        <v>4.5398332739968223</v>
      </c>
      <c r="K58" s="77">
        <f>Calc!AJ58</f>
        <v>-29.582612680436714</v>
      </c>
      <c r="L58" s="77">
        <f>Calc!AK58</f>
        <v>2.9614706642090112</v>
      </c>
      <c r="M58" s="99">
        <f>Calc!AP58</f>
        <v>9.2469999999999999</v>
      </c>
      <c r="N58" s="99">
        <f>Calc!AQ58</f>
        <v>9.4600000000000004E-2</v>
      </c>
      <c r="O58" s="99">
        <f>Calc!AW58</f>
        <v>9.2319999999999993</v>
      </c>
      <c r="P58" s="99">
        <f>Calc!AX58</f>
        <v>0.10104547210000001</v>
      </c>
      <c r="Q58" s="77">
        <f>Calc!BB58</f>
        <v>-30.364652369600737</v>
      </c>
      <c r="R58" s="77">
        <f>Calc!BC58</f>
        <v>3.0397718451051046</v>
      </c>
      <c r="S58" s="1">
        <f>Input!E58</f>
        <v>4.2</v>
      </c>
    </row>
    <row r="59" spans="1:19" s="156" customFormat="1" x14ac:dyDescent="0.2">
      <c r="A59" s="156">
        <f>Input!A59</f>
        <v>8717</v>
      </c>
      <c r="B59" s="156" t="str">
        <f>Input!B59</f>
        <v>Hu1-13</v>
      </c>
      <c r="C59" s="157">
        <f>Calc!O59*1000</f>
        <v>13720.762423903194</v>
      </c>
      <c r="D59" s="157">
        <f>Calc!P59*1000</f>
        <v>2.39377718046368</v>
      </c>
      <c r="E59" s="157">
        <f>Calc!X59</f>
        <v>0.94396689183813098</v>
      </c>
      <c r="F59" s="157">
        <f>Calc!Y59</f>
        <v>8.3053963950623262E-3</v>
      </c>
      <c r="G59" s="157">
        <f>Calc!AN59</f>
        <v>1.0070981099461827</v>
      </c>
      <c r="H59" s="157">
        <f>Calc!AO59</f>
        <v>5.0309848133879833E-3</v>
      </c>
      <c r="I59" s="158">
        <f>Calc!AH59</f>
        <v>44729.604214344618</v>
      </c>
      <c r="J59" s="158">
        <f>Calc!AI59</f>
        <v>452.49173672153483</v>
      </c>
      <c r="K59" s="159">
        <f>Calc!AJ59</f>
        <v>-0.11936041524629459</v>
      </c>
      <c r="L59" s="159">
        <f>Calc!AK59</f>
        <v>2.7161551942844464</v>
      </c>
      <c r="M59" s="157" t="str">
        <f>Calc!AP59</f>
        <v>Out of range</v>
      </c>
      <c r="N59" s="157" t="e">
        <f>Calc!AQ59</f>
        <v>#VALUE!</v>
      </c>
      <c r="O59" s="157" t="str">
        <f>Calc!AW59</f>
        <v>Out of range</v>
      </c>
      <c r="P59" s="157">
        <f>Calc!AX59</f>
        <v>221.1944105181</v>
      </c>
      <c r="Q59" s="159" t="e">
        <f>Calc!BB59</f>
        <v>#VALUE!</v>
      </c>
      <c r="R59" s="159" t="e">
        <f>Calc!BC59</f>
        <v>#VALUE!</v>
      </c>
      <c r="S59" s="156">
        <f>Input!E59</f>
        <v>0</v>
      </c>
    </row>
    <row r="60" spans="1:19" x14ac:dyDescent="0.2">
      <c r="A60" s="1">
        <f>Input!A60</f>
        <v>9124</v>
      </c>
      <c r="B60" s="1" t="str">
        <f>Input!B60</f>
        <v>FR-25-8.25</v>
      </c>
      <c r="C60" s="99">
        <f>Calc!O60*1000</f>
        <v>145.27190928022199</v>
      </c>
      <c r="D60" s="99">
        <f>Calc!P60*1000</f>
        <v>1.9433576008971946E-2</v>
      </c>
      <c r="E60" s="99">
        <f>Calc!X60</f>
        <v>5.1096767180819846E-2</v>
      </c>
      <c r="F60" s="99">
        <f>Calc!Y60</f>
        <v>1.4117970548415616E-4</v>
      </c>
      <c r="G60" s="99">
        <f>Calc!AN60</f>
        <v>8.034188099511759E-2</v>
      </c>
      <c r="H60" s="5">
        <f>Calc!AO60</f>
        <v>6.3306203906161439E-4</v>
      </c>
      <c r="I60" s="8">
        <f>Calc!AH60</f>
        <v>700.77590198937514</v>
      </c>
      <c r="J60" s="8">
        <f>Calc!AI60</f>
        <v>5.8507161968266734</v>
      </c>
      <c r="K60" s="77">
        <f>Calc!AJ60</f>
        <v>-37.133531330678537</v>
      </c>
      <c r="L60" s="77">
        <f>Calc!AK60</f>
        <v>1.5479110895181496</v>
      </c>
      <c r="M60" s="99">
        <f>Calc!AP60</f>
        <v>9.5192999999999994</v>
      </c>
      <c r="N60" s="99">
        <f>Calc!AQ60</f>
        <v>7.9100000000000004E-2</v>
      </c>
      <c r="O60" s="99">
        <f>Calc!AW60</f>
        <v>9.5094999999999992</v>
      </c>
      <c r="P60" s="99">
        <f>Calc!AX60</f>
        <v>8.3913546800000002E-2</v>
      </c>
      <c r="Q60" s="77">
        <f>Calc!BB60</f>
        <v>-38.145090906647418</v>
      </c>
      <c r="R60" s="77">
        <f>Calc!BC60</f>
        <v>1.5901036810865095</v>
      </c>
      <c r="S60" s="1">
        <f>Input!E60</f>
        <v>8.25</v>
      </c>
    </row>
    <row r="61" spans="1:19" s="156" customFormat="1" x14ac:dyDescent="0.2">
      <c r="A61" s="156">
        <f>Input!A61</f>
        <v>8717</v>
      </c>
      <c r="B61" s="156" t="str">
        <f>Input!B61</f>
        <v>Hu1-13</v>
      </c>
      <c r="C61" s="157">
        <f>Calc!O61*1000</f>
        <v>13716.366885261084</v>
      </c>
      <c r="D61" s="157">
        <f>Calc!P61*1000</f>
        <v>1.8712832236895036</v>
      </c>
      <c r="E61" s="157">
        <f>Calc!X61</f>
        <v>0.95874722602777129</v>
      </c>
      <c r="F61" s="157">
        <f>Calc!Y61</f>
        <v>1.0070594666100462E-2</v>
      </c>
      <c r="G61" s="157">
        <f>Calc!AN61</f>
        <v>1.0009640228285426</v>
      </c>
      <c r="H61" s="157">
        <f>Calc!AO61</f>
        <v>4.4506153989417492E-3</v>
      </c>
      <c r="I61" s="158">
        <f>Calc!AH61</f>
        <v>43757.775227746948</v>
      </c>
      <c r="J61" s="158">
        <f>Calc!AI61</f>
        <v>499.07532799051586</v>
      </c>
      <c r="K61" s="159">
        <f>Calc!AJ61</f>
        <v>3.1113370104851601</v>
      </c>
      <c r="L61" s="159">
        <f>Calc!AK61</f>
        <v>3.1194217128672976</v>
      </c>
      <c r="M61" s="157">
        <f>Calc!AP61</f>
        <v>619.18020000000001</v>
      </c>
      <c r="N61" s="157" t="e">
        <f>Calc!AQ61</f>
        <v>#VALUE!</v>
      </c>
      <c r="O61" s="157">
        <f>Calc!AW61</f>
        <v>619.17840000000001</v>
      </c>
      <c r="P61" s="157">
        <f>Calc!AX61</f>
        <v>302.00690707860002</v>
      </c>
      <c r="Q61" s="159">
        <f>Calc!BB61</f>
        <v>17.904220239648957</v>
      </c>
      <c r="R61" s="159">
        <f>Calc!BC61</f>
        <v>23.574983706070789</v>
      </c>
      <c r="S61" s="156">
        <f>Input!E61</f>
        <v>0</v>
      </c>
    </row>
    <row r="62" spans="1:19" x14ac:dyDescent="0.2">
      <c r="H62" s="5"/>
    </row>
    <row r="63" spans="1:19" s="156" customFormat="1" x14ac:dyDescent="0.2">
      <c r="A63" s="156">
        <f>Input!A63</f>
        <v>8717</v>
      </c>
      <c r="B63" s="156" t="str">
        <f>Input!B63</f>
        <v>Hu1-13</v>
      </c>
      <c r="C63" s="157">
        <f>Calc!O63*1000</f>
        <v>13716.366885261084</v>
      </c>
      <c r="D63" s="157">
        <f>Calc!P63*1000</f>
        <v>1.8712832236895036</v>
      </c>
      <c r="E63" s="157">
        <f>Calc!X63</f>
        <v>0.95874722602777129</v>
      </c>
      <c r="F63" s="157">
        <f>Calc!Y63</f>
        <v>1.0070594666100462E-2</v>
      </c>
      <c r="G63" s="157">
        <f>Calc!AN63</f>
        <v>1.0009640228285426</v>
      </c>
      <c r="H63" s="157">
        <f>Calc!AO63</f>
        <v>4.4506153989417492E-3</v>
      </c>
      <c r="I63" s="158">
        <f>Calc!AH63</f>
        <v>43757.775227746948</v>
      </c>
      <c r="J63" s="158">
        <f>Calc!AI63</f>
        <v>499.07532799051586</v>
      </c>
      <c r="K63" s="159">
        <f>Calc!AJ63</f>
        <v>3.1113370104851601</v>
      </c>
      <c r="L63" s="159">
        <f>Calc!AK63</f>
        <v>3.1194217128672976</v>
      </c>
      <c r="M63" s="157">
        <f>Calc!AP63</f>
        <v>619.18020000000001</v>
      </c>
      <c r="N63" s="157" t="e">
        <f>Calc!AQ63</f>
        <v>#VALUE!</v>
      </c>
      <c r="O63" s="157">
        <f>Calc!AW63</f>
        <v>619.17840000000001</v>
      </c>
      <c r="P63" s="157">
        <f>Calc!AX63</f>
        <v>286.67630037570001</v>
      </c>
      <c r="Q63" s="159">
        <f>Calc!BB63</f>
        <v>17.904220239648957</v>
      </c>
      <c r="R63" s="159">
        <f>Calc!BC63</f>
        <v>23.079654998332249</v>
      </c>
      <c r="S63" s="156">
        <f>Input!E63</f>
        <v>0</v>
      </c>
    </row>
    <row r="64" spans="1:19" x14ac:dyDescent="0.2">
      <c r="A64" s="1">
        <f>Input!A64</f>
        <v>9114</v>
      </c>
      <c r="B64" s="1" t="str">
        <f>Input!B64</f>
        <v>CH-10-1</v>
      </c>
      <c r="C64" s="99">
        <f>Calc!O64*1000</f>
        <v>229.1255311837505</v>
      </c>
      <c r="D64" s="99">
        <f>Calc!P64*1000</f>
        <v>2.8335644319629084E-2</v>
      </c>
      <c r="E64" s="99">
        <f>Calc!X64</f>
        <v>0.69293766132293344</v>
      </c>
      <c r="F64" s="99">
        <f>Calc!Y64</f>
        <v>1.4740465049608354E-3</v>
      </c>
      <c r="G64" s="99">
        <f>Calc!AN64</f>
        <v>8.3836054320831549E-2</v>
      </c>
      <c r="H64" s="5">
        <f>Calc!AO64</f>
        <v>6.2201400267080796E-4</v>
      </c>
      <c r="I64" s="8">
        <f>Calc!AH64</f>
        <v>85.126053708505339</v>
      </c>
      <c r="J64" s="8">
        <f>Calc!AI64</f>
        <v>0.65694760968795574</v>
      </c>
      <c r="K64" s="77">
        <f>Calc!AJ64</f>
        <v>6.4245539193010792</v>
      </c>
      <c r="L64" s="77">
        <f>Calc!AK64</f>
        <v>3.0183483099393436</v>
      </c>
      <c r="M64" s="99">
        <f>Calc!AP64</f>
        <v>9.4967000000000006</v>
      </c>
      <c r="N64" s="99">
        <f>Calc!AQ64</f>
        <v>8.48E-2</v>
      </c>
      <c r="O64" s="99">
        <f>Calc!AW64</f>
        <v>9.4161999999999999</v>
      </c>
      <c r="P64" s="99">
        <f>Calc!AX64</f>
        <v>8.9453318700000006E-2</v>
      </c>
      <c r="Q64" s="77">
        <f>Calc!BB64</f>
        <v>6.597826030993577</v>
      </c>
      <c r="R64" s="77">
        <f>Calc!BC64</f>
        <v>3.0997545017988175</v>
      </c>
      <c r="S64" s="1">
        <f>Input!E64</f>
        <v>25</v>
      </c>
    </row>
    <row r="65" spans="1:19" s="156" customFormat="1" x14ac:dyDescent="0.2">
      <c r="A65" s="156">
        <f>Input!A65</f>
        <v>8717</v>
      </c>
      <c r="B65" s="156" t="str">
        <f>Input!B65</f>
        <v>Hu1-13</v>
      </c>
      <c r="C65" s="157">
        <f>Calc!O65*1000</f>
        <v>13715.440669923397</v>
      </c>
      <c r="D65" s="157">
        <f>Calc!P65*1000</f>
        <v>1.8495543658454072</v>
      </c>
      <c r="E65" s="157">
        <f>Calc!X65</f>
        <v>0.96290453804522103</v>
      </c>
      <c r="F65" s="157">
        <f>Calc!Y65</f>
        <v>1.4369348313979423E-2</v>
      </c>
      <c r="G65" s="157">
        <f>Calc!AN65</f>
        <v>1.0089642298873533</v>
      </c>
      <c r="H65" s="157">
        <f>Calc!AO65</f>
        <v>3.6166992940598755E-3</v>
      </c>
      <c r="I65" s="158">
        <f>Calc!AH65</f>
        <v>43914.110907124275</v>
      </c>
      <c r="J65" s="158">
        <f>Calc!AI65</f>
        <v>673.94140790781955</v>
      </c>
      <c r="K65" s="159">
        <f>Calc!AJ65</f>
        <v>2.4159986158096558</v>
      </c>
      <c r="L65" s="159">
        <f>Calc!AK65</f>
        <v>4.391380709578983</v>
      </c>
      <c r="M65" s="157" t="str">
        <f>Calc!AP65</f>
        <v>Out of range</v>
      </c>
      <c r="N65" s="157" t="e">
        <f>Calc!AQ65</f>
        <v>#VALUE!</v>
      </c>
      <c r="O65" s="157" t="str">
        <f>Calc!AW65</f>
        <v>Out of range</v>
      </c>
      <c r="P65" s="157">
        <f>Calc!AX65</f>
        <v>293.03011153900002</v>
      </c>
      <c r="Q65" s="159" t="e">
        <f>Calc!BB65</f>
        <v>#VALUE!</v>
      </c>
      <c r="R65" s="159" t="e">
        <f>Calc!BC65</f>
        <v>#VALUE!</v>
      </c>
      <c r="S65" s="156">
        <f>Input!E65</f>
        <v>0</v>
      </c>
    </row>
    <row r="66" spans="1:19" x14ac:dyDescent="0.2">
      <c r="A66" s="1">
        <f>Input!A66</f>
        <v>9115</v>
      </c>
      <c r="B66" s="1" t="str">
        <f>Input!B66</f>
        <v>CH-10-2</v>
      </c>
      <c r="C66" s="99">
        <f>Calc!O66*1000</f>
        <v>2587.5283897163768</v>
      </c>
      <c r="D66" s="99">
        <f>Calc!P66*1000</f>
        <v>0.10819689872738499</v>
      </c>
      <c r="E66" s="99">
        <f>Calc!X66</f>
        <v>5.0335464147238396</v>
      </c>
      <c r="F66" s="99">
        <f>Calc!Y66</f>
        <v>9.8433215648466525E-3</v>
      </c>
      <c r="G66" s="99">
        <f>Calc!AN66</f>
        <v>6.7722523552458169E-2</v>
      </c>
      <c r="H66" s="5">
        <f>Calc!AO66</f>
        <v>2.3204604378227245E-4</v>
      </c>
      <c r="I66" s="8">
        <f>Calc!AH66</f>
        <v>107.14417056601272</v>
      </c>
      <c r="J66" s="8">
        <f>Calc!AI66</f>
        <v>0.42268044862041787</v>
      </c>
      <c r="K66" s="77">
        <f>Calc!AJ66</f>
        <v>-30.121700938396167</v>
      </c>
      <c r="L66" s="77">
        <f>Calc!AK66</f>
        <v>0.66366507199913849</v>
      </c>
      <c r="M66" s="99">
        <f>Calc!AP66</f>
        <v>7.9069000000000003</v>
      </c>
      <c r="N66" s="99">
        <f>Calc!AQ66</f>
        <v>0.03</v>
      </c>
      <c r="O66" s="99">
        <f>Calc!AW66</f>
        <v>7.8531000000000004</v>
      </c>
      <c r="P66" s="99">
        <f>Calc!AX66</f>
        <v>4.26356086E-2</v>
      </c>
      <c r="Q66" s="77">
        <f>Calc!BB66</f>
        <v>-30.797733201755541</v>
      </c>
      <c r="R66" s="77">
        <f>Calc!BC66</f>
        <v>0.67857009640872379</v>
      </c>
      <c r="S66" s="1">
        <f>Input!E66</f>
        <v>33</v>
      </c>
    </row>
    <row r="67" spans="1:19" s="156" customFormat="1" x14ac:dyDescent="0.2">
      <c r="A67" s="156">
        <f>Input!A67</f>
        <v>8717</v>
      </c>
      <c r="B67" s="156" t="str">
        <f>Input!B67</f>
        <v>Hu1-13</v>
      </c>
      <c r="C67" s="157">
        <f>Calc!O67*1000</f>
        <v>13714.733114213659</v>
      </c>
      <c r="D67" s="157">
        <f>Calc!P67*1000</f>
        <v>0.98135399884213392</v>
      </c>
      <c r="E67" s="157">
        <f>Calc!X67</f>
        <v>0.94642162881849712</v>
      </c>
      <c r="F67" s="157">
        <f>Calc!Y67</f>
        <v>4.184868423685797E-3</v>
      </c>
      <c r="G67" s="157">
        <f>Calc!AN67</f>
        <v>1.0054675850393353</v>
      </c>
      <c r="H67" s="157">
        <f>Calc!AO67</f>
        <v>2.9454924548916292E-3</v>
      </c>
      <c r="I67" s="158">
        <f>Calc!AH67</f>
        <v>44521.785230420282</v>
      </c>
      <c r="J67" s="158">
        <f>Calc!AI67</f>
        <v>236.12856354517473</v>
      </c>
      <c r="K67" s="159">
        <f>Calc!AJ67</f>
        <v>-1.4998826374656993</v>
      </c>
      <c r="L67" s="159">
        <f>Calc!AK67</f>
        <v>0.84037677985794623</v>
      </c>
      <c r="M67" s="157" t="str">
        <f>Calc!AP67</f>
        <v>Out of range</v>
      </c>
      <c r="N67" s="157" t="e">
        <f>Calc!AQ67</f>
        <v>#VALUE!</v>
      </c>
      <c r="O67" s="157" t="str">
        <f>Calc!AW67</f>
        <v>Out of range</v>
      </c>
      <c r="P67" s="157">
        <f>Calc!AX67</f>
        <v>106.7816896441</v>
      </c>
      <c r="Q67" s="159" t="e">
        <f>Calc!BB67</f>
        <v>#VALUE!</v>
      </c>
      <c r="R67" s="159" t="e">
        <f>Calc!BC67</f>
        <v>#VALUE!</v>
      </c>
      <c r="S67" s="156">
        <f>Input!E67</f>
        <v>0</v>
      </c>
    </row>
    <row r="68" spans="1:19" x14ac:dyDescent="0.2">
      <c r="A68" s="1">
        <f>Input!A68</f>
        <v>9116</v>
      </c>
      <c r="B68" s="1" t="str">
        <f>Input!B68</f>
        <v>CH-10-3</v>
      </c>
      <c r="C68" s="99">
        <f>Calc!O68*1000</f>
        <v>332.78242163232812</v>
      </c>
      <c r="D68" s="99">
        <f>Calc!P68*1000</f>
        <v>2.4882761961684464E-2</v>
      </c>
      <c r="E68" s="99">
        <f>Calc!X68</f>
        <v>1.8921701095741468</v>
      </c>
      <c r="F68" s="99">
        <f>Calc!Y68</f>
        <v>3.9199984840613804E-3</v>
      </c>
      <c r="G68" s="99">
        <f>Calc!AN68</f>
        <v>0.10177639774431445</v>
      </c>
      <c r="H68" s="5">
        <f>Calc!AO68</f>
        <v>5.6728883628475921E-4</v>
      </c>
      <c r="I68" s="8">
        <f>Calc!AH68</f>
        <v>54.884088144865636</v>
      </c>
      <c r="J68" s="8">
        <f>Calc!AI68</f>
        <v>0.32633841076906928</v>
      </c>
      <c r="K68" s="77">
        <f>Calc!AJ68</f>
        <v>15.880953504823436</v>
      </c>
      <c r="L68" s="77">
        <f>Calc!AK68</f>
        <v>2.1114027424171873</v>
      </c>
      <c r="M68" s="99">
        <f>Calc!AP68</f>
        <v>11.5245</v>
      </c>
      <c r="N68" s="99">
        <f>Calc!AQ68</f>
        <v>7.5399999999999995E-2</v>
      </c>
      <c r="O68" s="99">
        <f>Calc!AW68</f>
        <v>11.374499999999999</v>
      </c>
      <c r="P68" s="99">
        <f>Calc!AX68</f>
        <v>0.1015247941</v>
      </c>
      <c r="Q68" s="77">
        <f>Calc!BB68</f>
        <v>16.399785373302137</v>
      </c>
      <c r="R68" s="77">
        <f>Calc!BC68</f>
        <v>2.1803874965966781</v>
      </c>
      <c r="S68" s="1">
        <f>Input!E68</f>
        <v>40</v>
      </c>
    </row>
    <row r="69" spans="1:19" s="156" customFormat="1" x14ac:dyDescent="0.2">
      <c r="A69" s="156">
        <f>Input!A69</f>
        <v>8717</v>
      </c>
      <c r="B69" s="156" t="str">
        <f>Input!B69</f>
        <v>Hu1-13</v>
      </c>
      <c r="C69" s="157">
        <f>Calc!O69*1000</f>
        <v>13716.326117842105</v>
      </c>
      <c r="D69" s="157">
        <f>Calc!P69*1000</f>
        <v>0.59379434573644874</v>
      </c>
      <c r="E69" s="157">
        <f>Calc!X69</f>
        <v>0.94325521915213051</v>
      </c>
      <c r="F69" s="157">
        <f>Calc!Y69</f>
        <v>3.238599901022331E-3</v>
      </c>
      <c r="G69" s="157">
        <f>Calc!AN69</f>
        <v>1.0014400307489995</v>
      </c>
      <c r="H69" s="157">
        <f>Calc!AO69</f>
        <v>1.9990697743496265E-3</v>
      </c>
      <c r="I69" s="158">
        <f>Calc!AH69</f>
        <v>44497.470645805093</v>
      </c>
      <c r="J69" s="158">
        <f>Calc!AI69</f>
        <v>176.71354859823501</v>
      </c>
      <c r="K69" s="159">
        <f>Calc!AJ69</f>
        <v>-2.8543072469565667</v>
      </c>
      <c r="L69" s="159">
        <f>Calc!AK69</f>
        <v>0.94730904468945842</v>
      </c>
      <c r="M69" s="157" t="str">
        <f>Calc!AP69</f>
        <v>Out of range</v>
      </c>
      <c r="N69" s="157" t="e">
        <f>Calc!AQ69</f>
        <v>#VALUE!</v>
      </c>
      <c r="O69" s="157" t="str">
        <f>Calc!AW69</f>
        <v>Out of range</v>
      </c>
      <c r="P69" s="157">
        <f>Calc!AX69</f>
        <v>104.7204341469</v>
      </c>
      <c r="Q69" s="159" t="e">
        <f>Calc!BB69</f>
        <v>#VALUE!</v>
      </c>
      <c r="R69" s="159" t="e">
        <f>Calc!BC69</f>
        <v>#VALUE!</v>
      </c>
      <c r="S69" s="156">
        <f>Input!E69</f>
        <v>0</v>
      </c>
    </row>
    <row r="70" spans="1:19" x14ac:dyDescent="0.2">
      <c r="A70" s="56"/>
      <c r="B70" s="56"/>
      <c r="C70" s="106"/>
      <c r="D70" s="106"/>
      <c r="E70" s="106"/>
      <c r="F70" s="106"/>
      <c r="G70" s="106"/>
      <c r="H70" s="70"/>
      <c r="I70" s="72"/>
      <c r="J70" s="72"/>
      <c r="K70" s="107"/>
      <c r="L70" s="107"/>
      <c r="M70" s="106"/>
      <c r="N70" s="106"/>
      <c r="O70" s="106"/>
      <c r="P70" s="106"/>
      <c r="Q70" s="107"/>
      <c r="R70" s="107"/>
      <c r="S70" s="56"/>
    </row>
    <row r="71" spans="1:19" s="156" customFormat="1" x14ac:dyDescent="0.2">
      <c r="A71" s="156">
        <f>Input!A71</f>
        <v>8717</v>
      </c>
      <c r="B71" s="156" t="str">
        <f>Input!B71</f>
        <v>Hu1-13</v>
      </c>
      <c r="C71" s="157">
        <f>Calc!O71*1000</f>
        <v>13713.129130025756</v>
      </c>
      <c r="D71" s="157">
        <f>Calc!P71*1000</f>
        <v>1.3793346605642209</v>
      </c>
      <c r="E71" s="157">
        <f>Calc!X71</f>
        <v>0.9379257439225549</v>
      </c>
      <c r="F71" s="157">
        <f>Calc!Y71</f>
        <v>7.0524387310738814E-3</v>
      </c>
      <c r="G71" s="157">
        <f>Calc!AN71</f>
        <v>1.0075870650333152</v>
      </c>
      <c r="H71" s="157">
        <f>Calc!AO71</f>
        <v>3.2868447806527561E-3</v>
      </c>
      <c r="I71" s="158">
        <f>Calc!AH71</f>
        <v>45014.505642630917</v>
      </c>
      <c r="J71" s="158">
        <f>Calc!AI71</f>
        <v>368.92487904922842</v>
      </c>
      <c r="K71" s="159">
        <f>Calc!AJ71</f>
        <v>6.7649649525547417E-2</v>
      </c>
      <c r="L71" s="159">
        <f>Calc!AK71</f>
        <v>2.4541915053895527</v>
      </c>
      <c r="M71" s="157" t="str">
        <f>Calc!AP71</f>
        <v>Out of range</v>
      </c>
      <c r="N71" s="157" t="e">
        <f>Calc!AQ71</f>
        <v>#VALUE!</v>
      </c>
      <c r="O71" s="157" t="str">
        <f>Calc!AW71</f>
        <v>Out of range</v>
      </c>
      <c r="P71" s="157">
        <f>Calc!AX71</f>
        <v>184.52653942329999</v>
      </c>
      <c r="Q71" s="159" t="e">
        <f>Calc!BB71</f>
        <v>#VALUE!</v>
      </c>
      <c r="R71" s="159" t="e">
        <f>Calc!BC71</f>
        <v>#VALUE!</v>
      </c>
      <c r="S71" s="156">
        <f>Input!E71</f>
        <v>0</v>
      </c>
    </row>
    <row r="72" spans="1:19" x14ac:dyDescent="0.2">
      <c r="A72" s="1">
        <f>Input!A72</f>
        <v>9125</v>
      </c>
      <c r="B72" s="1" t="str">
        <f>Input!B72</f>
        <v>M39_1_61 52,1cm</v>
      </c>
      <c r="C72" s="99">
        <f>Calc!O72*1000</f>
        <v>121.99473667398649</v>
      </c>
      <c r="D72" s="99">
        <f>Calc!P72*1000</f>
        <v>9.9107006093417833E-3</v>
      </c>
      <c r="E72" s="99">
        <f>Calc!X72</f>
        <v>1.4426383168251891</v>
      </c>
      <c r="F72" s="99">
        <f>Calc!Y72</f>
        <v>2.9502569489057145E-3</v>
      </c>
      <c r="G72" s="99">
        <f>Calc!AN72</f>
        <v>1.8853930758278914</v>
      </c>
      <c r="H72" s="5">
        <f>Calc!AO72</f>
        <v>4.1729472254351295E-3</v>
      </c>
      <c r="I72" s="8">
        <f>Calc!AH72</f>
        <v>489.8422926429825</v>
      </c>
      <c r="J72" s="8">
        <f>Calc!AI72</f>
        <v>1.4755813128148125</v>
      </c>
      <c r="K72" s="77">
        <f>Calc!AJ72</f>
        <v>1156.8299566584867</v>
      </c>
      <c r="L72" s="77">
        <f>Calc!AK72</f>
        <v>2.1403437610414286</v>
      </c>
      <c r="M72" s="99">
        <f>Calc!AP72</f>
        <v>168.79179999999999</v>
      </c>
      <c r="N72" s="99">
        <f>Calc!AQ72</f>
        <v>0.7974</v>
      </c>
      <c r="O72" s="99">
        <f>Calc!AW72</f>
        <v>168.68109999999999</v>
      </c>
      <c r="P72" s="99">
        <f>Calc!AX72</f>
        <v>0.79139794340000003</v>
      </c>
      <c r="Q72" s="77">
        <f>Calc!BB72</f>
        <v>1863.444880764461</v>
      </c>
      <c r="R72" s="77">
        <f>Calc!BC72</f>
        <v>5.4091663072435159</v>
      </c>
      <c r="S72" s="1">
        <f>Input!E72</f>
        <v>52.1</v>
      </c>
    </row>
    <row r="73" spans="1:19" s="156" customFormat="1" x14ac:dyDescent="0.2">
      <c r="A73" s="156">
        <f>Input!A73</f>
        <v>8717</v>
      </c>
      <c r="B73" s="156" t="str">
        <f>Input!B73</f>
        <v>Hu1-13</v>
      </c>
      <c r="C73" s="157">
        <f>Calc!O73*1000</f>
        <v>13709.638671339331</v>
      </c>
      <c r="D73" s="157">
        <f>Calc!P73*1000</f>
        <v>1.163236168161691</v>
      </c>
      <c r="E73" s="157">
        <f>Calc!X73</f>
        <v>0.93227260216243779</v>
      </c>
      <c r="F73" s="157">
        <f>Calc!Y73</f>
        <v>7.5666455876667515E-3</v>
      </c>
      <c r="G73" s="157">
        <f>Calc!AN73</f>
        <v>1.0033521519909696</v>
      </c>
      <c r="H73" s="157">
        <f>Calc!AO73</f>
        <v>2.8774918422120772E-3</v>
      </c>
      <c r="I73" s="158">
        <f>Calc!AH73</f>
        <v>45085.642833561913</v>
      </c>
      <c r="J73" s="158">
        <f>Calc!AI73</f>
        <v>388.08388434680143</v>
      </c>
      <c r="K73" s="159">
        <f>Calc!AJ73</f>
        <v>-1.1219659968817464</v>
      </c>
      <c r="L73" s="159">
        <f>Calc!AK73</f>
        <v>2.952328349719294</v>
      </c>
      <c r="M73" s="157" t="str">
        <f>Calc!AP73</f>
        <v>Out of range</v>
      </c>
      <c r="N73" s="157" t="e">
        <f>Calc!AQ73</f>
        <v>#VALUE!</v>
      </c>
      <c r="O73" s="157" t="str">
        <f>Calc!AW73</f>
        <v>Out of range</v>
      </c>
      <c r="P73" s="157">
        <f>Calc!AX73</f>
        <v>233.8626629474</v>
      </c>
      <c r="Q73" s="159" t="e">
        <f>Calc!BB73</f>
        <v>#VALUE!</v>
      </c>
      <c r="R73" s="159" t="e">
        <f>Calc!BC73</f>
        <v>#VALUE!</v>
      </c>
      <c r="S73" s="156">
        <f>Input!E73</f>
        <v>0</v>
      </c>
    </row>
    <row r="74" spans="1:19" x14ac:dyDescent="0.2">
      <c r="A74" s="1">
        <f>Input!A74</f>
        <v>9126</v>
      </c>
      <c r="B74" s="1" t="str">
        <f>Input!B74</f>
        <v>M39_1_61 51,4cm</v>
      </c>
      <c r="C74" s="99">
        <f>Calc!O74*1000</f>
        <v>196.56485232134568</v>
      </c>
      <c r="D74" s="99">
        <f>Calc!P74*1000</f>
        <v>1.1135639961652836E-2</v>
      </c>
      <c r="E74" s="99">
        <f>Calc!X74</f>
        <v>9.627986104442339E-2</v>
      </c>
      <c r="F74" s="99">
        <f>Calc!Y74</f>
        <v>1.7412548168397677E-4</v>
      </c>
      <c r="G74" s="99">
        <f>Calc!AN74</f>
        <v>2.0631979112180732</v>
      </c>
      <c r="H74" s="5">
        <f>Calc!AO74</f>
        <v>3.1216003885289846E-3</v>
      </c>
      <c r="I74" s="8">
        <f>Calc!AH74</f>
        <v>12926.502541675047</v>
      </c>
      <c r="J74" s="8">
        <f>Calc!AI74</f>
        <v>30.471282764092276</v>
      </c>
      <c r="K74" s="77">
        <f>Calc!AJ74</f>
        <v>1354.048109970453</v>
      </c>
      <c r="L74" s="77">
        <f>Calc!AK74</f>
        <v>1.1535421211118024</v>
      </c>
      <c r="M74" s="99">
        <f>Calc!AP74</f>
        <v>167.27430000000001</v>
      </c>
      <c r="N74" s="99">
        <f>Calc!AQ74</f>
        <v>0.49030000000000001</v>
      </c>
      <c r="O74" s="99">
        <f>Calc!AW74</f>
        <v>167.27019999999999</v>
      </c>
      <c r="P74" s="99">
        <f>Calc!AX74</f>
        <v>0.51530974210000002</v>
      </c>
      <c r="Q74" s="77">
        <f>Calc!BB74</f>
        <v>2172.4476296887633</v>
      </c>
      <c r="R74" s="77">
        <f>Calc!BC74</f>
        <v>3.6655369094026975</v>
      </c>
      <c r="S74" s="1">
        <f>Input!E74</f>
        <v>51.4</v>
      </c>
    </row>
    <row r="75" spans="1:19" s="156" customFormat="1" x14ac:dyDescent="0.2">
      <c r="A75" s="156">
        <f>Input!A75</f>
        <v>8717</v>
      </c>
      <c r="B75" s="156" t="str">
        <f>Input!B75</f>
        <v>Hu1-13</v>
      </c>
      <c r="C75" s="157">
        <f>Calc!O75*1000</f>
        <v>13713.641859564284</v>
      </c>
      <c r="D75" s="157">
        <f>Calc!P75*1000</f>
        <v>1.1437717338842834</v>
      </c>
      <c r="E75" s="157">
        <f>Calc!X75</f>
        <v>0.93725791449623486</v>
      </c>
      <c r="F75" s="157">
        <f>Calc!Y75</f>
        <v>8.7961203266431753E-3</v>
      </c>
      <c r="G75" s="157">
        <f>Calc!AN75</f>
        <v>1.0052685767114076</v>
      </c>
      <c r="H75" s="157">
        <f>Calc!AO75</f>
        <v>3.3581021822999065E-3</v>
      </c>
      <c r="I75" s="158">
        <f>Calc!AH75</f>
        <v>44944.606928689049</v>
      </c>
      <c r="J75" s="158">
        <f>Calc!AI75</f>
        <v>447.71082504674047</v>
      </c>
      <c r="K75" s="159">
        <f>Calc!AJ75</f>
        <v>-1.1294230430651808</v>
      </c>
      <c r="L75" s="159">
        <f>Calc!AK75</f>
        <v>3.2724622187251646</v>
      </c>
      <c r="M75" s="157" t="str">
        <f>Calc!AP75</f>
        <v>Out of range</v>
      </c>
      <c r="N75" s="157" t="e">
        <f>Calc!AQ75</f>
        <v>#VALUE!</v>
      </c>
      <c r="O75" s="157" t="str">
        <f>Calc!AW75</f>
        <v>Out of range</v>
      </c>
      <c r="P75" s="157">
        <f>Calc!AX75</f>
        <v>165.56339791049999</v>
      </c>
      <c r="Q75" s="159" t="e">
        <f>Calc!BB75</f>
        <v>#VALUE!</v>
      </c>
      <c r="R75" s="159" t="e">
        <f>Calc!BC75</f>
        <v>#VALUE!</v>
      </c>
      <c r="S75" s="156">
        <f>Input!E75</f>
        <v>0</v>
      </c>
    </row>
    <row r="76" spans="1:19" x14ac:dyDescent="0.2">
      <c r="A76" s="1">
        <f>Input!A76</f>
        <v>9127</v>
      </c>
      <c r="B76" s="1" t="str">
        <f>Input!B76</f>
        <v>M39_1_61 42,95cm</v>
      </c>
      <c r="C76" s="99">
        <f>Calc!O76*1000</f>
        <v>279.84584046510611</v>
      </c>
      <c r="D76" s="99">
        <f>Calc!P76*1000</f>
        <v>1.6709009240110484E-2</v>
      </c>
      <c r="E76" s="99">
        <f>Calc!X76</f>
        <v>6.6552719320535456E-2</v>
      </c>
      <c r="F76" s="99">
        <f>Calc!Y76</f>
        <v>1.9635635711235004E-4</v>
      </c>
      <c r="G76" s="99">
        <f>Calc!AN76</f>
        <v>2.1566113607687853</v>
      </c>
      <c r="H76" s="5">
        <f>Calc!AO76</f>
        <v>5.8008038686068325E-3</v>
      </c>
      <c r="I76" s="8">
        <f>Calc!AH76</f>
        <v>27904.78003874018</v>
      </c>
      <c r="J76" s="8">
        <f>Calc!AI76</f>
        <v>111.39609975872439</v>
      </c>
      <c r="K76" s="77">
        <f>Calc!AJ76</f>
        <v>1464.9228537747265</v>
      </c>
      <c r="L76" s="77">
        <f>Calc!AK76</f>
        <v>1.0115922014861074</v>
      </c>
      <c r="M76" s="99">
        <f>Calc!AP76</f>
        <v>165.57419999999999</v>
      </c>
      <c r="N76" s="99">
        <f>Calc!AQ76</f>
        <v>0.7883</v>
      </c>
      <c r="O76" s="99">
        <f>Calc!AW76</f>
        <v>165.57230000000001</v>
      </c>
      <c r="P76" s="99">
        <f>Calc!AX76</f>
        <v>0.83419738789999998</v>
      </c>
      <c r="Q76" s="77">
        <f>Calc!BB76</f>
        <v>2339.0844053459796</v>
      </c>
      <c r="R76" s="77">
        <f>Calc!BC76</f>
        <v>5.7465175183998172</v>
      </c>
      <c r="S76" s="1">
        <f>Input!E76</f>
        <v>42.95</v>
      </c>
    </row>
    <row r="77" spans="1:19" s="156" customFormat="1" x14ac:dyDescent="0.2">
      <c r="A77" s="156">
        <f>Input!A77</f>
        <v>8717</v>
      </c>
      <c r="B77" s="156" t="str">
        <f>Input!B77</f>
        <v>Hu1-13</v>
      </c>
      <c r="C77" s="157">
        <f>Calc!O77*1000</f>
        <v>13711.13410079682</v>
      </c>
      <c r="D77" s="157">
        <f>Calc!P77*1000</f>
        <v>1.0919624196548416</v>
      </c>
      <c r="E77" s="157">
        <f>Calc!X77</f>
        <v>0.93756654109027904</v>
      </c>
      <c r="F77" s="157">
        <f>Calc!Y77</f>
        <v>4.2594782459442647E-3</v>
      </c>
      <c r="G77" s="157">
        <f>Calc!AN77</f>
        <v>1.0088353094527651</v>
      </c>
      <c r="H77" s="157">
        <f>Calc!AO77</f>
        <v>2.8253792119130477E-3</v>
      </c>
      <c r="I77" s="158">
        <f>Calc!AH77</f>
        <v>45080.979605467815</v>
      </c>
      <c r="J77" s="158">
        <f>Calc!AI77</f>
        <v>240.57012188745887</v>
      </c>
      <c r="K77" s="159">
        <f>Calc!AJ77</f>
        <v>-8.6302178242569916E-2</v>
      </c>
      <c r="L77" s="159">
        <f>Calc!AK77</f>
        <v>1.8517303111170438</v>
      </c>
      <c r="M77" s="157" t="str">
        <f>Calc!AP77</f>
        <v>Out of range</v>
      </c>
      <c r="N77" s="157" t="e">
        <f>Calc!AQ77</f>
        <v>#VALUE!</v>
      </c>
      <c r="O77" s="157" t="str">
        <f>Calc!AW77</f>
        <v>Out of range</v>
      </c>
      <c r="P77" s="157">
        <f>Calc!AX77</f>
        <v>70.688759641199994</v>
      </c>
      <c r="Q77" s="159" t="e">
        <f>Calc!BB77</f>
        <v>#VALUE!</v>
      </c>
      <c r="R77" s="159" t="e">
        <f>Calc!BC77</f>
        <v>#VALUE!</v>
      </c>
      <c r="S77" s="156">
        <f>Input!E77</f>
        <v>0</v>
      </c>
    </row>
    <row r="78" spans="1:19" x14ac:dyDescent="0.2">
      <c r="A78" s="1">
        <f>Input!A78</f>
        <v>9128</v>
      </c>
      <c r="B78" s="1" t="str">
        <f>Input!B78</f>
        <v>M39_1_61 25,5cm</v>
      </c>
      <c r="C78" s="99">
        <f>Calc!O78*1000</f>
        <v>219.04682901429459</v>
      </c>
      <c r="D78" s="99">
        <f>Calc!P78*1000</f>
        <v>1.4915277224862125E-2</v>
      </c>
      <c r="E78" s="99">
        <f>Calc!X78</f>
        <v>5.4305456857853686E-2</v>
      </c>
      <c r="F78" s="99">
        <f>Calc!Y78</f>
        <v>1.554560480261741E-4</v>
      </c>
      <c r="G78" s="99">
        <f>Calc!AN78</f>
        <v>2.1926019402450487</v>
      </c>
      <c r="H78" s="5">
        <f>Calc!AO78</f>
        <v>4.5425277175060912E-3</v>
      </c>
      <c r="I78" s="8">
        <f>Calc!AH78</f>
        <v>27251.40605937082</v>
      </c>
      <c r="J78" s="8">
        <f>Calc!AI78</f>
        <v>96.27937809453681</v>
      </c>
      <c r="K78" s="77">
        <f>Calc!AJ78</f>
        <v>1527.8839421056309</v>
      </c>
      <c r="L78" s="77">
        <f>Calc!AK78</f>
        <v>1.7465455675817216</v>
      </c>
      <c r="M78" s="99">
        <f>Calc!AP78</f>
        <v>162.26509999999999</v>
      </c>
      <c r="N78" s="99">
        <f>Calc!AQ78</f>
        <v>0.69889999999999997</v>
      </c>
      <c r="O78" s="99">
        <f>Calc!AW78</f>
        <v>162.26320000000001</v>
      </c>
      <c r="P78" s="99">
        <f>Calc!AX78</f>
        <v>0.6856382084</v>
      </c>
      <c r="Q78" s="77">
        <f>Calc!BB78</f>
        <v>2416.9060147979308</v>
      </c>
      <c r="R78" s="77">
        <f>Calc!BC78</f>
        <v>5.437691131329256</v>
      </c>
      <c r="S78" s="1">
        <f>Input!E78</f>
        <v>25.5</v>
      </c>
    </row>
    <row r="79" spans="1:19" s="156" customFormat="1" x14ac:dyDescent="0.2">
      <c r="A79" s="156">
        <f>Input!A79</f>
        <v>8717</v>
      </c>
      <c r="B79" s="156" t="str">
        <f>Input!B79</f>
        <v>Hu1-13</v>
      </c>
      <c r="C79" s="157">
        <f>Calc!O79*1000</f>
        <v>13710.597287190945</v>
      </c>
      <c r="D79" s="157">
        <f>Calc!P79*1000</f>
        <v>0.91993007227673751</v>
      </c>
      <c r="E79" s="157">
        <f>Calc!X79</f>
        <v>0.94176272454723953</v>
      </c>
      <c r="F79" s="157">
        <f>Calc!Y79</f>
        <v>5.0119474407495359E-3</v>
      </c>
      <c r="G79" s="157">
        <f>Calc!AN79</f>
        <v>1.0079693004671995</v>
      </c>
      <c r="H79" s="157">
        <f>Calc!AO79</f>
        <v>2.9214686364188516E-3</v>
      </c>
      <c r="I79" s="158">
        <f>Calc!AH79</f>
        <v>44839.831845889537</v>
      </c>
      <c r="J79" s="158">
        <f>Calc!AI79</f>
        <v>271.71032179933906</v>
      </c>
      <c r="K79" s="159">
        <f>Calc!AJ79</f>
        <v>0.88650473708118405</v>
      </c>
      <c r="L79" s="159">
        <f>Calc!AK79</f>
        <v>1.3383902367670382</v>
      </c>
      <c r="M79" s="157" t="str">
        <f>Calc!AP79</f>
        <v>Out of range</v>
      </c>
      <c r="N79" s="157" t="e">
        <f>Calc!AQ79</f>
        <v>#VALUE!</v>
      </c>
      <c r="O79" s="157" t="str">
        <f>Calc!AW79</f>
        <v>Out of range</v>
      </c>
      <c r="P79" s="157">
        <f>Calc!AX79</f>
        <v>75.976067873600002</v>
      </c>
      <c r="Q79" s="159" t="e">
        <f>Calc!BB79</f>
        <v>#VALUE!</v>
      </c>
      <c r="R79" s="159" t="e">
        <f>Calc!BC79</f>
        <v>#VALUE!</v>
      </c>
      <c r="S79" s="156">
        <f>Input!E79</f>
        <v>0</v>
      </c>
    </row>
    <row r="80" spans="1:19" x14ac:dyDescent="0.2">
      <c r="A80" s="1">
        <f>Input!A80</f>
        <v>9129</v>
      </c>
      <c r="B80" s="1" t="str">
        <f>Input!B80</f>
        <v>M39_1_61 22,8cm</v>
      </c>
      <c r="C80" s="99">
        <f>Calc!O80*1000</f>
        <v>244.49956987402427</v>
      </c>
      <c r="D80" s="99">
        <f>Calc!P80*1000</f>
        <v>1.0475469569700916E-2</v>
      </c>
      <c r="E80" s="99">
        <f>Calc!X80</f>
        <v>7.1780383840613388E-2</v>
      </c>
      <c r="F80" s="99">
        <f>Calc!Y80</f>
        <v>2.3488888469215823E-4</v>
      </c>
      <c r="G80" s="99">
        <f>Calc!AN80</f>
        <v>2.2179154489341601</v>
      </c>
      <c r="H80" s="5">
        <f>Calc!AO80</f>
        <v>5.7682797278717259E-3</v>
      </c>
      <c r="I80" s="8">
        <f>Calc!AH80</f>
        <v>23271.9672297918</v>
      </c>
      <c r="J80" s="8">
        <f>Calc!AI80</f>
        <v>97.270902715960972</v>
      </c>
      <c r="K80" s="77">
        <f>Calc!AJ80</f>
        <v>1562.3112428869388</v>
      </c>
      <c r="L80" s="77">
        <f>Calc!AK80</f>
        <v>1.3883288739738915</v>
      </c>
      <c r="M80" s="99">
        <f>Calc!AP80</f>
        <v>161.34270000000001</v>
      </c>
      <c r="N80" s="99">
        <f>Calc!AQ80</f>
        <v>0.82620000000000005</v>
      </c>
      <c r="O80" s="99">
        <f>Calc!AW80</f>
        <v>161.34039999999999</v>
      </c>
      <c r="P80" s="99">
        <f>Calc!AX80</f>
        <v>0.81710793810000004</v>
      </c>
      <c r="Q80" s="77">
        <f>Calc!BB80</f>
        <v>2464.9281606035911</v>
      </c>
      <c r="R80" s="77">
        <f>Calc!BC80</f>
        <v>6.0993746417152703</v>
      </c>
      <c r="S80" s="1">
        <f>Input!E80</f>
        <v>22.8</v>
      </c>
    </row>
    <row r="81" spans="1:19" s="156" customFormat="1" x14ac:dyDescent="0.2">
      <c r="A81" s="156">
        <f>Input!A81</f>
        <v>8717</v>
      </c>
      <c r="B81" s="156" t="str">
        <f>Input!B81</f>
        <v>Hu1-13</v>
      </c>
      <c r="C81" s="157">
        <f>Calc!O81*1000</f>
        <v>13710.037229909987</v>
      </c>
      <c r="D81" s="157">
        <f>Calc!P81*1000</f>
        <v>1.1849053752849417</v>
      </c>
      <c r="E81" s="157">
        <f>Calc!X81</f>
        <v>0.92993506937329506</v>
      </c>
      <c r="F81" s="157">
        <f>Calc!Y81</f>
        <v>4.0656817059302394E-3</v>
      </c>
      <c r="G81" s="157">
        <f>Calc!AN81</f>
        <v>1.008278891659588</v>
      </c>
      <c r="H81" s="157">
        <f>Calc!AO81</f>
        <v>2.2639793951449898E-3</v>
      </c>
      <c r="I81" s="158">
        <f>Calc!AH81</f>
        <v>45422.232477801452</v>
      </c>
      <c r="J81" s="158">
        <f>Calc!AI81</f>
        <v>223.21107813173737</v>
      </c>
      <c r="K81" s="159">
        <f>Calc!AJ81</f>
        <v>0.35872314800933225</v>
      </c>
      <c r="L81" s="159">
        <f>Calc!AK81</f>
        <v>1.755551805000336</v>
      </c>
      <c r="M81" s="157" t="str">
        <f>Calc!AP81</f>
        <v>Out of range</v>
      </c>
      <c r="N81" s="157" t="e">
        <f>Calc!AQ81</f>
        <v>#VALUE!</v>
      </c>
      <c r="O81" s="157" t="str">
        <f>Calc!AW81</f>
        <v>Out of range</v>
      </c>
      <c r="P81" s="157">
        <f>Calc!AX81</f>
        <v>83.873931114100003</v>
      </c>
      <c r="Q81" s="159" t="e">
        <f>Calc!BB81</f>
        <v>#VALUE!</v>
      </c>
      <c r="R81" s="159" t="e">
        <f>Calc!BC81</f>
        <v>#VALUE!</v>
      </c>
      <c r="S81" s="156">
        <f>Input!E81</f>
        <v>0</v>
      </c>
    </row>
    <row r="82" spans="1:19" x14ac:dyDescent="0.2">
      <c r="A82" s="1">
        <f>Input!A82</f>
        <v>9130</v>
      </c>
      <c r="B82" s="1" t="str">
        <f>Input!B82</f>
        <v>M39_1_61 13,85cm</v>
      </c>
      <c r="C82" s="99">
        <f>Calc!O82*1000</f>
        <v>195.23778499843249</v>
      </c>
      <c r="D82" s="99">
        <f>Calc!P82*1000</f>
        <v>1.4334353883373551E-2</v>
      </c>
      <c r="E82" s="99">
        <f>Calc!X82</f>
        <v>8.8587070397858306E-2</v>
      </c>
      <c r="F82" s="99">
        <f>Calc!Y82</f>
        <v>1.5644648083536816E-4</v>
      </c>
      <c r="G82" s="99">
        <f>Calc!AN82</f>
        <v>2.2154884989377477</v>
      </c>
      <c r="H82" s="5">
        <f>Calc!AO82</f>
        <v>4.0660009782081865E-3</v>
      </c>
      <c r="I82" s="8">
        <f>Calc!AH82</f>
        <v>15045.308656460718</v>
      </c>
      <c r="J82" s="8">
        <f>Calc!AI82</f>
        <v>38.303887398269261</v>
      </c>
      <c r="K82" s="77">
        <f>Calc!AJ82</f>
        <v>1603.6981079780585</v>
      </c>
      <c r="L82" s="77">
        <f>Calc!AK82</f>
        <v>1.6698419873722847</v>
      </c>
      <c r="M82" s="99">
        <f>Calc!AP82</f>
        <v>155.92699999999999</v>
      </c>
      <c r="N82" s="99">
        <f>Calc!AQ82</f>
        <v>0.5575</v>
      </c>
      <c r="O82" s="99">
        <f>Calc!AW82</f>
        <v>155.92349999999999</v>
      </c>
      <c r="P82" s="99">
        <f>Calc!AX82</f>
        <v>0.51914388180000004</v>
      </c>
      <c r="Q82" s="77">
        <f>Calc!BB82</f>
        <v>2491.7838704161222</v>
      </c>
      <c r="R82" s="77">
        <f>Calc!BC82</f>
        <v>4.483155821442856</v>
      </c>
      <c r="S82" s="1">
        <f>Input!E82</f>
        <v>13.85</v>
      </c>
    </row>
    <row r="83" spans="1:19" s="156" customFormat="1" x14ac:dyDescent="0.2">
      <c r="A83" s="156">
        <f>Input!A83</f>
        <v>8717</v>
      </c>
      <c r="B83" s="156" t="str">
        <f>Input!B83</f>
        <v>Hu1-13</v>
      </c>
      <c r="C83" s="157">
        <f>Calc!O83*1000</f>
        <v>13710.770759840891</v>
      </c>
      <c r="D83" s="157">
        <f>Calc!P83*1000</f>
        <v>1.0484552891117076</v>
      </c>
      <c r="E83" s="157">
        <f>Calc!X83</f>
        <v>0.93399688562210514</v>
      </c>
      <c r="F83" s="157">
        <f>Calc!Y83</f>
        <v>4.4323987579829504E-3</v>
      </c>
      <c r="G83" s="157">
        <f>Calc!AN83</f>
        <v>1.0085370852493185</v>
      </c>
      <c r="H83" s="157">
        <f>Calc!AO83</f>
        <v>2.9347491379705724E-3</v>
      </c>
      <c r="I83" s="158">
        <f>Calc!AH83</f>
        <v>45238.698945829165</v>
      </c>
      <c r="J83" s="158">
        <f>Calc!AI83</f>
        <v>251.80798454706911</v>
      </c>
      <c r="K83" s="159">
        <f>Calc!AJ83</f>
        <v>0.38577868573752561</v>
      </c>
      <c r="L83" s="159">
        <f>Calc!AK83</f>
        <v>1.7379179359695429</v>
      </c>
      <c r="M83" s="157" t="str">
        <f>Calc!AP83</f>
        <v>Out of range</v>
      </c>
      <c r="N83" s="157" t="e">
        <f>Calc!AQ83</f>
        <v>#VALUE!</v>
      </c>
      <c r="O83" s="157" t="str">
        <f>Calc!AW83</f>
        <v>Out of range</v>
      </c>
      <c r="P83" s="157">
        <f>Calc!AX83</f>
        <v>0</v>
      </c>
      <c r="Q83" s="159" t="e">
        <f>Calc!BB83</f>
        <v>#VALUE!</v>
      </c>
      <c r="R83" s="159" t="e">
        <f>Calc!BC83</f>
        <v>#VALUE!</v>
      </c>
      <c r="S83" s="156">
        <f>Input!E83</f>
        <v>0</v>
      </c>
    </row>
    <row r="84" spans="1:19" x14ac:dyDescent="0.2">
      <c r="A84" s="56"/>
      <c r="B84" s="56"/>
      <c r="C84" s="106"/>
      <c r="D84" s="106"/>
      <c r="E84" s="106"/>
      <c r="F84" s="106"/>
      <c r="G84" s="106"/>
      <c r="H84" s="70"/>
      <c r="I84" s="72"/>
      <c r="J84" s="72"/>
      <c r="K84" s="107"/>
      <c r="L84" s="107"/>
      <c r="M84" s="106"/>
      <c r="N84" s="106"/>
      <c r="O84" s="106"/>
      <c r="P84" s="106"/>
      <c r="Q84" s="107"/>
      <c r="R84" s="107"/>
      <c r="S84" s="56"/>
    </row>
    <row r="85" spans="1:19" s="156" customFormat="1" x14ac:dyDescent="0.2">
      <c r="A85" s="156">
        <f>Input!A85</f>
        <v>8717</v>
      </c>
      <c r="B85" s="156" t="str">
        <f>Input!B85</f>
        <v>Hu1-13</v>
      </c>
      <c r="C85" s="157">
        <f>Calc!O85*1000</f>
        <v>13710.928398645621</v>
      </c>
      <c r="D85" s="157">
        <f>Calc!P85*1000</f>
        <v>1.137032235752627</v>
      </c>
      <c r="E85" s="157">
        <f>Calc!X85</f>
        <v>0.94453158089727929</v>
      </c>
      <c r="F85" s="157">
        <f>Calc!Y85</f>
        <v>4.9477316847202982E-3</v>
      </c>
      <c r="G85" s="157">
        <f>Calc!AN85</f>
        <v>1.0078337138584565</v>
      </c>
      <c r="H85" s="157">
        <f>Calc!AO85</f>
        <v>2.5507062927841808E-3</v>
      </c>
      <c r="I85" s="158">
        <f>Calc!AH85</f>
        <v>44703.451314267993</v>
      </c>
      <c r="J85" s="158">
        <f>Calc!AI85</f>
        <v>260.04260832641256</v>
      </c>
      <c r="K85" s="159">
        <f>Calc!AJ85</f>
        <v>-0.71714932373356799</v>
      </c>
      <c r="L85" s="159">
        <f>Calc!AK85</f>
        <v>1.9842713003924966</v>
      </c>
      <c r="M85" s="157" t="str">
        <f>Calc!AP85</f>
        <v>Out of range</v>
      </c>
      <c r="N85" s="157" t="e">
        <f>Calc!AQ85</f>
        <v>#VALUE!</v>
      </c>
      <c r="O85" s="157" t="str">
        <f>Calc!AW85</f>
        <v>Out of range</v>
      </c>
      <c r="P85" s="157">
        <f>Calc!AX85</f>
        <v>90.854500306199995</v>
      </c>
      <c r="Q85" s="159" t="e">
        <f>Calc!BB85</f>
        <v>#VALUE!</v>
      </c>
      <c r="R85" s="159" t="e">
        <f>Calc!BC85</f>
        <v>#VALUE!</v>
      </c>
      <c r="S85" s="156">
        <f>Input!E85</f>
        <v>0</v>
      </c>
    </row>
    <row r="86" spans="1:19" x14ac:dyDescent="0.2">
      <c r="A86" s="1">
        <f>Input!A86</f>
        <v>9131</v>
      </c>
      <c r="B86" s="1" t="str">
        <f>Input!B86</f>
        <v>M39_1_61 11cm</v>
      </c>
      <c r="C86" s="99">
        <f>Calc!O86*1000</f>
        <v>184.03289849164642</v>
      </c>
      <c r="D86" s="99">
        <f>Calc!P86*1000</f>
        <v>1.71027714291133E-2</v>
      </c>
      <c r="E86" s="99">
        <f>Calc!X86</f>
        <v>1.3238724278150089</v>
      </c>
      <c r="F86" s="99">
        <f>Calc!Y86</f>
        <v>2.2708000323356237E-3</v>
      </c>
      <c r="G86" s="99">
        <f>Calc!AN86</f>
        <v>2.0994614591644112</v>
      </c>
      <c r="H86" s="5">
        <f>Calc!AO86</f>
        <v>3.8211165698785066E-3</v>
      </c>
      <c r="I86" s="8">
        <f>Calc!AH86</f>
        <v>899.36208381779534</v>
      </c>
      <c r="J86" s="8">
        <f>Calc!AI86</f>
        <v>2.2477010478873405</v>
      </c>
      <c r="K86" s="77">
        <f>Calc!AJ86</f>
        <v>1636.5906617585767</v>
      </c>
      <c r="L86" s="77">
        <f>Calc!AK86</f>
        <v>1.1882462332405996</v>
      </c>
      <c r="M86" s="99">
        <f>Calc!AP86</f>
        <v>138.33090000000001</v>
      </c>
      <c r="N86" s="99">
        <f>Calc!AQ86</f>
        <v>0.438</v>
      </c>
      <c r="O86" s="99">
        <f>Calc!AW86</f>
        <v>138.27449999999999</v>
      </c>
      <c r="P86" s="99">
        <f>Calc!AX86</f>
        <v>0.43799091039999999</v>
      </c>
      <c r="Q86" s="77">
        <f>Calc!BB86</f>
        <v>2419.16014537001</v>
      </c>
      <c r="R86" s="77">
        <f>Calc!BC86</f>
        <v>3.4717511038208819</v>
      </c>
      <c r="S86" s="1">
        <f>Input!E86</f>
        <v>11</v>
      </c>
    </row>
    <row r="87" spans="1:19" s="156" customFormat="1" x14ac:dyDescent="0.2">
      <c r="A87" s="156">
        <f>Input!A87</f>
        <v>8717</v>
      </c>
      <c r="B87" s="156" t="str">
        <f>Input!B87</f>
        <v>Hu1-13</v>
      </c>
      <c r="C87" s="157">
        <f>Calc!O87*1000</f>
        <v>13713.116245550043</v>
      </c>
      <c r="D87" s="157">
        <f>Calc!P87*1000</f>
        <v>2.2123409821459523</v>
      </c>
      <c r="E87" s="157">
        <f>Calc!X87</f>
        <v>0.92920757252149366</v>
      </c>
      <c r="F87" s="157">
        <f>Calc!Y87</f>
        <v>4.7988672595640682E-3</v>
      </c>
      <c r="G87" s="157">
        <f>Calc!AN87</f>
        <v>1.0091646322536441</v>
      </c>
      <c r="H87" s="157">
        <f>Calc!AO87</f>
        <v>3.211193394327269E-3</v>
      </c>
      <c r="I87" s="158">
        <f>Calc!AH87</f>
        <v>45507.945675425421</v>
      </c>
      <c r="J87" s="158">
        <f>Calc!AI87</f>
        <v>275.95635141020944</v>
      </c>
      <c r="K87" s="159">
        <f>Calc!AJ87</f>
        <v>-2.322740935307599</v>
      </c>
      <c r="L87" s="159">
        <f>Calc!AK87</f>
        <v>1.7200443206163181</v>
      </c>
      <c r="M87" s="157" t="str">
        <f>Calc!AP87</f>
        <v>Out of range</v>
      </c>
      <c r="N87" s="157" t="e">
        <f>Calc!AQ87</f>
        <v>#VALUE!</v>
      </c>
      <c r="O87" s="157" t="str">
        <f>Calc!AW87</f>
        <v>Out of range</v>
      </c>
      <c r="P87" s="157">
        <f>Calc!AX87</f>
        <v>0</v>
      </c>
      <c r="Q87" s="159" t="e">
        <f>Calc!BB87</f>
        <v>#VALUE!</v>
      </c>
      <c r="R87" s="159" t="e">
        <f>Calc!BC87</f>
        <v>#VALUE!</v>
      </c>
      <c r="S87" s="156">
        <f>Input!E87</f>
        <v>0</v>
      </c>
    </row>
    <row r="88" spans="1:19" x14ac:dyDescent="0.2">
      <c r="A88" s="1">
        <f>Input!A88</f>
        <v>9132</v>
      </c>
      <c r="B88" s="1" t="str">
        <f>Input!B88</f>
        <v>M39_1_61 1,35cm</v>
      </c>
      <c r="C88" s="99">
        <f>Calc!O88*1000</f>
        <v>246.61851164749814</v>
      </c>
      <c r="D88" s="99">
        <f>Calc!P88*1000</f>
        <v>1.7397808205146616E-2</v>
      </c>
      <c r="E88" s="99">
        <f>Calc!X88</f>
        <v>0.1055705050884525</v>
      </c>
      <c r="F88" s="99">
        <f>Calc!Y88</f>
        <v>3.1681986321930228E-4</v>
      </c>
      <c r="G88" s="99">
        <f>Calc!AN88</f>
        <v>2.2098045315100312</v>
      </c>
      <c r="H88" s="5">
        <f>Calc!AO88</f>
        <v>5.632116972649961E-3</v>
      </c>
      <c r="I88" s="8">
        <f>Calc!AH88</f>
        <v>15910.087571982278</v>
      </c>
      <c r="J88" s="8">
        <f>Calc!AI88</f>
        <v>62.63206919076881</v>
      </c>
      <c r="K88" s="77">
        <f>Calc!AJ88</f>
        <v>1826.3287924693584</v>
      </c>
      <c r="L88" s="77">
        <f>Calc!AK88</f>
        <v>1.7325103700878033</v>
      </c>
      <c r="M88" s="99">
        <f>Calc!AP88</f>
        <v>133.2099</v>
      </c>
      <c r="N88" s="99">
        <f>Calc!AQ88</f>
        <v>0.54730000000000001</v>
      </c>
      <c r="O88" s="99">
        <f>Calc!AW88</f>
        <v>133.20679999999999</v>
      </c>
      <c r="P88" s="99">
        <f>Calc!AX88</f>
        <v>0.5365273384</v>
      </c>
      <c r="Q88" s="77">
        <f>Calc!BB88</f>
        <v>2661.2347488760292</v>
      </c>
      <c r="R88" s="77">
        <f>Calc!BC88</f>
        <v>4.7600624186259486</v>
      </c>
      <c r="S88" s="1">
        <f>Input!E88</f>
        <v>1.35</v>
      </c>
    </row>
    <row r="89" spans="1:19" s="156" customFormat="1" x14ac:dyDescent="0.2">
      <c r="A89" s="156">
        <f>Input!A89</f>
        <v>8717</v>
      </c>
      <c r="B89" s="156" t="str">
        <f>Input!B89</f>
        <v>Hu1-13</v>
      </c>
      <c r="C89" s="157">
        <f>Calc!O89*1000</f>
        <v>13714.761103119237</v>
      </c>
      <c r="D89" s="157">
        <f>Calc!P89*1000</f>
        <v>0.9044150163182868</v>
      </c>
      <c r="E89" s="157">
        <f>Calc!X89</f>
        <v>0.93885765562857348</v>
      </c>
      <c r="F89" s="157">
        <f>Calc!Y89</f>
        <v>4.2589707605613343E-3</v>
      </c>
      <c r="G89" s="157">
        <f>Calc!AN89</f>
        <v>1.0081044883655566</v>
      </c>
      <c r="H89" s="157">
        <f>Calc!AO89</f>
        <v>2.4719060497703899E-3</v>
      </c>
      <c r="I89" s="158">
        <f>Calc!AH89</f>
        <v>44998.271914684788</v>
      </c>
      <c r="J89" s="158">
        <f>Calc!AI89</f>
        <v>232.02024939268065</v>
      </c>
      <c r="K89" s="159">
        <f>Calc!AJ89</f>
        <v>-0.23687194041788207</v>
      </c>
      <c r="L89" s="159">
        <f>Calc!AK89</f>
        <v>1.8960439270645522</v>
      </c>
      <c r="M89" s="157" t="str">
        <f>Calc!AP89</f>
        <v>Out of range</v>
      </c>
      <c r="N89" s="157" t="e">
        <f>Calc!AQ89</f>
        <v>#VALUE!</v>
      </c>
      <c r="O89" s="157" t="str">
        <f>Calc!AW89</f>
        <v>Out of range</v>
      </c>
      <c r="P89" s="157">
        <f>Calc!AX89</f>
        <v>68.066630191300007</v>
      </c>
      <c r="Q89" s="159" t="e">
        <f>Calc!BB89</f>
        <v>#VALUE!</v>
      </c>
      <c r="R89" s="159" t="e">
        <f>Calc!BC89</f>
        <v>#VALUE!</v>
      </c>
      <c r="S89" s="156">
        <f>Input!E89</f>
        <v>0</v>
      </c>
    </row>
    <row r="90" spans="1:19" x14ac:dyDescent="0.2">
      <c r="A90" s="1">
        <f>Input!A90</f>
        <v>9133</v>
      </c>
      <c r="B90" s="1" t="str">
        <f>Input!B90</f>
        <v>M39_1_62 56,6cm</v>
      </c>
      <c r="C90" s="99">
        <f>Calc!O90*1000</f>
        <v>47.981814964544114</v>
      </c>
      <c r="D90" s="99">
        <f>Calc!P90*1000</f>
        <v>2.1236130830383112E-2</v>
      </c>
      <c r="E90" s="99">
        <f>Calc!X90</f>
        <v>5.1116070860135938</v>
      </c>
      <c r="F90" s="99">
        <f>Calc!Y90</f>
        <v>6.6661507166888394E-3</v>
      </c>
      <c r="G90" s="99">
        <f>Calc!AN90</f>
        <v>2.5369599554601376</v>
      </c>
      <c r="H90" s="5">
        <f>Calc!AO90</f>
        <v>7.7043377954656095E-3</v>
      </c>
      <c r="I90" s="8">
        <f>Calc!AH90</f>
        <v>73.327331049989766</v>
      </c>
      <c r="J90" s="8">
        <f>Calc!AI90</f>
        <v>0.24016503142990137</v>
      </c>
      <c r="K90" s="77">
        <f>Calc!AJ90</f>
        <v>1626.3124371915762</v>
      </c>
      <c r="L90" s="77">
        <f>Calc!AK90</f>
        <v>16.379356187652835</v>
      </c>
      <c r="M90" s="99">
        <f>Calc!AP90</f>
        <v>201.40090000000001</v>
      </c>
      <c r="N90" s="99">
        <f>Calc!AQ90</f>
        <v>3.1153</v>
      </c>
      <c r="O90" s="99">
        <f>Calc!AW90</f>
        <v>200.66069999999999</v>
      </c>
      <c r="P90" s="99">
        <f>Calc!AX90</f>
        <v>2.9721754547999999</v>
      </c>
      <c r="Q90" s="77">
        <f>Calc!BB90</f>
        <v>2867.505476499985</v>
      </c>
      <c r="R90" s="77">
        <f>Calc!BC90</f>
        <v>37.606856950156939</v>
      </c>
      <c r="S90" s="1">
        <f>Input!E90</f>
        <v>56.6</v>
      </c>
    </row>
    <row r="91" spans="1:19" s="156" customFormat="1" x14ac:dyDescent="0.2">
      <c r="A91" s="156">
        <f>Input!A91</f>
        <v>8717</v>
      </c>
      <c r="B91" s="156" t="str">
        <f>Input!B91</f>
        <v>Hu1-13</v>
      </c>
      <c r="C91" s="157">
        <f>Calc!O91*1000</f>
        <v>13712.481177832307</v>
      </c>
      <c r="D91" s="157">
        <f>Calc!P91*1000</f>
        <v>0.94445585723980885</v>
      </c>
      <c r="E91" s="157">
        <f>Calc!X91</f>
        <v>0.93126091332712535</v>
      </c>
      <c r="F91" s="157">
        <f>Calc!Y91</f>
        <v>4.2957703402238707E-3</v>
      </c>
      <c r="G91" s="157">
        <f>Calc!AN91</f>
        <v>1.0072955433796116</v>
      </c>
      <c r="H91" s="157">
        <f>Calc!AO91</f>
        <v>2.288321058357154E-3</v>
      </c>
      <c r="I91" s="158">
        <f>Calc!AH91</f>
        <v>45321.405950885463</v>
      </c>
      <c r="J91" s="158">
        <f>Calc!AI91</f>
        <v>233.01775839431406</v>
      </c>
      <c r="K91" s="159">
        <f>Calc!AJ91</f>
        <v>0.63372662577187988</v>
      </c>
      <c r="L91" s="159">
        <f>Calc!AK91</f>
        <v>1.920047880802408</v>
      </c>
      <c r="M91" s="157" t="str">
        <f>Calc!AP91</f>
        <v>Out of range</v>
      </c>
      <c r="N91" s="157" t="e">
        <f>Calc!AQ91</f>
        <v>#VALUE!</v>
      </c>
      <c r="O91" s="157" t="str">
        <f>Calc!AW91</f>
        <v>Out of range</v>
      </c>
      <c r="P91" s="157">
        <f>Calc!AX91</f>
        <v>208.5118364251</v>
      </c>
      <c r="Q91" s="159" t="e">
        <f>Calc!BB91</f>
        <v>#VALUE!</v>
      </c>
      <c r="R91" s="159" t="e">
        <f>Calc!BC91</f>
        <v>#VALUE!</v>
      </c>
      <c r="S91" s="156">
        <f>Input!E91</f>
        <v>0</v>
      </c>
    </row>
    <row r="92" spans="1:19" x14ac:dyDescent="0.2">
      <c r="A92" s="1">
        <f>Input!A92</f>
        <v>9134</v>
      </c>
      <c r="B92" s="1" t="str">
        <f>Input!B92</f>
        <v>M39_1_62 55,3cm</v>
      </c>
      <c r="C92" s="99">
        <f>Calc!O92*1000</f>
        <v>47.443928103921671</v>
      </c>
      <c r="D92" s="99">
        <f>Calc!P92*1000</f>
        <v>1.9064595855972474E-2</v>
      </c>
      <c r="E92" s="99">
        <f>Calc!X92</f>
        <v>32.096603560846873</v>
      </c>
      <c r="F92" s="99">
        <f>Calc!Y92</f>
        <v>6.5619074246001205E-2</v>
      </c>
      <c r="G92" s="99">
        <f>Calc!AN92</f>
        <v>2.2418675834234416</v>
      </c>
      <c r="H92" s="5">
        <f>Calc!AO92</f>
        <v>8.4501593541573342E-3</v>
      </c>
      <c r="I92" s="8">
        <f>Calc!AH92</f>
        <v>10.194648749002933</v>
      </c>
      <c r="J92" s="8">
        <f>Calc!AI92</f>
        <v>4.3522249979505302E-2</v>
      </c>
      <c r="K92" s="77">
        <f>Calc!AJ92</f>
        <v>1800.1627149298324</v>
      </c>
      <c r="L92" s="77">
        <f>Calc!AK92</f>
        <v>16.256158574142962</v>
      </c>
      <c r="M92" s="99">
        <f>Calc!AP92</f>
        <v>138.79320000000001</v>
      </c>
      <c r="N92" s="99">
        <f>Calc!AQ92</f>
        <v>1.6960999999999999</v>
      </c>
      <c r="O92" s="99">
        <f>Calc!AW92</f>
        <v>133.70269999999999</v>
      </c>
      <c r="P92" s="99">
        <f>Calc!AX92</f>
        <v>3.0594644736999999</v>
      </c>
      <c r="Q92" s="77">
        <f>Calc!BB92</f>
        <v>2626.7858775077152</v>
      </c>
      <c r="R92" s="77">
        <f>Calc!BC92</f>
        <v>32.841947499830354</v>
      </c>
      <c r="S92" s="1">
        <f>Input!E92</f>
        <v>55.3</v>
      </c>
    </row>
    <row r="93" spans="1:19" s="156" customFormat="1" x14ac:dyDescent="0.2">
      <c r="A93" s="156">
        <f>Input!A93</f>
        <v>8717</v>
      </c>
      <c r="B93" s="156" t="str">
        <f>Input!B93</f>
        <v>Hu1-13</v>
      </c>
      <c r="C93" s="157">
        <f>Calc!O93*1000</f>
        <v>13714.245292271977</v>
      </c>
      <c r="D93" s="157">
        <f>Calc!P93*1000</f>
        <v>0.96185508350718174</v>
      </c>
      <c r="E93" s="157">
        <f>Calc!X93</f>
        <v>0.94191879968621695</v>
      </c>
      <c r="F93" s="157">
        <f>Calc!Y93</f>
        <v>4.5661344908399671E-3</v>
      </c>
      <c r="G93" s="157">
        <f>Calc!AN93</f>
        <v>1.0062847496372374</v>
      </c>
      <c r="H93" s="157">
        <f>Calc!AO93</f>
        <v>2.7182486296712699E-3</v>
      </c>
      <c r="I93" s="158">
        <f>Calc!AH93</f>
        <v>44769.385275111941</v>
      </c>
      <c r="J93" s="158">
        <f>Calc!AI93</f>
        <v>248.42810403536933</v>
      </c>
      <c r="K93" s="159">
        <f>Calc!AJ93</f>
        <v>1.5490900409080854</v>
      </c>
      <c r="L93" s="159">
        <f>Calc!AK93</f>
        <v>2.0180418890855489</v>
      </c>
      <c r="M93" s="157" t="str">
        <f>Calc!AP93</f>
        <v>Out of range</v>
      </c>
      <c r="N93" s="157" t="e">
        <f>Calc!AQ93</f>
        <v>#VALUE!</v>
      </c>
      <c r="O93" s="157" t="str">
        <f>Calc!AW93</f>
        <v>Out of range</v>
      </c>
      <c r="P93" s="157">
        <f>Calc!AX93</f>
        <v>244.5620726951</v>
      </c>
      <c r="Q93" s="159" t="e">
        <f>Calc!BB93</f>
        <v>#VALUE!</v>
      </c>
      <c r="R93" s="159" t="e">
        <f>Calc!BC93</f>
        <v>#VALUE!</v>
      </c>
      <c r="S93" s="156">
        <f>Input!E93</f>
        <v>0</v>
      </c>
    </row>
    <row r="94" spans="1:19" x14ac:dyDescent="0.2">
      <c r="A94" s="1">
        <f>Input!A94</f>
        <v>9135</v>
      </c>
      <c r="B94" s="1" t="str">
        <f>Input!B94</f>
        <v>M39_1_62 55,0cm</v>
      </c>
      <c r="C94" s="99">
        <f>Calc!O94*1000</f>
        <v>69.585206396151335</v>
      </c>
      <c r="D94" s="99">
        <f>Calc!P94*1000</f>
        <v>2.1178836924745374E-2</v>
      </c>
      <c r="E94" s="99">
        <f>Calc!X94</f>
        <v>14.743593544602632</v>
      </c>
      <c r="F94" s="99">
        <f>Calc!Y94</f>
        <v>2.0653434588667589E-2</v>
      </c>
      <c r="G94" s="99">
        <f>Calc!AN94</f>
        <v>2.6771044293510289</v>
      </c>
      <c r="H94" s="5">
        <f>Calc!AO94</f>
        <v>9.8490188493628276E-3</v>
      </c>
      <c r="I94" s="8">
        <f>Calc!AH94</f>
        <v>38.88153280700913</v>
      </c>
      <c r="J94" s="8">
        <f>Calc!AI94</f>
        <v>0.1526050901115934</v>
      </c>
      <c r="K94" s="77">
        <f>Calc!AJ94</f>
        <v>1880.0184411932767</v>
      </c>
      <c r="L94" s="77">
        <f>Calc!AK94</f>
        <v>14.852580881349253</v>
      </c>
      <c r="M94" s="99">
        <f>Calc!AP94</f>
        <v>182.80420000000001</v>
      </c>
      <c r="N94" s="99">
        <f>Calc!AQ94</f>
        <v>2.3039000000000001</v>
      </c>
      <c r="O94" s="99">
        <f>Calc!AW94</f>
        <v>181.42570000000001</v>
      </c>
      <c r="P94" s="99">
        <f>Calc!AX94</f>
        <v>2.7261692641000002</v>
      </c>
      <c r="Q94" s="77">
        <f>Calc!BB94</f>
        <v>3139.4418892627059</v>
      </c>
      <c r="R94" s="77">
        <f>Calc!BC94</f>
        <v>34.645025590421184</v>
      </c>
      <c r="S94" s="1">
        <f>Input!E94</f>
        <v>55</v>
      </c>
    </row>
    <row r="95" spans="1:19" s="156" customFormat="1" x14ac:dyDescent="0.2">
      <c r="A95" s="156">
        <f>Input!A95</f>
        <v>8717</v>
      </c>
      <c r="B95" s="156" t="str">
        <f>Input!B95</f>
        <v>Hu1-13</v>
      </c>
      <c r="C95" s="157">
        <f>Calc!O95*1000</f>
        <v>13709.517571221813</v>
      </c>
      <c r="D95" s="157">
        <f>Calc!P95*1000</f>
        <v>1.4473045466527581</v>
      </c>
      <c r="E95" s="157">
        <f>Calc!X95</f>
        <v>0.95413629802883027</v>
      </c>
      <c r="F95" s="157">
        <f>Calc!Y95</f>
        <v>1.0131959146309634E-2</v>
      </c>
      <c r="G95" s="157">
        <f>Calc!AN95</f>
        <v>1.0078693666163159</v>
      </c>
      <c r="H95" s="157">
        <f>Calc!AO95</f>
        <v>2.9099217251866054E-3</v>
      </c>
      <c r="I95" s="158">
        <f>Calc!AH95</f>
        <v>44250.460255744118</v>
      </c>
      <c r="J95" s="158">
        <f>Calc!AI95</f>
        <v>486.93129098799534</v>
      </c>
      <c r="K95" s="159">
        <f>Calc!AJ95</f>
        <v>1.5072209653446134</v>
      </c>
      <c r="L95" s="159">
        <f>Calc!AK95</f>
        <v>3.1042352551115471</v>
      </c>
      <c r="M95" s="157" t="str">
        <f>Calc!AP95</f>
        <v>Out of range</v>
      </c>
      <c r="N95" s="157" t="e">
        <f>Calc!AQ95</f>
        <v>#VALUE!</v>
      </c>
      <c r="O95" s="157" t="str">
        <f>Calc!AW95</f>
        <v>Out of range</v>
      </c>
      <c r="P95" s="157">
        <f>Calc!AX95</f>
        <v>236.20951727720001</v>
      </c>
      <c r="Q95" s="159" t="e">
        <f>Calc!BB95</f>
        <v>#VALUE!</v>
      </c>
      <c r="R95" s="159" t="e">
        <f>Calc!BC95</f>
        <v>#VALUE!</v>
      </c>
      <c r="S95" s="156">
        <f>Input!E95</f>
        <v>0</v>
      </c>
    </row>
    <row r="96" spans="1:19" x14ac:dyDescent="0.2">
      <c r="A96" s="1">
        <f>Input!A96</f>
        <v>9136</v>
      </c>
      <c r="B96" s="1" t="str">
        <f>Input!B96</f>
        <v>M39_1_62 53,0cm</v>
      </c>
      <c r="C96" s="99">
        <f>Calc!O96*1000</f>
        <v>231.38601446967419</v>
      </c>
      <c r="D96" s="99">
        <f>Calc!P96*1000</f>
        <v>1.5824116068232606E-2</v>
      </c>
      <c r="E96" s="99">
        <f>Calc!X96</f>
        <v>0.14610157548107039</v>
      </c>
      <c r="F96" s="99">
        <f>Calc!Y96</f>
        <v>2.752502158264736E-4</v>
      </c>
      <c r="G96" s="99">
        <f>Calc!AN96</f>
        <v>2.3171960604272579</v>
      </c>
      <c r="H96" s="5">
        <f>Calc!AO96</f>
        <v>4.376365336461554E-3</v>
      </c>
      <c r="I96" s="8">
        <f>Calc!AH96</f>
        <v>11303.044817980228</v>
      </c>
      <c r="J96" s="8">
        <f>Calc!AI96</f>
        <v>30.142560054508458</v>
      </c>
      <c r="K96" s="77">
        <f>Calc!AJ96</f>
        <v>1635.1309269387887</v>
      </c>
      <c r="L96" s="77">
        <f>Calc!AK96</f>
        <v>1.2560422009519792</v>
      </c>
      <c r="M96" s="99">
        <f>Calc!AP96</f>
        <v>165.6696</v>
      </c>
      <c r="N96" s="99">
        <f>Calc!AQ96</f>
        <v>0.60960000000000003</v>
      </c>
      <c r="O96" s="99">
        <f>Calc!AW96</f>
        <v>165.66489999999999</v>
      </c>
      <c r="P96" s="99">
        <f>Calc!AX96</f>
        <v>0.59441858000000003</v>
      </c>
      <c r="Q96" s="77">
        <f>Calc!BB96</f>
        <v>2611.5439173311188</v>
      </c>
      <c r="R96" s="77">
        <f>Calc!BC96</f>
        <v>4.8242839461539031</v>
      </c>
      <c r="S96" s="1">
        <f>Input!E96</f>
        <v>53</v>
      </c>
    </row>
    <row r="97" spans="1:19" s="156" customFormat="1" x14ac:dyDescent="0.2">
      <c r="A97" s="156">
        <f>Input!A97</f>
        <v>8717</v>
      </c>
      <c r="B97" s="156" t="str">
        <f>Input!B97</f>
        <v>Hu1-13</v>
      </c>
      <c r="C97" s="157">
        <f>Calc!O97*1000</f>
        <v>13710.865531803413</v>
      </c>
      <c r="D97" s="157">
        <f>Calc!P97*1000</f>
        <v>1.5975522929117116</v>
      </c>
      <c r="E97" s="157">
        <f>Calc!X97</f>
        <v>0.94520772506316353</v>
      </c>
      <c r="F97" s="157">
        <f>Calc!Y97</f>
        <v>1.039334582850103E-2</v>
      </c>
      <c r="G97" s="157">
        <f>Calc!AN97</f>
        <v>1.0080755675716611</v>
      </c>
      <c r="H97" s="157">
        <f>Calc!AO97</f>
        <v>2.6883601686136268E-3</v>
      </c>
      <c r="I97" s="158">
        <f>Calc!AH97</f>
        <v>44681.988291075482</v>
      </c>
      <c r="J97" s="158">
        <f>Calc!AI97</f>
        <v>505.53223422938612</v>
      </c>
      <c r="K97" s="159">
        <f>Calc!AJ97</f>
        <v>-8.7179777639723177E-2</v>
      </c>
      <c r="L97" s="159">
        <f>Calc!AK97</f>
        <v>3.2679656003907875</v>
      </c>
      <c r="M97" s="157" t="str">
        <f>Calc!AP97</f>
        <v>Out of range</v>
      </c>
      <c r="N97" s="157" t="e">
        <f>Calc!AQ97</f>
        <v>#VALUE!</v>
      </c>
      <c r="O97" s="157" t="str">
        <f>Calc!AW97</f>
        <v>Out of range</v>
      </c>
      <c r="P97" s="157">
        <f>Calc!AX97</f>
        <v>142.9277082376</v>
      </c>
      <c r="Q97" s="159" t="e">
        <f>Calc!BB97</f>
        <v>#VALUE!</v>
      </c>
      <c r="R97" s="159" t="e">
        <f>Calc!BC97</f>
        <v>#VALUE!</v>
      </c>
      <c r="S97" s="156">
        <f>Input!E97</f>
        <v>0</v>
      </c>
    </row>
    <row r="98" spans="1:19" x14ac:dyDescent="0.2">
      <c r="A98" s="56"/>
      <c r="B98" s="56"/>
      <c r="C98" s="106"/>
      <c r="D98" s="106"/>
      <c r="E98" s="106"/>
      <c r="F98" s="106"/>
      <c r="G98" s="106"/>
      <c r="H98" s="70"/>
      <c r="I98" s="72"/>
      <c r="J98" s="72"/>
      <c r="K98" s="107"/>
      <c r="L98" s="107"/>
      <c r="M98" s="106"/>
      <c r="N98" s="106"/>
      <c r="O98" s="106"/>
      <c r="P98" s="106"/>
      <c r="Q98" s="107"/>
      <c r="R98" s="107"/>
      <c r="S98" s="56"/>
    </row>
    <row r="99" spans="1:19" s="156" customFormat="1" x14ac:dyDescent="0.2">
      <c r="A99" s="156">
        <f>Input!A99</f>
        <v>8717</v>
      </c>
      <c r="B99" s="156" t="str">
        <f>Input!B99</f>
        <v>Hu1-13</v>
      </c>
      <c r="C99" s="157">
        <f>Calc!O99*1000</f>
        <v>13713.354749964283</v>
      </c>
      <c r="D99" s="157">
        <f>Calc!P99*1000</f>
        <v>0.88288618441344313</v>
      </c>
      <c r="E99" s="157">
        <f>Calc!X99</f>
        <v>0.97230642694535385</v>
      </c>
      <c r="F99" s="157">
        <f>Calc!Y99</f>
        <v>4.6998912664554179E-3</v>
      </c>
      <c r="G99" s="157">
        <f>Calc!AN99</f>
        <v>1.0068648768555963</v>
      </c>
      <c r="H99" s="157">
        <f>Calc!AO99</f>
        <v>3.0024026436781164E-3</v>
      </c>
      <c r="I99" s="158">
        <f>Calc!AH99</f>
        <v>43392.386688110761</v>
      </c>
      <c r="J99" s="158">
        <f>Calc!AI99</f>
        <v>246.43270783327733</v>
      </c>
      <c r="K99" s="159">
        <f>Calc!AJ99</f>
        <v>-1.351750596482626</v>
      </c>
      <c r="L99" s="159">
        <f>Calc!AK99</f>
        <v>1.5284187254737076</v>
      </c>
      <c r="M99" s="157" t="str">
        <f>Calc!AP99</f>
        <v>Out of range</v>
      </c>
      <c r="N99" s="157" t="e">
        <f>Calc!AQ99</f>
        <v>#VALUE!</v>
      </c>
      <c r="O99" s="157" t="str">
        <f>Calc!AW99</f>
        <v>Out of range</v>
      </c>
      <c r="P99" s="157">
        <f>Calc!AX99</f>
        <v>138.0761533129</v>
      </c>
      <c r="Q99" s="159" t="e">
        <f>Calc!BB99</f>
        <v>#VALUE!</v>
      </c>
      <c r="R99" s="159" t="e">
        <f>Calc!BC99</f>
        <v>#VALUE!</v>
      </c>
      <c r="S99" s="156">
        <f>Input!E99</f>
        <v>0</v>
      </c>
    </row>
    <row r="100" spans="1:19" x14ac:dyDescent="0.2">
      <c r="A100" s="1">
        <f>Input!A100</f>
        <v>9137</v>
      </c>
      <c r="B100" s="1" t="str">
        <f>Input!B100</f>
        <v>M39_1_62 13,8cm</v>
      </c>
      <c r="C100" s="99">
        <f>Calc!O100*1000</f>
        <v>228.03816191954041</v>
      </c>
      <c r="D100" s="99">
        <f>Calc!P100*1000</f>
        <v>2.9882827425727364E-2</v>
      </c>
      <c r="E100" s="99">
        <f>Calc!X100</f>
        <v>6.6159326296596002E-2</v>
      </c>
      <c r="F100" s="99">
        <f>Calc!Y100</f>
        <v>1.2767320682402554E-4</v>
      </c>
      <c r="G100" s="99">
        <f>Calc!AN100</f>
        <v>2.4059567246649451</v>
      </c>
      <c r="H100" s="5">
        <f>Calc!AO100</f>
        <v>4.7289144951354325E-3</v>
      </c>
      <c r="I100" s="8">
        <f>Calc!AH100</f>
        <v>25500.738614844482</v>
      </c>
      <c r="J100" s="8">
        <f>Calc!AI100</f>
        <v>70.162235640834552</v>
      </c>
      <c r="K100" s="77">
        <f>Calc!AJ100</f>
        <v>1768.4674038248577</v>
      </c>
      <c r="L100" s="77">
        <f>Calc!AK100</f>
        <v>1.5604788459718624</v>
      </c>
      <c r="M100" s="99">
        <f>Calc!AP100</f>
        <v>160.99180000000001</v>
      </c>
      <c r="N100" s="99">
        <f>Calc!AQ100</f>
        <v>0.67169999999999996</v>
      </c>
      <c r="O100" s="99">
        <f>Calc!AW100</f>
        <v>160.9898</v>
      </c>
      <c r="P100" s="99">
        <f>Calc!AX100</f>
        <v>0.6305202848</v>
      </c>
      <c r="Q100" s="77">
        <f>Calc!BB100</f>
        <v>2787.4265027033298</v>
      </c>
      <c r="R100" s="77">
        <f>Calc!BC100</f>
        <v>5.5428995544150883</v>
      </c>
      <c r="S100" s="1">
        <f>Input!E100</f>
        <v>13.8</v>
      </c>
    </row>
    <row r="101" spans="1:19" s="156" customFormat="1" x14ac:dyDescent="0.2">
      <c r="A101" s="156">
        <f>Input!A101</f>
        <v>8717</v>
      </c>
      <c r="B101" s="156" t="str">
        <f>Input!B101</f>
        <v>Hu1-13</v>
      </c>
      <c r="C101" s="157">
        <f>Calc!O101*1000</f>
        <v>13716.983084127054</v>
      </c>
      <c r="D101" s="157">
        <f>Calc!P101*1000</f>
        <v>0.9073372981657134</v>
      </c>
      <c r="E101" s="157">
        <f>Calc!X101</f>
        <v>0.96291295582016045</v>
      </c>
      <c r="F101" s="157">
        <f>Calc!Y101</f>
        <v>4.5728848264552039E-3</v>
      </c>
      <c r="G101" s="157">
        <f>Calc!AN101</f>
        <v>1.0058242200417085</v>
      </c>
      <c r="H101" s="157">
        <f>Calc!AO101</f>
        <v>3.1016426691532701E-3</v>
      </c>
      <c r="I101" s="158">
        <f>Calc!AH101</f>
        <v>43781.98565778901</v>
      </c>
      <c r="J101" s="158">
        <f>Calc!AI101</f>
        <v>247.89201977669114</v>
      </c>
      <c r="K101" s="159">
        <f>Calc!AJ101</f>
        <v>-0.36275693983389701</v>
      </c>
      <c r="L101" s="159">
        <f>Calc!AK101</f>
        <v>2.1343688264237444</v>
      </c>
      <c r="M101" s="157" t="str">
        <f>Calc!AP101</f>
        <v>Out of range</v>
      </c>
      <c r="N101" s="157" t="e">
        <f>Calc!AQ101</f>
        <v>#VALUE!</v>
      </c>
      <c r="O101" s="157" t="str">
        <f>Calc!AW101</f>
        <v>Out of range</v>
      </c>
      <c r="P101" s="157">
        <f>Calc!AX101</f>
        <v>206.8479130289</v>
      </c>
      <c r="Q101" s="159" t="e">
        <f>Calc!BB101</f>
        <v>#VALUE!</v>
      </c>
      <c r="R101" s="159" t="e">
        <f>Calc!BC101</f>
        <v>#VALUE!</v>
      </c>
      <c r="S101" s="156">
        <f>Input!E101</f>
        <v>0</v>
      </c>
    </row>
    <row r="102" spans="1:19" x14ac:dyDescent="0.2">
      <c r="A102" s="1">
        <f>Input!A102</f>
        <v>9138</v>
      </c>
      <c r="B102" s="1" t="str">
        <f>Input!B102</f>
        <v>M39_1_62 Z2  2,9cm</v>
      </c>
      <c r="C102" s="99">
        <f>Calc!O102*1000</f>
        <v>184.93180178793577</v>
      </c>
      <c r="D102" s="99">
        <f>Calc!P102*1000</f>
        <v>2.0431580956780122E-2</v>
      </c>
      <c r="E102" s="99">
        <f>Calc!X102</f>
        <v>0.29110389112070417</v>
      </c>
      <c r="F102" s="99">
        <f>Calc!Y102</f>
        <v>5.4702914970190645E-4</v>
      </c>
      <c r="G102" s="99">
        <f>Calc!AN102</f>
        <v>2.4154681952294568</v>
      </c>
      <c r="H102" s="5">
        <f>Calc!AO102</f>
        <v>5.0859260384631894E-3</v>
      </c>
      <c r="I102" s="8">
        <f>Calc!AH102</f>
        <v>4717.5998459711973</v>
      </c>
      <c r="J102" s="8">
        <f>Calc!AI102</f>
        <v>13.303648478424831</v>
      </c>
      <c r="K102" s="77">
        <f>Calc!AJ102</f>
        <v>1819.5032700571949</v>
      </c>
      <c r="L102" s="77">
        <f>Calc!AK102</f>
        <v>2.5910228291138666</v>
      </c>
      <c r="M102" s="99">
        <f>Calc!AP102</f>
        <v>156.4211</v>
      </c>
      <c r="N102" s="99">
        <f>Calc!AQ102</f>
        <v>0.67049999999999998</v>
      </c>
      <c r="O102" s="99">
        <f>Calc!AW102</f>
        <v>156.4101</v>
      </c>
      <c r="P102" s="99">
        <f>Calc!AX102</f>
        <v>0.67845212889999995</v>
      </c>
      <c r="Q102" s="77">
        <f>Calc!BB102</f>
        <v>2830.9869627007974</v>
      </c>
      <c r="R102" s="77">
        <f>Calc!BC102</f>
        <v>6.761672507574148</v>
      </c>
      <c r="S102" s="1">
        <f>Input!E102</f>
        <v>2.9</v>
      </c>
    </row>
    <row r="103" spans="1:19" s="156" customFormat="1" x14ac:dyDescent="0.2">
      <c r="A103" s="156">
        <f>Input!A103</f>
        <v>8717</v>
      </c>
      <c r="B103" s="156" t="str">
        <f>Input!B103</f>
        <v>Hu1-13</v>
      </c>
      <c r="C103" s="157">
        <f>Calc!O103*1000</f>
        <v>13713.198661338842</v>
      </c>
      <c r="D103" s="157">
        <f>Calc!P103*1000</f>
        <v>0.93262695622998248</v>
      </c>
      <c r="E103" s="157">
        <f>Calc!X103</f>
        <v>0.95285773304563415</v>
      </c>
      <c r="F103" s="157">
        <f>Calc!Y103</f>
        <v>5.2301242601169671E-3</v>
      </c>
      <c r="G103" s="157">
        <f>Calc!AN103</f>
        <v>1.0064371505390677</v>
      </c>
      <c r="H103" s="157">
        <f>Calc!AO103</f>
        <v>2.8551368168649705E-3</v>
      </c>
      <c r="I103" s="158">
        <f>Calc!AH103</f>
        <v>44258.751272717229</v>
      </c>
      <c r="J103" s="158">
        <f>Calc!AI103</f>
        <v>273.44269151161927</v>
      </c>
      <c r="K103" s="159">
        <f>Calc!AJ103</f>
        <v>0.25651777010704535</v>
      </c>
      <c r="L103" s="159">
        <f>Calc!AK103</f>
        <v>1.7685865383111048</v>
      </c>
      <c r="M103" s="157" t="str">
        <f>Calc!AP103</f>
        <v>Out of range</v>
      </c>
      <c r="N103" s="157" t="e">
        <f>Calc!AQ103</f>
        <v>#VALUE!</v>
      </c>
      <c r="O103" s="157" t="str">
        <f>Calc!AW103</f>
        <v>Out of range</v>
      </c>
      <c r="P103" s="157">
        <f>Calc!AX103</f>
        <v>118.9359759538</v>
      </c>
      <c r="Q103" s="159" t="e">
        <f>Calc!BB103</f>
        <v>#VALUE!</v>
      </c>
      <c r="R103" s="159" t="e">
        <f>Calc!BC103</f>
        <v>#VALUE!</v>
      </c>
      <c r="S103" s="156">
        <f>Input!E103</f>
        <v>0</v>
      </c>
    </row>
    <row r="104" spans="1:19" x14ac:dyDescent="0.2">
      <c r="A104" s="1">
        <f>Input!A104</f>
        <v>9139</v>
      </c>
      <c r="B104" s="1" t="str">
        <f>Input!B104</f>
        <v>M39_1_61B 3,3cm</v>
      </c>
      <c r="C104" s="99">
        <f>Calc!O104*1000</f>
        <v>232.98851851174823</v>
      </c>
      <c r="D104" s="99">
        <f>Calc!P104*1000</f>
        <v>1.2283197843331265E-2</v>
      </c>
      <c r="E104" s="99">
        <f>Calc!X104</f>
        <v>0.64187845976270974</v>
      </c>
      <c r="F104" s="99">
        <f>Calc!Y104</f>
        <v>1.275229913297963E-3</v>
      </c>
      <c r="G104" s="99">
        <f>Calc!AN104</f>
        <v>2.1194319182762249</v>
      </c>
      <c r="H104" s="5">
        <f>Calc!AO104</f>
        <v>4.5364314084921616E-3</v>
      </c>
      <c r="I104" s="8">
        <f>Calc!AH104</f>
        <v>2369.540111137399</v>
      </c>
      <c r="J104" s="8">
        <f>Calc!AI104</f>
        <v>6.9187203666927664</v>
      </c>
      <c r="K104" s="77">
        <f>Calc!AJ104</f>
        <v>1424.7951764694449</v>
      </c>
      <c r="L104" s="77">
        <f>Calc!AK104</f>
        <v>1.7534872267682919</v>
      </c>
      <c r="M104" s="99">
        <f>Calc!AP104</f>
        <v>165.65260000000001</v>
      </c>
      <c r="N104" s="99">
        <f>Calc!AQ104</f>
        <v>0.73839999999999995</v>
      </c>
      <c r="O104" s="99">
        <f>Calc!AW104</f>
        <v>165.63</v>
      </c>
      <c r="P104" s="99">
        <f>Calc!AX104</f>
        <v>0.75714158720000002</v>
      </c>
      <c r="Q104" s="77">
        <f>Calc!BB104</f>
        <v>2275.3824236387318</v>
      </c>
      <c r="R104" s="77">
        <f>Calc!BC104</f>
        <v>5.6169325673288037</v>
      </c>
      <c r="S104" s="1">
        <f>Input!E104</f>
        <v>3.3</v>
      </c>
    </row>
    <row r="105" spans="1:19" s="156" customFormat="1" x14ac:dyDescent="0.2">
      <c r="A105" s="156">
        <f>Input!A105</f>
        <v>8717</v>
      </c>
      <c r="B105" s="156" t="str">
        <f>Input!B105</f>
        <v>Hu1-13</v>
      </c>
      <c r="C105" s="157">
        <f>Calc!O105*1000</f>
        <v>13718.017754305029</v>
      </c>
      <c r="D105" s="157">
        <f>Calc!P105*1000</f>
        <v>0.9971456776308163</v>
      </c>
      <c r="E105" s="157">
        <f>Calc!X105</f>
        <v>0.96888082229942418</v>
      </c>
      <c r="F105" s="157">
        <f>Calc!Y105</f>
        <v>5.2939858210478332E-3</v>
      </c>
      <c r="G105" s="157">
        <f>Calc!AN105</f>
        <v>1.009565411281536</v>
      </c>
      <c r="H105" s="157">
        <f>Calc!AO105</f>
        <v>3.2333899709515116E-3</v>
      </c>
      <c r="I105" s="158">
        <f>Calc!AH105</f>
        <v>43677.448061707393</v>
      </c>
      <c r="J105" s="158">
        <f>Calc!AI105</f>
        <v>276.61271128590749</v>
      </c>
      <c r="K105" s="159">
        <f>Calc!AJ105</f>
        <v>1.3102159807769631</v>
      </c>
      <c r="L105" s="159">
        <f>Calc!AK105</f>
        <v>1.7422527798907239</v>
      </c>
      <c r="M105" s="157" t="str">
        <f>Calc!AP105</f>
        <v>Out of range</v>
      </c>
      <c r="N105" s="157" t="e">
        <f>Calc!AQ105</f>
        <v>#VALUE!</v>
      </c>
      <c r="O105" s="157" t="str">
        <f>Calc!AW105</f>
        <v>Out of range</v>
      </c>
      <c r="P105" s="157">
        <f>Calc!AX105</f>
        <v>49.256505599</v>
      </c>
      <c r="Q105" s="159" t="e">
        <f>Calc!BB105</f>
        <v>#VALUE!</v>
      </c>
      <c r="R105" s="159" t="e">
        <f>Calc!BC105</f>
        <v>#VALUE!</v>
      </c>
      <c r="S105" s="156">
        <f>Input!E105</f>
        <v>0</v>
      </c>
    </row>
    <row r="106" spans="1:19" x14ac:dyDescent="0.2">
      <c r="A106" s="1">
        <f>Input!A106</f>
        <v>9140</v>
      </c>
      <c r="B106" s="1" t="str">
        <f>Input!B106</f>
        <v>M39_1_61B 8,6cm</v>
      </c>
      <c r="C106" s="99">
        <f>Calc!O106*1000</f>
        <v>251.86264547341526</v>
      </c>
      <c r="D106" s="99">
        <f>Calc!P106*1000</f>
        <v>1.3275307739062436E-2</v>
      </c>
      <c r="E106" s="99">
        <f>Calc!X106</f>
        <v>6.4921148121606362E-2</v>
      </c>
      <c r="F106" s="99">
        <f>Calc!Y106</f>
        <v>1.3845129409330306E-4</v>
      </c>
      <c r="G106" s="99">
        <f>Calc!AN106</f>
        <v>2.1024441562578913</v>
      </c>
      <c r="H106" s="5">
        <f>Calc!AO106</f>
        <v>4.8796236181027223E-3</v>
      </c>
      <c r="I106" s="8">
        <f>Calc!AH106</f>
        <v>25147.963231243051</v>
      </c>
      <c r="J106" s="8">
        <f>Calc!AI106</f>
        <v>79.253780416978444</v>
      </c>
      <c r="K106" s="77">
        <f>Calc!AJ106</f>
        <v>1395.9035253790905</v>
      </c>
      <c r="L106" s="77">
        <f>Calc!AK106</f>
        <v>2.1710364396964108</v>
      </c>
      <c r="M106" s="99">
        <f>Calc!AP106</f>
        <v>167.2276</v>
      </c>
      <c r="N106" s="99">
        <f>Calc!AQ106</f>
        <v>0.87380000000000002</v>
      </c>
      <c r="O106" s="99">
        <f>Calc!AW106</f>
        <v>167.22540000000001</v>
      </c>
      <c r="P106" s="99">
        <f>Calc!AX106</f>
        <v>0.77147880849999995</v>
      </c>
      <c r="Q106" s="77">
        <f>Calc!BB106</f>
        <v>2239.3172987686785</v>
      </c>
      <c r="R106" s="77">
        <f>Calc!BC106</f>
        <v>5.9975288954672914</v>
      </c>
      <c r="S106" s="1">
        <f>Input!E106</f>
        <v>8.6</v>
      </c>
    </row>
    <row r="107" spans="1:19" s="156" customFormat="1" x14ac:dyDescent="0.2">
      <c r="A107" s="156">
        <f>Input!A107</f>
        <v>8717</v>
      </c>
      <c r="B107" s="156" t="str">
        <f>Input!B107</f>
        <v>Hu1-13</v>
      </c>
      <c r="C107" s="157">
        <f>Calc!O107*1000</f>
        <v>13711.983939375286</v>
      </c>
      <c r="D107" s="157">
        <f>Calc!P107*1000</f>
        <v>0.95284312020247386</v>
      </c>
      <c r="E107" s="157">
        <f>Calc!X107</f>
        <v>0.96906597868652067</v>
      </c>
      <c r="F107" s="157">
        <f>Calc!Y107</f>
        <v>4.3159704814142909E-3</v>
      </c>
      <c r="G107" s="157">
        <f>Calc!AN107</f>
        <v>1.0084709253665842</v>
      </c>
      <c r="H107" s="157">
        <f>Calc!AO107</f>
        <v>3.0094882620916967E-3</v>
      </c>
      <c r="I107" s="158">
        <f>Calc!AH107</f>
        <v>43602.573524661064</v>
      </c>
      <c r="J107" s="158">
        <f>Calc!AI107</f>
        <v>233.7378559110721</v>
      </c>
      <c r="K107" s="159">
        <f>Calc!AJ107</f>
        <v>1.1663963179435743</v>
      </c>
      <c r="L107" s="159">
        <f>Calc!AK107</f>
        <v>1.7158111406745573</v>
      </c>
      <c r="M107" s="157" t="str">
        <f>Calc!AP107</f>
        <v>Out of range</v>
      </c>
      <c r="N107" s="157" t="e">
        <f>Calc!AQ107</f>
        <v>#VALUE!</v>
      </c>
      <c r="O107" s="157" t="str">
        <f>Calc!AW107</f>
        <v>Out of range</v>
      </c>
      <c r="P107" s="157">
        <f>Calc!AX107</f>
        <v>0</v>
      </c>
      <c r="Q107" s="159" t="e">
        <f>Calc!BB107</f>
        <v>#VALUE!</v>
      </c>
      <c r="R107" s="159" t="e">
        <f>Calc!BC107</f>
        <v>#VALUE!</v>
      </c>
      <c r="S107" s="156">
        <f>Input!E107</f>
        <v>0</v>
      </c>
    </row>
    <row r="108" spans="1:19" x14ac:dyDescent="0.2">
      <c r="A108" s="56"/>
      <c r="B108" s="56"/>
      <c r="C108" s="106"/>
      <c r="D108" s="106"/>
      <c r="E108" s="106"/>
      <c r="F108" s="106"/>
      <c r="G108" s="106"/>
      <c r="H108" s="70"/>
      <c r="I108" s="72"/>
      <c r="J108" s="72"/>
      <c r="K108" s="107"/>
      <c r="L108" s="107"/>
      <c r="M108" s="106"/>
      <c r="N108" s="106"/>
      <c r="O108" s="106"/>
      <c r="P108" s="106"/>
      <c r="Q108" s="107"/>
      <c r="R108" s="107"/>
      <c r="S108" s="56"/>
    </row>
    <row r="109" spans="1:19" s="156" customFormat="1" x14ac:dyDescent="0.2">
      <c r="A109" s="156">
        <f>Input!A109</f>
        <v>8717</v>
      </c>
      <c r="B109" s="156" t="str">
        <f>Input!B109</f>
        <v>Hu1-13</v>
      </c>
      <c r="C109" s="157">
        <f>Calc!O109*1000</f>
        <v>13711.998238218646</v>
      </c>
      <c r="D109" s="157">
        <f>Calc!P109*1000</f>
        <v>1.1583460209172631</v>
      </c>
      <c r="E109" s="157">
        <f>Calc!X109</f>
        <v>0.99355643658763559</v>
      </c>
      <c r="F109" s="157">
        <f>Calc!Y109</f>
        <v>5.2101923368759028E-3</v>
      </c>
      <c r="G109" s="157">
        <f>Calc!AN109</f>
        <v>1.0024864354798217</v>
      </c>
      <c r="H109" s="157">
        <f>Calc!AO109</f>
        <v>3.2795468542445904E-3</v>
      </c>
      <c r="I109" s="158">
        <f>Calc!AH109</f>
        <v>42275.475860623221</v>
      </c>
      <c r="J109" s="158">
        <f>Calc!AI109</f>
        <v>261.26912663480158</v>
      </c>
      <c r="K109" s="159">
        <f>Calc!AJ109</f>
        <v>-1.2161617614153686</v>
      </c>
      <c r="L109" s="159">
        <f>Calc!AK109</f>
        <v>1.7092380725139076</v>
      </c>
      <c r="M109" s="157" t="str">
        <f>Calc!AP109</f>
        <v>Out of range</v>
      </c>
      <c r="N109" s="157" t="e">
        <f>Calc!AQ109</f>
        <v>#VALUE!</v>
      </c>
      <c r="O109" s="157" t="str">
        <f>Calc!AW109</f>
        <v>Out of range</v>
      </c>
      <c r="P109" s="157">
        <f>Calc!AX109</f>
        <v>247.98195411079999</v>
      </c>
      <c r="Q109" s="159" t="e">
        <f>Calc!BB109</f>
        <v>#VALUE!</v>
      </c>
      <c r="R109" s="159" t="e">
        <f>Calc!BC109</f>
        <v>#VALUE!</v>
      </c>
      <c r="S109" s="156">
        <f>Input!E109</f>
        <v>0</v>
      </c>
    </row>
    <row r="110" spans="1:19" x14ac:dyDescent="0.2">
      <c r="A110" s="1">
        <f>Input!A110</f>
        <v>9143</v>
      </c>
      <c r="B110" s="1" t="str">
        <f>Input!B110</f>
        <v>M39_1_61B 25,25cm</v>
      </c>
      <c r="C110" s="99">
        <f>Calc!O110*1000</f>
        <v>79.57677058889675</v>
      </c>
      <c r="D110" s="99">
        <f>Calc!P110*1000</f>
        <v>1.1370270470112569E-2</v>
      </c>
      <c r="E110" s="99">
        <f>Calc!X110</f>
        <v>0.50450586008765463</v>
      </c>
      <c r="F110" s="99">
        <f>Calc!Y110</f>
        <v>9.8710620379971535E-4</v>
      </c>
      <c r="G110" s="99">
        <f>Calc!AN110</f>
        <v>2.1136402346088472</v>
      </c>
      <c r="H110" s="5">
        <f>Calc!AO110</f>
        <v>5.7750491952279675E-3</v>
      </c>
      <c r="I110" s="8">
        <f>Calc!AH110</f>
        <v>1022.754024982546</v>
      </c>
      <c r="J110" s="8">
        <f>Calc!AI110</f>
        <v>3.4339450870339538</v>
      </c>
      <c r="K110" s="77">
        <f>Calc!AJ110</f>
        <v>1365.6800813566585</v>
      </c>
      <c r="L110" s="77">
        <f>Calc!AK110</f>
        <v>5.7807649170275388</v>
      </c>
      <c r="M110" s="99">
        <f>Calc!AP110</f>
        <v>173.66560000000001</v>
      </c>
      <c r="N110" s="99">
        <f>Calc!AQ110</f>
        <v>1.3278000000000001</v>
      </c>
      <c r="O110" s="99">
        <f>Calc!AW110</f>
        <v>173.613</v>
      </c>
      <c r="P110" s="99">
        <f>Calc!AX110</f>
        <v>1.3840192802</v>
      </c>
      <c r="Q110" s="77">
        <f>Calc!BB110</f>
        <v>2230.7435370012831</v>
      </c>
      <c r="R110" s="77">
        <f>Calc!BC110</f>
        <v>12.856969048441254</v>
      </c>
      <c r="S110" s="1">
        <f>Input!E110</f>
        <v>25.25</v>
      </c>
    </row>
    <row r="111" spans="1:19" s="156" customFormat="1" x14ac:dyDescent="0.2">
      <c r="A111" s="156">
        <f>Input!A111</f>
        <v>8717</v>
      </c>
      <c r="B111" s="156" t="str">
        <f>Input!B111</f>
        <v>Hu1-13</v>
      </c>
      <c r="C111" s="157">
        <f>Calc!O111*1000</f>
        <v>13715.681444657299</v>
      </c>
      <c r="D111" s="157">
        <f>Calc!P111*1000</f>
        <v>1.1641036941229679</v>
      </c>
      <c r="E111" s="157">
        <f>Calc!X111</f>
        <v>0.94641575724515115</v>
      </c>
      <c r="F111" s="157">
        <f>Calc!Y111</f>
        <v>3.8989063253550339E-3</v>
      </c>
      <c r="G111" s="157">
        <f>Calc!AN111</f>
        <v>1.0054420362986176</v>
      </c>
      <c r="H111" s="157">
        <f>Calc!AO111</f>
        <v>3.8298045346138007E-3</v>
      </c>
      <c r="I111" s="158">
        <f>Calc!AH111</f>
        <v>44524.008628497424</v>
      </c>
      <c r="J111" s="158">
        <f>Calc!AI111</f>
        <v>249.78488081230634</v>
      </c>
      <c r="K111" s="159">
        <f>Calc!AJ111</f>
        <v>-0.65085640669915179</v>
      </c>
      <c r="L111" s="159">
        <f>Calc!AK111</f>
        <v>1.6769204239800828</v>
      </c>
      <c r="M111" s="157" t="str">
        <f>Calc!AP111</f>
        <v>Out of range</v>
      </c>
      <c r="N111" s="157" t="e">
        <f>Calc!AQ111</f>
        <v>#VALUE!</v>
      </c>
      <c r="O111" s="157" t="str">
        <f>Calc!AW111</f>
        <v>Out of range</v>
      </c>
      <c r="P111" s="157">
        <f>Calc!AX111</f>
        <v>166.06173419390001</v>
      </c>
      <c r="Q111" s="159" t="e">
        <f>Calc!BB111</f>
        <v>#VALUE!</v>
      </c>
      <c r="R111" s="159" t="e">
        <f>Calc!BC111</f>
        <v>#VALUE!</v>
      </c>
      <c r="S111" s="156">
        <f>Input!E111</f>
        <v>0</v>
      </c>
    </row>
    <row r="112" spans="1:19" x14ac:dyDescent="0.2">
      <c r="A112" s="1">
        <f>Input!A112</f>
        <v>9144</v>
      </c>
      <c r="B112" s="1" t="str">
        <f>Input!B112</f>
        <v>M39_1_61B 25,9cm</v>
      </c>
      <c r="C112" s="99">
        <f>Calc!O112*1000</f>
        <v>182.54468724877373</v>
      </c>
      <c r="D112" s="99">
        <f>Calc!P112*1000</f>
        <v>1.7004507965796754E-2</v>
      </c>
      <c r="E112" s="99">
        <f>Calc!X112</f>
        <v>1.0000604441283152</v>
      </c>
      <c r="F112" s="99">
        <f>Calc!Y112</f>
        <v>2.318997547686667E-3</v>
      </c>
      <c r="G112" s="99">
        <f>Calc!AN112</f>
        <v>2.2915933699345659</v>
      </c>
      <c r="H112" s="5">
        <f>Calc!AO112</f>
        <v>5.9134330744949355E-3</v>
      </c>
      <c r="I112" s="8">
        <f>Calc!AH112</f>
        <v>1283.4580227970289</v>
      </c>
      <c r="J112" s="8">
        <f>Calc!AI112</f>
        <v>4.4510926056325708</v>
      </c>
      <c r="K112" s="77">
        <f>Calc!AJ112</f>
        <v>1491.5604153255395</v>
      </c>
      <c r="L112" s="77">
        <f>Calc!AK112</f>
        <v>2.957161482039973</v>
      </c>
      <c r="M112" s="99">
        <f>Calc!AP112</f>
        <v>182.76400000000001</v>
      </c>
      <c r="N112" s="99">
        <f>Calc!AQ112</f>
        <v>1.0773999999999999</v>
      </c>
      <c r="O112" s="99">
        <f>Calc!AW112</f>
        <v>182.72210000000001</v>
      </c>
      <c r="P112" s="99">
        <f>Calc!AX112</f>
        <v>1.0135170805</v>
      </c>
      <c r="Q112" s="77">
        <f>Calc!BB112</f>
        <v>2499.8989268637647</v>
      </c>
      <c r="R112" s="77">
        <f>Calc!BC112</f>
        <v>8.7088619725660958</v>
      </c>
      <c r="S112" s="1">
        <f>Input!E112</f>
        <v>25.9</v>
      </c>
    </row>
    <row r="113" spans="1:19" s="156" customFormat="1" x14ac:dyDescent="0.2">
      <c r="A113" s="156">
        <f>Input!A113</f>
        <v>8717</v>
      </c>
      <c r="B113" s="156" t="str">
        <f>Input!B113</f>
        <v>Hu1-13</v>
      </c>
      <c r="C113" s="157">
        <f>Calc!O113*1000</f>
        <v>13712.377200825074</v>
      </c>
      <c r="D113" s="157">
        <f>Calc!P113*1000</f>
        <v>0.93401237042120544</v>
      </c>
      <c r="E113" s="157">
        <f>Calc!X113</f>
        <v>0.93794602994854104</v>
      </c>
      <c r="F113" s="157">
        <f>Calc!Y113</f>
        <v>4.6175337346337306E-3</v>
      </c>
      <c r="G113" s="157">
        <f>Calc!AN113</f>
        <v>1.0028615662215117</v>
      </c>
      <c r="H113" s="157">
        <f>Calc!AO113</f>
        <v>3.2370590962826486E-3</v>
      </c>
      <c r="I113" s="158">
        <f>Calc!AH113</f>
        <v>44799.96573131562</v>
      </c>
      <c r="J113" s="158">
        <f>Calc!AI113</f>
        <v>263.71314123226955</v>
      </c>
      <c r="K113" s="159">
        <f>Calc!AJ113</f>
        <v>-0.20269347813706151</v>
      </c>
      <c r="L113" s="159">
        <f>Calc!AK113</f>
        <v>1.7132830314351573</v>
      </c>
      <c r="M113" s="157" t="str">
        <f>Calc!AP113</f>
        <v>Out of range</v>
      </c>
      <c r="N113" s="157" t="e">
        <f>Calc!AQ113</f>
        <v>#VALUE!</v>
      </c>
      <c r="O113" s="157" t="str">
        <f>Calc!AW113</f>
        <v>Out of range</v>
      </c>
      <c r="P113" s="157">
        <f>Calc!AX113</f>
        <v>270.2999889482</v>
      </c>
      <c r="Q113" s="159" t="e">
        <f>Calc!BB113</f>
        <v>#VALUE!</v>
      </c>
      <c r="R113" s="159" t="e">
        <f>Calc!BC113</f>
        <v>#VALUE!</v>
      </c>
      <c r="S113" s="156">
        <f>Input!E113</f>
        <v>0</v>
      </c>
    </row>
    <row r="114" spans="1:19" x14ac:dyDescent="0.2">
      <c r="A114" s="1">
        <f>Input!A114</f>
        <v>9145</v>
      </c>
      <c r="B114" s="1" t="str">
        <f>Input!B114</f>
        <v>M39_1_61B 28,9cm</v>
      </c>
      <c r="C114" s="99">
        <f>Calc!O114*1000</f>
        <v>139.55380165483899</v>
      </c>
      <c r="D114" s="99">
        <f>Calc!P114*1000</f>
        <v>1.4228377215744275E-2</v>
      </c>
      <c r="E114" s="99">
        <f>Calc!X114</f>
        <v>0.61270790065801606</v>
      </c>
      <c r="F114" s="99">
        <f>Calc!Y114</f>
        <v>1.5210158047928623E-3</v>
      </c>
      <c r="G114" s="99">
        <f>Calc!AN114</f>
        <v>2.3410935274136118</v>
      </c>
      <c r="H114" s="5">
        <f>Calc!AO114</f>
        <v>8.5306272143976861E-3</v>
      </c>
      <c r="I114" s="8">
        <f>Calc!AH114</f>
        <v>1632.4511600173928</v>
      </c>
      <c r="J114" s="8">
        <f>Calc!AI114</f>
        <v>7.1957407881781945</v>
      </c>
      <c r="K114" s="77">
        <f>Calc!AJ114</f>
        <v>1506.9168932192581</v>
      </c>
      <c r="L114" s="77">
        <f>Calc!AK114</f>
        <v>3.91585894771677</v>
      </c>
      <c r="M114" s="99">
        <f>Calc!AP114</f>
        <v>188.54050000000001</v>
      </c>
      <c r="N114" s="99">
        <f>Calc!AQ114</f>
        <v>1.4622999999999999</v>
      </c>
      <c r="O114" s="99">
        <f>Calc!AW114</f>
        <v>188.50749999999999</v>
      </c>
      <c r="P114" s="99">
        <f>Calc!AX114</f>
        <v>1.6201215809</v>
      </c>
      <c r="Q114" s="77">
        <f>Calc!BB114</f>
        <v>2567.2736986775099</v>
      </c>
      <c r="R114" s="77">
        <f>Calc!BC114</f>
        <v>13.51650680049891</v>
      </c>
      <c r="S114" s="1">
        <f>Input!E114</f>
        <v>28.9</v>
      </c>
    </row>
    <row r="115" spans="1:19" s="156" customFormat="1" x14ac:dyDescent="0.2">
      <c r="A115" s="156">
        <f>Input!A115</f>
        <v>8717</v>
      </c>
      <c r="B115" s="156" t="str">
        <f>Input!B115</f>
        <v>Hu1-13</v>
      </c>
      <c r="C115" s="157">
        <f>Calc!O115*1000</f>
        <v>13709.100762901478</v>
      </c>
      <c r="D115" s="157">
        <f>Calc!P115*1000</f>
        <v>1.0720644656696268</v>
      </c>
      <c r="E115" s="157">
        <f>Calc!X115</f>
        <v>0.98249111673626444</v>
      </c>
      <c r="F115" s="157">
        <f>Calc!Y115</f>
        <v>5.8702760729649221E-3</v>
      </c>
      <c r="G115" s="157">
        <f>Calc!AN115</f>
        <v>1.0009710652722239</v>
      </c>
      <c r="H115" s="157">
        <f>Calc!AO115</f>
        <v>3.4049554340720846E-3</v>
      </c>
      <c r="I115" s="158">
        <f>Calc!AH115</f>
        <v>42677.960006865214</v>
      </c>
      <c r="J115" s="158">
        <f>Calc!AI115</f>
        <v>293.40726442408425</v>
      </c>
      <c r="K115" s="159">
        <f>Calc!AJ115</f>
        <v>2.3312064208262928</v>
      </c>
      <c r="L115" s="159">
        <f>Calc!AK115</f>
        <v>1.9958243276496437</v>
      </c>
      <c r="M115" s="157">
        <f>Calc!AP115</f>
        <v>661.03309999999999</v>
      </c>
      <c r="N115" s="157" t="e">
        <f>Calc!AQ115</f>
        <v>#VALUE!</v>
      </c>
      <c r="O115" s="157">
        <f>Calc!AW115</f>
        <v>661.03120000000001</v>
      </c>
      <c r="P115" s="157">
        <f>Calc!AX115</f>
        <v>311.0661071797</v>
      </c>
      <c r="Q115" s="159">
        <f>Calc!BB115</f>
        <v>15.099451087152442</v>
      </c>
      <c r="R115" s="159">
        <f>Calc!BC115</f>
        <v>18.529296642587411</v>
      </c>
      <c r="S115" s="156">
        <f>Input!E115</f>
        <v>0</v>
      </c>
    </row>
    <row r="116" spans="1:19" x14ac:dyDescent="0.2">
      <c r="A116" s="1">
        <f>Input!A116</f>
        <v>9146</v>
      </c>
      <c r="B116" s="1" t="str">
        <f>Input!B116</f>
        <v>M39_1_61B 30,25cm</v>
      </c>
      <c r="C116" s="99">
        <f>Calc!O116*1000</f>
        <v>152.79394205017093</v>
      </c>
      <c r="D116" s="99">
        <f>Calc!P116*1000</f>
        <v>3.1678532443544676E-2</v>
      </c>
      <c r="E116" s="99">
        <f>Calc!X116</f>
        <v>9.8525714967679043</v>
      </c>
      <c r="F116" s="99">
        <f>Calc!Y116</f>
        <v>2.4936468339040639E-2</v>
      </c>
      <c r="G116" s="99">
        <f>Calc!AN116</f>
        <v>2.3873762770291171</v>
      </c>
      <c r="H116" s="5">
        <f>Calc!AO116</f>
        <v>5.4350934359690094E-3</v>
      </c>
      <c r="I116" s="8">
        <f>Calc!AH116</f>
        <v>113.44185415410954</v>
      </c>
      <c r="J116" s="8">
        <f>Calc!AI116</f>
        <v>0.38546315014471844</v>
      </c>
      <c r="K116" s="77">
        <f>Calc!AJ116</f>
        <v>1566.5208730935399</v>
      </c>
      <c r="L116" s="77">
        <f>Calc!AK116</f>
        <v>2.9352669657440003</v>
      </c>
      <c r="M116" s="99">
        <f>Calc!AP116</f>
        <v>186.25069999999999</v>
      </c>
      <c r="N116" s="99">
        <f>Calc!AQ116</f>
        <v>1.0871</v>
      </c>
      <c r="O116" s="99">
        <f>Calc!AW116</f>
        <v>185.77619999999999</v>
      </c>
      <c r="P116" s="99">
        <f>Calc!AX116</f>
        <v>1.0651289610000001</v>
      </c>
      <c r="Q116" s="77">
        <f>Calc!BB116</f>
        <v>2648.296041697799</v>
      </c>
      <c r="R116" s="77">
        <f>Calc!BC116</f>
        <v>9.3905481710581338</v>
      </c>
      <c r="S116" s="1">
        <f>Input!E116</f>
        <v>30.25</v>
      </c>
    </row>
    <row r="117" spans="1:19" s="156" customFormat="1" x14ac:dyDescent="0.2">
      <c r="A117" s="156">
        <f>Input!A117</f>
        <v>8717</v>
      </c>
      <c r="B117" s="156" t="str">
        <f>Input!B117</f>
        <v>Hu1-13</v>
      </c>
      <c r="C117" s="157">
        <f>Calc!O117*1000</f>
        <v>13709.938410354081</v>
      </c>
      <c r="D117" s="157">
        <f>Calc!P117*1000</f>
        <v>2.6567135403227851</v>
      </c>
      <c r="E117" s="157">
        <f>Calc!X117</f>
        <v>0.95003787578310417</v>
      </c>
      <c r="F117" s="157">
        <f>Calc!Y117</f>
        <v>3.7676439916188788E-3</v>
      </c>
      <c r="G117" s="157">
        <f>Calc!AN117</f>
        <v>1.0045355779902772</v>
      </c>
      <c r="H117" s="157">
        <f>Calc!AO117</f>
        <v>3.1673162647626331E-3</v>
      </c>
      <c r="I117" s="158">
        <f>Calc!AH117</f>
        <v>44295.713245837418</v>
      </c>
      <c r="J117" s="158">
        <f>Calc!AI117</f>
        <v>224.25791578661472</v>
      </c>
      <c r="K117" s="159">
        <f>Calc!AJ117</f>
        <v>1.6161797995906113</v>
      </c>
      <c r="L117" s="159">
        <f>Calc!AK117</f>
        <v>1.5284674541839902</v>
      </c>
      <c r="M117" s="157" t="str">
        <f>Calc!AP117</f>
        <v>Out of range</v>
      </c>
      <c r="N117" s="157" t="e">
        <f>Calc!AQ117</f>
        <v>#VALUE!</v>
      </c>
      <c r="O117" s="157" t="str">
        <f>Calc!AW117</f>
        <v>Out of range</v>
      </c>
      <c r="P117" s="157">
        <f>Calc!AX117</f>
        <v>302.25499643440003</v>
      </c>
      <c r="Q117" s="159" t="e">
        <f>Calc!BB117</f>
        <v>#VALUE!</v>
      </c>
      <c r="R117" s="159" t="e">
        <f>Calc!BC117</f>
        <v>#VALUE!</v>
      </c>
      <c r="S117" s="156">
        <f>Input!E117</f>
        <v>0</v>
      </c>
    </row>
    <row r="118" spans="1:19" x14ac:dyDescent="0.2">
      <c r="A118" s="1">
        <f>Input!A118</f>
        <v>9147</v>
      </c>
      <c r="B118" s="1" t="str">
        <f>Input!B118</f>
        <v>M39_1_61B 32,45cm</v>
      </c>
      <c r="C118" s="99">
        <f>Calc!O118*1000</f>
        <v>86.442378208564719</v>
      </c>
      <c r="D118" s="99">
        <f>Calc!P118*1000</f>
        <v>1.7728484144255315E-2</v>
      </c>
      <c r="E118" s="99">
        <f>Calc!X118</f>
        <v>7.6104025661338586</v>
      </c>
      <c r="F118" s="99">
        <f>Calc!Y118</f>
        <v>1.3180354071220847E-2</v>
      </c>
      <c r="G118" s="99">
        <f>Calc!AN118</f>
        <v>2.2068635480579921</v>
      </c>
      <c r="H118" s="5">
        <f>Calc!AO118</f>
        <v>6.0066684499100924E-3</v>
      </c>
      <c r="I118" s="8">
        <f>Calc!AH118</f>
        <v>76.886974820484141</v>
      </c>
      <c r="J118" s="8">
        <f>Calc!AI118</f>
        <v>0.24754300464722767</v>
      </c>
      <c r="K118" s="77">
        <f>Calc!AJ118</f>
        <v>1371.6049665007861</v>
      </c>
      <c r="L118" s="77">
        <f>Calc!AK118</f>
        <v>7.0099648086006621</v>
      </c>
      <c r="M118" s="99">
        <f>Calc!AP118</f>
        <v>188.93950000000001</v>
      </c>
      <c r="N118" s="99">
        <f>Calc!AQ118</f>
        <v>1.7359</v>
      </c>
      <c r="O118" s="99">
        <f>Calc!AW118</f>
        <v>188.23009999999999</v>
      </c>
      <c r="P118" s="99">
        <f>Calc!AX118</f>
        <v>1.7904801894</v>
      </c>
      <c r="Q118" s="77">
        <f>Calc!BB118</f>
        <v>2334.9168826324467</v>
      </c>
      <c r="R118" s="77">
        <f>Calc!BC118</f>
        <v>16.793234229934033</v>
      </c>
      <c r="S118" s="1">
        <f>Input!E118</f>
        <v>32.450000000000003</v>
      </c>
    </row>
    <row r="119" spans="1:19" s="156" customFormat="1" x14ac:dyDescent="0.2">
      <c r="A119" s="156">
        <f>Input!A119</f>
        <v>8717</v>
      </c>
      <c r="B119" s="156" t="str">
        <f>Input!B119</f>
        <v>Hu1-13</v>
      </c>
      <c r="C119" s="157">
        <f>Calc!O119*1000</f>
        <v>13713.214047976138</v>
      </c>
      <c r="D119" s="157">
        <f>Calc!P119*1000</f>
        <v>1.7315865348286412</v>
      </c>
      <c r="E119" s="157">
        <f>Calc!X119</f>
        <v>0.93853604625513176</v>
      </c>
      <c r="F119" s="157">
        <f>Calc!Y119</f>
        <v>5.7621411701135614E-3</v>
      </c>
      <c r="G119" s="157">
        <f>Calc!AN119</f>
        <v>1.0031070997147593</v>
      </c>
      <c r="H119" s="157">
        <f>Calc!AO119</f>
        <v>4.0121515627222432E-3</v>
      </c>
      <c r="I119" s="158">
        <f>Calc!AH119</f>
        <v>44785.496603364802</v>
      </c>
      <c r="J119" s="158">
        <f>Calc!AI119</f>
        <v>328.11389331374551</v>
      </c>
      <c r="K119" s="159">
        <f>Calc!AJ119</f>
        <v>0.31182014513886358</v>
      </c>
      <c r="L119" s="159">
        <f>Calc!AK119</f>
        <v>1.991554571794599</v>
      </c>
      <c r="M119" s="157" t="str">
        <f>Calc!AP119</f>
        <v>Out of range</v>
      </c>
      <c r="N119" s="157" t="e">
        <f>Calc!AQ119</f>
        <v>#VALUE!</v>
      </c>
      <c r="O119" s="157" t="str">
        <f>Calc!AW119</f>
        <v>Out of range</v>
      </c>
      <c r="P119" s="157">
        <f>Calc!AX119</f>
        <v>306.49155627509998</v>
      </c>
      <c r="Q119" s="159" t="e">
        <f>Calc!BB119</f>
        <v>#VALUE!</v>
      </c>
      <c r="R119" s="159" t="e">
        <f>Calc!BC119</f>
        <v>#VALUE!</v>
      </c>
      <c r="S119" s="156">
        <f>Input!E119</f>
        <v>0</v>
      </c>
    </row>
    <row r="120" spans="1:19" x14ac:dyDescent="0.2">
      <c r="A120" s="56"/>
      <c r="B120" s="56"/>
      <c r="C120" s="106"/>
      <c r="D120" s="106"/>
      <c r="E120" s="106"/>
      <c r="F120" s="106"/>
      <c r="G120" s="106"/>
      <c r="H120" s="70"/>
      <c r="I120" s="72"/>
      <c r="J120" s="72"/>
      <c r="K120" s="107"/>
      <c r="L120" s="107"/>
      <c r="M120" s="106"/>
      <c r="N120" s="106"/>
      <c r="O120" s="106"/>
      <c r="P120" s="106"/>
      <c r="Q120" s="107"/>
      <c r="R120" s="107"/>
      <c r="S120" s="56"/>
    </row>
    <row r="121" spans="1:19" s="156" customFormat="1" x14ac:dyDescent="0.2">
      <c r="A121" s="156">
        <f>Input!A121</f>
        <v>8717</v>
      </c>
      <c r="B121" s="156" t="str">
        <f>Input!B121</f>
        <v>Hu1-13</v>
      </c>
      <c r="C121" s="157">
        <f>Calc!O121*1000</f>
        <v>13714.863078113203</v>
      </c>
      <c r="D121" s="157">
        <f>Calc!P121*1000</f>
        <v>1.1098436284197288</v>
      </c>
      <c r="E121" s="157">
        <f>Calc!X121</f>
        <v>0.96248395090019601</v>
      </c>
      <c r="F121" s="157">
        <f>Calc!Y121</f>
        <v>5.4419590130009264E-3</v>
      </c>
      <c r="G121" s="157">
        <f>Calc!AN121</f>
        <v>1.0033449520876918</v>
      </c>
      <c r="H121" s="157">
        <f>Calc!AO121</f>
        <v>2.9714819250696244E-3</v>
      </c>
      <c r="I121" s="158">
        <f>Calc!AH121</f>
        <v>43686.780646574764</v>
      </c>
      <c r="J121" s="158">
        <f>Calc!AI121</f>
        <v>278.81947919665589</v>
      </c>
      <c r="K121" s="159">
        <f>Calc!AJ121</f>
        <v>-3.3854902423847699</v>
      </c>
      <c r="L121" s="159">
        <f>Calc!AK121</f>
        <v>2.8003404964191443</v>
      </c>
      <c r="M121" s="157" t="str">
        <f>Calc!AP121</f>
        <v>Out of range</v>
      </c>
      <c r="N121" s="157" t="e">
        <f>Calc!AQ121</f>
        <v>#VALUE!</v>
      </c>
      <c r="O121" s="157" t="str">
        <f>Calc!AW121</f>
        <v>Out of range</v>
      </c>
      <c r="P121" s="157">
        <f>Calc!AX121</f>
        <v>140.81541945750001</v>
      </c>
      <c r="Q121" s="159" t="e">
        <f>Calc!BB121</f>
        <v>#VALUE!</v>
      </c>
      <c r="R121" s="159" t="e">
        <f>Calc!BC121</f>
        <v>#VALUE!</v>
      </c>
      <c r="S121" s="156">
        <f>Input!E121</f>
        <v>0</v>
      </c>
    </row>
    <row r="122" spans="1:19" x14ac:dyDescent="0.2">
      <c r="A122" s="1">
        <f>Input!A122</f>
        <v>9141</v>
      </c>
      <c r="B122" s="1" t="str">
        <f>Input!B122</f>
        <v>M39_1_61B 17,55cm</v>
      </c>
      <c r="C122" s="99">
        <f>Calc!O122*1000</f>
        <v>243.08116482118899</v>
      </c>
      <c r="D122" s="99">
        <f>Calc!P122*1000</f>
        <v>1.603421179748055E-2</v>
      </c>
      <c r="E122" s="99">
        <f>Calc!X122</f>
        <v>3.5598115030149861E-2</v>
      </c>
      <c r="F122" s="99">
        <f>Calc!Y122</f>
        <v>1.2023062763581143E-4</v>
      </c>
      <c r="G122" s="99">
        <f>Calc!AN122</f>
        <v>2.1034753528549981</v>
      </c>
      <c r="H122" s="5">
        <f>Calc!AO122</f>
        <v>5.1994782067827927E-3</v>
      </c>
      <c r="I122" s="8">
        <f>Calc!AH122</f>
        <v>44025.874223325867</v>
      </c>
      <c r="J122" s="8">
        <f>Calc!AI122</f>
        <v>184.24091033822378</v>
      </c>
      <c r="K122" s="77">
        <f>Calc!AJ122</f>
        <v>1398.944982410605</v>
      </c>
      <c r="L122" s="77">
        <f>Calc!AK122</f>
        <v>1.7519653609669745</v>
      </c>
      <c r="M122" s="99">
        <f>Calc!AP122</f>
        <v>166.94110000000001</v>
      </c>
      <c r="N122" s="99">
        <f>Calc!AQ122</f>
        <v>0.87780000000000002</v>
      </c>
      <c r="O122" s="99">
        <f>Calc!AW122</f>
        <v>166.93989999999999</v>
      </c>
      <c r="P122" s="99">
        <f>Calc!AX122</f>
        <v>0.87726842370000002</v>
      </c>
      <c r="Q122" s="77">
        <f>Calc!BB122</f>
        <v>2242.3862923475649</v>
      </c>
      <c r="R122" s="77">
        <f>Calc!BC122</f>
        <v>6.2287972042062822</v>
      </c>
      <c r="S122" s="1">
        <f>Input!E122</f>
        <v>17.55</v>
      </c>
    </row>
    <row r="123" spans="1:19" s="156" customFormat="1" x14ac:dyDescent="0.2">
      <c r="A123" s="156">
        <f>Input!A123</f>
        <v>8717</v>
      </c>
      <c r="B123" s="156" t="str">
        <f>Input!B123</f>
        <v>Hu1-13</v>
      </c>
      <c r="C123" s="157">
        <f>Calc!O123*1000</f>
        <v>13714.992898103497</v>
      </c>
      <c r="D123" s="157">
        <f>Calc!P123*1000</f>
        <v>1.2053843706633405</v>
      </c>
      <c r="E123" s="157">
        <f>Calc!X123</f>
        <v>0.95909669049448243</v>
      </c>
      <c r="F123" s="157">
        <f>Calc!Y123</f>
        <v>5.9859304010841134E-3</v>
      </c>
      <c r="G123" s="157">
        <f>Calc!AN123</f>
        <v>1.0028561175116462</v>
      </c>
      <c r="H123" s="157">
        <f>Calc!AO123</f>
        <v>3.3236535271236383E-3</v>
      </c>
      <c r="I123" s="158">
        <f>Calc!AH123</f>
        <v>43820.125295684396</v>
      </c>
      <c r="J123" s="158">
        <f>Calc!AI123</f>
        <v>309.63470463522594</v>
      </c>
      <c r="K123" s="159">
        <f>Calc!AJ123</f>
        <v>-0.15020114298402998</v>
      </c>
      <c r="L123" s="159">
        <f>Calc!AK123</f>
        <v>2.183943672091214</v>
      </c>
      <c r="M123" s="157" t="str">
        <f>Calc!AP123</f>
        <v>Out of range</v>
      </c>
      <c r="N123" s="157" t="e">
        <f>Calc!AQ123</f>
        <v>#VALUE!</v>
      </c>
      <c r="O123" s="157" t="str">
        <f>Calc!AW123</f>
        <v>Out of range</v>
      </c>
      <c r="P123" s="157">
        <f>Calc!AX123</f>
        <v>282.57924581319998</v>
      </c>
      <c r="Q123" s="159" t="e">
        <f>Calc!BB123</f>
        <v>#VALUE!</v>
      </c>
      <c r="R123" s="159" t="e">
        <f>Calc!BC123</f>
        <v>#VALUE!</v>
      </c>
      <c r="S123" s="156">
        <f>Input!E123</f>
        <v>0</v>
      </c>
    </row>
    <row r="124" spans="1:19" x14ac:dyDescent="0.2">
      <c r="A124" s="1">
        <f>Input!A124</f>
        <v>9142</v>
      </c>
      <c r="B124" s="1" t="str">
        <f>Input!B124</f>
        <v>M39_1_61B 21cm</v>
      </c>
      <c r="C124" s="99">
        <f>Calc!O124*1000</f>
        <v>174.20226530861603</v>
      </c>
      <c r="D124" s="99">
        <f>Calc!P124*1000</f>
        <v>1.1466504143790862E-2</v>
      </c>
      <c r="E124" s="99">
        <f>Calc!X124</f>
        <v>8.9349052159310993E-2</v>
      </c>
      <c r="F124" s="99">
        <f>Calc!Y124</f>
        <v>1.9810310754645629E-4</v>
      </c>
      <c r="G124" s="99">
        <f>Calc!AN124</f>
        <v>2.0621671201125458</v>
      </c>
      <c r="H124" s="5">
        <f>Calc!AO124</f>
        <v>4.8457679303190544E-3</v>
      </c>
      <c r="I124" s="8">
        <f>Calc!AH124</f>
        <v>12326.071143874511</v>
      </c>
      <c r="J124" s="8">
        <f>Calc!AI124</f>
        <v>39.814016864067185</v>
      </c>
      <c r="K124" s="77">
        <f>Calc!AJ124</f>
        <v>1350.6637569564828</v>
      </c>
      <c r="L124" s="77">
        <f>Calc!AK124</f>
        <v>2.3106655947937647</v>
      </c>
      <c r="M124" s="99">
        <f>Calc!AP124</f>
        <v>167.62039999999999</v>
      </c>
      <c r="N124" s="99">
        <f>Calc!AQ124</f>
        <v>0.76160000000000005</v>
      </c>
      <c r="O124" s="99">
        <f>Calc!AW124</f>
        <v>167.61609999999999</v>
      </c>
      <c r="P124" s="99">
        <f>Calc!AX124</f>
        <v>0.86684838939999997</v>
      </c>
      <c r="Q124" s="77">
        <f>Calc!BB124</f>
        <v>2169.1372912524421</v>
      </c>
      <c r="R124" s="77">
        <f>Calc!BC124</f>
        <v>6.4817222276976443</v>
      </c>
      <c r="S124" s="1">
        <f>Input!E124</f>
        <v>21</v>
      </c>
    </row>
    <row r="125" spans="1:19" s="156" customFormat="1" x14ac:dyDescent="0.2">
      <c r="A125" s="156">
        <f>Input!A125</f>
        <v>8717</v>
      </c>
      <c r="B125" s="156" t="str">
        <f>Input!B125</f>
        <v>Hu1-13</v>
      </c>
      <c r="C125" s="157">
        <f>Calc!O125*1000</f>
        <v>13715.755428886338</v>
      </c>
      <c r="D125" s="157">
        <f>Calc!P125*1000</f>
        <v>1.566494558317256</v>
      </c>
      <c r="E125" s="157">
        <f>Calc!X125</f>
        <v>0.93020743828430796</v>
      </c>
      <c r="F125" s="157">
        <f>Calc!Y125</f>
        <v>3.7854481264487766E-3</v>
      </c>
      <c r="G125" s="157">
        <f>Calc!AN125</f>
        <v>1.0037640229026603</v>
      </c>
      <c r="H125" s="157">
        <f>Calc!AO125</f>
        <v>2.5140903258594198E-3</v>
      </c>
      <c r="I125" s="158">
        <f>Calc!AH125</f>
        <v>45224.455043548005</v>
      </c>
      <c r="J125" s="158">
        <f>Calc!AI125</f>
        <v>216.04252674558902</v>
      </c>
      <c r="K125" s="159">
        <f>Calc!AJ125</f>
        <v>-0.70203066985496942</v>
      </c>
      <c r="L125" s="159">
        <f>Calc!AK125</f>
        <v>1.2440000768716111</v>
      </c>
      <c r="M125" s="157" t="str">
        <f>Calc!AP125</f>
        <v>Out of range</v>
      </c>
      <c r="N125" s="157" t="e">
        <f>Calc!AQ125</f>
        <v>#VALUE!</v>
      </c>
      <c r="O125" s="157" t="str">
        <f>Calc!AW125</f>
        <v>Out of range</v>
      </c>
      <c r="P125" s="157">
        <f>Calc!AX125</f>
        <v>156.34329521070001</v>
      </c>
      <c r="Q125" s="159" t="e">
        <f>Calc!BB125</f>
        <v>#VALUE!</v>
      </c>
      <c r="R125" s="159" t="e">
        <f>Calc!BC125</f>
        <v>#VALUE!</v>
      </c>
      <c r="S125" s="156">
        <f>Input!E125</f>
        <v>0</v>
      </c>
    </row>
    <row r="126" spans="1:19" x14ac:dyDescent="0.2">
      <c r="A126" s="56"/>
      <c r="B126" s="56"/>
      <c r="C126" s="106"/>
      <c r="D126" s="106"/>
      <c r="E126" s="106"/>
      <c r="F126" s="106"/>
      <c r="G126" s="106"/>
      <c r="H126" s="70"/>
      <c r="I126" s="72"/>
      <c r="J126" s="72"/>
      <c r="K126" s="107"/>
      <c r="L126" s="107"/>
      <c r="M126" s="106"/>
      <c r="N126" s="106"/>
      <c r="O126" s="106"/>
      <c r="P126" s="106"/>
      <c r="Q126" s="107"/>
      <c r="R126" s="107"/>
      <c r="S126" s="56"/>
    </row>
    <row r="127" spans="1:19" s="156" customFormat="1" x14ac:dyDescent="0.2">
      <c r="A127" s="156">
        <f>Input!A127</f>
        <v>8717</v>
      </c>
      <c r="B127" s="156" t="str">
        <f>Input!B127</f>
        <v>Hu1-13</v>
      </c>
      <c r="C127" s="157">
        <f>Calc!O127*1000</f>
        <v>13713.274749520471</v>
      </c>
      <c r="D127" s="157">
        <f>Calc!P127*1000</f>
        <v>2.8158785184187436</v>
      </c>
      <c r="E127" s="157">
        <f>Calc!X127</f>
        <v>0.97034578692917273</v>
      </c>
      <c r="F127" s="157">
        <f>Calc!Y127</f>
        <v>4.3074020072954794E-3</v>
      </c>
      <c r="G127" s="157">
        <f>Calc!AN127</f>
        <v>1.0034409914569284</v>
      </c>
      <c r="H127" s="157">
        <f>Calc!AO127</f>
        <v>1.9887292096820316E-3</v>
      </c>
      <c r="I127" s="158">
        <f>Calc!AH127</f>
        <v>43331.954992522195</v>
      </c>
      <c r="J127" s="158">
        <f>Calc!AI127</f>
        <v>210.46514270383264</v>
      </c>
      <c r="K127" s="159">
        <f>Calc!AJ127</f>
        <v>-0.31282681645161681</v>
      </c>
      <c r="L127" s="159">
        <f>Calc!AK127</f>
        <v>1.141213151481933</v>
      </c>
      <c r="M127" s="157" t="str">
        <f>Calc!AP127</f>
        <v>Out of range</v>
      </c>
      <c r="N127" s="157" t="e">
        <f>Calc!AQ127</f>
        <v>#VALUE!</v>
      </c>
      <c r="O127" s="157" t="str">
        <f>Calc!AW127</f>
        <v>Out of range</v>
      </c>
      <c r="P127" s="157">
        <f>Calc!AX127</f>
        <v>158.09743966330001</v>
      </c>
      <c r="Q127" s="159" t="e">
        <f>Calc!BB127</f>
        <v>#VALUE!</v>
      </c>
      <c r="R127" s="159" t="e">
        <f>Calc!BC127</f>
        <v>#VALUE!</v>
      </c>
      <c r="S127" s="156">
        <f>Input!E127</f>
        <v>0</v>
      </c>
    </row>
    <row r="128" spans="1:19" x14ac:dyDescent="0.2">
      <c r="A128" s="1">
        <f>Input!A128</f>
        <v>9171</v>
      </c>
      <c r="B128" s="1" t="str">
        <f>Input!B128</f>
        <v>TAS 1</v>
      </c>
      <c r="C128" s="99">
        <f>Calc!O128*1000</f>
        <v>807.97025312628693</v>
      </c>
      <c r="D128" s="99">
        <f>Calc!P128*1000</f>
        <v>8.1412482876257602E-2</v>
      </c>
      <c r="E128" s="99">
        <f>Calc!X128</f>
        <v>537.99603634403218</v>
      </c>
      <c r="F128" s="99">
        <f>Calc!Y128</f>
        <v>0.86199908691634763</v>
      </c>
      <c r="G128" s="99">
        <f>Calc!AN128</f>
        <v>0.97441504885695929</v>
      </c>
      <c r="H128" s="5">
        <f>Calc!AO128</f>
        <v>1.7696746510706359E-3</v>
      </c>
      <c r="I128" s="8">
        <f>Calc!AH128</f>
        <v>4.4869776772943526</v>
      </c>
      <c r="J128" s="8">
        <f>Calc!AI128</f>
        <v>1.0857548087899904E-2</v>
      </c>
      <c r="K128" s="77">
        <f>Calc!AJ128</f>
        <v>-39.237449871398546</v>
      </c>
      <c r="L128" s="77">
        <f>Calc!AK128</f>
        <v>1.4465226574521963</v>
      </c>
      <c r="M128" s="99" t="str">
        <f>Calc!AP128</f>
        <v>Out of range</v>
      </c>
      <c r="N128" s="99" t="e">
        <f>Calc!AQ128</f>
        <v>#VALUE!</v>
      </c>
      <c r="O128" s="99" t="str">
        <f>Calc!AW128</f>
        <v>Out of range</v>
      </c>
      <c r="P128" s="99">
        <f>Calc!AX128</f>
        <v>0</v>
      </c>
      <c r="Q128" s="77" t="e">
        <f>Calc!BB128</f>
        <v>#VALUE!</v>
      </c>
      <c r="R128" s="77" t="e">
        <f>Calc!BC128</f>
        <v>#VALUE!</v>
      </c>
      <c r="S128" s="1">
        <f>Input!E128</f>
        <v>0</v>
      </c>
    </row>
    <row r="129" spans="1:19" s="156" customFormat="1" x14ac:dyDescent="0.2">
      <c r="A129" s="156">
        <f>Input!A129</f>
        <v>8717</v>
      </c>
      <c r="B129" s="156" t="str">
        <f>Input!B129</f>
        <v>Hu1-13</v>
      </c>
      <c r="C129" s="157">
        <f>Calc!O129*1000</f>
        <v>13713.274749520471</v>
      </c>
      <c r="D129" s="157">
        <f>Calc!P129*1000</f>
        <v>2.8158785184187436</v>
      </c>
      <c r="E129" s="157">
        <f>Calc!X129</f>
        <v>0.97034578692917273</v>
      </c>
      <c r="F129" s="157">
        <f>Calc!Y129</f>
        <v>4.3074020072954794E-3</v>
      </c>
      <c r="G129" s="157">
        <f>Calc!AN129</f>
        <v>1.0034409914569284</v>
      </c>
      <c r="H129" s="157">
        <f>Calc!AO129</f>
        <v>1.9887292096820316E-3</v>
      </c>
      <c r="I129" s="158">
        <f>Calc!AH129</f>
        <v>43331.954992522195</v>
      </c>
      <c r="J129" s="158">
        <f>Calc!AI129</f>
        <v>210.46514270383264</v>
      </c>
      <c r="K129" s="159">
        <f>Calc!AJ129</f>
        <v>-0.31282681645161681</v>
      </c>
      <c r="L129" s="159">
        <f>Calc!AK129</f>
        <v>1.141213151481933</v>
      </c>
      <c r="M129" s="157" t="str">
        <f>Calc!AP129</f>
        <v>Out of range</v>
      </c>
      <c r="N129" s="157" t="e">
        <f>Calc!AQ129</f>
        <v>#VALUE!</v>
      </c>
      <c r="O129" s="157" t="str">
        <f>Calc!AW129</f>
        <v>Out of range</v>
      </c>
      <c r="P129" s="157">
        <f>Calc!AX129</f>
        <v>164.21657728549999</v>
      </c>
      <c r="Q129" s="159" t="e">
        <f>Calc!BB129</f>
        <v>#VALUE!</v>
      </c>
      <c r="R129" s="159" t="e">
        <f>Calc!BC129</f>
        <v>#VALUE!</v>
      </c>
      <c r="S129" s="156">
        <f>Input!E129</f>
        <v>0</v>
      </c>
    </row>
    <row r="130" spans="1:19" x14ac:dyDescent="0.2">
      <c r="A130" s="1">
        <f>Input!A130</f>
        <v>9172</v>
      </c>
      <c r="B130" s="1" t="str">
        <f>Input!B130</f>
        <v>TAS 2</v>
      </c>
      <c r="C130" s="99">
        <f>Calc!O130*1000</f>
        <v>826.42932496032233</v>
      </c>
      <c r="D130" s="99">
        <f>Calc!P130*1000</f>
        <v>0.10491879994055829</v>
      </c>
      <c r="E130" s="99">
        <f>Calc!X130</f>
        <v>551.14065421142493</v>
      </c>
      <c r="F130" s="99">
        <f>Calc!Y130</f>
        <v>1.5332562769906675</v>
      </c>
      <c r="G130" s="99">
        <f>Calc!AN130</f>
        <v>0.95822725758855021</v>
      </c>
      <c r="H130" s="5">
        <f>Calc!AO130</f>
        <v>3.1173722761124408E-3</v>
      </c>
      <c r="I130" s="8">
        <f>Calc!AH130</f>
        <v>4.4096690681160329</v>
      </c>
      <c r="J130" s="8">
        <f>Calc!AI130</f>
        <v>1.8867511229899509E-2</v>
      </c>
      <c r="K130" s="77">
        <f>Calc!AJ130</f>
        <v>-61.224966145238199</v>
      </c>
      <c r="L130" s="77">
        <f>Calc!AK130</f>
        <v>2.6571955766897171</v>
      </c>
      <c r="M130" s="99" t="str">
        <f>Calc!AP130</f>
        <v>Out of range</v>
      </c>
      <c r="N130" s="99" t="e">
        <f>Calc!AQ130</f>
        <v>#VALUE!</v>
      </c>
      <c r="O130" s="99" t="str">
        <f>Calc!AW130</f>
        <v>Out of range</v>
      </c>
      <c r="P130" s="99">
        <f>Calc!AX130</f>
        <v>0</v>
      </c>
      <c r="Q130" s="77" t="e">
        <f>Calc!BB130</f>
        <v>#VALUE!</v>
      </c>
      <c r="R130" s="77" t="e">
        <f>Calc!BC130</f>
        <v>#VALUE!</v>
      </c>
      <c r="S130" s="1">
        <f>Input!E130</f>
        <v>0</v>
      </c>
    </row>
    <row r="131" spans="1:19" s="156" customFormat="1" x14ac:dyDescent="0.2">
      <c r="A131" s="156">
        <f>Input!A131</f>
        <v>8717</v>
      </c>
      <c r="B131" s="156" t="str">
        <f>Input!B131</f>
        <v>Hu1-13</v>
      </c>
      <c r="C131" s="157">
        <f>Calc!O131*1000</f>
        <v>13712.073831365185</v>
      </c>
      <c r="D131" s="157">
        <f>Calc!P131*1000</f>
        <v>0.87912984619284829</v>
      </c>
      <c r="E131" s="157">
        <f>Calc!X131</f>
        <v>0.94974418024347307</v>
      </c>
      <c r="F131" s="157">
        <f>Calc!Y131</f>
        <v>5.7954582093670106E-3</v>
      </c>
      <c r="G131" s="157">
        <f>Calc!AN131</f>
        <v>1.005292909902783</v>
      </c>
      <c r="H131" s="157">
        <f>Calc!AO131</f>
        <v>2.0053776535214024E-3</v>
      </c>
      <c r="I131" s="158">
        <f>Calc!AH131</f>
        <v>44349.723225069851</v>
      </c>
      <c r="J131" s="158">
        <f>Calc!AI131</f>
        <v>284.7070173659323</v>
      </c>
      <c r="K131" s="159">
        <f>Calc!AJ131</f>
        <v>-0.82230578627229267</v>
      </c>
      <c r="L131" s="159">
        <f>Calc!AK131</f>
        <v>1.3869810694886215</v>
      </c>
      <c r="M131" s="157" t="str">
        <f>Calc!AP131</f>
        <v>Out of range</v>
      </c>
      <c r="N131" s="157" t="e">
        <f>Calc!AQ131</f>
        <v>#VALUE!</v>
      </c>
      <c r="O131" s="157" t="str">
        <f>Calc!AW131</f>
        <v>Out of range</v>
      </c>
      <c r="P131" s="157">
        <f>Calc!AX131</f>
        <v>116.2516165884</v>
      </c>
      <c r="Q131" s="159" t="e">
        <f>Calc!BB131</f>
        <v>#VALUE!</v>
      </c>
      <c r="R131" s="159" t="e">
        <f>Calc!BC131</f>
        <v>#VALUE!</v>
      </c>
      <c r="S131" s="156">
        <f>Input!E131</f>
        <v>0</v>
      </c>
    </row>
    <row r="132" spans="1:19" x14ac:dyDescent="0.2">
      <c r="A132" s="56"/>
      <c r="B132" s="56"/>
      <c r="C132" s="106"/>
      <c r="D132" s="106"/>
      <c r="E132" s="106"/>
      <c r="F132" s="106"/>
      <c r="G132" s="106"/>
      <c r="H132" s="70"/>
      <c r="I132" s="72"/>
      <c r="J132" s="72"/>
      <c r="K132" s="107"/>
      <c r="L132" s="107"/>
      <c r="M132" s="106"/>
      <c r="N132" s="106"/>
      <c r="O132" s="106"/>
      <c r="P132" s="106"/>
      <c r="Q132" s="107"/>
      <c r="R132" s="107"/>
      <c r="S132" s="56"/>
    </row>
    <row r="133" spans="1:19" s="156" customFormat="1" x14ac:dyDescent="0.2">
      <c r="A133" s="156">
        <f>Input!A133</f>
        <v>8717</v>
      </c>
      <c r="B133" s="156" t="str">
        <f>Input!B133</f>
        <v>Hu1-13</v>
      </c>
      <c r="C133" s="157">
        <f>Calc!O133*1000</f>
        <v>13711.898390069124</v>
      </c>
      <c r="D133" s="157">
        <f>Calc!P133*1000</f>
        <v>0.81238401034528995</v>
      </c>
      <c r="E133" s="157">
        <f>Calc!X133</f>
        <v>0.96866402761917092</v>
      </c>
      <c r="F133" s="157">
        <f>Calc!Y133</f>
        <v>3.8076963618858916E-3</v>
      </c>
      <c r="G133" s="157">
        <f>Calc!AN133</f>
        <v>1.0010015971095789</v>
      </c>
      <c r="H133" s="157">
        <f>Calc!AO133</f>
        <v>2.6659420614868101E-3</v>
      </c>
      <c r="I133" s="158">
        <f>Calc!AH133</f>
        <v>43297.316166477962</v>
      </c>
      <c r="J133" s="158">
        <f>Calc!AI133</f>
        <v>205.56557332757995</v>
      </c>
      <c r="K133" s="159">
        <f>Calc!AJ133</f>
        <v>0.27927361333857093</v>
      </c>
      <c r="L133" s="159">
        <f>Calc!AK133</f>
        <v>1.1218437059728137</v>
      </c>
      <c r="M133" s="157" t="str">
        <f>Calc!AP133</f>
        <v>Out of range</v>
      </c>
      <c r="N133" s="157" t="e">
        <f>Calc!AQ133</f>
        <v>#VALUE!</v>
      </c>
      <c r="O133" s="157" t="str">
        <f>Calc!AW133</f>
        <v>Out of range</v>
      </c>
      <c r="P133" s="157">
        <f>Calc!AX133</f>
        <v>330.20024174050002</v>
      </c>
      <c r="Q133" s="159" t="e">
        <f>Calc!BB133</f>
        <v>#VALUE!</v>
      </c>
      <c r="R133" s="159" t="e">
        <f>Calc!BC133</f>
        <v>#VALUE!</v>
      </c>
      <c r="S133" s="156">
        <f>Input!E133</f>
        <v>0</v>
      </c>
    </row>
    <row r="134" spans="1:19" x14ac:dyDescent="0.2">
      <c r="A134" s="1">
        <f>Input!A134</f>
        <v>9173</v>
      </c>
      <c r="B134" s="1" t="str">
        <f>Input!B134</f>
        <v>NH1-7 Top</v>
      </c>
      <c r="C134" s="99">
        <f>Calc!O134*1000</f>
        <v>2097.7538533813636</v>
      </c>
      <c r="D134" s="99">
        <f>Calc!P134*1000</f>
        <v>0.29229742093701316</v>
      </c>
      <c r="E134" s="99">
        <f>Calc!X134</f>
        <v>6.7250656260053381</v>
      </c>
      <c r="F134" s="99">
        <f>Calc!Y134</f>
        <v>1.7949364469793581E-2</v>
      </c>
      <c r="G134" s="99">
        <f>Calc!AN134</f>
        <v>0.86955772422462407</v>
      </c>
      <c r="H134" s="5">
        <f>Calc!AO134</f>
        <v>1.3778003067576679E-3</v>
      </c>
      <c r="I134" s="8">
        <f>Calc!AH134</f>
        <v>830.72619882299807</v>
      </c>
      <c r="J134" s="8">
        <f>Calc!AI134</f>
        <v>2.5759030976712527</v>
      </c>
      <c r="K134" s="77">
        <f>Calc!AJ134</f>
        <v>127.37233942602289</v>
      </c>
      <c r="L134" s="77">
        <f>Calc!AK134</f>
        <v>0.41096846458360581</v>
      </c>
      <c r="M134" s="99">
        <f>Calc!AP134</f>
        <v>153.58519999999999</v>
      </c>
      <c r="N134" s="99">
        <f>Calc!AQ134</f>
        <v>0.4945</v>
      </c>
      <c r="O134" s="99">
        <f>Calc!AW134</f>
        <v>153.51339999999999</v>
      </c>
      <c r="P134" s="99">
        <f>Calc!AX134</f>
        <v>0.57773528149999998</v>
      </c>
      <c r="Q134" s="77">
        <f>Calc!BB134</f>
        <v>196.56428462359673</v>
      </c>
      <c r="R134" s="77">
        <f>Calc!BC134</f>
        <v>0.71080737082157475</v>
      </c>
      <c r="S134" s="1">
        <f>Input!E134</f>
        <v>0</v>
      </c>
    </row>
    <row r="135" spans="1:19" s="156" customFormat="1" x14ac:dyDescent="0.2">
      <c r="A135" s="156">
        <f>Input!A135</f>
        <v>8717</v>
      </c>
      <c r="B135" s="156" t="str">
        <f>Input!B135</f>
        <v>Hu1-13</v>
      </c>
      <c r="C135" s="157">
        <f>Calc!O135*1000</f>
        <v>13712.94893628598</v>
      </c>
      <c r="D135" s="157">
        <f>Calc!P135*1000</f>
        <v>0.45931866772487256</v>
      </c>
      <c r="E135" s="157">
        <f>Calc!X135</f>
        <v>0.9360364593003061</v>
      </c>
      <c r="F135" s="157">
        <f>Calc!Y135</f>
        <v>2.6363660953028366E-3</v>
      </c>
      <c r="G135" s="157">
        <f>Calc!AN135</f>
        <v>1.0036074795871819</v>
      </c>
      <c r="H135" s="157">
        <f>Calc!AO135</f>
        <v>1.9858671730193264E-3</v>
      </c>
      <c r="I135" s="158">
        <f>Calc!AH135</f>
        <v>44926.62300454147</v>
      </c>
      <c r="J135" s="158">
        <f>Calc!AI135</f>
        <v>154.6352916175581</v>
      </c>
      <c r="K135" s="159">
        <f>Calc!AJ135</f>
        <v>-0.38614232182387909</v>
      </c>
      <c r="L135" s="159">
        <f>Calc!AK135</f>
        <v>0.89726945254233959</v>
      </c>
      <c r="M135" s="157" t="str">
        <f>Calc!AP135</f>
        <v>Out of range</v>
      </c>
      <c r="N135" s="157" t="e">
        <f>Calc!AQ135</f>
        <v>#VALUE!</v>
      </c>
      <c r="O135" s="157" t="str">
        <f>Calc!AW135</f>
        <v>Out of range</v>
      </c>
      <c r="P135" s="157">
        <f>Calc!AX135</f>
        <v>119.254359467</v>
      </c>
      <c r="Q135" s="159" t="e">
        <f>Calc!BB135</f>
        <v>#VALUE!</v>
      </c>
      <c r="R135" s="159" t="e">
        <f>Calc!BC135</f>
        <v>#VALUE!</v>
      </c>
      <c r="S135" s="156">
        <f>Input!E135</f>
        <v>0</v>
      </c>
    </row>
    <row r="136" spans="1:19" x14ac:dyDescent="0.2">
      <c r="A136" s="1">
        <f>Input!A136</f>
        <v>9174</v>
      </c>
      <c r="B136" s="1" t="str">
        <f>Input!B136</f>
        <v>NH2 Top</v>
      </c>
      <c r="C136" s="99">
        <f>Calc!O136*1000</f>
        <v>291.51062722441236</v>
      </c>
      <c r="D136" s="99">
        <f>Calc!P136*1000</f>
        <v>3.1990156709006921E-2</v>
      </c>
      <c r="E136" s="99">
        <f>Calc!X136</f>
        <v>0.2185221827999978</v>
      </c>
      <c r="F136" s="99">
        <f>Calc!Y136</f>
        <v>5.2191070530829419E-4</v>
      </c>
      <c r="G136" s="99">
        <f>Calc!AN136</f>
        <v>1.1003223375069966</v>
      </c>
      <c r="H136" s="5">
        <f>Calc!AO136</f>
        <v>2.8211829782386461E-3</v>
      </c>
      <c r="I136" s="8">
        <f>Calc!AH136</f>
        <v>4503.3572190701943</v>
      </c>
      <c r="J136" s="8">
        <f>Calc!AI136</f>
        <v>15.77212860497062</v>
      </c>
      <c r="K136" s="77">
        <f>Calc!AJ136</f>
        <v>67.561393557368902</v>
      </c>
      <c r="L136" s="77">
        <f>Calc!AK136</f>
        <v>1.1472445371602644</v>
      </c>
      <c r="M136" s="99" t="str">
        <f>Calc!AP136</f>
        <v>Out of range</v>
      </c>
      <c r="N136" s="99" t="e">
        <f>Calc!AQ136</f>
        <v>#VALUE!</v>
      </c>
      <c r="O136" s="99" t="str">
        <f>Calc!AW136</f>
        <v>Out of range</v>
      </c>
      <c r="P136" s="99">
        <f>Calc!AX136</f>
        <v>274.47763320270002</v>
      </c>
      <c r="Q136" s="77" t="e">
        <f>Calc!BB136</f>
        <v>#VALUE!</v>
      </c>
      <c r="R136" s="77" t="e">
        <f>Calc!BC136</f>
        <v>#VALUE!</v>
      </c>
      <c r="S136" s="1">
        <f>Input!E136</f>
        <v>0</v>
      </c>
    </row>
    <row r="137" spans="1:19" s="156" customFormat="1" x14ac:dyDescent="0.2">
      <c r="A137" s="156">
        <f>Input!A137</f>
        <v>8717</v>
      </c>
      <c r="B137" s="156" t="str">
        <f>Input!B137</f>
        <v>Hu1-13</v>
      </c>
      <c r="C137" s="157">
        <f>Calc!O137*1000</f>
        <v>13712.142122317611</v>
      </c>
      <c r="D137" s="157">
        <f>Calc!P137*1000</f>
        <v>0.58204006017221166</v>
      </c>
      <c r="E137" s="157">
        <f>Calc!X137</f>
        <v>0.92327767151605122</v>
      </c>
      <c r="F137" s="157">
        <f>Calc!Y137</f>
        <v>2.5422651543157075E-3</v>
      </c>
      <c r="G137" s="157">
        <f>Calc!AN137</f>
        <v>1.0044947099804844</v>
      </c>
      <c r="H137" s="157">
        <f>Calc!AO137</f>
        <v>2.1664145983647074E-3</v>
      </c>
      <c r="I137" s="158">
        <f>Calc!AH137</f>
        <v>45585.048312378305</v>
      </c>
      <c r="J137" s="158">
        <f>Calc!AI137</f>
        <v>159.42731013980412</v>
      </c>
      <c r="K137" s="159">
        <f>Calc!AJ137</f>
        <v>-0.2420458623656474</v>
      </c>
      <c r="L137" s="159">
        <f>Calc!AK137</f>
        <v>0.80025490208139383</v>
      </c>
      <c r="M137" s="157" t="str">
        <f>Calc!AP137</f>
        <v>Out of range</v>
      </c>
      <c r="N137" s="157" t="e">
        <f>Calc!AQ137</f>
        <v>#VALUE!</v>
      </c>
      <c r="O137" s="157" t="str">
        <f>Calc!AW137</f>
        <v>Out of range</v>
      </c>
      <c r="P137" s="157">
        <f>Calc!AX137</f>
        <v>107.3726593911</v>
      </c>
      <c r="Q137" s="159" t="e">
        <f>Calc!BB137</f>
        <v>#VALUE!</v>
      </c>
      <c r="R137" s="159" t="e">
        <f>Calc!BC137</f>
        <v>#VALUE!</v>
      </c>
      <c r="S137" s="156">
        <f>Input!E137</f>
        <v>0</v>
      </c>
    </row>
    <row r="138" spans="1:19" x14ac:dyDescent="0.2">
      <c r="A138" s="1">
        <f>Input!A138</f>
        <v>9175</v>
      </c>
      <c r="B138" s="1" t="str">
        <f>Input!B138</f>
        <v>NH3-3 Top</v>
      </c>
      <c r="C138" s="99">
        <f>Calc!O138*1000</f>
        <v>180.63383604702585</v>
      </c>
      <c r="D138" s="99">
        <f>Calc!P138*1000</f>
        <v>8.4001343297995367E-3</v>
      </c>
      <c r="E138" s="99">
        <f>Calc!X138</f>
        <v>9.7370025602315398E-3</v>
      </c>
      <c r="F138" s="99">
        <f>Calc!Y138</f>
        <v>3.2236195338197367E-5</v>
      </c>
      <c r="G138" s="99">
        <f>Calc!AN138</f>
        <v>1.0250435523018735</v>
      </c>
      <c r="H138" s="5">
        <f>Calc!AO138</f>
        <v>2.1691159023895278E-3</v>
      </c>
      <c r="I138" s="8">
        <f>Calc!AH138</f>
        <v>58452.837904012507</v>
      </c>
      <c r="J138" s="8">
        <f>Calc!AI138</f>
        <v>229.65696350721305</v>
      </c>
      <c r="K138" s="77">
        <f>Calc!AJ138</f>
        <v>20.204745988489982</v>
      </c>
      <c r="L138" s="77">
        <f>Calc!AK138</f>
        <v>1.4724134149030026</v>
      </c>
      <c r="M138" s="99">
        <f>Calc!AP138</f>
        <v>614.8963</v>
      </c>
      <c r="N138" s="99" t="e">
        <f>Calc!AQ138</f>
        <v>#VALUE!</v>
      </c>
      <c r="O138" s="99">
        <f>Calc!AW138</f>
        <v>614.89499999999998</v>
      </c>
      <c r="P138" s="99">
        <f>Calc!AX138</f>
        <v>199.32868481610001</v>
      </c>
      <c r="Q138" s="77">
        <f>Calc!BB138</f>
        <v>114.86933502853289</v>
      </c>
      <c r="R138" s="77">
        <f>Calc!BC138</f>
        <v>65.252273780262215</v>
      </c>
      <c r="S138" s="1">
        <f>Input!E138</f>
        <v>0</v>
      </c>
    </row>
    <row r="139" spans="1:19" s="156" customFormat="1" x14ac:dyDescent="0.2">
      <c r="A139" s="156">
        <f>Input!A139</f>
        <v>8717</v>
      </c>
      <c r="B139" s="156" t="str">
        <f>Input!B139</f>
        <v>Hu1-13</v>
      </c>
      <c r="C139" s="157">
        <f>Calc!O139*1000</f>
        <v>13711.937339559194</v>
      </c>
      <c r="D139" s="157">
        <f>Calc!P139*1000</f>
        <v>0.60122156053274112</v>
      </c>
      <c r="E139" s="157">
        <f>Calc!X139</f>
        <v>0.9195586914636561</v>
      </c>
      <c r="F139" s="157">
        <f>Calc!Y139</f>
        <v>2.6726300785594685E-3</v>
      </c>
      <c r="G139" s="157">
        <f>Calc!AN139</f>
        <v>1.00745752269477</v>
      </c>
      <c r="H139" s="157">
        <f>Calc!AO139</f>
        <v>1.6613552464596693E-3</v>
      </c>
      <c r="I139" s="158">
        <f>Calc!AH139</f>
        <v>45903.722207911007</v>
      </c>
      <c r="J139" s="158">
        <f>Calc!AI139</f>
        <v>153.3815350773944</v>
      </c>
      <c r="K139" s="159">
        <f>Calc!AJ139</f>
        <v>-0.10336352133433202</v>
      </c>
      <c r="L139" s="159">
        <f>Calc!AK139</f>
        <v>0.79699130962804543</v>
      </c>
      <c r="M139" s="157" t="str">
        <f>Calc!AP139</f>
        <v>Out of range</v>
      </c>
      <c r="N139" s="157" t="e">
        <f>Calc!AQ139</f>
        <v>#VALUE!</v>
      </c>
      <c r="O139" s="157" t="str">
        <f>Calc!AW139</f>
        <v>Out of range</v>
      </c>
      <c r="P139" s="157">
        <f>Calc!AX139</f>
        <v>0</v>
      </c>
      <c r="Q139" s="159" t="e">
        <f>Calc!BB139</f>
        <v>#VALUE!</v>
      </c>
      <c r="R139" s="159" t="e">
        <f>Calc!BC139</f>
        <v>#VALUE!</v>
      </c>
      <c r="S139" s="156">
        <f>Input!E139</f>
        <v>0</v>
      </c>
    </row>
    <row r="140" spans="1:19" x14ac:dyDescent="0.2">
      <c r="A140" s="1">
        <f>Input!A140</f>
        <v>9176</v>
      </c>
      <c r="B140" s="1" t="str">
        <f>Input!B140</f>
        <v>NH4-3 Top</v>
      </c>
      <c r="C140" s="99">
        <f>Calc!O140*1000</f>
        <v>438.88396843242134</v>
      </c>
      <c r="D140" s="99">
        <f>Calc!P140*1000</f>
        <v>2.6641847577594541E-2</v>
      </c>
      <c r="E140" s="99">
        <f>Calc!X140</f>
        <v>7.4866887255947201E-2</v>
      </c>
      <c r="F140" s="99">
        <f>Calc!Y140</f>
        <v>1.5577140115217289E-4</v>
      </c>
      <c r="G140" s="99">
        <f>Calc!AN140</f>
        <v>1.1091870463685805</v>
      </c>
      <c r="H140" s="5">
        <f>Calc!AO140</f>
        <v>2.3073394181288491E-3</v>
      </c>
      <c r="I140" s="8">
        <f>Calc!AH140</f>
        <v>20010.729400898348</v>
      </c>
      <c r="J140" s="8">
        <f>Calc!AI140</f>
        <v>58.862375854593061</v>
      </c>
      <c r="K140" s="77">
        <f>Calc!AJ140</f>
        <v>77.475007024597971</v>
      </c>
      <c r="L140" s="77">
        <f>Calc!AK140</f>
        <v>0.91822618524490873</v>
      </c>
      <c r="M140" s="99">
        <f>Calc!AP140</f>
        <v>704.53290000000004</v>
      </c>
      <c r="N140" s="99" t="e">
        <f>Calc!AQ140</f>
        <v>#VALUE!</v>
      </c>
      <c r="O140" s="99">
        <f>Calc!AW140</f>
        <v>704.53</v>
      </c>
      <c r="P140" s="99">
        <f>Calc!AX140</f>
        <v>282.71961793039998</v>
      </c>
      <c r="Q140" s="77">
        <f>Calc!BB140</f>
        <v>567.45901889265429</v>
      </c>
      <c r="R140" s="77">
        <f>Calc!BC140</f>
        <v>453.47826285145248</v>
      </c>
      <c r="S140" s="1">
        <f>Input!E140</f>
        <v>0</v>
      </c>
    </row>
    <row r="141" spans="1:19" s="156" customFormat="1" x14ac:dyDescent="0.2">
      <c r="A141" s="156">
        <f>Input!A141</f>
        <v>8717</v>
      </c>
      <c r="B141" s="156" t="str">
        <f>Input!B141</f>
        <v>Hu1-13</v>
      </c>
      <c r="C141" s="157">
        <f>Calc!O141*1000</f>
        <v>13712.748220910358</v>
      </c>
      <c r="D141" s="157">
        <f>Calc!P141*1000</f>
        <v>0.77620305708880832</v>
      </c>
      <c r="E141" s="157">
        <f>Calc!X141</f>
        <v>0.90877484263867747</v>
      </c>
      <c r="F141" s="157">
        <f>Calc!Y141</f>
        <v>3.1138269584823131E-3</v>
      </c>
      <c r="G141" s="157">
        <f>Calc!AN141</f>
        <v>1.0068528685641589</v>
      </c>
      <c r="H141" s="157">
        <f>Calc!AO141</f>
        <v>1.9445837110255812E-3</v>
      </c>
      <c r="I141" s="158">
        <f>Calc!AH141</f>
        <v>46423.300096607876</v>
      </c>
      <c r="J141" s="158">
        <f>Calc!AI141</f>
        <v>182.57479489112561</v>
      </c>
      <c r="K141" s="159">
        <f>Calc!AJ141</f>
        <v>-0.29496084490276964</v>
      </c>
      <c r="L141" s="159">
        <f>Calc!AK141</f>
        <v>1.0451671907573334</v>
      </c>
      <c r="M141" s="157" t="str">
        <f>Calc!AP141</f>
        <v>Out of range</v>
      </c>
      <c r="N141" s="157" t="e">
        <f>Calc!AQ141</f>
        <v>#VALUE!</v>
      </c>
      <c r="O141" s="157" t="str">
        <f>Calc!AW141</f>
        <v>Out of range</v>
      </c>
      <c r="P141" s="157">
        <f>Calc!AX141</f>
        <v>0</v>
      </c>
      <c r="Q141" s="159" t="e">
        <f>Calc!BB141</f>
        <v>#VALUE!</v>
      </c>
      <c r="R141" s="159" t="e">
        <f>Calc!BC141</f>
        <v>#VALUE!</v>
      </c>
      <c r="S141" s="156">
        <f>Input!E141</f>
        <v>0</v>
      </c>
    </row>
    <row r="142" spans="1:19" x14ac:dyDescent="0.2">
      <c r="A142" s="1">
        <f>Input!A142</f>
        <v>9177</v>
      </c>
      <c r="B142" s="1" t="str">
        <f>Input!B142</f>
        <v>Saqia2-1.0</v>
      </c>
      <c r="C142" s="99">
        <f>Calc!O142*1000</f>
        <v>454.90049126073967</v>
      </c>
      <c r="D142" s="99">
        <f>Calc!P142*1000</f>
        <v>2.3081405603566283E-2</v>
      </c>
      <c r="E142" s="99">
        <f>Calc!X142</f>
        <v>15.406790642607351</v>
      </c>
      <c r="F142" s="99">
        <f>Calc!Y142</f>
        <v>2.8587225687426936E-2</v>
      </c>
      <c r="G142" s="99">
        <f>Calc!AN142</f>
        <v>0.71587839949809073</v>
      </c>
      <c r="H142" s="5">
        <f>Calc!AO142</f>
        <v>1.907409291105149E-3</v>
      </c>
      <c r="I142" s="8">
        <f>Calc!AH142</f>
        <v>64.919996376247269</v>
      </c>
      <c r="J142" s="8">
        <f>Calc!AI142</f>
        <v>0.21076000162318492</v>
      </c>
      <c r="K142" s="77">
        <f>Calc!AJ142</f>
        <v>57.767338783845545</v>
      </c>
      <c r="L142" s="77">
        <f>Calc!AK142</f>
        <v>1.2801046042947049</v>
      </c>
      <c r="M142" s="99">
        <f>Calc!AP142</f>
        <v>121.4148</v>
      </c>
      <c r="N142" s="99">
        <f>Calc!AQ142</f>
        <v>0.6633</v>
      </c>
      <c r="O142" s="99">
        <f>Calc!AW142</f>
        <v>120.57210000000001</v>
      </c>
      <c r="P142" s="99">
        <f>Calc!AX142</f>
        <v>0.85906675639999996</v>
      </c>
      <c r="Q142" s="77">
        <f>Calc!BB142</f>
        <v>81.222838444323727</v>
      </c>
      <c r="R142" s="77">
        <f>Calc!BC142</f>
        <v>1.8106420493537614</v>
      </c>
      <c r="S142" s="1">
        <f>Input!E142</f>
        <v>1</v>
      </c>
    </row>
    <row r="143" spans="1:19" s="156" customFormat="1" x14ac:dyDescent="0.2">
      <c r="A143" s="156">
        <f>Input!A143</f>
        <v>8717</v>
      </c>
      <c r="B143" s="156" t="str">
        <f>Input!B143</f>
        <v>Hu1-13</v>
      </c>
      <c r="C143" s="157">
        <f>Calc!O143*1000</f>
        <v>13711.711342073151</v>
      </c>
      <c r="D143" s="157">
        <f>Calc!P143*1000</f>
        <v>0.71361980908345757</v>
      </c>
      <c r="E143" s="157">
        <f>Calc!X143</f>
        <v>0.93383362781472423</v>
      </c>
      <c r="F143" s="157">
        <f>Calc!Y143</f>
        <v>1.6573365491504904E-3</v>
      </c>
      <c r="G143" s="157">
        <f>Calc!AN143</f>
        <v>1.0034579375114516</v>
      </c>
      <c r="H143" s="157">
        <f>Calc!AO143</f>
        <v>1.8646765965027407E-3</v>
      </c>
      <c r="I143" s="158">
        <f>Calc!AH143</f>
        <v>45021.827310417262</v>
      </c>
      <c r="J143" s="158">
        <f>Calc!AI143</f>
        <v>115.66477637199444</v>
      </c>
      <c r="K143" s="159">
        <f>Calc!AJ143</f>
        <v>5.5836042929469087E-2</v>
      </c>
      <c r="L143" s="159">
        <f>Calc!AK143</f>
        <v>0.55118706334691348</v>
      </c>
      <c r="M143" s="157" t="str">
        <f>Calc!AP143</f>
        <v>Out of range</v>
      </c>
      <c r="N143" s="157" t="e">
        <f>Calc!AQ143</f>
        <v>#VALUE!</v>
      </c>
      <c r="O143" s="157" t="str">
        <f>Calc!AW143</f>
        <v>Out of range</v>
      </c>
      <c r="P143" s="157">
        <f>Calc!AX143</f>
        <v>0</v>
      </c>
      <c r="Q143" s="159" t="e">
        <f>Calc!BB143</f>
        <v>#VALUE!</v>
      </c>
      <c r="R143" s="159" t="e">
        <f>Calc!BC143</f>
        <v>#VALUE!</v>
      </c>
      <c r="S143" s="156">
        <f>Input!E143</f>
        <v>0</v>
      </c>
    </row>
    <row r="144" spans="1:19" x14ac:dyDescent="0.2">
      <c r="A144" s="1">
        <f>Input!A144</f>
        <v>9178</v>
      </c>
      <c r="B144" s="1" t="str">
        <f>Input!B144</f>
        <v>Saqia2-5.0</v>
      </c>
      <c r="C144" s="99">
        <f>Calc!O144*1000</f>
        <v>304.13725299961487</v>
      </c>
      <c r="D144" s="99">
        <f>Calc!P144*1000</f>
        <v>9.3371857906018568E-2</v>
      </c>
      <c r="E144" s="99">
        <f>Calc!X144</f>
        <v>6.7971160821226766</v>
      </c>
      <c r="F144" s="99">
        <f>Calc!Y144</f>
        <v>2.6206577309170483E-2</v>
      </c>
      <c r="G144" s="99">
        <f>Calc!AN144</f>
        <v>0.67254689260113698</v>
      </c>
      <c r="H144" s="5">
        <f>Calc!AO144</f>
        <v>2.4506715997616984E-3</v>
      </c>
      <c r="I144" s="8">
        <f>Calc!AH144</f>
        <v>92.254887515708077</v>
      </c>
      <c r="J144" s="8">
        <f>Calc!AI144</f>
        <v>0.48859160822295544</v>
      </c>
      <c r="K144" s="77">
        <f>Calc!AJ144</f>
        <v>70.411069429364261</v>
      </c>
      <c r="L144" s="77">
        <f>Calc!AK144</f>
        <v>1.5054530545815255</v>
      </c>
      <c r="M144" s="99">
        <f>Calc!AP144</f>
        <v>106.4143</v>
      </c>
      <c r="N144" s="99">
        <f>Calc!AQ144</f>
        <v>0.64129999999999998</v>
      </c>
      <c r="O144" s="99">
        <f>Calc!AW144</f>
        <v>105.866</v>
      </c>
      <c r="P144" s="99">
        <f>Calc!AX144</f>
        <v>0.75296062159999999</v>
      </c>
      <c r="Q144" s="77">
        <f>Calc!BB144</f>
        <v>94.969858548119461</v>
      </c>
      <c r="R144" s="77">
        <f>Calc!BC144</f>
        <v>2.0405756123003171</v>
      </c>
      <c r="S144" s="1">
        <f>Input!E144</f>
        <v>5</v>
      </c>
    </row>
    <row r="145" spans="1:19" s="156" customFormat="1" x14ac:dyDescent="0.2">
      <c r="A145" s="156">
        <f>Input!A145</f>
        <v>8717</v>
      </c>
      <c r="B145" s="156" t="str">
        <f>Input!B145</f>
        <v>Hu1-13</v>
      </c>
      <c r="C145" s="157">
        <f>Calc!O145*1000</f>
        <v>13711.972570615017</v>
      </c>
      <c r="D145" s="157">
        <f>Calc!P145*1000</f>
        <v>1.8060363809972013</v>
      </c>
      <c r="E145" s="157">
        <f>Calc!X145</f>
        <v>0.93723784417717715</v>
      </c>
      <c r="F145" s="157">
        <f>Calc!Y145</f>
        <v>4.2280514227814626E-3</v>
      </c>
      <c r="G145" s="157">
        <f>Calc!AN145</f>
        <v>1.0030925170692633</v>
      </c>
      <c r="H145" s="157">
        <f>Calc!AO145</f>
        <v>3.1773792621490504E-3</v>
      </c>
      <c r="I145" s="158">
        <f>Calc!AH145</f>
        <v>44842.818592976451</v>
      </c>
      <c r="J145" s="158">
        <f>Calc!AI145</f>
        <v>247.11204227627454</v>
      </c>
      <c r="K145" s="159">
        <f>Calc!AJ145</f>
        <v>-0.42932062600908871</v>
      </c>
      <c r="L145" s="159">
        <f>Calc!AK145</f>
        <v>1.5788708882506282</v>
      </c>
      <c r="M145" s="157" t="str">
        <f>Calc!AP145</f>
        <v>Out of range</v>
      </c>
      <c r="N145" s="157" t="e">
        <f>Calc!AQ145</f>
        <v>#VALUE!</v>
      </c>
      <c r="O145" s="157" t="str">
        <f>Calc!AW145</f>
        <v>Out of range</v>
      </c>
      <c r="P145" s="157">
        <f>Calc!AX145</f>
        <v>230.56646250790001</v>
      </c>
      <c r="Q145" s="159" t="e">
        <f>Calc!BB145</f>
        <v>#VALUE!</v>
      </c>
      <c r="R145" s="159" t="e">
        <f>Calc!BC145</f>
        <v>#VALUE!</v>
      </c>
      <c r="S145" s="156">
        <f>Input!E145</f>
        <v>0</v>
      </c>
    </row>
    <row r="146" spans="1:19" x14ac:dyDescent="0.2">
      <c r="A146" s="1">
        <f>Input!A146</f>
        <v>9179</v>
      </c>
      <c r="B146" s="1" t="str">
        <f>Input!B146</f>
        <v>Saqia2-10.0</v>
      </c>
      <c r="C146" s="99">
        <f>Calc!O146*1000</f>
        <v>406.82405231563069</v>
      </c>
      <c r="D146" s="99">
        <f>Calc!P146*1000</f>
        <v>1.7982678000636434E-2</v>
      </c>
      <c r="E146" s="99">
        <f>Calc!X146</f>
        <v>10.090396637123359</v>
      </c>
      <c r="F146" s="99">
        <f>Calc!Y146</f>
        <v>2.3330610943270925E-2</v>
      </c>
      <c r="G146" s="99">
        <f>Calc!AN146</f>
        <v>0.61052824228998159</v>
      </c>
      <c r="H146" s="5">
        <f>Calc!AO146</f>
        <v>1.4422414949663161E-3</v>
      </c>
      <c r="I146" s="8">
        <f>Calc!AH146</f>
        <v>75.548247883714509</v>
      </c>
      <c r="J146" s="8">
        <f>Calc!AI146</f>
        <v>0.24970402860664578</v>
      </c>
      <c r="K146" s="77">
        <f>Calc!AJ146</f>
        <v>72.349782150691325</v>
      </c>
      <c r="L146" s="77">
        <f>Calc!AK146</f>
        <v>0.84431620328774581</v>
      </c>
      <c r="M146" s="99">
        <f>Calc!AP146</f>
        <v>90.8369</v>
      </c>
      <c r="N146" s="99">
        <f>Calc!AQ146</f>
        <v>0.32100000000000001</v>
      </c>
      <c r="O146" s="99">
        <f>Calc!AW146</f>
        <v>90.227199999999996</v>
      </c>
      <c r="P146" s="99">
        <f>Calc!AX146</f>
        <v>0.4830368364</v>
      </c>
      <c r="Q146" s="77">
        <f>Calc!BB146</f>
        <v>93.365470067266358</v>
      </c>
      <c r="R146" s="77">
        <f>Calc!BC146</f>
        <v>1.0969979225876281</v>
      </c>
      <c r="S146" s="1">
        <f>Input!E146</f>
        <v>10</v>
      </c>
    </row>
    <row r="147" spans="1:19" s="156" customFormat="1" x14ac:dyDescent="0.2">
      <c r="A147" s="156">
        <f>Input!A147</f>
        <v>8717</v>
      </c>
      <c r="B147" s="156" t="str">
        <f>Input!B147</f>
        <v>Hu1-13</v>
      </c>
      <c r="C147" s="157">
        <f>Calc!O147*1000</f>
        <v>13710.861610575697</v>
      </c>
      <c r="D147" s="157">
        <f>Calc!P147*1000</f>
        <v>0.95719566932009792</v>
      </c>
      <c r="E147" s="157">
        <f>Calc!X147</f>
        <v>0.93858050185759234</v>
      </c>
      <c r="F147" s="157">
        <f>Calc!Y147</f>
        <v>4.4996410287262319E-3</v>
      </c>
      <c r="G147" s="157">
        <f>Calc!AN147</f>
        <v>1.0057618703558808</v>
      </c>
      <c r="H147" s="157">
        <f>Calc!AO147</f>
        <v>2.5181505417955796E-3</v>
      </c>
      <c r="I147" s="158">
        <f>Calc!AH147</f>
        <v>44894.19397408126</v>
      </c>
      <c r="J147" s="158">
        <f>Calc!AI147</f>
        <v>242.79034804967293</v>
      </c>
      <c r="K147" s="159">
        <f>Calc!AJ147</f>
        <v>1.6472786745589385</v>
      </c>
      <c r="L147" s="159">
        <f>Calc!AK147</f>
        <v>1.7441412587995055</v>
      </c>
      <c r="M147" s="157" t="str">
        <f>Calc!AP147</f>
        <v>Out of range</v>
      </c>
      <c r="N147" s="157" t="e">
        <f>Calc!AQ147</f>
        <v>#VALUE!</v>
      </c>
      <c r="O147" s="157" t="str">
        <f>Calc!AW147</f>
        <v>Out of range</v>
      </c>
      <c r="P147" s="157">
        <f>Calc!AX147</f>
        <v>307.04151208439998</v>
      </c>
      <c r="Q147" s="159" t="e">
        <f>Calc!BB147</f>
        <v>#VALUE!</v>
      </c>
      <c r="R147" s="159" t="e">
        <f>Calc!BC147</f>
        <v>#VALUE!</v>
      </c>
      <c r="S147" s="156">
        <f>Input!E147</f>
        <v>0</v>
      </c>
    </row>
    <row r="148" spans="1:19" x14ac:dyDescent="0.2">
      <c r="A148" s="1">
        <f>Input!A148</f>
        <v>9180</v>
      </c>
      <c r="B148" s="1" t="str">
        <f>Input!B148</f>
        <v>Saqia1-13.0</v>
      </c>
      <c r="C148" s="99">
        <f>Calc!O148*1000</f>
        <v>515.24493006355237</v>
      </c>
      <c r="D148" s="99">
        <f>Calc!P148*1000</f>
        <v>2.9162827402366361E-2</v>
      </c>
      <c r="E148" s="99">
        <f>Calc!X148</f>
        <v>6.1746133611388867</v>
      </c>
      <c r="F148" s="99">
        <f>Calc!Y148</f>
        <v>1.3018280178970758E-2</v>
      </c>
      <c r="G148" s="99">
        <f>Calc!AN148</f>
        <v>0.68886865434547973</v>
      </c>
      <c r="H148" s="5">
        <f>Calc!AO148</f>
        <v>1.5966988933225931E-3</v>
      </c>
      <c r="I148" s="8">
        <f>Calc!AH148</f>
        <v>176.65964013905869</v>
      </c>
      <c r="J148" s="8">
        <f>Calc!AI148</f>
        <v>0.55343886252301988</v>
      </c>
      <c r="K148" s="77">
        <f>Calc!AJ148</f>
        <v>72.881934804364334</v>
      </c>
      <c r="L148" s="77">
        <f>Calc!AK148</f>
        <v>1.2276918751197956</v>
      </c>
      <c r="M148" s="99">
        <f>Calc!AP148</f>
        <v>110.31950000000001</v>
      </c>
      <c r="N148" s="99">
        <f>Calc!AQ148</f>
        <v>0.50249999999999995</v>
      </c>
      <c r="O148" s="99">
        <f>Calc!AW148</f>
        <v>110.027</v>
      </c>
      <c r="P148" s="99">
        <f>Calc!AX148</f>
        <v>0.53088638219999995</v>
      </c>
      <c r="Q148" s="77">
        <f>Calc!BB148</f>
        <v>99.465426409356795</v>
      </c>
      <c r="R148" s="77">
        <f>Calc!BC148</f>
        <v>1.6821228806241779</v>
      </c>
      <c r="S148" s="1">
        <f>Input!E148</f>
        <v>13</v>
      </c>
    </row>
    <row r="149" spans="1:19" s="156" customFormat="1" x14ac:dyDescent="0.2">
      <c r="A149" s="156">
        <f>Input!A149</f>
        <v>8717</v>
      </c>
      <c r="B149" s="156" t="str">
        <f>Input!B149</f>
        <v>Hu1-13</v>
      </c>
      <c r="C149" s="157">
        <f>Calc!O149*1000</f>
        <v>13710.861610575697</v>
      </c>
      <c r="D149" s="157">
        <f>Calc!P149*1000</f>
        <v>0.95719566932009792</v>
      </c>
      <c r="E149" s="157">
        <f>Calc!X149</f>
        <v>0.93858050185759234</v>
      </c>
      <c r="F149" s="157">
        <f>Calc!Y149</f>
        <v>4.4996410287262319E-3</v>
      </c>
      <c r="G149" s="157">
        <f>Calc!AN149</f>
        <v>1.0057618703558808</v>
      </c>
      <c r="H149" s="157">
        <f>Calc!AO149</f>
        <v>2.5181505417955796E-3</v>
      </c>
      <c r="I149" s="158">
        <f>Calc!AH149</f>
        <v>44894.19397408126</v>
      </c>
      <c r="J149" s="158">
        <f>Calc!AI149</f>
        <v>242.79034804967293</v>
      </c>
      <c r="K149" s="159">
        <f>Calc!AJ149</f>
        <v>1.6472786745589385</v>
      </c>
      <c r="L149" s="159">
        <f>Calc!AK149</f>
        <v>1.7441412587995055</v>
      </c>
      <c r="M149" s="157" t="str">
        <f>Calc!AP149</f>
        <v>Out of range</v>
      </c>
      <c r="N149" s="157" t="e">
        <f>Calc!AQ149</f>
        <v>#VALUE!</v>
      </c>
      <c r="O149" s="157" t="str">
        <f>Calc!AW149</f>
        <v>Out of range</v>
      </c>
      <c r="P149" s="157">
        <f>Calc!AX149</f>
        <v>262.39812666360001</v>
      </c>
      <c r="Q149" s="159" t="e">
        <f>Calc!BB149</f>
        <v>#VALUE!</v>
      </c>
      <c r="R149" s="159" t="e">
        <f>Calc!BC149</f>
        <v>#VALUE!</v>
      </c>
      <c r="S149" s="156">
        <f>Input!E149</f>
        <v>0</v>
      </c>
    </row>
    <row r="150" spans="1:19" x14ac:dyDescent="0.2">
      <c r="A150" s="56"/>
      <c r="B150" s="56"/>
      <c r="C150" s="106"/>
      <c r="D150" s="106"/>
      <c r="E150" s="106"/>
      <c r="F150" s="106"/>
      <c r="G150" s="106"/>
      <c r="H150" s="70"/>
      <c r="I150" s="72"/>
      <c r="J150" s="72"/>
      <c r="K150" s="107"/>
      <c r="L150" s="107"/>
      <c r="M150" s="106"/>
      <c r="N150" s="106"/>
      <c r="O150" s="106"/>
      <c r="P150" s="106"/>
      <c r="Q150" s="107"/>
      <c r="R150" s="107"/>
      <c r="S150" s="56"/>
    </row>
    <row r="151" spans="1:19" s="156" customFormat="1" x14ac:dyDescent="0.2">
      <c r="A151" s="156">
        <f>Input!A151</f>
        <v>8717</v>
      </c>
      <c r="B151" s="156" t="str">
        <f>Input!B151</f>
        <v>Hu1-13</v>
      </c>
      <c r="C151" s="157">
        <f>Calc!O151*1000</f>
        <v>13713.955510871323</v>
      </c>
      <c r="D151" s="157">
        <f>Calc!P151*1000</f>
        <v>0.93568772115777465</v>
      </c>
      <c r="E151" s="157">
        <f>Calc!X151</f>
        <v>0.95487584765524725</v>
      </c>
      <c r="F151" s="157">
        <f>Calc!Y151</f>
        <v>5.1625036709930117E-3</v>
      </c>
      <c r="G151" s="157">
        <f>Calc!AN151</f>
        <v>1.0099839067788108</v>
      </c>
      <c r="H151" s="157">
        <f>Calc!AO151</f>
        <v>3.0171457712159073E-3</v>
      </c>
      <c r="I151" s="158">
        <f>Calc!AH151</f>
        <v>44323.298597724948</v>
      </c>
      <c r="J151" s="158">
        <f>Calc!AI151</f>
        <v>273.76339298831726</v>
      </c>
      <c r="K151" s="159">
        <f>Calc!AJ151</f>
        <v>0.42189459451358324</v>
      </c>
      <c r="L151" s="159">
        <f>Calc!AK151</f>
        <v>1.3647723115522137</v>
      </c>
      <c r="M151" s="157" t="str">
        <f>Calc!AP151</f>
        <v>Out of range</v>
      </c>
      <c r="N151" s="157" t="e">
        <f>Calc!AQ151</f>
        <v>#VALUE!</v>
      </c>
      <c r="O151" s="157" t="str">
        <f>Calc!AW151</f>
        <v>Out of range</v>
      </c>
      <c r="P151" s="157">
        <f>Calc!AX151</f>
        <v>0</v>
      </c>
      <c r="Q151" s="159" t="e">
        <f>Calc!BB151</f>
        <v>#VALUE!</v>
      </c>
      <c r="R151" s="159" t="e">
        <f>Calc!BC151</f>
        <v>#VALUE!</v>
      </c>
      <c r="S151" s="156">
        <f>Input!E151</f>
        <v>0</v>
      </c>
    </row>
    <row r="152" spans="1:19" x14ac:dyDescent="0.2">
      <c r="A152" s="1">
        <f>Input!A152</f>
        <v>9181</v>
      </c>
      <c r="B152" s="1" t="str">
        <f>Input!B152</f>
        <v>Saqia1-15.0</v>
      </c>
      <c r="C152" s="99">
        <f>Calc!O152*1000</f>
        <v>1126.9765929701375</v>
      </c>
      <c r="D152" s="99">
        <f>Calc!P152*1000</f>
        <v>6.9524744396909519E-2</v>
      </c>
      <c r="E152" s="99">
        <f>Calc!X152</f>
        <v>5.9315539191931475</v>
      </c>
      <c r="F152" s="99">
        <f>Calc!Y152</f>
        <v>1.2112795264183978E-2</v>
      </c>
      <c r="G152" s="99">
        <f>Calc!AN152</f>
        <v>0.68709844789135621</v>
      </c>
      <c r="H152" s="5">
        <f>Calc!AO152</f>
        <v>1.2808969494071116E-3</v>
      </c>
      <c r="I152" s="8">
        <f>Calc!AH152</f>
        <v>402.17938221832782</v>
      </c>
      <c r="J152" s="8">
        <f>Calc!AI152</f>
        <v>1.1117645384340906</v>
      </c>
      <c r="K152" s="77">
        <f>Calc!AJ152</f>
        <v>67.776107979327321</v>
      </c>
      <c r="L152" s="77">
        <f>Calc!AK152</f>
        <v>0.6723648733701818</v>
      </c>
      <c r="M152" s="99">
        <f>Calc!AP152</f>
        <v>110.85380000000001</v>
      </c>
      <c r="N152" s="99">
        <f>Calc!AQ152</f>
        <v>0.37309999999999999</v>
      </c>
      <c r="O152" s="99">
        <f>Calc!AW152</f>
        <v>110.7247</v>
      </c>
      <c r="P152" s="99">
        <f>Calc!AX152</f>
        <v>0.395526763</v>
      </c>
      <c r="Q152" s="77">
        <f>Calc!BB152</f>
        <v>92.67983903378466</v>
      </c>
      <c r="R152" s="77">
        <f>Calc!BC152</f>
        <v>0.92523832404396122</v>
      </c>
      <c r="S152" s="1">
        <f>Input!E152</f>
        <v>15</v>
      </c>
    </row>
    <row r="153" spans="1:19" s="156" customFormat="1" x14ac:dyDescent="0.2">
      <c r="A153" s="156">
        <f>Input!A153</f>
        <v>8717</v>
      </c>
      <c r="B153" s="156" t="str">
        <f>Input!B153</f>
        <v>Hu1-13</v>
      </c>
      <c r="C153" s="157">
        <f>Calc!O153*1000</f>
        <v>13713.392962927244</v>
      </c>
      <c r="D153" s="157">
        <f>Calc!P153*1000</f>
        <v>0.75090304746357417</v>
      </c>
      <c r="E153" s="157">
        <f>Calc!X153</f>
        <v>0.94241264182480622</v>
      </c>
      <c r="F153" s="157">
        <f>Calc!Y153</f>
        <v>4.9152573160899798E-3</v>
      </c>
      <c r="G153" s="157">
        <f>Calc!AN153</f>
        <v>1.0064436558698895</v>
      </c>
      <c r="H153" s="157">
        <f>Calc!AO153</f>
        <v>2.0378537908549302E-3</v>
      </c>
      <c r="I153" s="158">
        <f>Calc!AH153</f>
        <v>44750.209902077935</v>
      </c>
      <c r="J153" s="158">
        <f>Calc!AI153</f>
        <v>250.35907567183131</v>
      </c>
      <c r="K153" s="159">
        <f>Calc!AJ153</f>
        <v>0.20047655911947793</v>
      </c>
      <c r="L153" s="159">
        <f>Calc!AK153</f>
        <v>1.5360388363178199</v>
      </c>
      <c r="M153" s="157" t="str">
        <f>Calc!AP153</f>
        <v>Out of range</v>
      </c>
      <c r="N153" s="157" t="e">
        <f>Calc!AQ153</f>
        <v>#VALUE!</v>
      </c>
      <c r="O153" s="157" t="str">
        <f>Calc!AW153</f>
        <v>Out of range</v>
      </c>
      <c r="P153" s="157">
        <f>Calc!AX153</f>
        <v>0</v>
      </c>
      <c r="Q153" s="159" t="e">
        <f>Calc!BB153</f>
        <v>#VALUE!</v>
      </c>
      <c r="R153" s="159" t="e">
        <f>Calc!BC153</f>
        <v>#VALUE!</v>
      </c>
      <c r="S153" s="156">
        <f>Input!E153</f>
        <v>0</v>
      </c>
    </row>
    <row r="154" spans="1:19" x14ac:dyDescent="0.2">
      <c r="A154" s="1">
        <f>Input!A154</f>
        <v>9182</v>
      </c>
      <c r="B154" s="1" t="str">
        <f>Input!B154</f>
        <v>Saqia1-17.0</v>
      </c>
      <c r="C154" s="99">
        <f>Calc!O154*1000</f>
        <v>976.01779103979322</v>
      </c>
      <c r="D154" s="99">
        <f>Calc!P154*1000</f>
        <v>3.683468272933213E-2</v>
      </c>
      <c r="E154" s="99">
        <f>Calc!X154</f>
        <v>14.39530602408882</v>
      </c>
      <c r="F154" s="99">
        <f>Calc!Y154</f>
        <v>3.045379999221768E-2</v>
      </c>
      <c r="G154" s="99">
        <f>Calc!AN154</f>
        <v>0.58994747784949986</v>
      </c>
      <c r="H154" s="5">
        <f>Calc!AO154</f>
        <v>1.4666852562444698E-3</v>
      </c>
      <c r="I154" s="8">
        <f>Calc!AH154</f>
        <v>122.92454039356936</v>
      </c>
      <c r="J154" s="8">
        <f>Calc!AI154</f>
        <v>0.40124849966783444</v>
      </c>
      <c r="K154" s="77">
        <f>Calc!AJ154</f>
        <v>75.117265890008554</v>
      </c>
      <c r="L154" s="77">
        <f>Calc!AK154</f>
        <v>0.6203209011143912</v>
      </c>
      <c r="M154" s="99">
        <f>Calc!AP154</f>
        <v>85.842799999999997</v>
      </c>
      <c r="N154" s="99">
        <f>Calc!AQ154</f>
        <v>0.32440000000000002</v>
      </c>
      <c r="O154" s="99">
        <f>Calc!AW154</f>
        <v>85.481399999999994</v>
      </c>
      <c r="P154" s="99">
        <f>Calc!AX154</f>
        <v>0.40119868469999997</v>
      </c>
      <c r="Q154" s="77">
        <f>Calc!BB154</f>
        <v>95.645296297922101</v>
      </c>
      <c r="R154" s="77">
        <f>Calc!BC154</f>
        <v>0.79725311533476351</v>
      </c>
      <c r="S154" s="1">
        <f>Input!E154</f>
        <v>17</v>
      </c>
    </row>
    <row r="155" spans="1:19" s="156" customFormat="1" x14ac:dyDescent="0.2">
      <c r="A155" s="156">
        <f>Input!A155</f>
        <v>8717</v>
      </c>
      <c r="B155" s="156" t="str">
        <f>Input!B155</f>
        <v>Hu1-13</v>
      </c>
      <c r="C155" s="157">
        <f>Calc!O155*1000</f>
        <v>13714.15911599133</v>
      </c>
      <c r="D155" s="157">
        <f>Calc!P155*1000</f>
        <v>0.60522355911549475</v>
      </c>
      <c r="E155" s="157">
        <f>Calc!X155</f>
        <v>0.93578564074718118</v>
      </c>
      <c r="F155" s="157">
        <f>Calc!Y155</f>
        <v>3.2890560333949676E-3</v>
      </c>
      <c r="G155" s="157">
        <f>Calc!AN155</f>
        <v>1.0050404972224456</v>
      </c>
      <c r="H155" s="157">
        <f>Calc!AO155</f>
        <v>2.1851007313082814E-3</v>
      </c>
      <c r="I155" s="158">
        <f>Calc!AH155</f>
        <v>45006.80264288839</v>
      </c>
      <c r="J155" s="158">
        <f>Calc!AI155</f>
        <v>185.99542022609697</v>
      </c>
      <c r="K155" s="159">
        <f>Calc!AJ155</f>
        <v>0.31132851995230304</v>
      </c>
      <c r="L155" s="159">
        <f>Calc!AK155</f>
        <v>0.9143871833125764</v>
      </c>
      <c r="M155" s="157" t="str">
        <f>Calc!AP155</f>
        <v>Out of range</v>
      </c>
      <c r="N155" s="157" t="e">
        <f>Calc!AQ155</f>
        <v>#VALUE!</v>
      </c>
      <c r="O155" s="157" t="str">
        <f>Calc!AW155</f>
        <v>Out of range</v>
      </c>
      <c r="P155" s="157">
        <f>Calc!AX155</f>
        <v>93.957492182300001</v>
      </c>
      <c r="Q155" s="159" t="e">
        <f>Calc!BB155</f>
        <v>#VALUE!</v>
      </c>
      <c r="R155" s="159" t="e">
        <f>Calc!BC155</f>
        <v>#VALUE!</v>
      </c>
      <c r="S155" s="156">
        <f>Input!E155</f>
        <v>0</v>
      </c>
    </row>
    <row r="156" spans="1:19" x14ac:dyDescent="0.2">
      <c r="A156" s="56"/>
      <c r="B156" s="56"/>
      <c r="C156" s="106"/>
      <c r="D156" s="106"/>
      <c r="E156" s="106"/>
      <c r="F156" s="106"/>
      <c r="G156" s="106"/>
      <c r="H156" s="70"/>
      <c r="I156" s="72"/>
      <c r="J156" s="72"/>
      <c r="K156" s="107"/>
      <c r="L156" s="107"/>
      <c r="M156" s="106"/>
      <c r="N156" s="106"/>
      <c r="O156" s="106"/>
      <c r="P156" s="106"/>
      <c r="Q156" s="107"/>
      <c r="R156" s="107"/>
      <c r="S156" s="56"/>
    </row>
    <row r="157" spans="1:19" s="156" customFormat="1" x14ac:dyDescent="0.2">
      <c r="A157" s="156">
        <f>Input!A157</f>
        <v>8717</v>
      </c>
      <c r="B157" s="156" t="str">
        <f>Input!B157</f>
        <v>Hu1-13</v>
      </c>
      <c r="C157" s="157">
        <f>Calc!O157*1000</f>
        <v>13713.110456517559</v>
      </c>
      <c r="D157" s="157">
        <f>Calc!P157*1000</f>
        <v>1.3918250776074552</v>
      </c>
      <c r="E157" s="157">
        <f>Calc!X157</f>
        <v>0.98223719092818373</v>
      </c>
      <c r="F157" s="157">
        <f>Calc!Y157</f>
        <v>8.3437560529549207E-3</v>
      </c>
      <c r="G157" s="157">
        <f>Calc!AN157</f>
        <v>1.0010703263046423</v>
      </c>
      <c r="H157" s="157">
        <f>Calc!AO157</f>
        <v>4.3404817035524778E-3</v>
      </c>
      <c r="I157" s="158">
        <f>Calc!AH157</f>
        <v>42705.713351080383</v>
      </c>
      <c r="J157" s="158">
        <f>Calc!AI157</f>
        <v>407.27058849052355</v>
      </c>
      <c r="K157" s="159">
        <f>Calc!AJ157</f>
        <v>3.3193768081369868</v>
      </c>
      <c r="L157" s="159">
        <f>Calc!AK157</f>
        <v>2.8908569108455513</v>
      </c>
      <c r="M157" s="157">
        <f>Calc!AP157</f>
        <v>613.4692</v>
      </c>
      <c r="N157" s="157" t="e">
        <f>Calc!AQ157</f>
        <v>#VALUE!</v>
      </c>
      <c r="O157" s="157">
        <f>Calc!AW157</f>
        <v>613.4674</v>
      </c>
      <c r="P157" s="157">
        <f>Calc!AX157</f>
        <v>277.58627666659999</v>
      </c>
      <c r="Q157" s="159">
        <f>Calc!BB157</f>
        <v>18.795546801873986</v>
      </c>
      <c r="R157" s="159">
        <f>Calc!BC157</f>
        <v>22.031549720962428</v>
      </c>
      <c r="S157" s="156">
        <f>Input!E157</f>
        <v>0</v>
      </c>
    </row>
    <row r="158" spans="1:19" x14ac:dyDescent="0.2">
      <c r="A158" s="1">
        <f>Input!A158</f>
        <v>9194</v>
      </c>
      <c r="B158" s="1" t="str">
        <f>Input!B158</f>
        <v>FR-21-3.5</v>
      </c>
      <c r="C158" s="99">
        <f>Calc!O158*1000</f>
        <v>26.206976489331126</v>
      </c>
      <c r="D158" s="99">
        <f>Calc!P158*1000</f>
        <v>1.5942095004746588E-2</v>
      </c>
      <c r="E158" s="99">
        <f>Calc!X158</f>
        <v>3.6298861769358579E-2</v>
      </c>
      <c r="F158" s="99">
        <f>Calc!Y158</f>
        <v>1.5823592468795542E-4</v>
      </c>
      <c r="G158" s="99">
        <f>Calc!AN158</f>
        <v>3.2355263089568029E-2</v>
      </c>
      <c r="H158" s="5">
        <f>Calc!AO158</f>
        <v>8.4888131982675786E-4</v>
      </c>
      <c r="I158" s="8">
        <f>Calc!AH158</f>
        <v>71.56456298975921</v>
      </c>
      <c r="J158" s="8">
        <f>Calc!AI158</f>
        <v>1.9028299271987259</v>
      </c>
      <c r="K158" s="77">
        <f>Calc!AJ158</f>
        <v>-26.715004608336201</v>
      </c>
      <c r="L158" s="77">
        <f>Calc!AK158</f>
        <v>9.4639313237443634</v>
      </c>
      <c r="M158" s="99">
        <f>Calc!AP158</f>
        <v>3.6922999999999999</v>
      </c>
      <c r="N158" s="99">
        <f>Calc!AQ158</f>
        <v>0.1089</v>
      </c>
      <c r="O158" s="99">
        <f>Calc!AW158</f>
        <v>3.6541999999999999</v>
      </c>
      <c r="P158" s="99">
        <f>Calc!AX158</f>
        <v>0.1153548397</v>
      </c>
      <c r="Q158" s="77">
        <f>Calc!BB158</f>
        <v>-26.992343274725858</v>
      </c>
      <c r="R158" s="77">
        <f>Calc!BC158</f>
        <v>9.5621840589864071</v>
      </c>
      <c r="S158" s="1">
        <f>Input!E158</f>
        <v>3.5</v>
      </c>
    </row>
    <row r="159" spans="1:19" s="156" customFormat="1" x14ac:dyDescent="0.2">
      <c r="A159" s="156">
        <f>Input!A159</f>
        <v>8717</v>
      </c>
      <c r="B159" s="156" t="str">
        <f>Input!B159</f>
        <v>Hu1-13</v>
      </c>
      <c r="C159" s="157">
        <f>Calc!O159*1000</f>
        <v>13712.127848333335</v>
      </c>
      <c r="D159" s="157">
        <f>Calc!P159*1000</f>
        <v>1.8533069439893493</v>
      </c>
      <c r="E159" s="157">
        <f>Calc!X159</f>
        <v>0.98274209649675182</v>
      </c>
      <c r="F159" s="157">
        <f>Calc!Y159</f>
        <v>1.6178938397010911E-2</v>
      </c>
      <c r="G159" s="157">
        <f>Calc!AN159</f>
        <v>1.0041282119527284</v>
      </c>
      <c r="H159" s="157">
        <f>Calc!AO159</f>
        <v>4.8128396629113857E-3</v>
      </c>
      <c r="I159" s="158">
        <f>Calc!AH159</f>
        <v>42811.087052331655</v>
      </c>
      <c r="J159" s="158">
        <f>Calc!AI159</f>
        <v>734.04138685635019</v>
      </c>
      <c r="K159" s="159">
        <f>Calc!AJ159</f>
        <v>-2.8592297437313174</v>
      </c>
      <c r="L159" s="159">
        <f>Calc!AK159</f>
        <v>5.6862913923533611</v>
      </c>
      <c r="M159" s="157" t="str">
        <f>Calc!AP159</f>
        <v>Out of range</v>
      </c>
      <c r="N159" s="157" t="e">
        <f>Calc!AQ159</f>
        <v>#VALUE!</v>
      </c>
      <c r="O159" s="157" t="str">
        <f>Calc!AW159</f>
        <v>Out of range</v>
      </c>
      <c r="P159" s="157">
        <f>Calc!AX159</f>
        <v>239.0895568439</v>
      </c>
      <c r="Q159" s="159" t="e">
        <f>Calc!BB159</f>
        <v>#VALUE!</v>
      </c>
      <c r="R159" s="159" t="e">
        <f>Calc!BC159</f>
        <v>#VALUE!</v>
      </c>
      <c r="S159" s="156">
        <f>Input!E159</f>
        <v>0</v>
      </c>
    </row>
    <row r="160" spans="1:19" x14ac:dyDescent="0.2">
      <c r="A160" s="1">
        <f>Input!A160</f>
        <v>9195</v>
      </c>
      <c r="B160" s="1" t="str">
        <f>Input!B160</f>
        <v>FR-21-6.25</v>
      </c>
      <c r="C160" s="99">
        <f>Calc!O160*1000</f>
        <v>42.75419310361805</v>
      </c>
      <c r="D160" s="99">
        <f>Calc!P160*1000</f>
        <v>7.2924938716709842E-3</v>
      </c>
      <c r="E160" s="99">
        <f>Calc!X160</f>
        <v>2.6434694260628125E-2</v>
      </c>
      <c r="F160" s="99">
        <f>Calc!Y160</f>
        <v>6.6411953779719888E-5</v>
      </c>
      <c r="G160" s="99">
        <f>Calc!AN160</f>
        <v>3.2594184986406059E-2</v>
      </c>
      <c r="H160" s="5">
        <f>Calc!AO160</f>
        <v>5.4019622092473462E-4</v>
      </c>
      <c r="I160" s="8">
        <f>Calc!AH160</f>
        <v>161.69986274044516</v>
      </c>
      <c r="J160" s="8">
        <f>Calc!AI160</f>
        <v>2.7103902667398692</v>
      </c>
      <c r="K160" s="77">
        <f>Calc!AJ160</f>
        <v>-15.447095230056052</v>
      </c>
      <c r="L160" s="77">
        <f>Calc!AK160</f>
        <v>4.0685394252306111</v>
      </c>
      <c r="M160" s="99">
        <f>Calc!AP160</f>
        <v>3.6766000000000001</v>
      </c>
      <c r="N160" s="99">
        <f>Calc!AQ160</f>
        <v>6.3399999999999998E-2</v>
      </c>
      <c r="O160" s="99">
        <f>Calc!AW160</f>
        <v>3.6597</v>
      </c>
      <c r="P160" s="99">
        <f>Calc!AX160</f>
        <v>6.3949490400000003E-2</v>
      </c>
      <c r="Q160" s="77">
        <f>Calc!BB160</f>
        <v>-15.607700039864083</v>
      </c>
      <c r="R160" s="77">
        <f>Calc!BC160</f>
        <v>4.1108413559176729</v>
      </c>
      <c r="S160" s="1">
        <f>Input!E160</f>
        <v>6.25</v>
      </c>
    </row>
    <row r="161" spans="1:19" s="156" customFormat="1" x14ac:dyDescent="0.2">
      <c r="A161" s="156">
        <f>Input!A161</f>
        <v>8717</v>
      </c>
      <c r="B161" s="156" t="str">
        <f>Input!B161</f>
        <v>Hu1-13</v>
      </c>
      <c r="C161" s="157">
        <f>Calc!O161*1000</f>
        <v>13712.359958007359</v>
      </c>
      <c r="D161" s="157">
        <f>Calc!P161*1000</f>
        <v>2.4864495769851671</v>
      </c>
      <c r="E161" s="157">
        <f>Calc!X161</f>
        <v>1.0068013195746039</v>
      </c>
      <c r="F161" s="157">
        <f>Calc!Y161</f>
        <v>1.5691234298719721E-2</v>
      </c>
      <c r="G161" s="157">
        <f>Calc!AN161</f>
        <v>1.003546302018953</v>
      </c>
      <c r="H161" s="157">
        <f>Calc!AO161</f>
        <v>5.2239111816623019E-3</v>
      </c>
      <c r="I161" s="158">
        <f>Calc!AH161</f>
        <v>41764.533648952645</v>
      </c>
      <c r="J161" s="158">
        <f>Calc!AI161</f>
        <v>686.21475481265713</v>
      </c>
      <c r="K161" s="159">
        <f>Calc!AJ161</f>
        <v>-0.38860821305597426</v>
      </c>
      <c r="L161" s="159">
        <f>Calc!AK161</f>
        <v>5.7311835672178537</v>
      </c>
      <c r="M161" s="157" t="str">
        <f>Calc!AP161</f>
        <v>Out of range</v>
      </c>
      <c r="N161" s="157" t="e">
        <f>Calc!AQ161</f>
        <v>#VALUE!</v>
      </c>
      <c r="O161" s="157" t="str">
        <f>Calc!AW161</f>
        <v>Out of range</v>
      </c>
      <c r="P161" s="157">
        <f>Calc!AX161</f>
        <v>280.52405471409998</v>
      </c>
      <c r="Q161" s="159" t="e">
        <f>Calc!BB161</f>
        <v>#VALUE!</v>
      </c>
      <c r="R161" s="159" t="e">
        <f>Calc!BC161</f>
        <v>#VALUE!</v>
      </c>
      <c r="S161" s="156">
        <f>Input!E161</f>
        <v>0</v>
      </c>
    </row>
    <row r="162" spans="1:19" x14ac:dyDescent="0.2">
      <c r="A162" s="1">
        <f>Input!A162</f>
        <v>9196</v>
      </c>
      <c r="B162" s="1" t="str">
        <f>Input!B162</f>
        <v>FR-21-11.5</v>
      </c>
      <c r="C162" s="99">
        <f>Calc!O162*1000</f>
        <v>43.276579606467429</v>
      </c>
      <c r="D162" s="99">
        <f>Calc!P162*1000</f>
        <v>5.1144586774422556E-3</v>
      </c>
      <c r="E162" s="99">
        <f>Calc!X162</f>
        <v>2.3905563629890641E-2</v>
      </c>
      <c r="F162" s="99">
        <f>Calc!Y162</f>
        <v>6.4732334765746607E-5</v>
      </c>
      <c r="G162" s="99">
        <f>Calc!AN162</f>
        <v>5.6444079823954052E-2</v>
      </c>
      <c r="H162" s="5">
        <f>Calc!AO162</f>
        <v>6.5407538832252014E-4</v>
      </c>
      <c r="I162" s="8">
        <f>Calc!AH162</f>
        <v>313.13420435747065</v>
      </c>
      <c r="J162" s="8">
        <f>Calc!AI162</f>
        <v>3.7261749587344442</v>
      </c>
      <c r="K162" s="77">
        <f>Calc!AJ162</f>
        <v>-23.10660895908412</v>
      </c>
      <c r="L162" s="77">
        <f>Calc!AK162</f>
        <v>3.7773246400694873</v>
      </c>
      <c r="M162" s="99">
        <f>Calc!AP162</f>
        <v>6.5004</v>
      </c>
      <c r="N162" s="99">
        <f>Calc!AQ162</f>
        <v>8.4400000000000003E-2</v>
      </c>
      <c r="O162" s="99">
        <f>Calc!AW162</f>
        <v>6.4852999999999996</v>
      </c>
      <c r="P162" s="99">
        <f>Calc!AX162</f>
        <v>8.4316350200000001E-2</v>
      </c>
      <c r="Q162" s="77">
        <f>Calc!BB162</f>
        <v>-23.534044669491376</v>
      </c>
      <c r="R162" s="77">
        <f>Calc!BC162</f>
        <v>3.8472032577658428</v>
      </c>
      <c r="S162" s="1">
        <v>11.5</v>
      </c>
    </row>
    <row r="163" spans="1:19" s="156" customFormat="1" x14ac:dyDescent="0.2">
      <c r="A163" s="156">
        <f>Input!A163</f>
        <v>8717</v>
      </c>
      <c r="B163" s="156" t="str">
        <f>Input!B163</f>
        <v>Hu1-13</v>
      </c>
      <c r="C163" s="157">
        <f>Calc!O163*1000</f>
        <v>13713.270374591631</v>
      </c>
      <c r="D163" s="157">
        <f>Calc!P163*1000</f>
        <v>3.8241497814756529</v>
      </c>
      <c r="E163" s="157">
        <f>Calc!X163</f>
        <v>0.98751869526443681</v>
      </c>
      <c r="F163" s="157">
        <f>Calc!Y163</f>
        <v>1.6279846303782718E-2</v>
      </c>
      <c r="G163" s="157">
        <f>Calc!AN163</f>
        <v>1.0022479118297809</v>
      </c>
      <c r="H163" s="157">
        <f>Calc!AO163</f>
        <v>4.9744698515375666E-3</v>
      </c>
      <c r="I163" s="158">
        <f>Calc!AH163</f>
        <v>42527.775323260335</v>
      </c>
      <c r="J163" s="158">
        <f>Calc!AI163</f>
        <v>732.08571140782033</v>
      </c>
      <c r="K163" s="159">
        <f>Calc!AJ163</f>
        <v>-2.4630884681492438</v>
      </c>
      <c r="L163" s="159">
        <f>Calc!AK163</f>
        <v>5.5706922677125812</v>
      </c>
      <c r="M163" s="157" t="str">
        <f>Calc!AP163</f>
        <v>Out of range</v>
      </c>
      <c r="N163" s="157" t="e">
        <f>Calc!AQ163</f>
        <v>#VALUE!</v>
      </c>
      <c r="O163" s="157" t="str">
        <f>Calc!AW163</f>
        <v>Out of range</v>
      </c>
      <c r="P163" s="157">
        <f>Calc!AX163</f>
        <v>266.91493420109998</v>
      </c>
      <c r="Q163" s="159" t="e">
        <f>Calc!BB163</f>
        <v>#VALUE!</v>
      </c>
      <c r="R163" s="159" t="e">
        <f>Calc!BC163</f>
        <v>#VALUE!</v>
      </c>
      <c r="S163" s="156">
        <f>Input!E163</f>
        <v>0</v>
      </c>
    </row>
    <row r="164" spans="1:19" x14ac:dyDescent="0.2">
      <c r="A164" s="1">
        <f>Input!A164</f>
        <v>9197</v>
      </c>
      <c r="B164" s="1" t="str">
        <f>Input!B164</f>
        <v>FR-21-19</v>
      </c>
      <c r="C164" s="99">
        <f>Calc!O164*1000</f>
        <v>38.506553632722536</v>
      </c>
      <c r="D164" s="99">
        <f>Calc!P164*1000</f>
        <v>5.9042278276046547E-3</v>
      </c>
      <c r="E164" s="99">
        <f>Calc!X164</f>
        <v>3.4668425373379871E-2</v>
      </c>
      <c r="F164" s="99">
        <f>Calc!Y164</f>
        <v>9.7246970039332765E-5</v>
      </c>
      <c r="G164" s="99">
        <f>Calc!AN164</f>
        <v>8.8522504811664987E-2</v>
      </c>
      <c r="H164" s="5">
        <f>Calc!AO164</f>
        <v>1.0325110145913514E-3</v>
      </c>
      <c r="I164" s="8">
        <f>Calc!AH164</f>
        <v>300.78028974779858</v>
      </c>
      <c r="J164" s="8">
        <f>Calc!AI164</f>
        <v>3.6079803823120917</v>
      </c>
      <c r="K164" s="77">
        <f>Calc!AJ164</f>
        <v>-23.166945806447735</v>
      </c>
      <c r="L164" s="77">
        <f>Calc!AK164</f>
        <v>4.6490109996616038</v>
      </c>
      <c r="M164" s="99">
        <f>Calc!AP164</f>
        <v>10.376899999999999</v>
      </c>
      <c r="N164" s="99">
        <f>Calc!AQ164</f>
        <v>0.1376</v>
      </c>
      <c r="O164" s="99">
        <f>Calc!AW164</f>
        <v>10.3522</v>
      </c>
      <c r="P164" s="99">
        <f>Calc!AX164</f>
        <v>0.1332478047</v>
      </c>
      <c r="Q164" s="77">
        <f>Calc!BB164</f>
        <v>-23.854787617999662</v>
      </c>
      <c r="R164" s="77">
        <f>Calc!BC164</f>
        <v>4.7870516142558941</v>
      </c>
      <c r="S164" s="1">
        <f>Input!E164</f>
        <v>19</v>
      </c>
    </row>
    <row r="165" spans="1:19" s="156" customFormat="1" x14ac:dyDescent="0.2">
      <c r="A165" s="156">
        <f>Input!A165</f>
        <v>8717</v>
      </c>
      <c r="B165" s="156" t="str">
        <f>Input!B165</f>
        <v>Hu1-13</v>
      </c>
      <c r="C165" s="157">
        <f>Calc!O165*1000</f>
        <v>13710.268354060359</v>
      </c>
      <c r="D165" s="157">
        <f>Calc!P165*1000</f>
        <v>1.9859330514866371</v>
      </c>
      <c r="E165" s="157">
        <f>Calc!X165</f>
        <v>0.98848656822411474</v>
      </c>
      <c r="F165" s="157">
        <f>Calc!Y165</f>
        <v>1.7560959860861682E-2</v>
      </c>
      <c r="G165" s="157">
        <f>Calc!AN165</f>
        <v>1.000025353296478</v>
      </c>
      <c r="H165" s="157">
        <f>Calc!AO165</f>
        <v>4.9357877806824463E-3</v>
      </c>
      <c r="I165" s="158">
        <f>Calc!AH165</f>
        <v>42382.638113847534</v>
      </c>
      <c r="J165" s="158">
        <f>Calc!AI165</f>
        <v>781.44302787761592</v>
      </c>
      <c r="K165" s="159">
        <f>Calc!AJ165</f>
        <v>-1.2718985337006883</v>
      </c>
      <c r="L165" s="159">
        <f>Calc!AK165</f>
        <v>5.1838403287016694</v>
      </c>
      <c r="M165" s="157" t="str">
        <f>Calc!AP165</f>
        <v>Out of range</v>
      </c>
      <c r="N165" s="157" t="e">
        <f>Calc!AQ165</f>
        <v>#VALUE!</v>
      </c>
      <c r="O165" s="157" t="str">
        <f>Calc!AW165</f>
        <v>Out of range</v>
      </c>
      <c r="P165" s="157">
        <f>Calc!AX165</f>
        <v>298.46131366430001</v>
      </c>
      <c r="Q165" s="159" t="e">
        <f>Calc!BB165</f>
        <v>#VALUE!</v>
      </c>
      <c r="R165" s="159" t="e">
        <f>Calc!BC165</f>
        <v>#VALUE!</v>
      </c>
      <c r="S165" s="156">
        <f>Input!E165</f>
        <v>0</v>
      </c>
    </row>
    <row r="166" spans="1:19" x14ac:dyDescent="0.2">
      <c r="A166" s="1">
        <f>Input!A166</f>
        <v>9198</v>
      </c>
      <c r="B166" s="1" t="str">
        <f>Input!B166</f>
        <v>FR-25-17.5</v>
      </c>
      <c r="C166" s="99">
        <f>Calc!O166*1000</f>
        <v>109.26480560422533</v>
      </c>
      <c r="D166" s="99">
        <f>Calc!P166*1000</f>
        <v>8.8882915243846811E-3</v>
      </c>
      <c r="E166" s="99">
        <f>Calc!X166</f>
        <v>2.4980341695127986E-2</v>
      </c>
      <c r="F166" s="99">
        <f>Calc!Y166</f>
        <v>6.9067756357613295E-5</v>
      </c>
      <c r="G166" s="99">
        <f>Calc!AN166</f>
        <v>8.1786828419308968E-2</v>
      </c>
      <c r="H166" s="5">
        <f>Calc!AO166</f>
        <v>5.9622786390995449E-4</v>
      </c>
      <c r="I166" s="8">
        <f>Calc!AH166</f>
        <v>1095.6404822695506</v>
      </c>
      <c r="J166" s="8">
        <f>Calc!AI166</f>
        <v>8.541949667798562</v>
      </c>
      <c r="K166" s="77">
        <f>Calc!AJ166</f>
        <v>-24.374789266060624</v>
      </c>
      <c r="L166" s="77">
        <f>Calc!AK166</f>
        <v>1.9924862371248111</v>
      </c>
      <c r="M166" s="99">
        <f>Calc!AP166</f>
        <v>9.5640000000000001</v>
      </c>
      <c r="N166" s="99">
        <f>Calc!AQ166</f>
        <v>6.7599999999999993E-2</v>
      </c>
      <c r="O166" s="99">
        <f>Calc!AW166</f>
        <v>9.5577000000000005</v>
      </c>
      <c r="P166" s="99">
        <f>Calc!AX166</f>
        <v>7.2745719E-2</v>
      </c>
      <c r="Q166" s="77">
        <f>Calc!BB166</f>
        <v>-25.042197422260863</v>
      </c>
      <c r="R166" s="77">
        <f>Calc!BC166</f>
        <v>2.0470491454488142</v>
      </c>
      <c r="S166" s="1">
        <v>17.5</v>
      </c>
    </row>
    <row r="167" spans="1:19" s="156" customFormat="1" x14ac:dyDescent="0.2">
      <c r="A167" s="156">
        <f>Input!A167</f>
        <v>8717</v>
      </c>
      <c r="B167" s="156" t="str">
        <f>Input!B167</f>
        <v>Hu1-13</v>
      </c>
      <c r="C167" s="157">
        <f>Calc!O167*1000</f>
        <v>13717.743885664568</v>
      </c>
      <c r="D167" s="157">
        <f>Calc!P167*1000</f>
        <v>2.7164150480166618</v>
      </c>
      <c r="E167" s="157">
        <f>Calc!X167</f>
        <v>0.99940598789846091</v>
      </c>
      <c r="F167" s="157">
        <f>Calc!Y167</f>
        <v>1.4632094006383687E-2</v>
      </c>
      <c r="G167" s="157">
        <f>Calc!AN167</f>
        <v>1.0045896839216764</v>
      </c>
      <c r="H167" s="157">
        <f>Calc!AO167</f>
        <v>4.878252391404758E-3</v>
      </c>
      <c r="I167" s="158">
        <f>Calc!AH167</f>
        <v>42133.860147331296</v>
      </c>
      <c r="J167" s="158">
        <f>Calc!AI167</f>
        <v>649.86468700574346</v>
      </c>
      <c r="K167" s="159">
        <f>Calc!AJ167</f>
        <v>0.31428424124180232</v>
      </c>
      <c r="L167" s="159">
        <f>Calc!AK167</f>
        <v>6.3763683914553573</v>
      </c>
      <c r="M167" s="157" t="str">
        <f>Calc!AP167</f>
        <v>Out of range</v>
      </c>
      <c r="N167" s="157" t="e">
        <f>Calc!AQ167</f>
        <v>#VALUE!</v>
      </c>
      <c r="O167" s="157" t="str">
        <f>Calc!AW167</f>
        <v>Out of range</v>
      </c>
      <c r="P167" s="157">
        <f>Calc!AX167</f>
        <v>270.74618310720001</v>
      </c>
      <c r="Q167" s="159" t="e">
        <f>Calc!BB167</f>
        <v>#VALUE!</v>
      </c>
      <c r="R167" s="159" t="e">
        <f>Calc!BC167</f>
        <v>#VALUE!</v>
      </c>
      <c r="S167" s="156">
        <f>Input!E167</f>
        <v>0</v>
      </c>
    </row>
    <row r="168" spans="1:19" x14ac:dyDescent="0.2">
      <c r="A168" s="56"/>
      <c r="B168" s="56"/>
      <c r="C168" s="106"/>
      <c r="D168" s="106"/>
      <c r="E168" s="106"/>
      <c r="F168" s="106"/>
      <c r="G168" s="106"/>
      <c r="H168" s="70"/>
      <c r="I168" s="72"/>
      <c r="J168" s="72"/>
      <c r="K168" s="107"/>
      <c r="L168" s="107"/>
      <c r="M168" s="106"/>
      <c r="N168" s="106"/>
      <c r="O168" s="106"/>
      <c r="P168" s="106"/>
      <c r="Q168" s="107"/>
      <c r="R168" s="107"/>
      <c r="S168" s="56"/>
    </row>
    <row r="169" spans="1:19" s="156" customFormat="1" x14ac:dyDescent="0.2">
      <c r="A169" s="156">
        <f>Input!A169</f>
        <v>8717</v>
      </c>
      <c r="B169" s="156" t="str">
        <f>Input!B169</f>
        <v>Hu1-13</v>
      </c>
      <c r="C169" s="157">
        <f>Calc!O169*1000</f>
        <v>13711.903274441222</v>
      </c>
      <c r="D169" s="157">
        <f>Calc!P169*1000</f>
        <v>1.0396183654620097</v>
      </c>
      <c r="E169" s="157">
        <f>Calc!X169</f>
        <v>0.98112424887780592</v>
      </c>
      <c r="F169" s="157">
        <f>Calc!Y169</f>
        <v>6.0042737442640437E-3</v>
      </c>
      <c r="G169" s="157">
        <f>Calc!AN169</f>
        <v>1.0018286647118912</v>
      </c>
      <c r="H169" s="157">
        <f>Calc!AO169</f>
        <v>2.868614188575569E-3</v>
      </c>
      <c r="I169" s="158">
        <f>Calc!AH169</f>
        <v>42782.777642195186</v>
      </c>
      <c r="J169" s="158">
        <f>Calc!AI169</f>
        <v>289.0451037769356</v>
      </c>
      <c r="K169" s="159">
        <f>Calc!AJ169</f>
        <v>1.2964409916587094</v>
      </c>
      <c r="L169" s="159">
        <f>Calc!AK169</f>
        <v>2.7595370842945441</v>
      </c>
      <c r="M169" s="157" t="str">
        <f>Calc!AP169</f>
        <v>Out of range</v>
      </c>
      <c r="N169" s="157" t="e">
        <f>Calc!AQ169</f>
        <v>#VALUE!</v>
      </c>
      <c r="O169" s="157" t="str">
        <f>Calc!AW169</f>
        <v>Out of range</v>
      </c>
      <c r="P169" s="157">
        <f>Calc!AX169</f>
        <v>324.16979853610002</v>
      </c>
      <c r="Q169" s="159" t="e">
        <f>Calc!BB169</f>
        <v>#VALUE!</v>
      </c>
      <c r="R169" s="159" t="e">
        <f>Calc!BC169</f>
        <v>#VALUE!</v>
      </c>
      <c r="S169" s="156">
        <f>Input!E169</f>
        <v>0</v>
      </c>
    </row>
    <row r="170" spans="1:19" x14ac:dyDescent="0.2">
      <c r="A170" s="1">
        <f>Input!A170</f>
        <v>9200</v>
      </c>
      <c r="B170" s="1" t="str">
        <f>Input!B170</f>
        <v>ZPT-BB1-1</v>
      </c>
      <c r="C170" s="99">
        <f>Calc!O170*1000</f>
        <v>1576.9267435218846</v>
      </c>
      <c r="D170" s="99">
        <f>Calc!P170*1000</f>
        <v>0.14263781540855625</v>
      </c>
      <c r="E170" s="99">
        <f>Calc!X170</f>
        <v>1.9977723691769416</v>
      </c>
      <c r="F170" s="99">
        <f>Calc!Y170</f>
        <v>4.2971192243613648E-3</v>
      </c>
      <c r="G170" s="99">
        <f>Calc!AN170</f>
        <v>0.57783974494632417</v>
      </c>
      <c r="H170" s="5">
        <f>Calc!AO170</f>
        <v>1.8383109577393784E-3</v>
      </c>
      <c r="I170" s="8">
        <f>Calc!AH170</f>
        <v>1397.1865682531684</v>
      </c>
      <c r="J170" s="8">
        <f>Calc!AI170</f>
        <v>5.3640720888141642</v>
      </c>
      <c r="K170" s="77">
        <f>Calc!AJ170</f>
        <v>22.753779477476812</v>
      </c>
      <c r="L170" s="77">
        <f>Calc!AK170</f>
        <v>1.5331916987109806</v>
      </c>
      <c r="M170" s="99">
        <f>Calc!AP170</f>
        <v>90.517099999999999</v>
      </c>
      <c r="N170" s="99">
        <f>Calc!AQ170</f>
        <v>0.49540000000000001</v>
      </c>
      <c r="O170" s="99">
        <f>Calc!AW170</f>
        <v>90.484099999999998</v>
      </c>
      <c r="P170" s="99">
        <f>Calc!AX170</f>
        <v>0.53739949939999998</v>
      </c>
      <c r="Q170" s="77">
        <f>Calc!BB170</f>
        <v>29.384475019397854</v>
      </c>
      <c r="R170" s="77">
        <f>Calc!BC170</f>
        <v>1.9804831599820081</v>
      </c>
      <c r="S170" s="1">
        <f>Input!E170</f>
        <v>0</v>
      </c>
    </row>
    <row r="171" spans="1:19" s="156" customFormat="1" x14ac:dyDescent="0.2">
      <c r="A171" s="156">
        <f>Input!A171</f>
        <v>8717</v>
      </c>
      <c r="B171" s="156" t="str">
        <f>Input!B171</f>
        <v>Hu1-13</v>
      </c>
      <c r="C171" s="157">
        <f>Calc!O171*1000</f>
        <v>13712.295833903217</v>
      </c>
      <c r="D171" s="157">
        <f>Calc!P171*1000</f>
        <v>1.0818299009681038</v>
      </c>
      <c r="E171" s="157">
        <f>Calc!X171</f>
        <v>0.97131274311627991</v>
      </c>
      <c r="F171" s="157">
        <f>Calc!Y171</f>
        <v>5.534862063641126E-3</v>
      </c>
      <c r="G171" s="157">
        <f>Calc!AN171</f>
        <v>1.0031496454929203</v>
      </c>
      <c r="H171" s="157">
        <f>Calc!AO171</f>
        <v>3.1622029849224177E-3</v>
      </c>
      <c r="I171" s="158">
        <f>Calc!AH171</f>
        <v>43273.159363404055</v>
      </c>
      <c r="J171" s="158">
        <f>Calc!AI171</f>
        <v>281.77969020931545</v>
      </c>
      <c r="K171" s="159">
        <f>Calc!AJ171</f>
        <v>0.19595624941115553</v>
      </c>
      <c r="L171" s="159">
        <f>Calc!AK171</f>
        <v>2.1206599964738384</v>
      </c>
      <c r="M171" s="157" t="str">
        <f>Calc!AP171</f>
        <v>Out of range</v>
      </c>
      <c r="N171" s="157" t="e">
        <f>Calc!AQ171</f>
        <v>#VALUE!</v>
      </c>
      <c r="O171" s="157" t="str">
        <f>Calc!AW171</f>
        <v>Out of range</v>
      </c>
      <c r="P171" s="157">
        <f>Calc!AX171</f>
        <v>294.5864172368</v>
      </c>
      <c r="Q171" s="159" t="e">
        <f>Calc!BB171</f>
        <v>#VALUE!</v>
      </c>
      <c r="R171" s="159" t="e">
        <f>Calc!BC171</f>
        <v>#VALUE!</v>
      </c>
      <c r="S171" s="156">
        <f>Input!E171</f>
        <v>0</v>
      </c>
    </row>
    <row r="172" spans="1:19" x14ac:dyDescent="0.2">
      <c r="A172" s="1">
        <f>Input!A172</f>
        <v>9201</v>
      </c>
      <c r="B172" s="1" t="str">
        <f>Input!B172</f>
        <v>ZPT-BB1-2</v>
      </c>
      <c r="C172" s="99">
        <f>Calc!O172*1000</f>
        <v>1471.5206871524435</v>
      </c>
      <c r="D172" s="99">
        <f>Calc!P172*1000</f>
        <v>0.13218754033731686</v>
      </c>
      <c r="E172" s="99">
        <f>Calc!X172</f>
        <v>0.8323865402916959</v>
      </c>
      <c r="F172" s="99">
        <f>Calc!Y172</f>
        <v>1.95237638295019E-3</v>
      </c>
      <c r="G172" s="99">
        <f>Calc!AN172</f>
        <v>0.60098817304226149</v>
      </c>
      <c r="H172" s="5">
        <f>Calc!AO172</f>
        <v>1.6400253535975504E-3</v>
      </c>
      <c r="I172" s="8">
        <f>Calc!AH172</f>
        <v>3260.3546936936823</v>
      </c>
      <c r="J172" s="8">
        <f>Calc!AI172</f>
        <v>11.728294384746901</v>
      </c>
      <c r="K172" s="77">
        <f>Calc!AJ172</f>
        <v>26.396769382222907</v>
      </c>
      <c r="L172" s="77">
        <f>Calc!AK172</f>
        <v>1.8226662800071898</v>
      </c>
      <c r="M172" s="99">
        <f>Calc!AP172</f>
        <v>95.6798</v>
      </c>
      <c r="N172" s="99">
        <f>Calc!AQ172</f>
        <v>0.51270000000000004</v>
      </c>
      <c r="O172" s="99">
        <f>Calc!AW172</f>
        <v>95.665099999999995</v>
      </c>
      <c r="P172" s="99">
        <f>Calc!AX172</f>
        <v>0.49014696699999999</v>
      </c>
      <c r="Q172" s="77">
        <f>Calc!BB172</f>
        <v>34.591912186656508</v>
      </c>
      <c r="R172" s="77">
        <f>Calc!BC172</f>
        <v>2.3890120315552204</v>
      </c>
      <c r="S172" s="1">
        <f>Input!E172</f>
        <v>0</v>
      </c>
    </row>
    <row r="173" spans="1:19" s="156" customFormat="1" x14ac:dyDescent="0.2">
      <c r="A173" s="156">
        <f>Input!A173</f>
        <v>8717</v>
      </c>
      <c r="B173" s="156" t="str">
        <f>Input!B173</f>
        <v>Hu1-13</v>
      </c>
      <c r="C173" s="157">
        <f>Calc!O173*1000</f>
        <v>13710.657688152422</v>
      </c>
      <c r="D173" s="157">
        <f>Calc!P173*1000</f>
        <v>1.2092418589235439</v>
      </c>
      <c r="E173" s="157">
        <f>Calc!X173</f>
        <v>0.9732759154718208</v>
      </c>
      <c r="F173" s="157">
        <f>Calc!Y173</f>
        <v>4.851609250902362E-3</v>
      </c>
      <c r="G173" s="157">
        <f>Calc!AN173</f>
        <v>1.0054149557815417</v>
      </c>
      <c r="H173" s="157">
        <f>Calc!AO173</f>
        <v>3.1828362211312449E-3</v>
      </c>
      <c r="I173" s="158">
        <f>Calc!AH173</f>
        <v>43278.225447192082</v>
      </c>
      <c r="J173" s="158">
        <f>Calc!AI173</f>
        <v>255.5333199649337</v>
      </c>
      <c r="K173" s="159">
        <f>Calc!AJ173</f>
        <v>0.51032807765927224</v>
      </c>
      <c r="L173" s="159">
        <f>Calc!AK173</f>
        <v>1.8012223762569917</v>
      </c>
      <c r="M173" s="157" t="str">
        <f>Calc!AP173</f>
        <v>Out of range</v>
      </c>
      <c r="N173" s="157" t="e">
        <f>Calc!AQ173</f>
        <v>#VALUE!</v>
      </c>
      <c r="O173" s="157" t="str">
        <f>Calc!AW173</f>
        <v>Out of range</v>
      </c>
      <c r="P173" s="157">
        <f>Calc!AX173</f>
        <v>224.5861964252</v>
      </c>
      <c r="Q173" s="159" t="e">
        <f>Calc!BB173</f>
        <v>#VALUE!</v>
      </c>
      <c r="R173" s="159" t="e">
        <f>Calc!BC173</f>
        <v>#VALUE!</v>
      </c>
      <c r="S173" s="156">
        <f>Input!E173</f>
        <v>0</v>
      </c>
    </row>
    <row r="174" spans="1:19" x14ac:dyDescent="0.2">
      <c r="A174" s="1">
        <f>Input!A174</f>
        <v>9202</v>
      </c>
      <c r="B174" s="1" t="str">
        <f>Input!B174</f>
        <v>ZPT-BB1-3</v>
      </c>
      <c r="C174" s="99">
        <f>Calc!O174*1000</f>
        <v>843.61090444485501</v>
      </c>
      <c r="D174" s="99">
        <f>Calc!P174*1000</f>
        <v>9.1045822389203168E-2</v>
      </c>
      <c r="E174" s="99">
        <f>Calc!X174</f>
        <v>1.760781915987206</v>
      </c>
      <c r="F174" s="99">
        <f>Calc!Y174</f>
        <v>3.1553137406645153E-3</v>
      </c>
      <c r="G174" s="99">
        <f>Calc!AN174</f>
        <v>0.13713324013636993</v>
      </c>
      <c r="H174" s="5">
        <f>Calc!AO174</f>
        <v>6.1353131941308621E-4</v>
      </c>
      <c r="I174" s="8">
        <f>Calc!AH174</f>
        <v>201.97329665440381</v>
      </c>
      <c r="J174" s="8">
        <f>Calc!AI174</f>
        <v>0.973169609024927</v>
      </c>
      <c r="K174" s="77">
        <f>Calc!AJ174</f>
        <v>48.30463680630892</v>
      </c>
      <c r="L174" s="77">
        <f>Calc!AK174</f>
        <v>3.1798896003296617</v>
      </c>
      <c r="M174" s="99">
        <f>Calc!AP174</f>
        <v>15.293200000000001</v>
      </c>
      <c r="N174" s="99">
        <f>Calc!AQ174</f>
        <v>7.8899999999999998E-2</v>
      </c>
      <c r="O174" s="99">
        <f>Calc!AW174</f>
        <v>15.2399</v>
      </c>
      <c r="P174" s="99">
        <f>Calc!AX174</f>
        <v>9.2716753900000004E-2</v>
      </c>
      <c r="Q174" s="77">
        <f>Calc!BB174</f>
        <v>50.430698433245198</v>
      </c>
      <c r="R174" s="77">
        <f>Calc!BC174</f>
        <v>3.3198743352359039</v>
      </c>
      <c r="S174" s="1">
        <f>Input!E174</f>
        <v>0</v>
      </c>
    </row>
    <row r="175" spans="1:19" s="156" customFormat="1" x14ac:dyDescent="0.2">
      <c r="A175" s="156">
        <f>Input!A175</f>
        <v>8717</v>
      </c>
      <c r="B175" s="156" t="str">
        <f>Input!B175</f>
        <v>Hu1-13</v>
      </c>
      <c r="C175" s="157">
        <f>Calc!O175*1000</f>
        <v>13712.32779268894</v>
      </c>
      <c r="D175" s="157">
        <f>Calc!P175*1000</f>
        <v>0.7486449294467088</v>
      </c>
      <c r="E175" s="157">
        <f>Calc!X175</f>
        <v>0.96381966353983217</v>
      </c>
      <c r="F175" s="157">
        <f>Calc!Y175</f>
        <v>5.1563953825312795E-3</v>
      </c>
      <c r="G175" s="157">
        <f>Calc!AN175</f>
        <v>1.0066537411199552</v>
      </c>
      <c r="H175" s="157">
        <f>Calc!AO175</f>
        <v>2.2485171949599763E-3</v>
      </c>
      <c r="I175" s="158">
        <f>Calc!AH175</f>
        <v>43762.014758508165</v>
      </c>
      <c r="J175" s="158">
        <f>Calc!AI175</f>
        <v>253.70003615920771</v>
      </c>
      <c r="K175" s="159">
        <f>Calc!AJ175</f>
        <v>-0.41113316427632274</v>
      </c>
      <c r="L175" s="159">
        <f>Calc!AK175</f>
        <v>1.9141524025849725</v>
      </c>
      <c r="M175" s="157" t="str">
        <f>Calc!AP175</f>
        <v>Out of range</v>
      </c>
      <c r="N175" s="157" t="e">
        <f>Calc!AQ175</f>
        <v>#VALUE!</v>
      </c>
      <c r="O175" s="157" t="str">
        <f>Calc!AW175</f>
        <v>Out of range</v>
      </c>
      <c r="P175" s="157">
        <f>Calc!AX175</f>
        <v>0</v>
      </c>
      <c r="Q175" s="159" t="e">
        <f>Calc!BB175</f>
        <v>#VALUE!</v>
      </c>
      <c r="R175" s="159" t="e">
        <f>Calc!BC175</f>
        <v>#VALUE!</v>
      </c>
      <c r="S175" s="156">
        <f>Input!E175</f>
        <v>0</v>
      </c>
    </row>
    <row r="176" spans="1:19" x14ac:dyDescent="0.2">
      <c r="A176" s="1">
        <f>Input!A176</f>
        <v>9203</v>
      </c>
      <c r="B176" s="1" t="str">
        <f>Input!B176</f>
        <v>ZPT-BB1-4</v>
      </c>
      <c r="C176" s="99">
        <f>Calc!O176*1000</f>
        <v>725.4822309384349</v>
      </c>
      <c r="D176" s="99">
        <f>Calc!P176*1000</f>
        <v>9.0362456129675695E-2</v>
      </c>
      <c r="E176" s="99">
        <f>Calc!X176</f>
        <v>1.1982095452182826</v>
      </c>
      <c r="F176" s="99">
        <f>Calc!Y176</f>
        <v>2.2664958856301811E-3</v>
      </c>
      <c r="G176" s="99">
        <f>Calc!AN176</f>
        <v>6.9330416602012238E-2</v>
      </c>
      <c r="H176" s="5">
        <f>Calc!AO176</f>
        <v>5.1182647770961899E-4</v>
      </c>
      <c r="I176" s="8">
        <f>Calc!AH176</f>
        <v>128.95857007549046</v>
      </c>
      <c r="J176" s="8">
        <f>Calc!AI176</f>
        <v>0.98264984712813297</v>
      </c>
      <c r="K176" s="77">
        <f>Calc!AJ176</f>
        <v>45.938400052194517</v>
      </c>
      <c r="L176" s="77">
        <f>Calc!AK176</f>
        <v>3.6069981444144132</v>
      </c>
      <c r="M176" s="99">
        <f>Calc!AP176</f>
        <v>7.4856999999999996</v>
      </c>
      <c r="N176" s="99">
        <f>Calc!AQ176</f>
        <v>6.2600000000000003E-2</v>
      </c>
      <c r="O176" s="99">
        <f>Calc!AW176</f>
        <v>7.4433999999999996</v>
      </c>
      <c r="P176" s="99">
        <f>Calc!AX176</f>
        <v>7.0551375700000002E-2</v>
      </c>
      <c r="Q176" s="77">
        <f>Calc!BB176</f>
        <v>46.915056177558</v>
      </c>
      <c r="R176" s="77">
        <f>Calc!BC176</f>
        <v>3.6836952541070986</v>
      </c>
      <c r="S176" s="1">
        <f>Input!E176</f>
        <v>0</v>
      </c>
    </row>
    <row r="177" spans="1:19" s="156" customFormat="1" x14ac:dyDescent="0.2">
      <c r="A177" s="156">
        <f>Input!A177</f>
        <v>8717</v>
      </c>
      <c r="B177" s="156" t="str">
        <f>Input!B177</f>
        <v>Hu1-13</v>
      </c>
      <c r="C177" s="157">
        <f>Calc!O177*1000</f>
        <v>13713.898233025411</v>
      </c>
      <c r="D177" s="157">
        <f>Calc!P177*1000</f>
        <v>1.0786371515612372</v>
      </c>
      <c r="E177" s="157">
        <f>Calc!X177</f>
        <v>0.95891716034381158</v>
      </c>
      <c r="F177" s="157">
        <f>Calc!Y177</f>
        <v>5.5667320887013896E-3</v>
      </c>
      <c r="G177" s="157">
        <f>Calc!AN177</f>
        <v>1.0041079272999498</v>
      </c>
      <c r="H177" s="157">
        <f>Calc!AO177</f>
        <v>2.8252868023283364E-3</v>
      </c>
      <c r="I177" s="158">
        <f>Calc!AH177</f>
        <v>43879.535320177558</v>
      </c>
      <c r="J177" s="158">
        <f>Calc!AI177</f>
        <v>283.05376551203</v>
      </c>
      <c r="K177" s="159">
        <f>Calc!AJ177</f>
        <v>1.1067247411435943</v>
      </c>
      <c r="L177" s="159">
        <f>Calc!AK177</f>
        <v>1.6651285889373471</v>
      </c>
      <c r="M177" s="157" t="str">
        <f>Calc!AP177</f>
        <v>Out of range</v>
      </c>
      <c r="N177" s="157" t="e">
        <f>Calc!AQ177</f>
        <v>#VALUE!</v>
      </c>
      <c r="O177" s="157" t="str">
        <f>Calc!AW177</f>
        <v>Out of range</v>
      </c>
      <c r="P177" s="157">
        <f>Calc!AX177</f>
        <v>302.39692568629999</v>
      </c>
      <c r="Q177" s="159" t="e">
        <f>Calc!BB177</f>
        <v>#VALUE!</v>
      </c>
      <c r="R177" s="159" t="e">
        <f>Calc!BC177</f>
        <v>#VALUE!</v>
      </c>
      <c r="S177" s="156">
        <f>Input!E177</f>
        <v>0</v>
      </c>
    </row>
    <row r="178" spans="1:19" x14ac:dyDescent="0.2">
      <c r="A178" s="1">
        <f>Input!A178</f>
        <v>9204</v>
      </c>
      <c r="B178" s="1" t="str">
        <f>Input!B178</f>
        <v>ZPT-BB6-1</v>
      </c>
      <c r="C178" s="99">
        <f>Calc!O178*1000</f>
        <v>593.36387378912218</v>
      </c>
      <c r="D178" s="99">
        <f>Calc!P178*1000</f>
        <v>5.4643725411022796E-2</v>
      </c>
      <c r="E178" s="99">
        <f>Calc!X178</f>
        <v>3.7073623080043534</v>
      </c>
      <c r="F178" s="99">
        <f>Calc!Y178</f>
        <v>6.9609338586454862E-3</v>
      </c>
      <c r="G178" s="99">
        <f>Calc!AN178</f>
        <v>3.3183574768840068E-2</v>
      </c>
      <c r="H178" s="5">
        <f>Calc!AO178</f>
        <v>3.4579975524202678E-4</v>
      </c>
      <c r="I178" s="8">
        <f>Calc!AH178</f>
        <v>16.297707864279158</v>
      </c>
      <c r="J178" s="8">
        <f>Calc!AI178</f>
        <v>0.17256355222360556</v>
      </c>
      <c r="K178" s="77">
        <f>Calc!AJ178</f>
        <v>21.25790488680801</v>
      </c>
      <c r="L178" s="77">
        <f>Calc!AK178</f>
        <v>2.8897029931030245</v>
      </c>
      <c r="M178" s="99">
        <f>Calc!AP178</f>
        <v>3.6067</v>
      </c>
      <c r="N178" s="99">
        <f>Calc!AQ178</f>
        <v>3.9699999999999999E-2</v>
      </c>
      <c r="O178" s="99">
        <f>Calc!AW178</f>
        <v>3.4426000000000001</v>
      </c>
      <c r="P178" s="99">
        <f>Calc!AX178</f>
        <v>8.8789650600000006E-2</v>
      </c>
      <c r="Q178" s="77">
        <f>Calc!BB178</f>
        <v>21.465749991065653</v>
      </c>
      <c r="R178" s="77">
        <f>Calc!BC178</f>
        <v>2.9179614842643793</v>
      </c>
      <c r="S178" s="1">
        <f>Input!E178</f>
        <v>0</v>
      </c>
    </row>
    <row r="179" spans="1:19" s="156" customFormat="1" x14ac:dyDescent="0.2">
      <c r="A179" s="156">
        <f>Input!A179</f>
        <v>8717</v>
      </c>
      <c r="B179" s="156" t="str">
        <f>Input!B179</f>
        <v>Hu1-13</v>
      </c>
      <c r="C179" s="157">
        <f>Calc!O179*1000</f>
        <v>13713.021193697308</v>
      </c>
      <c r="D179" s="157">
        <f>Calc!P179*1000</f>
        <v>0.94422933553063171</v>
      </c>
      <c r="E179" s="157">
        <f>Calc!X179</f>
        <v>0.96088149761846586</v>
      </c>
      <c r="F179" s="157">
        <f>Calc!Y179</f>
        <v>5.6993140295573952E-3</v>
      </c>
      <c r="G179" s="157">
        <f>Calc!AN179</f>
        <v>1.0044089789777315</v>
      </c>
      <c r="H179" s="157">
        <f>Calc!AO179</f>
        <v>2.7417992872791797E-3</v>
      </c>
      <c r="I179" s="158">
        <f>Calc!AH179</f>
        <v>43800.159812280675</v>
      </c>
      <c r="J179" s="158">
        <f>Calc!AI179</f>
        <v>285.97061349449524</v>
      </c>
      <c r="K179" s="159">
        <f>Calc!AJ179</f>
        <v>2.4466498864117447</v>
      </c>
      <c r="L179" s="159">
        <f>Calc!AK179</f>
        <v>2.2238633041409246</v>
      </c>
      <c r="M179" s="157" t="str">
        <f>Calc!AP179</f>
        <v>Out of range</v>
      </c>
      <c r="N179" s="157" t="e">
        <f>Calc!AQ179</f>
        <v>#VALUE!</v>
      </c>
      <c r="O179" s="157" t="str">
        <f>Calc!AW179</f>
        <v>Out of range</v>
      </c>
      <c r="P179" s="157">
        <f>Calc!AX179</f>
        <v>326.68375351579999</v>
      </c>
      <c r="Q179" s="159" t="e">
        <f>Calc!BB179</f>
        <v>#VALUE!</v>
      </c>
      <c r="R179" s="159" t="e">
        <f>Calc!BC179</f>
        <v>#VALUE!</v>
      </c>
      <c r="S179" s="156">
        <f>Input!E179</f>
        <v>0</v>
      </c>
    </row>
    <row r="180" spans="1:19" x14ac:dyDescent="0.2">
      <c r="A180" s="1">
        <f>Input!A180</f>
        <v>9222</v>
      </c>
      <c r="B180" s="1" t="str">
        <f>Input!B180</f>
        <v>ZPT-BB6-2</v>
      </c>
      <c r="C180" s="99">
        <f>Calc!O180*1000</f>
        <v>537.94257389492805</v>
      </c>
      <c r="D180" s="99">
        <f>Calc!P180*1000</f>
        <v>4.1136961973710577E-2</v>
      </c>
      <c r="E180" s="99">
        <f>Calc!X180</f>
        <v>3.4128088623108228</v>
      </c>
      <c r="F180" s="99">
        <f>Calc!Y180</f>
        <v>6.7335272515290237E-3</v>
      </c>
      <c r="G180" s="99">
        <f>Calc!AN180</f>
        <v>3.342690446291767E-2</v>
      </c>
      <c r="H180" s="5">
        <f>Calc!AO180</f>
        <v>3.5568629894659829E-4</v>
      </c>
      <c r="I180" s="8">
        <f>Calc!AH180</f>
        <v>16.191096468843842</v>
      </c>
      <c r="J180" s="8">
        <f>Calc!AI180</f>
        <v>0.17521717565431044</v>
      </c>
      <c r="K180" s="77">
        <f>Calc!AJ180</f>
        <v>23.354477197104593</v>
      </c>
      <c r="L180" s="77">
        <f>Calc!AK180</f>
        <v>2.4084663069364414</v>
      </c>
      <c r="M180" s="99">
        <f>Calc!AP180</f>
        <v>3.6259999999999999</v>
      </c>
      <c r="N180" s="99">
        <f>Calc!AQ180</f>
        <v>4.1500000000000002E-2</v>
      </c>
      <c r="O180" s="99">
        <f>Calc!AW180</f>
        <v>3.4597000000000002</v>
      </c>
      <c r="P180" s="99">
        <f>Calc!AX180</f>
        <v>9.5186035200000005E-2</v>
      </c>
      <c r="Q180" s="77">
        <f>Calc!BB180</f>
        <v>23.583960915550779</v>
      </c>
      <c r="R180" s="77">
        <f>Calc!BC180</f>
        <v>2.4321404432104963</v>
      </c>
      <c r="S180" s="1">
        <f>Input!E180</f>
        <v>0</v>
      </c>
    </row>
    <row r="181" spans="1:19" s="156" customFormat="1" x14ac:dyDescent="0.2">
      <c r="A181" s="156">
        <f>Input!A181</f>
        <v>8717</v>
      </c>
      <c r="B181" s="156" t="str">
        <f>Input!B181</f>
        <v>Hu1-13</v>
      </c>
      <c r="C181" s="157">
        <f>Calc!O181*1000</f>
        <v>13712.367467194825</v>
      </c>
      <c r="D181" s="157">
        <f>Calc!P181*1000</f>
        <v>0.9160457425454116</v>
      </c>
      <c r="E181" s="157">
        <f>Calc!X181</f>
        <v>0.95255363436145535</v>
      </c>
      <c r="F181" s="157">
        <f>Calc!Y181</f>
        <v>5.0824977235121331E-3</v>
      </c>
      <c r="G181" s="157">
        <f>Calc!AN181</f>
        <v>1.0069257520830657</v>
      </c>
      <c r="H181" s="157">
        <f>Calc!AO181</f>
        <v>2.8070895972736138E-3</v>
      </c>
      <c r="I181" s="158">
        <f>Calc!AH181</f>
        <v>44291.689329510875</v>
      </c>
      <c r="J181" s="158">
        <f>Calc!AI181</f>
        <v>266.62155750037221</v>
      </c>
      <c r="K181" s="159">
        <f>Calc!AJ181</f>
        <v>0.81852464923803936</v>
      </c>
      <c r="L181" s="159">
        <f>Calc!AK181</f>
        <v>1.7766602017539779</v>
      </c>
      <c r="M181" s="157" t="str">
        <f>Calc!AP181</f>
        <v>Out of range</v>
      </c>
      <c r="N181" s="157" t="e">
        <f>Calc!AQ181</f>
        <v>#VALUE!</v>
      </c>
      <c r="O181" s="157" t="str">
        <f>Calc!AW181</f>
        <v>Out of range</v>
      </c>
      <c r="P181" s="157">
        <f>Calc!AX181</f>
        <v>191.36415687639999</v>
      </c>
      <c r="Q181" s="159" t="e">
        <f>Calc!BB181</f>
        <v>#VALUE!</v>
      </c>
      <c r="R181" s="159" t="e">
        <f>Calc!BC181</f>
        <v>#VALUE!</v>
      </c>
      <c r="S181" s="156">
        <f>Input!E181</f>
        <v>0</v>
      </c>
    </row>
    <row r="182" spans="1:19" x14ac:dyDescent="0.2">
      <c r="A182" s="1">
        <f>Input!A182</f>
        <v>9199</v>
      </c>
      <c r="B182" s="1" t="str">
        <f>Input!B182</f>
        <v>Chanhol3-S5</v>
      </c>
      <c r="C182" s="99">
        <f>Calc!O182*1000</f>
        <v>1653.4667134925298</v>
      </c>
      <c r="D182" s="99">
        <f>Calc!P182*1000</f>
        <v>8.790564049562874E-2</v>
      </c>
      <c r="E182" s="99">
        <f>Calc!X182</f>
        <v>77.684720805488098</v>
      </c>
      <c r="F182" s="99">
        <f>Calc!Y182</f>
        <v>0.13778280775875623</v>
      </c>
      <c r="G182" s="99">
        <f>Calc!AN182</f>
        <v>0.16770826127616575</v>
      </c>
      <c r="H182" s="5">
        <f>Calc!AO182</f>
        <v>4.363198040562947E-4</v>
      </c>
      <c r="I182" s="8">
        <f>Calc!AH182</f>
        <v>10.982811856533687</v>
      </c>
      <c r="J182" s="8">
        <f>Calc!AI182</f>
        <v>3.4576705785959748E-2</v>
      </c>
      <c r="K182" s="77">
        <f>Calc!AJ182</f>
        <v>-28.727578050863457</v>
      </c>
      <c r="L182" s="77">
        <f>Calc!AK182</f>
        <v>1.3985606906711829</v>
      </c>
      <c r="M182" s="99">
        <f>Calc!AP182</f>
        <v>20.7179</v>
      </c>
      <c r="N182" s="99">
        <f>Calc!AQ182</f>
        <v>7.2400000000000006E-2</v>
      </c>
      <c r="O182" s="99">
        <f>Calc!AW182</f>
        <v>19.4114</v>
      </c>
      <c r="P182" s="99">
        <f>Calc!AX182</f>
        <v>0.66375868650000003</v>
      </c>
      <c r="Q182" s="77">
        <f>Calc!BB182</f>
        <v>-30.347678052797256</v>
      </c>
      <c r="R182" s="77">
        <f>Calc!BC182</f>
        <v>1.4785294227618004</v>
      </c>
      <c r="S182" s="1">
        <f>Input!E182</f>
        <v>0</v>
      </c>
    </row>
    <row r="183" spans="1:19" s="156" customFormat="1" x14ac:dyDescent="0.2">
      <c r="A183" s="156">
        <f>Input!A183</f>
        <v>8717</v>
      </c>
      <c r="B183" s="156" t="str">
        <f>Input!B183</f>
        <v>Hu1-13</v>
      </c>
      <c r="C183" s="157">
        <f>Calc!O183*1000</f>
        <v>13712.367467194825</v>
      </c>
      <c r="D183" s="157">
        <f>Calc!P183*1000</f>
        <v>0.9160457425454116</v>
      </c>
      <c r="E183" s="157">
        <f>Calc!X183</f>
        <v>0.95255363436145535</v>
      </c>
      <c r="F183" s="157">
        <f>Calc!Y183</f>
        <v>5.0824977235121331E-3</v>
      </c>
      <c r="G183" s="157">
        <f>Calc!AN183</f>
        <v>1.0069257520830657</v>
      </c>
      <c r="H183" s="157">
        <f>Calc!AO183</f>
        <v>2.8070895972736138E-3</v>
      </c>
      <c r="I183" s="158">
        <f>Calc!AH183</f>
        <v>44291.689329510875</v>
      </c>
      <c r="J183" s="158">
        <f>Calc!AI183</f>
        <v>266.62155750037221</v>
      </c>
      <c r="K183" s="159">
        <f>Calc!AJ183</f>
        <v>0.81852464923803936</v>
      </c>
      <c r="L183" s="159">
        <f>Calc!AK183</f>
        <v>1.7766602017539779</v>
      </c>
      <c r="M183" s="157" t="str">
        <f>Calc!AP183</f>
        <v>Out of range</v>
      </c>
      <c r="N183" s="157" t="e">
        <f>Calc!AQ183</f>
        <v>#VALUE!</v>
      </c>
      <c r="O183" s="157" t="str">
        <f>Calc!AW183</f>
        <v>Out of range</v>
      </c>
      <c r="P183" s="157">
        <f>Calc!AX183</f>
        <v>137.03125701100001</v>
      </c>
      <c r="Q183" s="159" t="e">
        <f>Calc!BB183</f>
        <v>#VALUE!</v>
      </c>
      <c r="R183" s="159" t="e">
        <f>Calc!BC183</f>
        <v>#VALUE!</v>
      </c>
      <c r="S183" s="156">
        <f>Input!E183</f>
        <v>0</v>
      </c>
    </row>
    <row r="184" spans="1:19" x14ac:dyDescent="0.2">
      <c r="A184" s="56"/>
      <c r="B184" s="56"/>
      <c r="C184" s="106"/>
      <c r="D184" s="106"/>
      <c r="E184" s="106"/>
      <c r="F184" s="106"/>
      <c r="G184" s="106"/>
      <c r="H184" s="70"/>
      <c r="I184" s="72"/>
      <c r="J184" s="72"/>
      <c r="K184" s="107"/>
      <c r="L184" s="107"/>
      <c r="M184" s="106"/>
      <c r="N184" s="106"/>
      <c r="O184" s="106"/>
      <c r="P184" s="106"/>
      <c r="Q184" s="107"/>
      <c r="R184" s="107"/>
      <c r="S184" s="56"/>
    </row>
    <row r="185" spans="1:19" s="156" customFormat="1" x14ac:dyDescent="0.2">
      <c r="A185" s="156">
        <f>Input!A185</f>
        <v>9186</v>
      </c>
      <c r="B185" s="156" t="str">
        <f>Input!B185</f>
        <v>Hu1-13</v>
      </c>
      <c r="C185" s="157">
        <f>Calc!O185*1000</f>
        <v>13715.065368749416</v>
      </c>
      <c r="D185" s="157">
        <f>Calc!P185*1000</f>
        <v>0.577004864655561</v>
      </c>
      <c r="E185" s="157">
        <f>Calc!X185</f>
        <v>0.93351252138962693</v>
      </c>
      <c r="F185" s="157">
        <f>Calc!Y185</f>
        <v>2.0249265147910403E-3</v>
      </c>
      <c r="G185" s="157">
        <f>Calc!AN185</f>
        <v>1.0053291376765889</v>
      </c>
      <c r="H185" s="157">
        <f>Calc!AO185</f>
        <v>2.0048756376623068E-3</v>
      </c>
      <c r="I185" s="158">
        <f>Calc!AH185</f>
        <v>45132.334320042479</v>
      </c>
      <c r="J185" s="158">
        <f>Calc!AI185</f>
        <v>132.97165897451006</v>
      </c>
      <c r="K185" s="159">
        <f>Calc!AJ185</f>
        <v>1.217496237115645</v>
      </c>
      <c r="L185" s="159">
        <f>Calc!AK185</f>
        <v>0.75071307842228951</v>
      </c>
      <c r="M185" s="157" t="str">
        <f>Calc!AP185</f>
        <v>Out of range</v>
      </c>
      <c r="N185" s="157" t="e">
        <f>Calc!AQ185</f>
        <v>#VALUE!</v>
      </c>
      <c r="O185" s="157" t="str">
        <f>Calc!AW185</f>
        <v>Out of range</v>
      </c>
      <c r="P185" s="157">
        <f>Calc!AX185</f>
        <v>93.575320074000004</v>
      </c>
      <c r="Q185" s="159" t="e">
        <f>Calc!BB185</f>
        <v>#VALUE!</v>
      </c>
      <c r="R185" s="159" t="e">
        <f>Calc!BC185</f>
        <v>#VALUE!</v>
      </c>
      <c r="S185" s="156">
        <f>Input!E185</f>
        <v>0</v>
      </c>
    </row>
    <row r="186" spans="1:19" x14ac:dyDescent="0.2">
      <c r="A186" s="1">
        <f>Input!A186</f>
        <v>9268</v>
      </c>
      <c r="B186" s="1" t="str">
        <f>Input!B186</f>
        <v>EH-StSG-1</v>
      </c>
      <c r="C186" s="99">
        <f>Calc!O186*1000</f>
        <v>1067.5040967825598</v>
      </c>
      <c r="D186" s="99">
        <f>Calc!P186*1000</f>
        <v>4.2229765466005952E-2</v>
      </c>
      <c r="E186" s="99">
        <f>Calc!X186</f>
        <v>51.509564242475165</v>
      </c>
      <c r="F186" s="99">
        <f>Calc!Y186</f>
        <v>6.1735466455277457E-2</v>
      </c>
      <c r="G186" s="99">
        <f>Calc!AN186</f>
        <v>0.89400654042547334</v>
      </c>
      <c r="H186" s="5">
        <f>Calc!AO186</f>
        <v>1.3242513265280277E-3</v>
      </c>
      <c r="I186" s="8">
        <f>Calc!AH186</f>
        <v>56.867305902015502</v>
      </c>
      <c r="J186" s="8">
        <f>Calc!AI186</f>
        <v>0.10833200768624629</v>
      </c>
      <c r="K186" s="77">
        <f>Calc!AJ186</f>
        <v>132.45244238182673</v>
      </c>
      <c r="L186" s="77">
        <f>Calc!AK186</f>
        <v>0.65083891795013293</v>
      </c>
      <c r="M186" s="99">
        <f>Calc!AP186</f>
        <v>161.18690000000001</v>
      </c>
      <c r="N186" s="99">
        <f>Calc!AQ186</f>
        <v>0.5635</v>
      </c>
      <c r="O186" s="99">
        <f>Calc!AW186</f>
        <v>160.11150000000001</v>
      </c>
      <c r="P186" s="99">
        <f>Calc!AX186</f>
        <v>0.79168693540000001</v>
      </c>
      <c r="Q186" s="77">
        <f>Calc!BB186</f>
        <v>208.25156333445366</v>
      </c>
      <c r="R186" s="77">
        <f>Calc!BC186</f>
        <v>1.1243964536909141</v>
      </c>
      <c r="S186" s="1">
        <f>Input!E186</f>
        <v>0</v>
      </c>
    </row>
    <row r="187" spans="1:19" s="156" customFormat="1" x14ac:dyDescent="0.2">
      <c r="A187" s="156">
        <f>Input!A187</f>
        <v>9186</v>
      </c>
      <c r="B187" s="156" t="str">
        <f>Input!B187</f>
        <v>Hu1-13</v>
      </c>
      <c r="C187" s="157">
        <f>Calc!O187*1000</f>
        <v>13715.620771493945</v>
      </c>
      <c r="D187" s="157">
        <f>Calc!P187*1000</f>
        <v>0.76561505939804808</v>
      </c>
      <c r="E187" s="157">
        <f>Calc!X187</f>
        <v>0.93532376055482336</v>
      </c>
      <c r="F187" s="157">
        <f>Calc!Y187</f>
        <v>2.0653182405531378E-3</v>
      </c>
      <c r="G187" s="157">
        <f>Calc!AN187</f>
        <v>1.0036178967357778</v>
      </c>
      <c r="H187" s="157">
        <f>Calc!AO187</f>
        <v>1.9918071015716824E-3</v>
      </c>
      <c r="I187" s="158">
        <f>Calc!AH187</f>
        <v>44970.083187019933</v>
      </c>
      <c r="J187" s="158">
        <f>Calc!AI187</f>
        <v>133.48977103880409</v>
      </c>
      <c r="K187" s="159">
        <f>Calc!AJ187</f>
        <v>0.2628629122738424</v>
      </c>
      <c r="L187" s="159">
        <f>Calc!AK187</f>
        <v>0.57406642657728979</v>
      </c>
      <c r="M187" s="157" t="str">
        <f>Calc!AP187</f>
        <v>Out of range</v>
      </c>
      <c r="N187" s="157" t="e">
        <f>Calc!AQ187</f>
        <v>#VALUE!</v>
      </c>
      <c r="O187" s="157" t="str">
        <f>Calc!AW187</f>
        <v>Out of range</v>
      </c>
      <c r="P187" s="157">
        <f>Calc!AX187</f>
        <v>58.958634884799999</v>
      </c>
      <c r="Q187" s="159" t="e">
        <f>Calc!BB187</f>
        <v>#VALUE!</v>
      </c>
      <c r="R187" s="159" t="e">
        <f>Calc!BC187</f>
        <v>#VALUE!</v>
      </c>
      <c r="S187" s="156">
        <f>Input!E187</f>
        <v>0</v>
      </c>
    </row>
    <row r="188" spans="1:19" x14ac:dyDescent="0.2">
      <c r="A188" s="1">
        <f>Input!A188</f>
        <v>9269</v>
      </c>
      <c r="B188" s="1" t="str">
        <f>Input!B188</f>
        <v>EH-StSG-2</v>
      </c>
      <c r="C188" s="99">
        <f>Calc!O188*1000</f>
        <v>650.57049107206228</v>
      </c>
      <c r="D188" s="99">
        <f>Calc!P188*1000</f>
        <v>2.8635053855807904E-2</v>
      </c>
      <c r="E188" s="99">
        <f>Calc!X188</f>
        <v>122.59478727833809</v>
      </c>
      <c r="F188" s="99">
        <f>Calc!Y188</f>
        <v>0.17096099403699971</v>
      </c>
      <c r="G188" s="99">
        <f>Calc!AN188</f>
        <v>0.92703273736274272</v>
      </c>
      <c r="H188" s="5">
        <f>Calc!AO188</f>
        <v>1.8886517760029816E-3</v>
      </c>
      <c r="I188" s="8">
        <f>Calc!AH188</f>
        <v>15.0895878268995</v>
      </c>
      <c r="J188" s="8">
        <f>Calc!AI188</f>
        <v>3.7248297071676859E-2</v>
      </c>
      <c r="K188" s="77">
        <f>Calc!AJ188</f>
        <v>248.61721384069725</v>
      </c>
      <c r="L188" s="77">
        <f>Calc!AK188</f>
        <v>0.9382539286211844</v>
      </c>
      <c r="M188" s="99">
        <f>Calc!AP188</f>
        <v>138.03280000000001</v>
      </c>
      <c r="N188" s="99">
        <f>Calc!AQ188</f>
        <v>0.6159</v>
      </c>
      <c r="O188" s="99">
        <f>Calc!AW188</f>
        <v>134.26929999999999</v>
      </c>
      <c r="P188" s="99">
        <f>Calc!AX188</f>
        <v>1.9019928660000001</v>
      </c>
      <c r="Q188" s="77">
        <f>Calc!BB188</f>
        <v>363.36205809011409</v>
      </c>
      <c r="R188" s="77">
        <f>Calc!BC188</f>
        <v>2.3865819305636515</v>
      </c>
      <c r="S188" s="1">
        <f>Input!E188</f>
        <v>0</v>
      </c>
    </row>
    <row r="189" spans="1:19" s="156" customFormat="1" x14ac:dyDescent="0.2">
      <c r="A189" s="156">
        <f>Input!A189</f>
        <v>9186</v>
      </c>
      <c r="B189" s="156" t="str">
        <f>Input!B189</f>
        <v>Hu1-13</v>
      </c>
      <c r="C189" s="157">
        <f>Calc!O189*1000</f>
        <v>13715.847647449917</v>
      </c>
      <c r="D189" s="157">
        <f>Calc!P189*1000</f>
        <v>0.4746050434849054</v>
      </c>
      <c r="E189" s="157">
        <f>Calc!X189</f>
        <v>0.93548002427807353</v>
      </c>
      <c r="F189" s="157">
        <f>Calc!Y189</f>
        <v>2.0923810664359908E-3</v>
      </c>
      <c r="G189" s="157">
        <f>Calc!AN189</f>
        <v>1.0040327977699803</v>
      </c>
      <c r="H189" s="157">
        <f>Calc!AO189</f>
        <v>1.6811778823263351E-3</v>
      </c>
      <c r="I189" s="158">
        <f>Calc!AH189</f>
        <v>44981.903150852981</v>
      </c>
      <c r="J189" s="158">
        <f>Calc!AI189</f>
        <v>125.67025666148481</v>
      </c>
      <c r="K189" s="159">
        <f>Calc!AJ189</f>
        <v>0.14769576513784521</v>
      </c>
      <c r="L189" s="159">
        <f>Calc!AK189</f>
        <v>0.671041749729825</v>
      </c>
      <c r="M189" s="157" t="str">
        <f>Calc!AP189</f>
        <v>Out of range</v>
      </c>
      <c r="N189" s="157" t="e">
        <f>Calc!AQ189</f>
        <v>#VALUE!</v>
      </c>
      <c r="O189" s="157" t="str">
        <f>Calc!AW189</f>
        <v>Out of range</v>
      </c>
      <c r="P189" s="157">
        <f>Calc!AX189</f>
        <v>66.093437191299998</v>
      </c>
      <c r="Q189" s="159" t="e">
        <f>Calc!BB189</f>
        <v>#VALUE!</v>
      </c>
      <c r="R189" s="159" t="e">
        <f>Calc!BC189</f>
        <v>#VALUE!</v>
      </c>
      <c r="S189" s="156">
        <f>Input!E189</f>
        <v>0</v>
      </c>
    </row>
    <row r="190" spans="1:19" x14ac:dyDescent="0.2">
      <c r="A190" s="56"/>
      <c r="B190" s="56"/>
      <c r="C190" s="106"/>
      <c r="D190" s="106"/>
      <c r="E190" s="106"/>
      <c r="F190" s="106"/>
      <c r="G190" s="106"/>
      <c r="H190" s="70"/>
      <c r="I190" s="72"/>
      <c r="J190" s="72"/>
      <c r="K190" s="107"/>
      <c r="L190" s="107"/>
      <c r="M190" s="106"/>
      <c r="N190" s="106"/>
      <c r="O190" s="106"/>
      <c r="P190" s="106"/>
      <c r="Q190" s="107"/>
      <c r="R190" s="107"/>
      <c r="S190" s="56" t="s">
        <v>137</v>
      </c>
    </row>
    <row r="191" spans="1:19" s="156" customFormat="1" x14ac:dyDescent="0.2">
      <c r="A191" s="156">
        <f>Input!A191</f>
        <v>8717</v>
      </c>
      <c r="B191" s="156" t="str">
        <f>Input!B191</f>
        <v>Hu1-13</v>
      </c>
      <c r="C191" s="157">
        <f>Calc!O191*1000</f>
        <v>13712.30078432803</v>
      </c>
      <c r="D191" s="157">
        <f>Calc!P191*1000</f>
        <v>0.87934890624801487</v>
      </c>
      <c r="E191" s="157">
        <f>Calc!X191</f>
        <v>1.1249220413985139</v>
      </c>
      <c r="F191" s="157">
        <f>Calc!Y191</f>
        <v>7.3038147488623736E-3</v>
      </c>
      <c r="G191" s="157">
        <f>Calc!AN191</f>
        <v>1.0014155611835489</v>
      </c>
      <c r="H191" s="157">
        <f>Calc!AO191</f>
        <v>3.395721643181479E-3</v>
      </c>
      <c r="I191" s="158">
        <f>Calc!AH191</f>
        <v>37299.587829216151</v>
      </c>
      <c r="J191" s="158">
        <f>Calc!AI191</f>
        <v>273.2045878652246</v>
      </c>
      <c r="K191" s="159">
        <f>Calc!AJ191</f>
        <v>2.2711544109816906</v>
      </c>
      <c r="L191" s="159">
        <f>Calc!AK191</f>
        <v>2.4281796157099835</v>
      </c>
      <c r="M191" s="157">
        <f>Calc!AP191</f>
        <v>688.47730000000001</v>
      </c>
      <c r="N191" s="157" t="e">
        <f>Calc!AQ191</f>
        <v>#VALUE!</v>
      </c>
      <c r="O191" s="157">
        <f>Calc!AW191</f>
        <v>688.4751</v>
      </c>
      <c r="P191" s="157">
        <f>Calc!AX191</f>
        <v>316.5609799691</v>
      </c>
      <c r="Q191" s="159">
        <f>Calc!BB191</f>
        <v>15.89692077383445</v>
      </c>
      <c r="R191" s="159">
        <f>Calc!BC191</f>
        <v>22.162038217185447</v>
      </c>
      <c r="S191" s="156">
        <f>Input!E191</f>
        <v>0</v>
      </c>
    </row>
    <row r="192" spans="1:19" x14ac:dyDescent="0.2">
      <c r="A192" s="1">
        <f>Input!A192</f>
        <v>9225</v>
      </c>
      <c r="B192" s="1" t="str">
        <f>Input!B192</f>
        <v>So-1-950</v>
      </c>
      <c r="C192" s="99">
        <f>Calc!O192*1000</f>
        <v>210.37577886320784</v>
      </c>
      <c r="D192" s="99">
        <f>Calc!P192*1000</f>
        <v>2.3977064724069089E-2</v>
      </c>
      <c r="E192" s="99">
        <f>Calc!X192</f>
        <v>0.62148875174555585</v>
      </c>
      <c r="F192" s="99">
        <f>Calc!Y192</f>
        <v>1.709958850981087E-3</v>
      </c>
      <c r="G192" s="99">
        <f>Calc!AN192</f>
        <v>0.34513472790209831</v>
      </c>
      <c r="H192" s="5">
        <f>Calc!AO192</f>
        <v>1.959997143970371E-3</v>
      </c>
      <c r="I192" s="8">
        <f>Calc!AH192</f>
        <v>357.62599441442171</v>
      </c>
      <c r="J192" s="8">
        <f>Calc!AI192</f>
        <v>2.2563748925878113</v>
      </c>
      <c r="K192" s="77">
        <f>Calc!AJ192</f>
        <v>1024.9256364973892</v>
      </c>
      <c r="L192" s="77">
        <f>Calc!AK192</f>
        <v>3.5802279649517939</v>
      </c>
      <c r="M192" s="99">
        <f>Calc!AP192</f>
        <v>20.0915</v>
      </c>
      <c r="N192" s="99">
        <f>Calc!AQ192</f>
        <v>0.128</v>
      </c>
      <c r="O192" s="99">
        <f>Calc!AW192</f>
        <v>20.053599999999999</v>
      </c>
      <c r="P192" s="99">
        <f>Calc!AX192</f>
        <v>0.1306618618</v>
      </c>
      <c r="Q192" s="77">
        <f>Calc!BB192</f>
        <v>1084.6935990044185</v>
      </c>
      <c r="R192" s="77">
        <f>Calc!BC192</f>
        <v>3.810121629599807</v>
      </c>
      <c r="S192" s="1">
        <f>Input!E192</f>
        <v>950</v>
      </c>
    </row>
    <row r="193" spans="1:19" s="156" customFormat="1" x14ac:dyDescent="0.2">
      <c r="A193" s="156">
        <f>Input!A193</f>
        <v>8717</v>
      </c>
      <c r="B193" s="156" t="str">
        <f>Input!B193</f>
        <v>Hu1-13</v>
      </c>
      <c r="C193" s="157">
        <f>Calc!O193*1000</f>
        <v>13711.375076160062</v>
      </c>
      <c r="D193" s="157">
        <f>Calc!P193*1000</f>
        <v>1.0892712638470596</v>
      </c>
      <c r="E193" s="157">
        <f>Calc!X193</f>
        <v>1.1402382082797093</v>
      </c>
      <c r="F193" s="157">
        <f>Calc!Y193</f>
        <v>8.2768616493912144E-3</v>
      </c>
      <c r="G193" s="157">
        <f>Calc!AN193</f>
        <v>1.0021619897350669</v>
      </c>
      <c r="H193" s="157">
        <f>Calc!AO193</f>
        <v>3.2212500765728168E-3</v>
      </c>
      <c r="I193" s="158">
        <f>Calc!AH193</f>
        <v>36823.506399788967</v>
      </c>
      <c r="J193" s="158">
        <f>Calc!AI193</f>
        <v>292.31666495579083</v>
      </c>
      <c r="K193" s="159">
        <f>Calc!AJ193</f>
        <v>0.11149836442236882</v>
      </c>
      <c r="L193" s="159">
        <f>Calc!AK193</f>
        <v>1.9912907476106039</v>
      </c>
      <c r="M193" s="157" t="str">
        <f>Calc!AP193</f>
        <v>Out of range</v>
      </c>
      <c r="N193" s="157" t="e">
        <f>Calc!AQ193</f>
        <v>#VALUE!</v>
      </c>
      <c r="O193" s="157" t="str">
        <f>Calc!AW193</f>
        <v>Out of range</v>
      </c>
      <c r="P193" s="157">
        <f>Calc!AX193</f>
        <v>316.5951640518</v>
      </c>
      <c r="Q193" s="159" t="e">
        <f>Calc!BB193</f>
        <v>#VALUE!</v>
      </c>
      <c r="R193" s="159" t="e">
        <f>Calc!BC193</f>
        <v>#VALUE!</v>
      </c>
      <c r="S193" s="156">
        <f>Input!E193</f>
        <v>0</v>
      </c>
    </row>
    <row r="194" spans="1:19" x14ac:dyDescent="0.2">
      <c r="A194" s="1">
        <f>Input!A194</f>
        <v>9226</v>
      </c>
      <c r="B194" s="1" t="str">
        <f>Input!B194</f>
        <v>So-1-997</v>
      </c>
      <c r="C194" s="99">
        <f>Calc!O194*1000</f>
        <v>245.67974174363758</v>
      </c>
      <c r="D194" s="99">
        <f>Calc!P194*1000</f>
        <v>2.9753648529329272E-2</v>
      </c>
      <c r="E194" s="99">
        <f>Calc!X194</f>
        <v>0.71313486550833738</v>
      </c>
      <c r="F194" s="99">
        <f>Calc!Y194</f>
        <v>1.6734137456280848E-3</v>
      </c>
      <c r="G194" s="99">
        <f>Calc!AN194</f>
        <v>0.23130073623847597</v>
      </c>
      <c r="H194" s="5">
        <f>Calc!AO194</f>
        <v>1.4432582270850415E-3</v>
      </c>
      <c r="I194" s="8">
        <f>Calc!AH194</f>
        <v>244.05914246428105</v>
      </c>
      <c r="J194" s="8">
        <f>Calc!AI194</f>
        <v>1.626725636004674</v>
      </c>
      <c r="K194" s="77">
        <f>Calc!AJ194</f>
        <v>1011.0471465004335</v>
      </c>
      <c r="L194" s="77">
        <f>Calc!AK194</f>
        <v>3.2408871224536928</v>
      </c>
      <c r="M194" s="99">
        <f>Calc!AP194</f>
        <v>13.211399999999999</v>
      </c>
      <c r="N194" s="99">
        <f>Calc!AQ194</f>
        <v>8.5000000000000006E-2</v>
      </c>
      <c r="O194" s="99">
        <f>Calc!AW194</f>
        <v>13.173500000000001</v>
      </c>
      <c r="P194" s="99">
        <f>Calc!AX194</f>
        <v>9.0360331099999996E-2</v>
      </c>
      <c r="Q194" s="77">
        <f>Calc!BB194</f>
        <v>1049.4002762673226</v>
      </c>
      <c r="R194" s="77">
        <f>Calc!BC194</f>
        <v>3.3744863177039934</v>
      </c>
      <c r="S194" s="1">
        <f>Input!E194</f>
        <v>997</v>
      </c>
    </row>
    <row r="195" spans="1:19" s="156" customFormat="1" x14ac:dyDescent="0.2">
      <c r="A195" s="156">
        <f>Input!A195</f>
        <v>8717</v>
      </c>
      <c r="B195" s="156" t="str">
        <f>Input!B195</f>
        <v>Hu1-13</v>
      </c>
      <c r="C195" s="157">
        <f>Calc!O195*1000</f>
        <v>13714.646161753055</v>
      </c>
      <c r="D195" s="157">
        <f>Calc!P195*1000</f>
        <v>0.92348739298489013</v>
      </c>
      <c r="E195" s="157">
        <f>Calc!X195</f>
        <v>1.113454642010556</v>
      </c>
      <c r="F195" s="157">
        <f>Calc!Y195</f>
        <v>7.3744739050877776E-3</v>
      </c>
      <c r="G195" s="157">
        <f>Calc!AN195</f>
        <v>1.0025343256774486</v>
      </c>
      <c r="H195" s="157">
        <f>Calc!AO195</f>
        <v>3.3436708791823762E-3</v>
      </c>
      <c r="I195" s="158">
        <f>Calc!AH195</f>
        <v>37732.286265999079</v>
      </c>
      <c r="J195" s="158">
        <f>Calc!AI195</f>
        <v>279.78950897136525</v>
      </c>
      <c r="K195" s="159">
        <f>Calc!AJ195</f>
        <v>1.3268857716925986</v>
      </c>
      <c r="L195" s="159">
        <f>Calc!AK195</f>
        <v>2.2728422364468051</v>
      </c>
      <c r="M195" s="157" t="str">
        <f>Calc!AP195</f>
        <v>Out of range</v>
      </c>
      <c r="N195" s="157" t="e">
        <f>Calc!AQ195</f>
        <v>#VALUE!</v>
      </c>
      <c r="O195" s="157" t="str">
        <f>Calc!AW195</f>
        <v>Out of range</v>
      </c>
      <c r="P195" s="157">
        <f>Calc!AX195</f>
        <v>325.37880229780001</v>
      </c>
      <c r="Q195" s="159" t="e">
        <f>Calc!BB195</f>
        <v>#VALUE!</v>
      </c>
      <c r="R195" s="159" t="e">
        <f>Calc!BC195</f>
        <v>#VALUE!</v>
      </c>
      <c r="S195" s="156">
        <f>Input!E195</f>
        <v>0</v>
      </c>
    </row>
    <row r="196" spans="1:19" x14ac:dyDescent="0.2">
      <c r="A196" s="1">
        <f>Input!A196</f>
        <v>9227</v>
      </c>
      <c r="B196" s="1" t="str">
        <f>Input!B196</f>
        <v>So-1-1022</v>
      </c>
      <c r="C196" s="99">
        <f>Calc!O196*1000</f>
        <v>287.73635415920495</v>
      </c>
      <c r="D196" s="99">
        <f>Calc!P196*1000</f>
        <v>3.5450469036862595E-2</v>
      </c>
      <c r="E196" s="99">
        <f>Calc!X196</f>
        <v>0.50910882591400008</v>
      </c>
      <c r="F196" s="99">
        <f>Calc!Y196</f>
        <v>1.1822202749124518E-3</v>
      </c>
      <c r="G196" s="99">
        <f>Calc!AN196</f>
        <v>0.22479012133972487</v>
      </c>
      <c r="H196" s="5">
        <f>Calc!AO196</f>
        <v>1.1158078055522097E-3</v>
      </c>
      <c r="I196" s="8">
        <f>Calc!AH196</f>
        <v>389.05495279434228</v>
      </c>
      <c r="J196" s="8">
        <f>Calc!AI196</f>
        <v>2.1315174168000222</v>
      </c>
      <c r="K196" s="77">
        <f>Calc!AJ196</f>
        <v>982.65006305462555</v>
      </c>
      <c r="L196" s="77">
        <f>Calc!AK196</f>
        <v>2.72494780275506</v>
      </c>
      <c r="M196" s="99">
        <f>Calc!AP196</f>
        <v>13.015499999999999</v>
      </c>
      <c r="N196" s="99">
        <f>Calc!AQ196</f>
        <v>7.4499999999999997E-2</v>
      </c>
      <c r="O196" s="99">
        <f>Calc!AW196</f>
        <v>12.992000000000001</v>
      </c>
      <c r="P196" s="99">
        <f>Calc!AX196</f>
        <v>7.1082404000000002E-2</v>
      </c>
      <c r="Q196" s="77">
        <f>Calc!BB196</f>
        <v>1019.4029151904942</v>
      </c>
      <c r="R196" s="77">
        <f>Calc!BC196</f>
        <v>2.8342744869434906</v>
      </c>
      <c r="S196" s="1">
        <f>Input!E196</f>
        <v>1022</v>
      </c>
    </row>
    <row r="197" spans="1:19" s="156" customFormat="1" x14ac:dyDescent="0.2">
      <c r="A197" s="156">
        <f>Input!A197</f>
        <v>8717</v>
      </c>
      <c r="B197" s="156" t="str">
        <f>Input!B197</f>
        <v>Hu1-13</v>
      </c>
      <c r="C197" s="157">
        <f>Calc!O197*1000</f>
        <v>13712.195383017808</v>
      </c>
      <c r="D197" s="157">
        <f>Calc!P197*1000</f>
        <v>1.0564909112897853</v>
      </c>
      <c r="E197" s="157">
        <f>Calc!X197</f>
        <v>1.1129615568486058</v>
      </c>
      <c r="F197" s="157">
        <f>Calc!Y197</f>
        <v>5.8839432838753199E-3</v>
      </c>
      <c r="G197" s="157">
        <f>Calc!AN197</f>
        <v>1.0018353314616053</v>
      </c>
      <c r="H197" s="157">
        <f>Calc!AO197</f>
        <v>3.2802017289726617E-3</v>
      </c>
      <c r="I197" s="158">
        <f>Calc!AH197</f>
        <v>37715.942535762908</v>
      </c>
      <c r="J197" s="158">
        <f>Calc!AI197</f>
        <v>234.51937631937051</v>
      </c>
      <c r="K197" s="159">
        <f>Calc!AJ197</f>
        <v>-0.46139361919761424</v>
      </c>
      <c r="L197" s="159">
        <f>Calc!AK197</f>
        <v>2.4379878950788729</v>
      </c>
      <c r="M197" s="157" t="str">
        <f>Calc!AP197</f>
        <v>Out of range</v>
      </c>
      <c r="N197" s="157" t="e">
        <f>Calc!AQ197</f>
        <v>#VALUE!</v>
      </c>
      <c r="O197" s="157" t="str">
        <f>Calc!AW197</f>
        <v>Out of range</v>
      </c>
      <c r="P197" s="157">
        <f>Calc!AX197</f>
        <v>318.09044935769998</v>
      </c>
      <c r="Q197" s="159" t="e">
        <f>Calc!BB197</f>
        <v>#VALUE!</v>
      </c>
      <c r="R197" s="159" t="e">
        <f>Calc!BC197</f>
        <v>#VALUE!</v>
      </c>
      <c r="S197" s="156">
        <f>Input!E197</f>
        <v>0</v>
      </c>
    </row>
    <row r="198" spans="1:19" x14ac:dyDescent="0.2">
      <c r="A198" s="1">
        <f>Input!A198</f>
        <v>9228</v>
      </c>
      <c r="B198" s="1" t="str">
        <f>Input!B198</f>
        <v>So-1-1034</v>
      </c>
      <c r="C198" s="99">
        <f>Calc!O198*1000</f>
        <v>311.62208118743024</v>
      </c>
      <c r="D198" s="99">
        <f>Calc!P198*1000</f>
        <v>3.157737116169089E-2</v>
      </c>
      <c r="E198" s="99">
        <f>Calc!X198</f>
        <v>0.76616657003599065</v>
      </c>
      <c r="F198" s="99">
        <f>Calc!Y198</f>
        <v>1.7253721745786065E-3</v>
      </c>
      <c r="G198" s="99">
        <f>Calc!AN198</f>
        <v>0.20573406480935244</v>
      </c>
      <c r="H198" s="5">
        <f>Calc!AO198</f>
        <v>1.3786746269645641E-3</v>
      </c>
      <c r="I198" s="8">
        <f>Calc!AH198</f>
        <v>256.00676186821437</v>
      </c>
      <c r="J198" s="8">
        <f>Calc!AI198</f>
        <v>1.8096569406914587</v>
      </c>
      <c r="K198" s="77">
        <f>Calc!AJ198</f>
        <v>995.81788803157599</v>
      </c>
      <c r="L198" s="77">
        <f>Calc!AK198</f>
        <v>2.9255874798558188</v>
      </c>
      <c r="M198" s="99">
        <f>Calc!AP198</f>
        <v>11.777200000000001</v>
      </c>
      <c r="N198" s="99">
        <f>Calc!AQ198</f>
        <v>7.6999999999999999E-2</v>
      </c>
      <c r="O198" s="99">
        <f>Calc!AW198</f>
        <v>11.7447</v>
      </c>
      <c r="P198" s="99">
        <f>Calc!AX198</f>
        <v>8.5061372900000001E-2</v>
      </c>
      <c r="Q198" s="77">
        <f>Calc!BB198</f>
        <v>1029.4278517369851</v>
      </c>
      <c r="R198" s="77">
        <f>Calc!BC198</f>
        <v>3.0344383328849789</v>
      </c>
      <c r="S198" s="1">
        <f>Input!E198</f>
        <v>1034</v>
      </c>
    </row>
    <row r="199" spans="1:19" s="156" customFormat="1" x14ac:dyDescent="0.2">
      <c r="A199" s="156">
        <f>Input!A199</f>
        <v>8717</v>
      </c>
      <c r="B199" s="156" t="str">
        <f>Input!B199</f>
        <v>Hu1-13</v>
      </c>
      <c r="C199" s="157">
        <f>Calc!O199*1000</f>
        <v>13712.631603704651</v>
      </c>
      <c r="D199" s="157">
        <f>Calc!P199*1000</f>
        <v>1.3399084524414211</v>
      </c>
      <c r="E199" s="157">
        <f>Calc!X199</f>
        <v>1.1118095460289497</v>
      </c>
      <c r="F199" s="157">
        <f>Calc!Y199</f>
        <v>8.2190857048822681E-3</v>
      </c>
      <c r="G199" s="157">
        <f>Calc!AN199</f>
        <v>1.0006456861642108</v>
      </c>
      <c r="H199" s="157">
        <f>Calc!AO199</f>
        <v>3.5011602455811133E-3</v>
      </c>
      <c r="I199" s="158">
        <f>Calc!AH199</f>
        <v>37711.389084944174</v>
      </c>
      <c r="J199" s="158">
        <f>Calc!AI199</f>
        <v>308.40968897101948</v>
      </c>
      <c r="K199" s="159">
        <f>Calc!AJ199</f>
        <v>-1.6150113278732281</v>
      </c>
      <c r="L199" s="159">
        <f>Calc!AK199</f>
        <v>1.8735951469223966</v>
      </c>
      <c r="M199" s="157" t="str">
        <f>Calc!AP199</f>
        <v>Out of range</v>
      </c>
      <c r="N199" s="157" t="e">
        <f>Calc!AQ199</f>
        <v>#VALUE!</v>
      </c>
      <c r="O199" s="157" t="str">
        <f>Calc!AW199</f>
        <v>Out of range</v>
      </c>
      <c r="P199" s="157">
        <f>Calc!AX199</f>
        <v>309.76621298920003</v>
      </c>
      <c r="Q199" s="159" t="e">
        <f>Calc!BB199</f>
        <v>#VALUE!</v>
      </c>
      <c r="R199" s="159" t="e">
        <f>Calc!BC199</f>
        <v>#VALUE!</v>
      </c>
      <c r="S199" s="156">
        <f>Input!E199</f>
        <v>0</v>
      </c>
    </row>
    <row r="200" spans="1:19" x14ac:dyDescent="0.2">
      <c r="A200" s="1">
        <f>Input!A200</f>
        <v>9229</v>
      </c>
      <c r="B200" s="1" t="str">
        <f>Input!B200</f>
        <v>So-1-1042</v>
      </c>
      <c r="C200" s="99">
        <f>Calc!O200*1000</f>
        <v>352.61627831246574</v>
      </c>
      <c r="D200" s="99">
        <f>Calc!P200*1000</f>
        <v>3.6567066391735167E-2</v>
      </c>
      <c r="E200" s="99">
        <f>Calc!X200</f>
        <v>0.71819727127497768</v>
      </c>
      <c r="F200" s="99">
        <f>Calc!Y200</f>
        <v>1.9505692670140566E-3</v>
      </c>
      <c r="G200" s="99">
        <f>Calc!AN200</f>
        <v>0.21040796236817413</v>
      </c>
      <c r="H200" s="5">
        <f>Calc!AO200</f>
        <v>1.2559222272179914E-3</v>
      </c>
      <c r="I200" s="8">
        <f>Calc!AH200</f>
        <v>315.41112989859624</v>
      </c>
      <c r="J200" s="8">
        <f>Calc!AI200</f>
        <v>2.0681516675333151</v>
      </c>
      <c r="K200" s="77">
        <f>Calc!AJ200</f>
        <v>943.21759638605181</v>
      </c>
      <c r="L200" s="77">
        <f>Calc!AK200</f>
        <v>2.216801789641615</v>
      </c>
      <c r="M200" s="99">
        <f>Calc!AP200</f>
        <v>12.4032</v>
      </c>
      <c r="N200" s="99">
        <f>Calc!AQ200</f>
        <v>7.9799999999999996E-2</v>
      </c>
      <c r="O200" s="99">
        <f>Calc!AW200</f>
        <v>12.3756</v>
      </c>
      <c r="P200" s="99">
        <f>Calc!AX200</f>
        <v>7.82133879E-2</v>
      </c>
      <c r="Q200" s="77">
        <f>Calc!BB200</f>
        <v>976.79242063021377</v>
      </c>
      <c r="R200" s="77">
        <f>Calc!BC200</f>
        <v>2.3058432675924347</v>
      </c>
      <c r="S200" s="1">
        <f>Input!E200</f>
        <v>1042</v>
      </c>
    </row>
    <row r="201" spans="1:19" s="156" customFormat="1" x14ac:dyDescent="0.2">
      <c r="A201" s="156">
        <f>Input!A201</f>
        <v>8717</v>
      </c>
      <c r="B201" s="156" t="str">
        <f>Input!B201</f>
        <v>Hu1-13</v>
      </c>
      <c r="C201" s="157">
        <f>Calc!O201*1000</f>
        <v>13713.872531837837</v>
      </c>
      <c r="D201" s="157">
        <f>Calc!P201*1000</f>
        <v>1.1652479012167167</v>
      </c>
      <c r="E201" s="157">
        <f>Calc!X201</f>
        <v>1.0950084585013935</v>
      </c>
      <c r="F201" s="157">
        <f>Calc!Y201</f>
        <v>7.9338796046102018E-3</v>
      </c>
      <c r="G201" s="157">
        <f>Calc!AN201</f>
        <v>0.99776360578428447</v>
      </c>
      <c r="H201" s="157">
        <f>Calc!AO201</f>
        <v>3.8789800045059305E-3</v>
      </c>
      <c r="I201" s="158">
        <f>Calc!AH201</f>
        <v>38183.179177395024</v>
      </c>
      <c r="J201" s="158">
        <f>Calc!AI201</f>
        <v>313.94842271791697</v>
      </c>
      <c r="K201" s="159">
        <f>Calc!AJ201</f>
        <v>1.1791020373890237</v>
      </c>
      <c r="L201" s="159">
        <f>Calc!AK201</f>
        <v>2.0245217457152744</v>
      </c>
      <c r="M201" s="157">
        <f>Calc!AP201</f>
        <v>605.55759999999998</v>
      </c>
      <c r="N201" s="157" t="e">
        <f>Calc!AQ201</f>
        <v>#VALUE!</v>
      </c>
      <c r="O201" s="157">
        <f>Calc!AW201</f>
        <v>605.55539999999996</v>
      </c>
      <c r="P201" s="157">
        <f>Calc!AX201</f>
        <v>266.81312711010003</v>
      </c>
      <c r="Q201" s="159">
        <f>Calc!BB201</f>
        <v>6.5288733277467701</v>
      </c>
      <c r="R201" s="159">
        <f>Calc!BC201</f>
        <v>12.243608186800857</v>
      </c>
      <c r="S201" s="156">
        <f>Input!E201</f>
        <v>0</v>
      </c>
    </row>
    <row r="202" spans="1:19" x14ac:dyDescent="0.2">
      <c r="A202" s="1">
        <f>Input!A202</f>
        <v>9230</v>
      </c>
      <c r="B202" s="1" t="str">
        <f>Input!B202</f>
        <v>So-1-1065</v>
      </c>
      <c r="C202" s="99">
        <f>Calc!O202*1000</f>
        <v>493.73257481793871</v>
      </c>
      <c r="D202" s="99">
        <f>Calc!P202*1000</f>
        <v>2.363050673366545E-2</v>
      </c>
      <c r="E202" s="99">
        <f>Calc!X202</f>
        <v>0.22095800780040459</v>
      </c>
      <c r="F202" s="99">
        <f>Calc!Y202</f>
        <v>5.3733897951618707E-4</v>
      </c>
      <c r="G202" s="99">
        <f>Calc!AN202</f>
        <v>0.22234458662568291</v>
      </c>
      <c r="H202" s="5">
        <f>Calc!AO202</f>
        <v>1.0620979229399141E-3</v>
      </c>
      <c r="I202" s="8">
        <f>Calc!AH202</f>
        <v>1519.2832606272882</v>
      </c>
      <c r="J202" s="8">
        <f>Calc!AI202</f>
        <v>8.143354078061364</v>
      </c>
      <c r="K202" s="77">
        <f>Calc!AJ202</f>
        <v>986.9760045359053</v>
      </c>
      <c r="L202" s="77">
        <f>Calc!AK202</f>
        <v>1.3784584901932233</v>
      </c>
      <c r="M202" s="99">
        <f>Calc!AP202</f>
        <v>12.8369</v>
      </c>
      <c r="N202" s="99">
        <f>Calc!AQ202</f>
        <v>6.4600000000000005E-2</v>
      </c>
      <c r="O202" s="99">
        <f>Calc!AW202</f>
        <v>12.8309</v>
      </c>
      <c r="P202" s="99">
        <f>Calc!AX202</f>
        <v>5.9220902700000001E-2</v>
      </c>
      <c r="Q202" s="77">
        <f>Calc!BB202</f>
        <v>1023.4245659098274</v>
      </c>
      <c r="R202" s="77">
        <f>Calc!BC202</f>
        <v>1.4395919299447804</v>
      </c>
      <c r="S202" s="1">
        <f>Input!E202</f>
        <v>1065</v>
      </c>
    </row>
    <row r="203" spans="1:19" s="156" customFormat="1" x14ac:dyDescent="0.2">
      <c r="A203" s="156">
        <f>Input!A203</f>
        <v>8717</v>
      </c>
      <c r="B203" s="156" t="str">
        <f>Input!B203</f>
        <v>Hu1-13</v>
      </c>
      <c r="C203" s="157">
        <f>Calc!O203*1000</f>
        <v>13711.104447300371</v>
      </c>
      <c r="D203" s="157">
        <f>Calc!P203*1000</f>
        <v>1.1663940156878851</v>
      </c>
      <c r="E203" s="157">
        <f>Calc!X203</f>
        <v>1.0923150842346683</v>
      </c>
      <c r="F203" s="157">
        <f>Calc!Y203</f>
        <v>6.4502703487479282E-3</v>
      </c>
      <c r="G203" s="157">
        <f>Calc!AN203</f>
        <v>1.0037491401261804</v>
      </c>
      <c r="H203" s="157">
        <f>Calc!AO203</f>
        <v>3.5061210557159818E-3</v>
      </c>
      <c r="I203" s="158">
        <f>Calc!AH203</f>
        <v>38499.180633803022</v>
      </c>
      <c r="J203" s="158">
        <f>Calc!AI203</f>
        <v>264.11850098487452</v>
      </c>
      <c r="K203" s="159">
        <f>Calc!AJ203</f>
        <v>-0.19467589442123678</v>
      </c>
      <c r="L203" s="159">
        <f>Calc!AK203</f>
        <v>2.3651589762298983</v>
      </c>
      <c r="M203" s="157" t="str">
        <f>Calc!AP203</f>
        <v>Out of range</v>
      </c>
      <c r="N203" s="157" t="e">
        <f>Calc!AQ203</f>
        <v>#VALUE!</v>
      </c>
      <c r="O203" s="157" t="str">
        <f>Calc!AW203</f>
        <v>Out of range</v>
      </c>
      <c r="P203" s="157">
        <f>Calc!AX203</f>
        <v>271.15123646289999</v>
      </c>
      <c r="Q203" s="159" t="e">
        <f>Calc!BB203</f>
        <v>#VALUE!</v>
      </c>
      <c r="R203" s="159" t="e">
        <f>Calc!BC203</f>
        <v>#VALUE!</v>
      </c>
      <c r="S203" s="156">
        <f>Input!E203</f>
        <v>0</v>
      </c>
    </row>
    <row r="204" spans="1:19" x14ac:dyDescent="0.2">
      <c r="A204" s="1">
        <f>Input!A204</f>
        <v>9231</v>
      </c>
      <c r="B204" s="1" t="str">
        <f>Input!B204</f>
        <v>So-1-1076</v>
      </c>
      <c r="C204" s="99">
        <f>Calc!O204*1000</f>
        <v>356.24736774044493</v>
      </c>
      <c r="D204" s="99">
        <f>Calc!P204*1000</f>
        <v>2.1797204070448991E-2</v>
      </c>
      <c r="E204" s="99">
        <f>Calc!X204</f>
        <v>0.34695343574392529</v>
      </c>
      <c r="F204" s="99">
        <f>Calc!Y204</f>
        <v>9.5602037251491694E-4</v>
      </c>
      <c r="G204" s="99">
        <f>Calc!AN204</f>
        <v>0.2264104013935572</v>
      </c>
      <c r="H204" s="5">
        <f>Calc!AO204</f>
        <v>1.0978520437978083E-3</v>
      </c>
      <c r="I204" s="8">
        <f>Calc!AH204</f>
        <v>712.9483264051637</v>
      </c>
      <c r="J204" s="8">
        <f>Calc!AI204</f>
        <v>3.9760002487133459</v>
      </c>
      <c r="K204" s="77">
        <f>Calc!AJ204</f>
        <v>977.12125533276173</v>
      </c>
      <c r="L204" s="77">
        <f>Calc!AK204</f>
        <v>1.9046265778626641</v>
      </c>
      <c r="M204" s="99">
        <f>Calc!AP204</f>
        <v>13.1532</v>
      </c>
      <c r="N204" s="99">
        <f>Calc!AQ204</f>
        <v>6.8400000000000002E-2</v>
      </c>
      <c r="O204" s="99">
        <f>Calc!AW204</f>
        <v>13.1402</v>
      </c>
      <c r="P204" s="99">
        <f>Calc!AX204</f>
        <v>6.8375711300000003E-2</v>
      </c>
      <c r="Q204" s="77">
        <f>Calc!BB204</f>
        <v>1014.0919915250852</v>
      </c>
      <c r="R204" s="77">
        <f>Calc!BC204</f>
        <v>1.9863816363532334</v>
      </c>
      <c r="S204" s="1">
        <f>Input!E204</f>
        <v>1076</v>
      </c>
    </row>
    <row r="205" spans="1:19" s="156" customFormat="1" x14ac:dyDescent="0.2">
      <c r="A205" s="156">
        <f>Input!A205</f>
        <v>8717</v>
      </c>
      <c r="B205" s="156" t="str">
        <f>Input!B205</f>
        <v>Hu1-13</v>
      </c>
      <c r="C205" s="157">
        <f>Calc!O205*1000</f>
        <v>13719.136952966734</v>
      </c>
      <c r="D205" s="157">
        <f>Calc!P205*1000</f>
        <v>1.0307015151180465</v>
      </c>
      <c r="E205" s="157">
        <f>Calc!X205</f>
        <v>1.0644450905304461</v>
      </c>
      <c r="F205" s="157">
        <f>Calc!Y205</f>
        <v>8.12747860331757E-3</v>
      </c>
      <c r="G205" s="157">
        <f>Calc!AN205</f>
        <v>1.0035375782916589</v>
      </c>
      <c r="H205" s="157">
        <f>Calc!AO205</f>
        <v>2.6175408001242232E-3</v>
      </c>
      <c r="I205" s="158">
        <f>Calc!AH205</f>
        <v>39522.004219542112</v>
      </c>
      <c r="J205" s="158">
        <f>Calc!AI205</f>
        <v>318.87473293933346</v>
      </c>
      <c r="K205" s="159">
        <f>Calc!AJ205</f>
        <v>-0.9965179460984519</v>
      </c>
      <c r="L205" s="159">
        <f>Calc!AK205</f>
        <v>3.3397865425470243</v>
      </c>
      <c r="M205" s="157" t="str">
        <f>Calc!AP205</f>
        <v>Out of range</v>
      </c>
      <c r="N205" s="157" t="e">
        <f>Calc!AQ205</f>
        <v>#VALUE!</v>
      </c>
      <c r="O205" s="157" t="str">
        <f>Calc!AW205</f>
        <v>Out of range</v>
      </c>
      <c r="P205" s="157">
        <f>Calc!AX205</f>
        <v>222.60813525309999</v>
      </c>
      <c r="Q205" s="159" t="e">
        <f>Calc!BB205</f>
        <v>#VALUE!</v>
      </c>
      <c r="R205" s="159" t="e">
        <f>Calc!BC205</f>
        <v>#VALUE!</v>
      </c>
      <c r="S205" s="156">
        <f>Input!E205</f>
        <v>0</v>
      </c>
    </row>
    <row r="206" spans="1:19" x14ac:dyDescent="0.2">
      <c r="A206" s="56"/>
      <c r="B206" s="56"/>
      <c r="C206" s="106"/>
      <c r="D206" s="106"/>
      <c r="E206" s="106"/>
      <c r="F206" s="106"/>
      <c r="G206" s="106"/>
      <c r="H206" s="70"/>
      <c r="I206" s="72"/>
      <c r="J206" s="72"/>
      <c r="K206" s="107"/>
      <c r="L206" s="107"/>
      <c r="M206" s="106"/>
      <c r="N206" s="106"/>
      <c r="O206" s="106"/>
      <c r="P206" s="106"/>
      <c r="Q206" s="107"/>
      <c r="R206" s="107"/>
      <c r="S206" s="56"/>
    </row>
    <row r="207" spans="1:19" s="156" customFormat="1" x14ac:dyDescent="0.2">
      <c r="A207" s="156">
        <f>Input!A207</f>
        <v>8717</v>
      </c>
      <c r="B207" s="156" t="str">
        <f>Input!B207</f>
        <v>Hu1-13</v>
      </c>
      <c r="C207" s="157">
        <f>Calc!O207*1000</f>
        <v>13714.516099385955</v>
      </c>
      <c r="D207" s="157">
        <f>Calc!P207*1000</f>
        <v>0.98871222624119837</v>
      </c>
      <c r="E207" s="157">
        <f>Calc!X207</f>
        <v>1.0664365407407599</v>
      </c>
      <c r="F207" s="157">
        <f>Calc!Y207</f>
        <v>1.1023389804466155E-2</v>
      </c>
      <c r="G207" s="157">
        <f>Calc!AN207</f>
        <v>0.99954825880627507</v>
      </c>
      <c r="H207" s="157">
        <f>Calc!AO207</f>
        <v>2.9384595462464509E-3</v>
      </c>
      <c r="I207" s="158">
        <f>Calc!AH207</f>
        <v>39278.150548849466</v>
      </c>
      <c r="J207" s="158">
        <f>Calc!AI207</f>
        <v>422.09604774364885</v>
      </c>
      <c r="K207" s="159">
        <f>Calc!AJ207</f>
        <v>-0.48034581455524972</v>
      </c>
      <c r="L207" s="159">
        <f>Calc!AK207</f>
        <v>2.1374178238350425</v>
      </c>
      <c r="M207" s="157" t="str">
        <f>Calc!AP207</f>
        <v>Out of range</v>
      </c>
      <c r="N207" s="157" t="e">
        <f>Calc!AQ207</f>
        <v>#VALUE!</v>
      </c>
      <c r="O207" s="157" t="str">
        <f>Calc!AW207</f>
        <v>Out of range</v>
      </c>
      <c r="P207" s="157">
        <f>Calc!AX207</f>
        <v>328.09762920330002</v>
      </c>
      <c r="Q207" s="159" t="e">
        <f>Calc!BB207</f>
        <v>#VALUE!</v>
      </c>
      <c r="R207" s="159" t="e">
        <f>Calc!BC207</f>
        <v>#VALUE!</v>
      </c>
      <c r="S207" s="156">
        <f>Input!E207</f>
        <v>0</v>
      </c>
    </row>
    <row r="208" spans="1:19" x14ac:dyDescent="0.2">
      <c r="A208" s="1">
        <f>Input!A208</f>
        <v>9232</v>
      </c>
      <c r="B208" s="1" t="str">
        <f>Input!B208</f>
        <v>So-1-1085</v>
      </c>
      <c r="C208" s="99">
        <f>Calc!O208*1000</f>
        <v>463.61903600040011</v>
      </c>
      <c r="D208" s="99">
        <f>Calc!P208*1000</f>
        <v>8.3396031469780293E-2</v>
      </c>
      <c r="E208" s="99">
        <f>Calc!X208</f>
        <v>0.29492279192197707</v>
      </c>
      <c r="F208" s="99">
        <f>Calc!Y208</f>
        <v>9.9149863466731106E-4</v>
      </c>
      <c r="G208" s="99">
        <f>Calc!AN208</f>
        <v>0.22418190377989503</v>
      </c>
      <c r="H208" s="5">
        <f>Calc!AO208</f>
        <v>1.0737514813227728E-3</v>
      </c>
      <c r="I208" s="8">
        <f>Calc!AH208</f>
        <v>1076.6735492841574</v>
      </c>
      <c r="J208" s="8">
        <f>Calc!AI208</f>
        <v>6.2974497462751584</v>
      </c>
      <c r="K208" s="77">
        <f>Calc!AJ208</f>
        <v>924.80283892804493</v>
      </c>
      <c r="L208" s="77">
        <f>Calc!AK208</f>
        <v>1.9773319924239146</v>
      </c>
      <c r="M208" s="99">
        <f>Calc!AP208</f>
        <v>13.3934</v>
      </c>
      <c r="N208" s="99">
        <f>Calc!AQ208</f>
        <v>6.2100000000000002E-2</v>
      </c>
      <c r="O208" s="99">
        <f>Calc!AW208</f>
        <v>13.3847</v>
      </c>
      <c r="P208" s="99">
        <f>Calc!AX208</f>
        <v>6.9986637099999999E-2</v>
      </c>
      <c r="Q208" s="77">
        <f>Calc!BB208</f>
        <v>960.45751138766229</v>
      </c>
      <c r="R208" s="77">
        <f>Calc!BC208</f>
        <v>2.0623348377997073</v>
      </c>
      <c r="S208" s="1">
        <f>Input!E208</f>
        <v>1085</v>
      </c>
    </row>
    <row r="209" spans="1:19" s="156" customFormat="1" x14ac:dyDescent="0.2">
      <c r="A209" s="156">
        <f>Input!A209</f>
        <v>9186</v>
      </c>
      <c r="B209" s="156" t="str">
        <f>Input!B209</f>
        <v>Hu1-13</v>
      </c>
      <c r="C209" s="157">
        <f>Calc!O209*1000</f>
        <v>13715.089893833614</v>
      </c>
      <c r="D209" s="157">
        <f>Calc!P209*1000</f>
        <v>1.3920846675429246</v>
      </c>
      <c r="E209" s="157">
        <f>Calc!X209</f>
        <v>0.99313776429539657</v>
      </c>
      <c r="F209" s="157">
        <f>Calc!Y209</f>
        <v>9.8017764469617887E-3</v>
      </c>
      <c r="G209" s="157">
        <f>Calc!AN209</f>
        <v>1.0001237675551511</v>
      </c>
      <c r="H209" s="157">
        <f>Calc!AO209</f>
        <v>3.2476168008026157E-3</v>
      </c>
      <c r="I209" s="158">
        <f>Calc!AH209</f>
        <v>42203.133982384556</v>
      </c>
      <c r="J209" s="158">
        <f>Calc!AI209</f>
        <v>438.4684197064372</v>
      </c>
      <c r="K209" s="159">
        <f>Calc!AJ209</f>
        <v>1.7714389163940858</v>
      </c>
      <c r="L209" s="159">
        <f>Calc!AK209</f>
        <v>2.8304959558261547</v>
      </c>
      <c r="M209" s="157">
        <f>Calc!AP209</f>
        <v>658.76120000000003</v>
      </c>
      <c r="N209" s="157" t="e">
        <f>Calc!AQ209</f>
        <v>#VALUE!</v>
      </c>
      <c r="O209" s="157">
        <f>Calc!AW209</f>
        <v>658.75919999999996</v>
      </c>
      <c r="P209" s="157">
        <f>Calc!AX209</f>
        <v>302.99238420770001</v>
      </c>
      <c r="Q209" s="159">
        <f>Calc!BB209</f>
        <v>11.400341264085764</v>
      </c>
      <c r="R209" s="159">
        <f>Calc!BC209</f>
        <v>20.667216971091761</v>
      </c>
      <c r="S209" s="156">
        <f>Input!E209</f>
        <v>0</v>
      </c>
    </row>
    <row r="210" spans="1:19" x14ac:dyDescent="0.2">
      <c r="A210" s="1">
        <f>Input!A210</f>
        <v>9233</v>
      </c>
      <c r="B210" s="1" t="str">
        <f>Input!B210</f>
        <v>So-1-1104</v>
      </c>
      <c r="C210" s="99">
        <f>Calc!O210*1000</f>
        <v>483.66354581370075</v>
      </c>
      <c r="D210" s="99">
        <f>Calc!P210*1000</f>
        <v>3.3055482645995671E-2</v>
      </c>
      <c r="E210" s="99">
        <f>Calc!X210</f>
        <v>1.266718882251936</v>
      </c>
      <c r="F210" s="99">
        <f>Calc!Y210</f>
        <v>2.1206766160669567E-3</v>
      </c>
      <c r="G210" s="99">
        <f>Calc!AN210</f>
        <v>0.24564801961182986</v>
      </c>
      <c r="H210" s="5">
        <f>Calc!AO210</f>
        <v>8.7714328462918398E-4</v>
      </c>
      <c r="I210" s="8">
        <f>Calc!AH210</f>
        <v>287.28018958675824</v>
      </c>
      <c r="J210" s="8">
        <f>Calc!AI210</f>
        <v>1.1327816476530645</v>
      </c>
      <c r="K210" s="77">
        <f>Calc!AJ210</f>
        <v>926.63999707213327</v>
      </c>
      <c r="L210" s="77">
        <f>Calc!AK210</f>
        <v>1.2241223554046792</v>
      </c>
      <c r="M210" s="99">
        <f>Calc!AP210</f>
        <v>14.7371</v>
      </c>
      <c r="N210" s="99">
        <f>Calc!AQ210</f>
        <v>6.0699999999999997E-2</v>
      </c>
      <c r="O210" s="99">
        <f>Calc!AW210</f>
        <v>14.7014</v>
      </c>
      <c r="P210" s="99">
        <f>Calc!AX210</f>
        <v>6.0185473699999999E-2</v>
      </c>
      <c r="Q210" s="77">
        <f>Calc!BB210</f>
        <v>965.95350760831491</v>
      </c>
      <c r="R210" s="77">
        <f>Calc!BC210</f>
        <v>1.2865920254519256</v>
      </c>
      <c r="S210" s="1">
        <f>Input!E210</f>
        <v>1104</v>
      </c>
    </row>
    <row r="211" spans="1:19" s="156" customFormat="1" x14ac:dyDescent="0.2">
      <c r="A211" s="156">
        <f>Input!A211</f>
        <v>9186</v>
      </c>
      <c r="B211" s="156" t="str">
        <f>Input!B211</f>
        <v>Hu1-13</v>
      </c>
      <c r="C211" s="157">
        <f>Calc!O211*1000</f>
        <v>13715.256081675301</v>
      </c>
      <c r="D211" s="157">
        <f>Calc!P211*1000</f>
        <v>1.477159507886981</v>
      </c>
      <c r="E211" s="157">
        <f>Calc!X211</f>
        <v>0.98681993969963488</v>
      </c>
      <c r="F211" s="157">
        <f>Calc!Y211</f>
        <v>8.9761864708835775E-3</v>
      </c>
      <c r="G211" s="157">
        <f>Calc!AN211</f>
        <v>1.0046136843602635</v>
      </c>
      <c r="H211" s="157">
        <f>Calc!AO211</f>
        <v>3.396383751424167E-3</v>
      </c>
      <c r="I211" s="158">
        <f>Calc!AH211</f>
        <v>42664.52221423771</v>
      </c>
      <c r="J211" s="158">
        <f>Calc!AI211</f>
        <v>413.99244329270795</v>
      </c>
      <c r="K211" s="159">
        <f>Calc!AJ211</f>
        <v>1.1300115437546943</v>
      </c>
      <c r="L211" s="159">
        <f>Calc!AK211</f>
        <v>3.2673140401550627</v>
      </c>
      <c r="M211" s="157" t="str">
        <f>Calc!AP211</f>
        <v>Out of range</v>
      </c>
      <c r="N211" s="157" t="e">
        <f>Calc!AQ211</f>
        <v>#VALUE!</v>
      </c>
      <c r="O211" s="157" t="str">
        <f>Calc!AW211</f>
        <v>Out of range</v>
      </c>
      <c r="P211" s="157">
        <f>Calc!AX211</f>
        <v>293.93772773879999</v>
      </c>
      <c r="Q211" s="159" t="e">
        <f>Calc!BB211</f>
        <v>#VALUE!</v>
      </c>
      <c r="R211" s="159" t="e">
        <f>Calc!BC211</f>
        <v>#VALUE!</v>
      </c>
      <c r="S211" s="156">
        <f>Input!E211</f>
        <v>0</v>
      </c>
    </row>
    <row r="212" spans="1:19" x14ac:dyDescent="0.2">
      <c r="A212" s="1">
        <f>Input!A212</f>
        <v>9234</v>
      </c>
      <c r="B212" s="1" t="str">
        <f>Input!B212</f>
        <v>So-1-1124</v>
      </c>
      <c r="C212" s="99">
        <f>Calc!O212*1000</f>
        <v>563.82432387521305</v>
      </c>
      <c r="D212" s="99">
        <f>Calc!P212*1000</f>
        <v>0.10606994385211141</v>
      </c>
      <c r="E212" s="99">
        <f>Calc!X212</f>
        <v>0.30271561142003767</v>
      </c>
      <c r="F212" s="99">
        <f>Calc!Y212</f>
        <v>7.1171729750022395E-4</v>
      </c>
      <c r="G212" s="99">
        <f>Calc!AN212</f>
        <v>0.23348227622275894</v>
      </c>
      <c r="H212" s="5">
        <f>Calc!AO212</f>
        <v>8.7485637127159271E-4</v>
      </c>
      <c r="I212" s="8">
        <f>Calc!AH212</f>
        <v>1333.9215929735769</v>
      </c>
      <c r="J212" s="8">
        <f>Calc!AI212</f>
        <v>5.8953108837260535</v>
      </c>
      <c r="K212" s="77">
        <f>Calc!AJ212</f>
        <v>941.31659196335863</v>
      </c>
      <c r="L212" s="77">
        <f>Calc!AK212</f>
        <v>1.2106978383168057</v>
      </c>
      <c r="M212" s="99">
        <f>Calc!AP212</f>
        <v>13.8535</v>
      </c>
      <c r="N212" s="99">
        <f>Calc!AQ212</f>
        <v>5.6099999999999997E-2</v>
      </c>
      <c r="O212" s="99">
        <f>Calc!AW212</f>
        <v>13.8462</v>
      </c>
      <c r="P212" s="99">
        <f>Calc!AX212</f>
        <v>5.5817254400000002E-2</v>
      </c>
      <c r="Q212" s="77">
        <f>Calc!BB212</f>
        <v>978.88389511111188</v>
      </c>
      <c r="R212" s="77">
        <f>Calc!BC212</f>
        <v>1.2684511459134347</v>
      </c>
      <c r="S212" s="1">
        <f>Input!E212</f>
        <v>1124</v>
      </c>
    </row>
    <row r="213" spans="1:19" s="156" customFormat="1" x14ac:dyDescent="0.2">
      <c r="A213" s="156">
        <f>Input!A213</f>
        <v>9186</v>
      </c>
      <c r="B213" s="156" t="str">
        <f>Input!B213</f>
        <v>Hu1-13</v>
      </c>
      <c r="C213" s="157">
        <f>Calc!O213*1000</f>
        <v>13717.408436772395</v>
      </c>
      <c r="D213" s="157">
        <f>Calc!P213*1000</f>
        <v>1.2378401883170764</v>
      </c>
      <c r="E213" s="157">
        <f>Calc!X213</f>
        <v>0.97787360860176531</v>
      </c>
      <c r="F213" s="157">
        <f>Calc!Y213</f>
        <v>1.0172379517958923E-2</v>
      </c>
      <c r="G213" s="157">
        <f>Calc!AN213</f>
        <v>1.0030714273743024</v>
      </c>
      <c r="H213" s="157">
        <f>Calc!AO213</f>
        <v>3.8506924557083705E-3</v>
      </c>
      <c r="I213" s="158">
        <f>Calc!AH213</f>
        <v>42995.499288835839</v>
      </c>
      <c r="J213" s="158">
        <f>Calc!AI213</f>
        <v>476.73086471351422</v>
      </c>
      <c r="K213" s="159">
        <f>Calc!AJ213</f>
        <v>1.0261512110436577</v>
      </c>
      <c r="L213" s="159">
        <f>Calc!AK213</f>
        <v>1.950267404352237</v>
      </c>
      <c r="M213" s="157" t="str">
        <f>Calc!AP213</f>
        <v>Out of range</v>
      </c>
      <c r="N213" s="157" t="e">
        <f>Calc!AQ213</f>
        <v>#VALUE!</v>
      </c>
      <c r="O213" s="157" t="str">
        <f>Calc!AW213</f>
        <v>Out of range</v>
      </c>
      <c r="P213" s="157">
        <f>Calc!AX213</f>
        <v>333.29502759770003</v>
      </c>
      <c r="Q213" s="159" t="e">
        <f>Calc!BB213</f>
        <v>#VALUE!</v>
      </c>
      <c r="R213" s="159" t="e">
        <f>Calc!BC213</f>
        <v>#VALUE!</v>
      </c>
      <c r="S213" s="156">
        <f>Input!E213</f>
        <v>0</v>
      </c>
    </row>
    <row r="214" spans="1:19" x14ac:dyDescent="0.2">
      <c r="A214" s="1">
        <f>Input!A214</f>
        <v>9235</v>
      </c>
      <c r="B214" s="1" t="str">
        <f>Input!B214</f>
        <v>So-1-1150</v>
      </c>
      <c r="C214" s="99">
        <f>Calc!O214*1000</f>
        <v>767.19495593588806</v>
      </c>
      <c r="D214" s="99">
        <f>Calc!P214*1000</f>
        <v>6.6884674998588689E-2</v>
      </c>
      <c r="E214" s="99">
        <f>Calc!X214</f>
        <v>0.46308110318643664</v>
      </c>
      <c r="F214" s="99">
        <f>Calc!Y214</f>
        <v>1.284429429472605E-3</v>
      </c>
      <c r="G214" s="99">
        <f>Calc!AN214</f>
        <v>0.2498721291377442</v>
      </c>
      <c r="H214" s="5">
        <f>Calc!AO214</f>
        <v>9.9093872681754497E-4</v>
      </c>
      <c r="I214" s="8">
        <f>Calc!AH214</f>
        <v>1266.9133887416222</v>
      </c>
      <c r="J214" s="8">
        <f>Calc!AI214</f>
        <v>6.1302148450245815</v>
      </c>
      <c r="K214" s="77">
        <f>Calc!AJ214</f>
        <v>1001.6707580979065</v>
      </c>
      <c r="L214" s="77">
        <f>Calc!AK214</f>
        <v>2.2504685199943575</v>
      </c>
      <c r="M214" s="99">
        <f>Calc!AP214</f>
        <v>14.4047</v>
      </c>
      <c r="N214" s="99">
        <f>Calc!AQ214</f>
        <v>5.4600000000000003E-2</v>
      </c>
      <c r="O214" s="99">
        <f>Calc!AW214</f>
        <v>14.396800000000001</v>
      </c>
      <c r="P214" s="99">
        <f>Calc!AX214</f>
        <v>6.72158125E-2</v>
      </c>
      <c r="Q214" s="77">
        <f>Calc!BB214</f>
        <v>1043.2689865765633</v>
      </c>
      <c r="R214" s="77">
        <f>Calc!BC214</f>
        <v>2.352292059910178</v>
      </c>
      <c r="S214" s="1">
        <f>Input!E214</f>
        <v>1150</v>
      </c>
    </row>
    <row r="215" spans="1:19" s="156" customFormat="1" x14ac:dyDescent="0.2">
      <c r="A215" s="156">
        <f>Input!A215</f>
        <v>9186</v>
      </c>
      <c r="B215" s="156" t="str">
        <f>Input!B215</f>
        <v>Hu1-13</v>
      </c>
      <c r="C215" s="157">
        <f>Calc!O215*1000</f>
        <v>13715.688989508753</v>
      </c>
      <c r="D215" s="157">
        <f>Calc!P215*1000</f>
        <v>1.397517278329873</v>
      </c>
      <c r="E215" s="157">
        <f>Calc!X215</f>
        <v>1.0511062562490567</v>
      </c>
      <c r="F215" s="157">
        <f>Calc!Y215</f>
        <v>9.1039261012525619E-3</v>
      </c>
      <c r="G215" s="157">
        <f>Calc!AN215</f>
        <v>1.0000562523541761</v>
      </c>
      <c r="H215" s="157">
        <f>Calc!AO215</f>
        <v>2.7333137667061779E-3</v>
      </c>
      <c r="I215" s="158">
        <f>Calc!AH215</f>
        <v>39874.681700753572</v>
      </c>
      <c r="J215" s="158">
        <f>Calc!AI215</f>
        <v>362.13052561047647</v>
      </c>
      <c r="K215" s="159">
        <f>Calc!AJ215</f>
        <v>0.61371765693341018</v>
      </c>
      <c r="L215" s="159">
        <f>Calc!AK215</f>
        <v>1.7661314798639178</v>
      </c>
      <c r="M215" s="157">
        <f>Calc!AP215</f>
        <v>775.34159999999997</v>
      </c>
      <c r="N215" s="157" t="e">
        <f>Calc!AQ215</f>
        <v>#VALUE!</v>
      </c>
      <c r="O215" s="157">
        <f>Calc!AW215</f>
        <v>775.33960000000002</v>
      </c>
      <c r="P215" s="157">
        <f>Calc!AX215</f>
        <v>342.29573807880001</v>
      </c>
      <c r="Q215" s="159">
        <f>Calc!BB215</f>
        <v>5.4910638302833767</v>
      </c>
      <c r="R215" s="159">
        <f>Calc!BC215</f>
        <v>16.670980331223596</v>
      </c>
      <c r="S215" s="156">
        <f>Input!E215</f>
        <v>0</v>
      </c>
    </row>
    <row r="216" spans="1:19" x14ac:dyDescent="0.2">
      <c r="A216" s="1">
        <f>Input!A216</f>
        <v>9236</v>
      </c>
      <c r="B216" s="1" t="str">
        <f>Input!B216</f>
        <v>So-1-1174</v>
      </c>
      <c r="C216" s="99">
        <f>Calc!O216*1000</f>
        <v>584.29079526139628</v>
      </c>
      <c r="D216" s="99">
        <f>Calc!P216*1000</f>
        <v>0.14760386118215846</v>
      </c>
      <c r="E216" s="99">
        <f>Calc!X216</f>
        <v>0.47739830709970404</v>
      </c>
      <c r="F216" s="99">
        <f>Calc!Y216</f>
        <v>1.582774965738418E-3</v>
      </c>
      <c r="G216" s="99">
        <f>Calc!AN216</f>
        <v>0.26306686340983937</v>
      </c>
      <c r="H216" s="5">
        <f>Calc!AO216</f>
        <v>1.1033456141543948E-3</v>
      </c>
      <c r="I216" s="8">
        <f>Calc!AH216</f>
        <v>982.44855298208608</v>
      </c>
      <c r="J216" s="8">
        <f>Calc!AI216</f>
        <v>5.2466057672753932</v>
      </c>
      <c r="K216" s="77">
        <f>Calc!AJ216</f>
        <v>1071.2655067325602</v>
      </c>
      <c r="L216" s="77">
        <f>Calc!AK216</f>
        <v>1.8027039121326991</v>
      </c>
      <c r="M216" s="99">
        <f>Calc!AP216</f>
        <v>14.6653</v>
      </c>
      <c r="N216" s="99">
        <f>Calc!AQ216</f>
        <v>6.5299999999999997E-2</v>
      </c>
      <c r="O216" s="99">
        <f>Calc!AW216</f>
        <v>14.654999999999999</v>
      </c>
      <c r="P216" s="99">
        <f>Calc!AX216</f>
        <v>6.74163443E-2</v>
      </c>
      <c r="Q216" s="77">
        <f>Calc!BB216</f>
        <v>1116.5684439831903</v>
      </c>
      <c r="R216" s="77">
        <f>Calc!BC216</f>
        <v>1.8909450904864822</v>
      </c>
      <c r="S216" s="1">
        <f>Input!E216</f>
        <v>1174</v>
      </c>
    </row>
    <row r="217" spans="1:19" s="156" customFormat="1" x14ac:dyDescent="0.2">
      <c r="A217" s="156">
        <f>Input!A217</f>
        <v>9186</v>
      </c>
      <c r="B217" s="156" t="str">
        <f>Input!B217</f>
        <v>Hu1-13</v>
      </c>
      <c r="C217" s="157">
        <f>Calc!O217*1000</f>
        <v>13714.59891163596</v>
      </c>
      <c r="D217" s="157">
        <f>Calc!P217*1000</f>
        <v>5.1275844064498406</v>
      </c>
      <c r="E217" s="157">
        <f>Calc!X217</f>
        <v>1.0449439374007925</v>
      </c>
      <c r="F217" s="157">
        <f>Calc!Y217</f>
        <v>7.6109388541929935E-3</v>
      </c>
      <c r="G217" s="157">
        <f>Calc!AN217</f>
        <v>0.99715361963176119</v>
      </c>
      <c r="H217" s="157">
        <f>Calc!AO217</f>
        <v>3.4895185587719975E-3</v>
      </c>
      <c r="I217" s="158">
        <f>Calc!AH217</f>
        <v>39990.237441398509</v>
      </c>
      <c r="J217" s="158">
        <f>Calc!AI217</f>
        <v>322.8012214586164</v>
      </c>
      <c r="K217" s="159">
        <f>Calc!AJ217</f>
        <v>2.774551659614044</v>
      </c>
      <c r="L217" s="159">
        <f>Calc!AK217</f>
        <v>2.5328016512562539</v>
      </c>
      <c r="M217" s="157">
        <f>Calc!AP217</f>
        <v>546.06790000000001</v>
      </c>
      <c r="N217" s="157" t="e">
        <f>Calc!AQ217</f>
        <v>#VALUE!</v>
      </c>
      <c r="O217" s="157">
        <f>Calc!AW217</f>
        <v>546.06590000000006</v>
      </c>
      <c r="P217" s="157">
        <f>Calc!AX217</f>
        <v>173.79882385650001</v>
      </c>
      <c r="Q217" s="159">
        <f>Calc!BB217</f>
        <v>12.985524320184785</v>
      </c>
      <c r="R217" s="159">
        <f>Calc!BC217</f>
        <v>13.461263092420729</v>
      </c>
      <c r="S217" s="156">
        <f>Input!E217</f>
        <v>0</v>
      </c>
    </row>
    <row r="218" spans="1:19" x14ac:dyDescent="0.2">
      <c r="A218" s="1">
        <f>Input!A218</f>
        <v>9237</v>
      </c>
      <c r="B218" s="1" t="str">
        <f>Input!B218</f>
        <v>So-1-1209</v>
      </c>
      <c r="C218" s="99">
        <f>Calc!O218*1000</f>
        <v>1230.4169651159284</v>
      </c>
      <c r="D218" s="99">
        <f>Calc!P218*1000</f>
        <v>8.8372690392197084E-2</v>
      </c>
      <c r="E218" s="99">
        <f>Calc!X218</f>
        <v>0.54410182872300883</v>
      </c>
      <c r="F218" s="99">
        <f>Calc!Y218</f>
        <v>1.2861343668022793E-3</v>
      </c>
      <c r="G218" s="99">
        <f>Calc!AN218</f>
        <v>0.30381078630639941</v>
      </c>
      <c r="H218" s="5">
        <f>Calc!AO218</f>
        <v>8.9584754757802943E-4</v>
      </c>
      <c r="I218" s="8">
        <f>Calc!AH218</f>
        <v>2099.4685374819696</v>
      </c>
      <c r="J218" s="8">
        <f>Calc!AI218</f>
        <v>7.9328576799520398</v>
      </c>
      <c r="K218" s="77">
        <f>Calc!AJ218</f>
        <v>1098.1848083899602</v>
      </c>
      <c r="L218" s="77">
        <f>Calc!AK218</f>
        <v>0.94005509593743619</v>
      </c>
      <c r="M218" s="99">
        <f>Calc!AP218</f>
        <v>16.8552</v>
      </c>
      <c r="N218" s="99">
        <f>Calc!AQ218</f>
        <v>5.6899999999999999E-2</v>
      </c>
      <c r="O218" s="99">
        <f>Calc!AW218</f>
        <v>16.849699999999999</v>
      </c>
      <c r="P218" s="99">
        <f>Calc!AX218</f>
        <v>5.6424782299999997E-2</v>
      </c>
      <c r="Q218" s="77">
        <f>Calc!BB218</f>
        <v>1151.7481858251281</v>
      </c>
      <c r="R218" s="77">
        <f>Calc!BC218</f>
        <v>1.0028689033596347</v>
      </c>
      <c r="S218" s="1">
        <f>Input!E218</f>
        <v>1209</v>
      </c>
    </row>
    <row r="219" spans="1:19" s="156" customFormat="1" x14ac:dyDescent="0.2">
      <c r="A219" s="156">
        <f>Input!A219</f>
        <v>9186</v>
      </c>
      <c r="B219" s="156" t="str">
        <f>Input!B219</f>
        <v>Hu1-13</v>
      </c>
      <c r="C219" s="157">
        <f>Calc!O219*1000</f>
        <v>13717.453620559645</v>
      </c>
      <c r="D219" s="157">
        <f>Calc!P219*1000</f>
        <v>1.1462151386534556</v>
      </c>
      <c r="E219" s="157">
        <f>Calc!X219</f>
        <v>1.0562066354864605</v>
      </c>
      <c r="F219" s="157">
        <f>Calc!Y219</f>
        <v>9.051392778357403E-3</v>
      </c>
      <c r="G219" s="157">
        <f>Calc!AN219</f>
        <v>1.0029949702922243</v>
      </c>
      <c r="H219" s="157">
        <f>Calc!AO219</f>
        <v>2.8754508297215591E-3</v>
      </c>
      <c r="I219" s="158">
        <f>Calc!AH219</f>
        <v>39803.856914425261</v>
      </c>
      <c r="J219" s="158">
        <f>Calc!AI219</f>
        <v>359.67359255663024</v>
      </c>
      <c r="K219" s="159">
        <f>Calc!AJ219</f>
        <v>-0.75278603626427465</v>
      </c>
      <c r="L219" s="159">
        <f>Calc!AK219</f>
        <v>2.2304125838293651</v>
      </c>
      <c r="M219" s="157" t="str">
        <f>Calc!AP219</f>
        <v>Out of range</v>
      </c>
      <c r="N219" s="157" t="e">
        <f>Calc!AQ219</f>
        <v>#VALUE!</v>
      </c>
      <c r="O219" s="157" t="str">
        <f>Calc!AW219</f>
        <v>Out of range</v>
      </c>
      <c r="P219" s="157">
        <f>Calc!AX219</f>
        <v>287.53473542249998</v>
      </c>
      <c r="Q219" s="159" t="e">
        <f>Calc!BB219</f>
        <v>#VALUE!</v>
      </c>
      <c r="R219" s="159" t="e">
        <f>Calc!BC219</f>
        <v>#VALUE!</v>
      </c>
      <c r="S219" s="156">
        <f>Input!E219</f>
        <v>0</v>
      </c>
    </row>
    <row r="220" spans="1:19" x14ac:dyDescent="0.2">
      <c r="A220" s="1">
        <f>Input!A220</f>
        <v>9238</v>
      </c>
      <c r="B220" s="1" t="str">
        <f>Input!B220</f>
        <v>So-1-1253</v>
      </c>
      <c r="C220" s="99">
        <f>Calc!O220*1000</f>
        <v>514.01655587412029</v>
      </c>
      <c r="D220" s="99">
        <f>Calc!P220*1000</f>
        <v>4.018750937887499E-2</v>
      </c>
      <c r="E220" s="99">
        <f>Calc!X220</f>
        <v>1.0335111686698959</v>
      </c>
      <c r="F220" s="99">
        <f>Calc!Y220</f>
        <v>2.441228418714911E-3</v>
      </c>
      <c r="G220" s="99">
        <f>Calc!AN220</f>
        <v>0.31705906557028513</v>
      </c>
      <c r="H220" s="5">
        <f>Calc!AO220</f>
        <v>1.4928517205861794E-3</v>
      </c>
      <c r="I220" s="8">
        <f>Calc!AH220</f>
        <v>483.56931110472914</v>
      </c>
      <c r="J220" s="8">
        <f>Calc!AI220</f>
        <v>2.5470209445543603</v>
      </c>
      <c r="K220" s="77">
        <f>Calc!AJ220</f>
        <v>1012.9363911109617</v>
      </c>
      <c r="L220" s="77">
        <f>Calc!AK220</f>
        <v>1.8191672112182575</v>
      </c>
      <c r="M220" s="99">
        <f>Calc!AP220</f>
        <v>18.454699999999999</v>
      </c>
      <c r="N220" s="99">
        <f>Calc!AQ220</f>
        <v>9.0399999999999994E-2</v>
      </c>
      <c r="O220" s="99">
        <f>Calc!AW220</f>
        <v>18.428599999999999</v>
      </c>
      <c r="P220" s="99">
        <f>Calc!AX220</f>
        <v>0.1005992679</v>
      </c>
      <c r="Q220" s="77">
        <f>Calc!BB220</f>
        <v>1067.0930577359031</v>
      </c>
      <c r="R220" s="77">
        <f>Calc!BC220</f>
        <v>1.9402968039872543</v>
      </c>
      <c r="S220" s="1">
        <f>Input!E220</f>
        <v>1253</v>
      </c>
    </row>
    <row r="221" spans="1:19" s="156" customFormat="1" x14ac:dyDescent="0.2">
      <c r="A221" s="156">
        <f>Input!A221</f>
        <v>9186</v>
      </c>
      <c r="B221" s="156" t="str">
        <f>Input!B221</f>
        <v>Hu1-13</v>
      </c>
      <c r="C221" s="157">
        <f>Calc!O221*1000</f>
        <v>13714.080886459729</v>
      </c>
      <c r="D221" s="157">
        <f>Calc!P221*1000</f>
        <v>1.6677362873465673</v>
      </c>
      <c r="E221" s="157">
        <f>Calc!X221</f>
        <v>1.0440145630021926</v>
      </c>
      <c r="F221" s="157">
        <f>Calc!Y221</f>
        <v>7.129610392983883E-3</v>
      </c>
      <c r="G221" s="157">
        <f>Calc!AN221</f>
        <v>1.0041781216718026</v>
      </c>
      <c r="H221" s="157">
        <f>Calc!AO221</f>
        <v>3.8180878085007515E-3</v>
      </c>
      <c r="I221" s="158">
        <f>Calc!AH221</f>
        <v>40306.278117339294</v>
      </c>
      <c r="J221" s="158">
        <f>Calc!AI221</f>
        <v>315.00239010752523</v>
      </c>
      <c r="K221" s="159">
        <f>Calc!AJ221</f>
        <v>3.7259676393119889E-2</v>
      </c>
      <c r="L221" s="159">
        <f>Calc!AK221</f>
        <v>1.88284455378612</v>
      </c>
      <c r="M221" s="157" t="str">
        <f>Calc!AP221</f>
        <v>Out of range</v>
      </c>
      <c r="N221" s="157" t="e">
        <f>Calc!AQ221</f>
        <v>#VALUE!</v>
      </c>
      <c r="O221" s="157" t="str">
        <f>Calc!AW221</f>
        <v>Out of range</v>
      </c>
      <c r="P221" s="157">
        <f>Calc!AX221</f>
        <v>257.46899211890002</v>
      </c>
      <c r="Q221" s="159" t="e">
        <f>Calc!BB221</f>
        <v>#VALUE!</v>
      </c>
      <c r="R221" s="159" t="e">
        <f>Calc!BC221</f>
        <v>#VALUE!</v>
      </c>
      <c r="S221" s="156">
        <f>Input!E221</f>
        <v>0</v>
      </c>
    </row>
    <row r="222" spans="1:19" x14ac:dyDescent="0.2">
      <c r="A222" s="1">
        <f>Input!A222</f>
        <v>9239</v>
      </c>
      <c r="B222" s="1" t="str">
        <f>Input!B222</f>
        <v>So-1-1289</v>
      </c>
      <c r="C222" s="99">
        <f>Calc!O222*1000</f>
        <v>482.03608805573884</v>
      </c>
      <c r="D222" s="99">
        <f>Calc!P222*1000</f>
        <v>4.9131720704203657E-2</v>
      </c>
      <c r="E222" s="99">
        <f>Calc!X222</f>
        <v>0.98586364350401379</v>
      </c>
      <c r="F222" s="99">
        <f>Calc!Y222</f>
        <v>2.5278783072296414E-3</v>
      </c>
      <c r="G222" s="99">
        <f>Calc!AN222</f>
        <v>0.34867283657889453</v>
      </c>
      <c r="H222" s="5">
        <f>Calc!AO222</f>
        <v>1.6139442349770849E-3</v>
      </c>
      <c r="I222" s="8">
        <f>Calc!AH222</f>
        <v>523.11041213265787</v>
      </c>
      <c r="J222" s="8">
        <f>Calc!AI222</f>
        <v>2.767562489837502</v>
      </c>
      <c r="K222" s="77">
        <f>Calc!AJ222</f>
        <v>1081.8595451665396</v>
      </c>
      <c r="L222" s="77">
        <f>Calc!AK222</f>
        <v>1.9052683331633118</v>
      </c>
      <c r="M222" s="99">
        <f>Calc!AP222</f>
        <v>19.706700000000001</v>
      </c>
      <c r="N222" s="99">
        <f>Calc!AQ222</f>
        <v>0.10249999999999999</v>
      </c>
      <c r="O222" s="99">
        <f>Calc!AW222</f>
        <v>19.681100000000001</v>
      </c>
      <c r="P222" s="99">
        <f>Calc!AX222</f>
        <v>0.1050056373</v>
      </c>
      <c r="Q222" s="77">
        <f>Calc!BB222</f>
        <v>1143.7428137709539</v>
      </c>
      <c r="R222" s="77">
        <f>Calc!BC222</f>
        <v>2.0426516343726591</v>
      </c>
      <c r="S222" s="1">
        <f>Input!E222</f>
        <v>1289</v>
      </c>
    </row>
    <row r="223" spans="1:19" s="156" customFormat="1" x14ac:dyDescent="0.2">
      <c r="A223" s="156">
        <f>Input!A223</f>
        <v>9186</v>
      </c>
      <c r="B223" s="156" t="str">
        <f>Input!B223</f>
        <v>Hu1-13</v>
      </c>
      <c r="C223" s="157">
        <f>Calc!O223*1000</f>
        <v>13714.080886459729</v>
      </c>
      <c r="D223" s="157">
        <f>Calc!P223*1000</f>
        <v>1.6677362873465673</v>
      </c>
      <c r="E223" s="157">
        <f>Calc!X223</f>
        <v>1.0440145630021926</v>
      </c>
      <c r="F223" s="157">
        <f>Calc!Y223</f>
        <v>7.129610392983883E-3</v>
      </c>
      <c r="G223" s="157">
        <f>Calc!AN223</f>
        <v>1.0041781216718026</v>
      </c>
      <c r="H223" s="157">
        <f>Calc!AO223</f>
        <v>3.8180878085007515E-3</v>
      </c>
      <c r="I223" s="158">
        <f>Calc!AH223</f>
        <v>40306.278117339294</v>
      </c>
      <c r="J223" s="158">
        <f>Calc!AI223</f>
        <v>315.00239010752523</v>
      </c>
      <c r="K223" s="159">
        <f>Calc!AJ223</f>
        <v>3.7259676393119889E-2</v>
      </c>
      <c r="L223" s="159">
        <f>Calc!AK223</f>
        <v>1.88284455378612</v>
      </c>
      <c r="M223" s="157" t="str">
        <f>Calc!AP223</f>
        <v>Out of range</v>
      </c>
      <c r="N223" s="157" t="e">
        <f>Calc!AQ223</f>
        <v>#VALUE!</v>
      </c>
      <c r="O223" s="157" t="str">
        <f>Calc!AW223</f>
        <v>Out of range</v>
      </c>
      <c r="P223" s="157">
        <f>Calc!AX223</f>
        <v>148.48984540999999</v>
      </c>
      <c r="Q223" s="159" t="e">
        <f>Calc!BB223</f>
        <v>#VALUE!</v>
      </c>
      <c r="R223" s="159" t="e">
        <f>Calc!BC223</f>
        <v>#VALUE!</v>
      </c>
      <c r="S223" s="156">
        <f>Input!E223</f>
        <v>0</v>
      </c>
    </row>
    <row r="224" spans="1:19" x14ac:dyDescent="0.2">
      <c r="A224" s="56"/>
      <c r="B224" s="56"/>
      <c r="C224" s="106"/>
      <c r="D224" s="106"/>
      <c r="E224" s="106"/>
      <c r="F224" s="106"/>
      <c r="G224" s="106"/>
      <c r="H224" s="106"/>
      <c r="I224" s="72"/>
      <c r="J224" s="72"/>
      <c r="K224" s="107"/>
      <c r="L224" s="107"/>
      <c r="M224" s="106"/>
      <c r="N224" s="106"/>
      <c r="O224" s="106"/>
      <c r="P224" s="106"/>
      <c r="Q224" s="107"/>
      <c r="R224" s="107"/>
      <c r="S224" s="56"/>
    </row>
    <row r="225" spans="1:19" s="156" customFormat="1" x14ac:dyDescent="0.2">
      <c r="A225" s="156">
        <f>Input!A225</f>
        <v>9186</v>
      </c>
      <c r="B225" s="156" t="str">
        <f>Input!B225</f>
        <v>Hu1-13</v>
      </c>
      <c r="C225" s="157">
        <f>Calc!O225*1000</f>
        <v>13719.325954362972</v>
      </c>
      <c r="D225" s="157">
        <f>Calc!P225*1000</f>
        <v>1.3194869686736628</v>
      </c>
      <c r="E225" s="157">
        <f>Calc!X225</f>
        <v>1.0216941749097128</v>
      </c>
      <c r="F225" s="157">
        <f>Calc!Y225</f>
        <v>1.0035667379845837E-2</v>
      </c>
      <c r="G225" s="157">
        <f>Calc!AN225</f>
        <v>1.0034501984127229</v>
      </c>
      <c r="H225" s="157">
        <f>Calc!AO225</f>
        <v>3.1786696261227858E-3</v>
      </c>
      <c r="I225" s="158">
        <f>Calc!AH225</f>
        <v>41172.711833473651</v>
      </c>
      <c r="J225" s="158">
        <f>Calc!AI225</f>
        <v>424.91416076915993</v>
      </c>
      <c r="K225" s="159">
        <f>Calc!AJ225</f>
        <v>-0.23288136955845751</v>
      </c>
      <c r="L225" s="159">
        <f>Calc!AK225</f>
        <v>2.0882265031695031</v>
      </c>
      <c r="M225" s="157" t="str">
        <f>Calc!AP225</f>
        <v>Out of range</v>
      </c>
      <c r="N225" s="157" t="e">
        <f>Calc!AQ225</f>
        <v>#VALUE!</v>
      </c>
      <c r="O225" s="157" t="str">
        <f>Calc!AW225</f>
        <v>Out of range</v>
      </c>
      <c r="P225" s="157">
        <f>Calc!AX225</f>
        <v>274.44226729629997</v>
      </c>
      <c r="Q225" s="159" t="e">
        <f>Calc!BB225</f>
        <v>#VALUE!</v>
      </c>
      <c r="R225" s="159" t="e">
        <f>Calc!BC225</f>
        <v>#VALUE!</v>
      </c>
      <c r="S225" s="156">
        <f>Input!E225</f>
        <v>0</v>
      </c>
    </row>
    <row r="226" spans="1:19" x14ac:dyDescent="0.2">
      <c r="A226" s="1">
        <f>Input!A226</f>
        <v>9275</v>
      </c>
      <c r="B226" s="1" t="str">
        <f>Input!B226</f>
        <v>M39_1_62-55.3</v>
      </c>
      <c r="C226" s="99">
        <f>Calc!O226*1000</f>
        <v>59.345025730721048</v>
      </c>
      <c r="D226" s="99">
        <f>Calc!P226*1000</f>
        <v>2.2315346641743526E-2</v>
      </c>
      <c r="E226" s="99">
        <f>Calc!X226</f>
        <v>12.052494090055772</v>
      </c>
      <c r="F226" s="99">
        <f>Calc!Y226</f>
        <v>2.5835223191431694E-2</v>
      </c>
      <c r="G226" s="99">
        <f>Calc!AN226</f>
        <v>2.6984690167252419</v>
      </c>
      <c r="H226" s="5">
        <f>Calc!AO226</f>
        <v>8.1200585333043081E-3</v>
      </c>
      <c r="I226" s="8">
        <f>Calc!AH226</f>
        <v>40.900429650300516</v>
      </c>
      <c r="J226" s="8">
        <f>Calc!AI226</f>
        <v>0.15032419248685472</v>
      </c>
      <c r="K226" s="77">
        <f>Calc!AJ226</f>
        <v>1841.9872577648557</v>
      </c>
      <c r="L226" s="77">
        <f>Calc!AK226</f>
        <v>11.175445154964709</v>
      </c>
      <c r="M226" s="99">
        <f>Calc!AP226</f>
        <v>191.4812</v>
      </c>
      <c r="N226" s="99">
        <f>Calc!AQ226</f>
        <v>2.1313</v>
      </c>
      <c r="O226" s="99">
        <f>Calc!AW226</f>
        <v>190.1644</v>
      </c>
      <c r="P226" s="99">
        <f>Calc!AX226</f>
        <v>2.0723310028999999</v>
      </c>
      <c r="Q226" s="77">
        <f>Calc!BB226</f>
        <v>3152.8495530159807</v>
      </c>
      <c r="R226" s="77">
        <f>Calc!BC226</f>
        <v>26.587700722820998</v>
      </c>
      <c r="S226" s="1">
        <f>Input!E226</f>
        <v>55.3</v>
      </c>
    </row>
    <row r="227" spans="1:19" s="156" customFormat="1" x14ac:dyDescent="0.2">
      <c r="A227" s="156">
        <f>Input!A227</f>
        <v>9186</v>
      </c>
      <c r="B227" s="156" t="str">
        <f>Input!B227</f>
        <v>Hu1-13</v>
      </c>
      <c r="C227" s="157">
        <f>Calc!O227*1000</f>
        <v>13710.33699501085</v>
      </c>
      <c r="D227" s="157">
        <f>Calc!P227*1000</f>
        <v>2.3400344764889418</v>
      </c>
      <c r="E227" s="157">
        <f>Calc!X227</f>
        <v>1.062487379383203</v>
      </c>
      <c r="F227" s="157">
        <f>Calc!Y227</f>
        <v>1.2665514738815522E-2</v>
      </c>
      <c r="G227" s="157">
        <f>Calc!AN227</f>
        <v>1.011346554952127</v>
      </c>
      <c r="H227" s="157">
        <f>Calc!AO227</f>
        <v>3.9585996384913086E-3</v>
      </c>
      <c r="I227" s="158">
        <f>Calc!AH227</f>
        <v>39877.336343907948</v>
      </c>
      <c r="J227" s="158">
        <f>Calc!AI227</f>
        <v>500.28666251864752</v>
      </c>
      <c r="K227" s="159">
        <f>Calc!AJ227</f>
        <v>-1.2923788002083825</v>
      </c>
      <c r="L227" s="159">
        <f>Calc!AK227</f>
        <v>2.7228050017255843</v>
      </c>
      <c r="M227" s="157" t="str">
        <f>Calc!AP227</f>
        <v>Out of range</v>
      </c>
      <c r="N227" s="157" t="e">
        <f>Calc!AQ227</f>
        <v>#VALUE!</v>
      </c>
      <c r="O227" s="157" t="str">
        <f>Calc!AW227</f>
        <v>Out of range</v>
      </c>
      <c r="P227" s="157">
        <f>Calc!AX227</f>
        <v>74.518540179400006</v>
      </c>
      <c r="Q227" s="159" t="e">
        <f>Calc!BB227</f>
        <v>#VALUE!</v>
      </c>
      <c r="R227" s="159" t="e">
        <f>Calc!BC227</f>
        <v>#VALUE!</v>
      </c>
      <c r="S227" s="156">
        <f>Input!E227</f>
        <v>0</v>
      </c>
    </row>
    <row r="228" spans="1:19" x14ac:dyDescent="0.2">
      <c r="A228" s="1">
        <f>Input!A228</f>
        <v>9272</v>
      </c>
      <c r="B228" s="1" t="str">
        <f>Input!B228</f>
        <v>M39_1_61B-24.65</v>
      </c>
      <c r="C228" s="99">
        <f>Calc!O228*1000</f>
        <v>80.179983599237232</v>
      </c>
      <c r="D228" s="99">
        <f>Calc!P228*1000</f>
        <v>1.5722870585440443E-2</v>
      </c>
      <c r="E228" s="99">
        <f>Calc!X228</f>
        <v>1.8084972485605626</v>
      </c>
      <c r="F228" s="99">
        <f>Calc!Y228</f>
        <v>4.1992101115940822E-3</v>
      </c>
      <c r="G228" s="99">
        <f>Calc!AN228</f>
        <v>2.1098571945129621</v>
      </c>
      <c r="H228" s="5">
        <f>Calc!AO228</f>
        <v>8.1838617582668718E-3</v>
      </c>
      <c r="I228" s="8">
        <f>Calc!AH228</f>
        <v>289.3849933797672</v>
      </c>
      <c r="J228" s="8">
        <f>Calc!AI228</f>
        <v>1.3070003259104697</v>
      </c>
      <c r="K228" s="77">
        <f>Calc!AJ228</f>
        <v>1374.8800872882714</v>
      </c>
      <c r="L228" s="77">
        <f>Calc!AK228</f>
        <v>4.9896596386074439</v>
      </c>
      <c r="M228" s="99">
        <f>Calc!AP228</f>
        <v>171.59219999999999</v>
      </c>
      <c r="N228" s="99">
        <f>Calc!AQ228</f>
        <v>1.5465</v>
      </c>
      <c r="O228" s="99">
        <f>Calc!AW228</f>
        <v>171.405</v>
      </c>
      <c r="P228" s="99">
        <f>Calc!AX228</f>
        <v>1.4206223633999999</v>
      </c>
      <c r="Q228" s="77">
        <f>Calc!BB228</f>
        <v>2231.8000776693866</v>
      </c>
      <c r="R228" s="77">
        <f>Calc!BC228</f>
        <v>12.078940249921255</v>
      </c>
      <c r="S228" s="1">
        <f>Input!E228</f>
        <v>24.65</v>
      </c>
    </row>
    <row r="229" spans="1:19" s="156" customFormat="1" x14ac:dyDescent="0.2">
      <c r="A229" s="156">
        <f>Input!A229</f>
        <v>9186</v>
      </c>
      <c r="B229" s="156" t="str">
        <f>Input!B229</f>
        <v>Hu1-13</v>
      </c>
      <c r="C229" s="157">
        <f>Calc!O229*1000</f>
        <v>13727.680731050246</v>
      </c>
      <c r="D229" s="157">
        <f>Calc!P229*1000</f>
        <v>1.9424668024690992</v>
      </c>
      <c r="E229" s="157">
        <f>Calc!X229</f>
        <v>1.0585974010961372</v>
      </c>
      <c r="F229" s="157">
        <f>Calc!Y229</f>
        <v>1.3796557286530892E-2</v>
      </c>
      <c r="G229" s="157">
        <f>Calc!AN229</f>
        <v>1.013550915030045</v>
      </c>
      <c r="H229" s="157">
        <f>Calc!AO229</f>
        <v>4.0692312808479547E-3</v>
      </c>
      <c r="I229" s="158">
        <f>Calc!AH229</f>
        <v>40161.849927593074</v>
      </c>
      <c r="J229" s="158">
        <f>Calc!AI229</f>
        <v>547.66744307535021</v>
      </c>
      <c r="K229" s="159">
        <f>Calc!AJ229</f>
        <v>0.16286363193196429</v>
      </c>
      <c r="L229" s="159">
        <f>Calc!AK229</f>
        <v>3.0164991919839204</v>
      </c>
      <c r="M229" s="157" t="str">
        <f>Calc!AP229</f>
        <v>Out of range</v>
      </c>
      <c r="N229" s="157" t="e">
        <f>Calc!AQ229</f>
        <v>#VALUE!</v>
      </c>
      <c r="O229" s="157" t="str">
        <f>Calc!AW229</f>
        <v>Out of range</v>
      </c>
      <c r="P229" s="157">
        <f>Calc!AX229</f>
        <v>102.12375524399999</v>
      </c>
      <c r="Q229" s="159" t="e">
        <f>Calc!BB229</f>
        <v>#VALUE!</v>
      </c>
      <c r="R229" s="159" t="e">
        <f>Calc!BC229</f>
        <v>#VALUE!</v>
      </c>
      <c r="S229" s="156">
        <f>Input!E229</f>
        <v>0</v>
      </c>
    </row>
    <row r="230" spans="1:19" x14ac:dyDescent="0.2">
      <c r="A230" s="1">
        <f>Input!A230</f>
        <v>9273</v>
      </c>
      <c r="B230" s="1" t="str">
        <f>Input!B230</f>
        <v>M39_1_61B-33.75</v>
      </c>
      <c r="C230" s="99">
        <f>Calc!O230*1000</f>
        <v>96.146399448634781</v>
      </c>
      <c r="D230" s="99">
        <f>Calc!P230*1000</f>
        <v>1.2956581784926965E-2</v>
      </c>
      <c r="E230" s="99">
        <f>Calc!X230</f>
        <v>2.5883173082133655</v>
      </c>
      <c r="F230" s="99">
        <f>Calc!Y230</f>
        <v>4.2129581701586963E-3</v>
      </c>
      <c r="G230" s="99">
        <f>Calc!AN230</f>
        <v>2.2788103638068611</v>
      </c>
      <c r="H230" s="5">
        <f>Calc!AO230</f>
        <v>7.1442972760219076E-3</v>
      </c>
      <c r="I230" s="8">
        <f>Calc!AH230</f>
        <v>262.16279400498121</v>
      </c>
      <c r="J230" s="8">
        <f>Calc!AI230</f>
        <v>0.92540267481791094</v>
      </c>
      <c r="K230" s="77">
        <f>Calc!AJ230</f>
        <v>1397.8002170917757</v>
      </c>
      <c r="L230" s="77">
        <f>Calc!AK230</f>
        <v>4.4005678037760854</v>
      </c>
      <c r="M230" s="99">
        <f>Calc!AP230</f>
        <v>197.48089999999999</v>
      </c>
      <c r="N230" s="99">
        <f>Calc!AQ230</f>
        <v>1.641</v>
      </c>
      <c r="O230" s="99">
        <f>Calc!AW230</f>
        <v>197.27109999999999</v>
      </c>
      <c r="P230" s="99">
        <f>Calc!AX230</f>
        <v>1.6899397687</v>
      </c>
      <c r="Q230" s="77">
        <f>Calc!BB230</f>
        <v>2441.0958010965683</v>
      </c>
      <c r="R230" s="77">
        <f>Calc!BC230</f>
        <v>13.964271895901208</v>
      </c>
      <c r="S230" s="1">
        <f>Input!E230</f>
        <v>33.75</v>
      </c>
    </row>
    <row r="231" spans="1:19" s="156" customFormat="1" x14ac:dyDescent="0.2">
      <c r="A231" s="156">
        <f>Input!A231</f>
        <v>9186</v>
      </c>
      <c r="B231" s="156" t="str">
        <f>Input!B231</f>
        <v>Hu1-13</v>
      </c>
      <c r="C231" s="157">
        <f>Calc!O231*1000</f>
        <v>13727.680731050246</v>
      </c>
      <c r="D231" s="157">
        <f>Calc!P231*1000</f>
        <v>1.9424668024690992</v>
      </c>
      <c r="E231" s="157">
        <f>Calc!X231</f>
        <v>1.0585974010961372</v>
      </c>
      <c r="F231" s="157">
        <f>Calc!Y231</f>
        <v>1.3796557286530892E-2</v>
      </c>
      <c r="G231" s="157">
        <f>Calc!AN231</f>
        <v>1.013550915030045</v>
      </c>
      <c r="H231" s="157">
        <f>Calc!AO231</f>
        <v>4.0692312808479547E-3</v>
      </c>
      <c r="I231" s="158">
        <f>Calc!AH231</f>
        <v>40161.849927593074</v>
      </c>
      <c r="J231" s="158">
        <f>Calc!AI231</f>
        <v>547.66744307535021</v>
      </c>
      <c r="K231" s="159">
        <f>Calc!AJ231</f>
        <v>0.16286363193196429</v>
      </c>
      <c r="L231" s="159">
        <f>Calc!AK231</f>
        <v>3.0164991919839204</v>
      </c>
      <c r="M231" s="157" t="str">
        <f>Calc!AP231</f>
        <v>Out of range</v>
      </c>
      <c r="N231" s="157" t="e">
        <f>Calc!AQ231</f>
        <v>#VALUE!</v>
      </c>
      <c r="O231" s="157" t="str">
        <f>Calc!AW231</f>
        <v>Out of range</v>
      </c>
      <c r="P231" s="157">
        <f>Calc!AX231</f>
        <v>87.235437119599993</v>
      </c>
      <c r="Q231" s="159" t="e">
        <f>Calc!BB231</f>
        <v>#VALUE!</v>
      </c>
      <c r="R231" s="159" t="e">
        <f>Calc!BC231</f>
        <v>#VALUE!</v>
      </c>
      <c r="S231" s="156">
        <f>Input!E231</f>
        <v>0</v>
      </c>
    </row>
    <row r="232" spans="1:19" x14ac:dyDescent="0.2">
      <c r="A232" s="56"/>
      <c r="B232" s="56"/>
      <c r="C232" s="106"/>
      <c r="D232" s="106"/>
      <c r="E232" s="106"/>
      <c r="F232" s="106"/>
      <c r="G232" s="106"/>
      <c r="H232" s="70"/>
      <c r="I232" s="72"/>
      <c r="J232" s="72"/>
      <c r="K232" s="107"/>
      <c r="L232" s="107"/>
      <c r="M232" s="106"/>
      <c r="N232" s="106"/>
      <c r="O232" s="106"/>
      <c r="P232" s="106"/>
      <c r="Q232" s="107"/>
      <c r="R232" s="107"/>
      <c r="S232" s="56"/>
    </row>
    <row r="233" spans="1:19" s="156" customFormat="1" x14ac:dyDescent="0.2">
      <c r="A233" s="156">
        <f>Input!A233</f>
        <v>9186</v>
      </c>
      <c r="B233" s="156" t="str">
        <f>Input!B233</f>
        <v>Hu1-13</v>
      </c>
      <c r="C233" s="157">
        <f>Calc!O233*1000</f>
        <v>13723.093135112773</v>
      </c>
      <c r="D233" s="157">
        <f>Calc!P233*1000</f>
        <v>1.1718834881609976</v>
      </c>
      <c r="E233" s="157">
        <f>Calc!X233</f>
        <v>1.0276095239307157</v>
      </c>
      <c r="F233" s="157">
        <f>Calc!Y233</f>
        <v>7.778116824445052E-3</v>
      </c>
      <c r="G233" s="157">
        <f>Calc!AN233</f>
        <v>1.0083336490743511</v>
      </c>
      <c r="H233" s="157">
        <f>Calc!AO233</f>
        <v>3.0752164695959385E-3</v>
      </c>
      <c r="I233" s="158">
        <f>Calc!AH233</f>
        <v>41146.219888053107</v>
      </c>
      <c r="J233" s="158">
        <f>Calc!AI233</f>
        <v>335.75370686868297</v>
      </c>
      <c r="K233" s="159">
        <f>Calc!AJ233</f>
        <v>0.65261875454303286</v>
      </c>
      <c r="L233" s="159">
        <f>Calc!AK233</f>
        <v>2.7228527323608844</v>
      </c>
      <c r="M233" s="157" t="str">
        <f>Calc!AP233</f>
        <v>Out of range</v>
      </c>
      <c r="N233" s="157" t="e">
        <f>Calc!AQ233</f>
        <v>#VALUE!</v>
      </c>
      <c r="O233" s="157" t="str">
        <f>Calc!AW233</f>
        <v>Out of range</v>
      </c>
      <c r="P233" s="157">
        <f>Calc!AX233</f>
        <v>165.7747477469</v>
      </c>
      <c r="Q233" s="159" t="e">
        <f>Calc!BB233</f>
        <v>#VALUE!</v>
      </c>
      <c r="R233" s="159" t="e">
        <f>Calc!BC233</f>
        <v>#VALUE!</v>
      </c>
      <c r="S233" s="156">
        <f>Input!E233</f>
        <v>0</v>
      </c>
    </row>
    <row r="234" spans="1:19" x14ac:dyDescent="0.2">
      <c r="A234" s="1">
        <f>Input!A234</f>
        <v>9276</v>
      </c>
      <c r="B234" s="1" t="str">
        <f>Input!B234</f>
        <v>ZOO-Ava-1 HV</v>
      </c>
      <c r="C234" s="99">
        <f>Calc!O234*1000</f>
        <v>241.25812440078172</v>
      </c>
      <c r="D234" s="99">
        <f>Calc!P234*1000</f>
        <v>0.13347481113377047</v>
      </c>
      <c r="E234" s="99">
        <f>Calc!X234</f>
        <v>69.394953845878547</v>
      </c>
      <c r="F234" s="99">
        <f>Calc!Y234</f>
        <v>0.21422084980482459</v>
      </c>
      <c r="G234" s="99">
        <f>Calc!AN234</f>
        <v>1.0228678998828646</v>
      </c>
      <c r="H234" s="5">
        <f>Calc!AO234</f>
        <v>4.2287218515937881E-3</v>
      </c>
      <c r="I234" s="8">
        <f>Calc!AH234</f>
        <v>10.958058725177819</v>
      </c>
      <c r="J234" s="8">
        <f>Calc!AI234</f>
        <v>5.6212626265968929E-2</v>
      </c>
      <c r="K234" s="77">
        <f>Calc!AJ234</f>
        <v>52.398337623948301</v>
      </c>
      <c r="L234" s="77">
        <f>Calc!AK234</f>
        <v>3.2419934824545029</v>
      </c>
      <c r="M234" s="99">
        <f>Calc!AP234</f>
        <v>340.70179999999999</v>
      </c>
      <c r="N234" s="99">
        <f>Calc!AQ234</f>
        <v>11.6647</v>
      </c>
      <c r="O234" s="99">
        <f>Calc!AW234</f>
        <v>333.69459999999998</v>
      </c>
      <c r="P234" s="99">
        <f>Calc!AX234</f>
        <v>13.8537612316</v>
      </c>
      <c r="Q234" s="77">
        <f>Calc!BB234</f>
        <v>134.55807820698828</v>
      </c>
      <c r="R234" s="77">
        <f>Calc!BC234</f>
        <v>9.8524246185969009</v>
      </c>
      <c r="S234" s="1">
        <f>Input!E234</f>
        <v>0</v>
      </c>
    </row>
    <row r="235" spans="1:19" s="156" customFormat="1" x14ac:dyDescent="0.2">
      <c r="A235" s="156">
        <f>Input!A235</f>
        <v>9186</v>
      </c>
      <c r="B235" s="156" t="str">
        <f>Input!B235</f>
        <v>Hu1-13</v>
      </c>
      <c r="C235" s="157">
        <f>Calc!O235*1000</f>
        <v>13728.040853988829</v>
      </c>
      <c r="D235" s="157">
        <f>Calc!P235*1000</f>
        <v>1.5418099613266831</v>
      </c>
      <c r="E235" s="157">
        <f>Calc!X235</f>
        <v>1.0157483898663078</v>
      </c>
      <c r="F235" s="157">
        <f>Calc!Y235</f>
        <v>1.0012396327054012E-2</v>
      </c>
      <c r="G235" s="157">
        <f>Calc!AN235</f>
        <v>1.008584255886942</v>
      </c>
      <c r="H235" s="157">
        <f>Calc!AO235</f>
        <v>4.7320202803956329E-3</v>
      </c>
      <c r="I235" s="158">
        <f>Calc!AH235</f>
        <v>41652.051542679495</v>
      </c>
      <c r="J235" s="158">
        <f>Calc!AI235</f>
        <v>454.68227185171844</v>
      </c>
      <c r="K235" s="159">
        <f>Calc!AJ235</f>
        <v>2.4282723038577814</v>
      </c>
      <c r="L235" s="159">
        <f>Calc!AK235</f>
        <v>2.0110159320703023</v>
      </c>
      <c r="M235" s="157" t="str">
        <f>Calc!AP235</f>
        <v>Out of range</v>
      </c>
      <c r="N235" s="157" t="e">
        <f>Calc!AQ235</f>
        <v>#VALUE!</v>
      </c>
      <c r="O235" s="157" t="str">
        <f>Calc!AW235</f>
        <v>Out of range</v>
      </c>
      <c r="P235" s="157">
        <f>Calc!AX235</f>
        <v>234.13264362539999</v>
      </c>
      <c r="Q235" s="159" t="e">
        <f>Calc!BB235</f>
        <v>#VALUE!</v>
      </c>
      <c r="R235" s="159" t="e">
        <f>Calc!BC235</f>
        <v>#VALUE!</v>
      </c>
      <c r="S235" s="156">
        <f>Input!E235</f>
        <v>0</v>
      </c>
    </row>
    <row r="236" spans="1:19" x14ac:dyDescent="0.2">
      <c r="A236" s="1">
        <f>Input!A236</f>
        <v>9277</v>
      </c>
      <c r="B236" s="1" t="str">
        <f>Input!B236</f>
        <v>ZOO-Ava-1 NHV</v>
      </c>
      <c r="C236" s="99">
        <f>Calc!O236*1000</f>
        <v>264.74588157440502</v>
      </c>
      <c r="D236" s="99">
        <f>Calc!P236*1000</f>
        <v>1.3432692998234319E-2</v>
      </c>
      <c r="E236" s="99">
        <f>Calc!X236</f>
        <v>70.775926009074297</v>
      </c>
      <c r="F236" s="99">
        <f>Calc!Y236</f>
        <v>0.15493290204187918</v>
      </c>
      <c r="G236" s="99">
        <f>Calc!AN236</f>
        <v>0.98847333011488536</v>
      </c>
      <c r="H236" s="5">
        <f>Calc!AO236</f>
        <v>2.5885285664510684E-3</v>
      </c>
      <c r="I236" s="8">
        <f>Calc!AH236</f>
        <v>11.376936613810971</v>
      </c>
      <c r="J236" s="8">
        <f>Calc!AI236</f>
        <v>3.8827002551639872E-2</v>
      </c>
      <c r="K236" s="77">
        <f>Calc!AJ236</f>
        <v>40.88238183800064</v>
      </c>
      <c r="L236" s="77">
        <f>Calc!AK236</f>
        <v>1.3381535229020518</v>
      </c>
      <c r="M236" s="99">
        <f>Calc!AP236</f>
        <v>303.62029999999999</v>
      </c>
      <c r="N236" s="99">
        <f>Calc!AQ236</f>
        <v>5.2</v>
      </c>
      <c r="O236" s="99">
        <f>Calc!AW236</f>
        <v>296.87569999999999</v>
      </c>
      <c r="P236" s="99">
        <f>Calc!AX236</f>
        <v>6.1963525384000002</v>
      </c>
      <c r="Q236" s="77">
        <f>Calc!BB236</f>
        <v>94.609604581242095</v>
      </c>
      <c r="R236" s="77">
        <f>Calc!BC236</f>
        <v>3.5121278451755726</v>
      </c>
      <c r="S236" s="1">
        <f>Input!E236</f>
        <v>0</v>
      </c>
    </row>
    <row r="237" spans="1:19" s="156" customFormat="1" x14ac:dyDescent="0.2">
      <c r="A237" s="156">
        <f>Input!A237</f>
        <v>9186</v>
      </c>
      <c r="B237" s="156" t="str">
        <f>Input!B237</f>
        <v>Hu1-13</v>
      </c>
      <c r="C237" s="157">
        <f>Calc!O237*1000</f>
        <v>13730.17579112434</v>
      </c>
      <c r="D237" s="157">
        <f>Calc!P237*1000</f>
        <v>1.1328087629344199</v>
      </c>
      <c r="E237" s="157">
        <f>Calc!X237</f>
        <v>1.0304992808538294</v>
      </c>
      <c r="F237" s="157">
        <f>Calc!Y237</f>
        <v>7.843292154741565E-3</v>
      </c>
      <c r="G237" s="157">
        <f>Calc!AN237</f>
        <v>1.005348348933863</v>
      </c>
      <c r="H237" s="157">
        <f>Calc!AO237</f>
        <v>3.633960522340449E-3</v>
      </c>
      <c r="I237" s="158">
        <f>Calc!AH237</f>
        <v>40930.473232074961</v>
      </c>
      <c r="J237" s="158">
        <f>Calc!AI237</f>
        <v>344.85823463724063</v>
      </c>
      <c r="K237" s="159">
        <f>Calc!AJ237</f>
        <v>1.3110240822880037</v>
      </c>
      <c r="L237" s="159">
        <f>Calc!AK237</f>
        <v>3.2048590085710353</v>
      </c>
      <c r="M237" s="157" t="str">
        <f>Calc!AP237</f>
        <v>Out of range</v>
      </c>
      <c r="N237" s="157" t="e">
        <f>Calc!AQ237</f>
        <v>#VALUE!</v>
      </c>
      <c r="O237" s="157" t="str">
        <f>Calc!AW237</f>
        <v>Out of range</v>
      </c>
      <c r="P237" s="157">
        <f>Calc!AX237</f>
        <v>263.20669186060002</v>
      </c>
      <c r="Q237" s="159" t="e">
        <f>Calc!BB237</f>
        <v>#VALUE!</v>
      </c>
      <c r="R237" s="159" t="e">
        <f>Calc!BC237</f>
        <v>#VALUE!</v>
      </c>
      <c r="S237" s="156">
        <f>Input!E237</f>
        <v>0</v>
      </c>
    </row>
    <row r="238" spans="1:19" x14ac:dyDescent="0.2">
      <c r="A238" s="1">
        <f>Input!A238</f>
        <v>9274</v>
      </c>
      <c r="B238" s="1" t="str">
        <f>Input!B238</f>
        <v>M39_1_61B-27.10</v>
      </c>
      <c r="C238" s="99">
        <f>Calc!O238*1000</f>
        <v>211.02017205941991</v>
      </c>
      <c r="D238" s="99">
        <f>Calc!P238*1000</f>
        <v>1.4657869061134069E-2</v>
      </c>
      <c r="E238" s="99">
        <f>Calc!X238</f>
        <v>0.42785938860547956</v>
      </c>
      <c r="F238" s="99">
        <f>Calc!Y238</f>
        <v>9.7852864616611432E-4</v>
      </c>
      <c r="G238" s="99">
        <f>Calc!AN238</f>
        <v>2.2412766089892515</v>
      </c>
      <c r="H238" s="5">
        <f>Calc!AO238</f>
        <v>5.9780578588152517E-3</v>
      </c>
      <c r="I238" s="8">
        <f>Calc!AH238</f>
        <v>3392.6372214648568</v>
      </c>
      <c r="J238" s="8">
        <f>Calc!AI238</f>
        <v>11.917745536125365</v>
      </c>
      <c r="K238" s="77">
        <f>Calc!AJ238</f>
        <v>1422.8325562713669</v>
      </c>
      <c r="L238" s="77">
        <f>Calc!AK238</f>
        <v>1.8763800115372125</v>
      </c>
      <c r="M238" s="99">
        <f>Calc!AP238</f>
        <v>185.86660000000001</v>
      </c>
      <c r="N238" s="99">
        <f>Calc!AQ238</f>
        <v>0.99139999999999995</v>
      </c>
      <c r="O238" s="99">
        <f>Calc!AW238</f>
        <v>185.85069999999999</v>
      </c>
      <c r="P238" s="99">
        <f>Calc!AX238</f>
        <v>1.1407191472</v>
      </c>
      <c r="Q238" s="77">
        <f>Calc!BB238</f>
        <v>2405.8889861613966</v>
      </c>
      <c r="R238" s="77">
        <f>Calc!BC238</f>
        <v>8.3804429915110692</v>
      </c>
      <c r="S238" s="1">
        <f>Input!E238</f>
        <v>27.1</v>
      </c>
    </row>
    <row r="239" spans="1:19" s="156" customFormat="1" x14ac:dyDescent="0.2">
      <c r="A239" s="156">
        <f>Input!A239</f>
        <v>9186</v>
      </c>
      <c r="B239" s="156" t="str">
        <f>Input!B239</f>
        <v>Hu1-13</v>
      </c>
      <c r="C239" s="157">
        <f>Calc!O239*1000</f>
        <v>13725.904754904985</v>
      </c>
      <c r="D239" s="157">
        <f>Calc!P239*1000</f>
        <v>1.4254809624271336</v>
      </c>
      <c r="E239" s="157">
        <f>Calc!X239</f>
        <v>1.0237753597086487</v>
      </c>
      <c r="F239" s="157">
        <f>Calc!Y239</f>
        <v>1.0074691554385855E-2</v>
      </c>
      <c r="G239" s="157">
        <f>Calc!AN239</f>
        <v>1.0035005008239448</v>
      </c>
      <c r="H239" s="157">
        <f>Calc!AO239</f>
        <v>3.6439282368294443E-3</v>
      </c>
      <c r="I239" s="158">
        <f>Calc!AH239</f>
        <v>41110.777852183201</v>
      </c>
      <c r="J239" s="158">
        <f>Calc!AI239</f>
        <v>431.20251380426578</v>
      </c>
      <c r="K239" s="159">
        <f>Calc!AJ239</f>
        <v>1.8647507598805735</v>
      </c>
      <c r="L239" s="159">
        <f>Calc!AK239</f>
        <v>2.339972739806583</v>
      </c>
      <c r="M239" s="157" t="str">
        <f>Calc!AP239</f>
        <v>Out of range</v>
      </c>
      <c r="N239" s="157" t="e">
        <f>Calc!AQ239</f>
        <v>#VALUE!</v>
      </c>
      <c r="O239" s="157" t="str">
        <f>Calc!AW239</f>
        <v>Out of range</v>
      </c>
      <c r="P239" s="157">
        <f>Calc!AX239</f>
        <v>324.5942746083</v>
      </c>
      <c r="Q239" s="159" t="e">
        <f>Calc!BB239</f>
        <v>#VALUE!</v>
      </c>
      <c r="R239" s="159" t="e">
        <f>Calc!BC239</f>
        <v>#VALUE!</v>
      </c>
      <c r="S239" s="156">
        <f>Input!E239</f>
        <v>0</v>
      </c>
    </row>
    <row r="240" spans="1:19" x14ac:dyDescent="0.2">
      <c r="A240" s="1">
        <f>Input!A240</f>
        <v>9240</v>
      </c>
      <c r="B240" s="1" t="str">
        <f>Input!B240</f>
        <v>So-1-1319</v>
      </c>
      <c r="C240" s="99">
        <f>Calc!O240*1000</f>
        <v>458.75688101517557</v>
      </c>
      <c r="D240" s="99">
        <f>Calc!P240*1000</f>
        <v>3.1581749658924858E-2</v>
      </c>
      <c r="E240" s="99">
        <f>Calc!X240</f>
        <v>0.91570227703549256</v>
      </c>
      <c r="F240" s="99">
        <f>Calc!Y240</f>
        <v>1.7864738885474459E-3</v>
      </c>
      <c r="G240" s="99">
        <f>Calc!AN240</f>
        <v>0.35159027680762733</v>
      </c>
      <c r="H240" s="5">
        <f>Calc!AO240</f>
        <v>1.1114915608514274E-3</v>
      </c>
      <c r="I240" s="8">
        <f>Calc!AH240</f>
        <v>539.41998261355786</v>
      </c>
      <c r="J240" s="8">
        <f>Calc!AI240</f>
        <v>2.0035211494929497</v>
      </c>
      <c r="K240" s="77">
        <f>Calc!AJ240</f>
        <v>1013.9374193348116</v>
      </c>
      <c r="L240" s="77">
        <f>Calc!AK240</f>
        <v>1.5262995588442652</v>
      </c>
      <c r="M240" s="99">
        <f>Calc!AP240</f>
        <v>20.621500000000001</v>
      </c>
      <c r="N240" s="99">
        <f>Calc!AQ240</f>
        <v>7.3499999999999996E-2</v>
      </c>
      <c r="O240" s="99">
        <f>Calc!AW240</f>
        <v>20.595700000000001</v>
      </c>
      <c r="P240" s="99">
        <f>Calc!AX240</f>
        <v>6.8799554700000001E-2</v>
      </c>
      <c r="Q240" s="77">
        <f>Calc!BB240</f>
        <v>1074.709952495801</v>
      </c>
      <c r="R240" s="77">
        <f>Calc!BC240</f>
        <v>1.6312228859936118</v>
      </c>
      <c r="S240" s="1">
        <f>Input!E240</f>
        <v>1319</v>
      </c>
    </row>
    <row r="241" spans="1:19" s="156" customFormat="1" x14ac:dyDescent="0.2">
      <c r="A241" s="156">
        <f>Input!A241</f>
        <v>9186</v>
      </c>
      <c r="B241" s="156" t="str">
        <f>Input!B241</f>
        <v>Hu1-13</v>
      </c>
      <c r="C241" s="157">
        <f>Calc!O241*1000</f>
        <v>13718.288784421986</v>
      </c>
      <c r="D241" s="157">
        <f>Calc!P241*1000</f>
        <v>1.5575090488558923</v>
      </c>
      <c r="E241" s="157">
        <f>Calc!X241</f>
        <v>1.0047798674656829</v>
      </c>
      <c r="F241" s="157">
        <f>Calc!Y241</f>
        <v>1.1935134017810569E-2</v>
      </c>
      <c r="G241" s="157">
        <f>Calc!AN241</f>
        <v>1.0009257444320536</v>
      </c>
      <c r="H241" s="157">
        <f>Calc!AO241</f>
        <v>4.6963163865563423E-3</v>
      </c>
      <c r="I241" s="158">
        <f>Calc!AH241</f>
        <v>41757.324867942181</v>
      </c>
      <c r="J241" s="158">
        <f>Calc!AI241</f>
        <v>533.28057867368966</v>
      </c>
      <c r="K241" s="159">
        <f>Calc!AJ241</f>
        <v>-2.3106529778559315</v>
      </c>
      <c r="L241" s="159">
        <f>Calc!AK241</f>
        <v>2.9375448278347944</v>
      </c>
      <c r="M241" s="157" t="str">
        <f>Calc!AP241</f>
        <v>Out of range</v>
      </c>
      <c r="N241" s="157" t="e">
        <f>Calc!AQ241</f>
        <v>#VALUE!</v>
      </c>
      <c r="O241" s="157" t="str">
        <f>Calc!AW241</f>
        <v>Out of range</v>
      </c>
      <c r="P241" s="157">
        <f>Calc!AX241</f>
        <v>253.25541995130001</v>
      </c>
      <c r="Q241" s="159" t="e">
        <f>Calc!BB241</f>
        <v>#VALUE!</v>
      </c>
      <c r="R241" s="159" t="e">
        <f>Calc!BC241</f>
        <v>#VALUE!</v>
      </c>
      <c r="S241" s="156">
        <f>Input!E241</f>
        <v>0</v>
      </c>
    </row>
    <row r="242" spans="1:19" x14ac:dyDescent="0.2">
      <c r="A242" s="1">
        <f>Input!A242</f>
        <v>9241</v>
      </c>
      <c r="B242" s="1" t="str">
        <f>Input!B242</f>
        <v>So-1-1330</v>
      </c>
      <c r="C242" s="99">
        <f>Calc!O242*1000</f>
        <v>486.9694943643604</v>
      </c>
      <c r="D242" s="99">
        <f>Calc!P242*1000</f>
        <v>3.5814344877319021E-2</v>
      </c>
      <c r="E242" s="99">
        <f>Calc!X242</f>
        <v>1.6179298707485221</v>
      </c>
      <c r="F242" s="99">
        <f>Calc!Y242</f>
        <v>3.8159349103589796E-3</v>
      </c>
      <c r="G242" s="99">
        <f>Calc!AN242</f>
        <v>0.3553877777643048</v>
      </c>
      <c r="H242" s="5">
        <f>Calc!AO242</f>
        <v>1.1336564921246828E-3</v>
      </c>
      <c r="I242" s="8">
        <f>Calc!AH242</f>
        <v>327.57109243746896</v>
      </c>
      <c r="J242" s="8">
        <f>Calc!AI242</f>
        <v>1.2992975715167516</v>
      </c>
      <c r="K242" s="77">
        <f>Calc!AJ242</f>
        <v>1038.825431613247</v>
      </c>
      <c r="L242" s="77">
        <f>Calc!AK242</f>
        <v>2.0382408953633626</v>
      </c>
      <c r="M242" s="99">
        <f>Calc!AP242</f>
        <v>20.583300000000001</v>
      </c>
      <c r="N242" s="99">
        <f>Calc!AQ242</f>
        <v>7.2900000000000006E-2</v>
      </c>
      <c r="O242" s="99">
        <f>Calc!AW242</f>
        <v>20.540900000000001</v>
      </c>
      <c r="P242" s="99">
        <f>Calc!AX242</f>
        <v>7.3442945300000007E-2</v>
      </c>
      <c r="Q242" s="77">
        <f>Calc!BB242</f>
        <v>1100.9191567128739</v>
      </c>
      <c r="R242" s="77">
        <f>Calc!BC242</f>
        <v>2.1721269123275286</v>
      </c>
      <c r="S242" s="1">
        <f>Input!E242</f>
        <v>1330</v>
      </c>
    </row>
    <row r="243" spans="1:19" s="156" customFormat="1" x14ac:dyDescent="0.2">
      <c r="A243" s="156">
        <f>Input!A243</f>
        <v>9186</v>
      </c>
      <c r="B243" s="156" t="str">
        <f>Input!B243</f>
        <v>Hu1-13</v>
      </c>
      <c r="C243" s="157">
        <f>Calc!O243*1000</f>
        <v>13726.844701737793</v>
      </c>
      <c r="D243" s="157">
        <f>Calc!P243*1000</f>
        <v>1.4748568593613418</v>
      </c>
      <c r="E243" s="157">
        <f>Calc!X243</f>
        <v>1.0251492984094626</v>
      </c>
      <c r="F243" s="157">
        <f>Calc!Y243</f>
        <v>8.6123017384071802E-3</v>
      </c>
      <c r="G243" s="157">
        <f>Calc!AN243</f>
        <v>1.003496536397402</v>
      </c>
      <c r="H243" s="157">
        <f>Calc!AO243</f>
        <v>3.2071650859566867E-3</v>
      </c>
      <c r="I243" s="158">
        <f>Calc!AH243</f>
        <v>41058.329117862777</v>
      </c>
      <c r="J243" s="158">
        <f>Calc!AI243</f>
        <v>369.02274823569201</v>
      </c>
      <c r="K243" s="159">
        <f>Calc!AJ243</f>
        <v>2.18358512009309</v>
      </c>
      <c r="L243" s="159">
        <f>Calc!AK243</f>
        <v>2.6893074838684252</v>
      </c>
      <c r="M243" s="157" t="str">
        <f>Calc!AP243</f>
        <v>Out of range</v>
      </c>
      <c r="N243" s="157" t="e">
        <f>Calc!AQ243</f>
        <v>#VALUE!</v>
      </c>
      <c r="O243" s="157" t="str">
        <f>Calc!AW243</f>
        <v>Out of range</v>
      </c>
      <c r="P243" s="157">
        <f>Calc!AX243</f>
        <v>317.83572992180001</v>
      </c>
      <c r="Q243" s="159" t="e">
        <f>Calc!BB243</f>
        <v>#VALUE!</v>
      </c>
      <c r="R243" s="159" t="e">
        <f>Calc!BC243</f>
        <v>#VALUE!</v>
      </c>
      <c r="S243" s="156">
        <f>Input!E243</f>
        <v>0</v>
      </c>
    </row>
    <row r="244" spans="1:19" x14ac:dyDescent="0.2">
      <c r="A244" s="1">
        <f>Input!A244</f>
        <v>9242</v>
      </c>
      <c r="B244" s="1" t="str">
        <f>Input!B244</f>
        <v>So-1-1339</v>
      </c>
      <c r="C244" s="99">
        <f>Calc!O244*1000</f>
        <v>339.05215710644592</v>
      </c>
      <c r="D244" s="99">
        <f>Calc!P244*1000</f>
        <v>3.4999806696811693E-2</v>
      </c>
      <c r="E244" s="99">
        <f>Calc!X244</f>
        <v>3.1392520868935474</v>
      </c>
      <c r="F244" s="99">
        <f>Calc!Y244</f>
        <v>1.1688265021101183E-2</v>
      </c>
      <c r="G244" s="99">
        <f>Calc!AN244</f>
        <v>0.40927171895669384</v>
      </c>
      <c r="H244" s="5">
        <f>Calc!AO244</f>
        <v>1.6434614359395442E-3</v>
      </c>
      <c r="I244" s="8">
        <f>Calc!AH244</f>
        <v>135.7303771472375</v>
      </c>
      <c r="J244" s="8">
        <f>Calc!AI244</f>
        <v>0.74313944604618776</v>
      </c>
      <c r="K244" s="77">
        <f>Calc!AJ244</f>
        <v>1098.5427223567826</v>
      </c>
      <c r="L244" s="77">
        <f>Calc!AK244</f>
        <v>3.905397858318512</v>
      </c>
      <c r="M244" s="99">
        <f>Calc!AP244</f>
        <v>23.2499</v>
      </c>
      <c r="N244" s="99">
        <f>Calc!AQ244</f>
        <v>0.1179</v>
      </c>
      <c r="O244" s="99">
        <f>Calc!AW244</f>
        <v>23.1356</v>
      </c>
      <c r="P244" s="99">
        <f>Calc!AX244</f>
        <v>0.12689755899999999</v>
      </c>
      <c r="Q244" s="77">
        <f>Calc!BB244</f>
        <v>1172.7748997169629</v>
      </c>
      <c r="R244" s="77">
        <f>Calc!BC244</f>
        <v>4.1904616167176503</v>
      </c>
      <c r="S244" s="1">
        <f>Input!E244</f>
        <v>1339</v>
      </c>
    </row>
    <row r="245" spans="1:19" s="156" customFormat="1" x14ac:dyDescent="0.2">
      <c r="A245" s="156">
        <f>Input!A245</f>
        <v>9186</v>
      </c>
      <c r="B245" s="156" t="str">
        <f>Input!B245</f>
        <v>Hu1-13</v>
      </c>
      <c r="C245" s="157">
        <f>Calc!O245*1000</f>
        <v>13728.719752576555</v>
      </c>
      <c r="D245" s="157">
        <f>Calc!P245*1000</f>
        <v>1.7541707340360444</v>
      </c>
      <c r="E245" s="157">
        <f>Calc!X245</f>
        <v>1.0159201895635159</v>
      </c>
      <c r="F245" s="157">
        <f>Calc!Y245</f>
        <v>1.0323262071474295E-2</v>
      </c>
      <c r="G245" s="157">
        <f>Calc!AN245</f>
        <v>1.0063051372807321</v>
      </c>
      <c r="H245" s="157">
        <f>Calc!AO245</f>
        <v>3.8453681360722304E-3</v>
      </c>
      <c r="I245" s="158">
        <f>Calc!AH245</f>
        <v>41552.956622094171</v>
      </c>
      <c r="J245" s="158">
        <f>Calc!AI245</f>
        <v>451.07772965731016</v>
      </c>
      <c r="K245" s="159">
        <f>Calc!AJ245</f>
        <v>-5.7691797074054252</v>
      </c>
      <c r="L245" s="159">
        <f>Calc!AK245</f>
        <v>2.7357891691379943</v>
      </c>
      <c r="M245" s="157" t="str">
        <f>Calc!AP245</f>
        <v>Out of range</v>
      </c>
      <c r="N245" s="157" t="e">
        <f>Calc!AQ245</f>
        <v>#VALUE!</v>
      </c>
      <c r="O245" s="157" t="str">
        <f>Calc!AW245</f>
        <v>Out of range</v>
      </c>
      <c r="P245" s="157">
        <f>Calc!AX245</f>
        <v>0</v>
      </c>
      <c r="Q245" s="159" t="e">
        <f>Calc!BB245</f>
        <v>#VALUE!</v>
      </c>
      <c r="R245" s="159" t="e">
        <f>Calc!BC245</f>
        <v>#VALUE!</v>
      </c>
      <c r="S245" s="156">
        <f>Input!E245</f>
        <v>0</v>
      </c>
    </row>
    <row r="246" spans="1:19" x14ac:dyDescent="0.2">
      <c r="A246" s="1">
        <f>Input!A246</f>
        <v>9243</v>
      </c>
      <c r="B246" s="1" t="str">
        <f>Input!B246</f>
        <v>So-1-1350</v>
      </c>
      <c r="C246" s="99">
        <f>Calc!O246*1000</f>
        <v>480.57172404736514</v>
      </c>
      <c r="D246" s="99">
        <f>Calc!P246*1000</f>
        <v>3.8808542178787077E-2</v>
      </c>
      <c r="E246" s="99">
        <f>Calc!X246</f>
        <v>1.870814374710887</v>
      </c>
      <c r="F246" s="99">
        <f>Calc!Y246</f>
        <v>7.3225671621617253E-3</v>
      </c>
      <c r="G246" s="99">
        <f>Calc!AN246</f>
        <v>0.41775025340923533</v>
      </c>
      <c r="H246" s="5">
        <f>Calc!AO246</f>
        <v>1.828519056841914E-3</v>
      </c>
      <c r="I246" s="8">
        <f>Calc!AH246</f>
        <v>329.61145469564002</v>
      </c>
      <c r="J246" s="8">
        <f>Calc!AI246</f>
        <v>1.9352540366346271</v>
      </c>
      <c r="K246" s="77">
        <f>Calc!AJ246</f>
        <v>1045.7039599894742</v>
      </c>
      <c r="L246" s="77">
        <f>Calc!AK246</f>
        <v>2.0868471988275927</v>
      </c>
      <c r="M246" s="99">
        <f>Calc!AP246</f>
        <v>24.464400000000001</v>
      </c>
      <c r="N246" s="99">
        <f>Calc!AQ246</f>
        <v>0.12139999999999999</v>
      </c>
      <c r="O246" s="99">
        <f>Calc!AW246</f>
        <v>24.415199999999999</v>
      </c>
      <c r="P246" s="99">
        <f>Calc!AX246</f>
        <v>0.1193583869</v>
      </c>
      <c r="Q246" s="77">
        <f>Calc!BB246</f>
        <v>1120.4103300217137</v>
      </c>
      <c r="R246" s="77">
        <f>Calc!BC246</f>
        <v>2.267654460119902</v>
      </c>
      <c r="S246" s="1">
        <f>Input!E246</f>
        <v>1350</v>
      </c>
    </row>
    <row r="247" spans="1:19" s="156" customFormat="1" x14ac:dyDescent="0.2">
      <c r="A247" s="156">
        <f>Input!A247</f>
        <v>9186</v>
      </c>
      <c r="B247" s="156" t="str">
        <f>Input!B247</f>
        <v>Hu1-13</v>
      </c>
      <c r="C247" s="157">
        <f>Calc!O247*1000</f>
        <v>13724.613249604654</v>
      </c>
      <c r="D247" s="157">
        <f>Calc!P247*1000</f>
        <v>1.4457768652468896</v>
      </c>
      <c r="E247" s="157">
        <f>Calc!X247</f>
        <v>1.0252034025220371</v>
      </c>
      <c r="F247" s="157">
        <f>Calc!Y247</f>
        <v>9.3808893179713245E-3</v>
      </c>
      <c r="G247" s="157">
        <f>Calc!AN247</f>
        <v>1.0041123878191542</v>
      </c>
      <c r="H247" s="157">
        <f>Calc!AO247</f>
        <v>3.7164121009944429E-3</v>
      </c>
      <c r="I247" s="158">
        <f>Calc!AH247</f>
        <v>41074.680465955869</v>
      </c>
      <c r="J247" s="158">
        <f>Calc!AI247</f>
        <v>405.40353039118486</v>
      </c>
      <c r="K247" s="159">
        <f>Calc!AJ247</f>
        <v>-0.42562094503062475</v>
      </c>
      <c r="L247" s="159">
        <f>Calc!AK247</f>
        <v>2.282870016007259</v>
      </c>
      <c r="M247" s="157" t="str">
        <f>Calc!AP247</f>
        <v>Out of range</v>
      </c>
      <c r="N247" s="157" t="e">
        <f>Calc!AQ247</f>
        <v>#VALUE!</v>
      </c>
      <c r="O247" s="157" t="str">
        <f>Calc!AW247</f>
        <v>Out of range</v>
      </c>
      <c r="P247" s="157">
        <f>Calc!AX247</f>
        <v>273.0794712453</v>
      </c>
      <c r="Q247" s="159" t="e">
        <f>Calc!BB247</f>
        <v>#VALUE!</v>
      </c>
      <c r="R247" s="159" t="e">
        <f>Calc!BC247</f>
        <v>#VALUE!</v>
      </c>
      <c r="S247" s="156">
        <f>Input!E247</f>
        <v>0</v>
      </c>
    </row>
    <row r="248" spans="1:19" x14ac:dyDescent="0.2">
      <c r="A248" s="1">
        <f>Input!A248</f>
        <v>9244</v>
      </c>
      <c r="B248" s="1" t="str">
        <f>Input!B248</f>
        <v>So-1-1370</v>
      </c>
      <c r="C248" s="99">
        <f>Calc!O248*1000</f>
        <v>455.45072088024574</v>
      </c>
      <c r="D248" s="99">
        <f>Calc!P248*1000</f>
        <v>6.9214379384625796E-2</v>
      </c>
      <c r="E248" s="99">
        <f>Calc!X248</f>
        <v>0.50467782617767876</v>
      </c>
      <c r="F248" s="99">
        <f>Calc!Y248</f>
        <v>1.2161436631670239E-3</v>
      </c>
      <c r="G248" s="99">
        <f>Calc!AN248</f>
        <v>0.44959412511942259</v>
      </c>
      <c r="H248" s="5">
        <f>Calc!AO248</f>
        <v>1.3782989006839933E-3</v>
      </c>
      <c r="I248" s="8">
        <f>Calc!AH248</f>
        <v>1244.8926849718969</v>
      </c>
      <c r="J248" s="8">
        <f>Calc!AI248</f>
        <v>4.8506080050625364</v>
      </c>
      <c r="K248" s="77">
        <f>Calc!AJ248</f>
        <v>1028.0189861012841</v>
      </c>
      <c r="L248" s="77">
        <f>Calc!AK248</f>
        <v>1.6669558134895228</v>
      </c>
      <c r="M248" s="99">
        <f>Calc!AP248</f>
        <v>26.793800000000001</v>
      </c>
      <c r="N248" s="99">
        <f>Calc!AQ248</f>
        <v>9.4500000000000001E-2</v>
      </c>
      <c r="O248" s="99">
        <f>Calc!AW248</f>
        <v>26.779699999999998</v>
      </c>
      <c r="P248" s="99">
        <f>Calc!AX248</f>
        <v>9.6221110400000004E-2</v>
      </c>
      <c r="Q248" s="77">
        <f>Calc!BB248</f>
        <v>1108.8474049731838</v>
      </c>
      <c r="R248" s="77">
        <f>Calc!BC248</f>
        <v>1.8231324768512871</v>
      </c>
      <c r="S248" s="1">
        <f>Input!E248</f>
        <v>1370</v>
      </c>
    </row>
    <row r="249" spans="1:19" s="156" customFormat="1" x14ac:dyDescent="0.2">
      <c r="A249" s="156">
        <f>Input!A249</f>
        <v>9186</v>
      </c>
      <c r="B249" s="156" t="str">
        <f>Input!B249</f>
        <v>Hu1-13</v>
      </c>
      <c r="C249" s="157">
        <f>Calc!O249*1000</f>
        <v>13724.613249849092</v>
      </c>
      <c r="D249" s="157">
        <f>Calc!P249*1000</f>
        <v>1.445776865466748</v>
      </c>
      <c r="E249" s="157">
        <f>Calc!X249</f>
        <v>1.0252034025501815</v>
      </c>
      <c r="F249" s="157">
        <f>Calc!Y249</f>
        <v>9.3808893182428434E-3</v>
      </c>
      <c r="G249" s="157">
        <f>Calc!AN249</f>
        <v>1.0041123878104892</v>
      </c>
      <c r="H249" s="157">
        <f>Calc!AO249</f>
        <v>3.7164121009650845E-3</v>
      </c>
      <c r="I249" s="158">
        <f>Calc!AH249</f>
        <v>41074.680465205362</v>
      </c>
      <c r="J249" s="158">
        <f>Calc!AI249</f>
        <v>405.4035303843325</v>
      </c>
      <c r="K249" s="159">
        <f>Calc!AJ249</f>
        <v>-3.1370203954143028</v>
      </c>
      <c r="L249" s="159">
        <f>Calc!AK249</f>
        <v>2.2767282738912322</v>
      </c>
      <c r="M249" s="157" t="str">
        <f>Calc!AP249</f>
        <v>Out of range</v>
      </c>
      <c r="N249" s="157" t="e">
        <f>Calc!AQ249</f>
        <v>#VALUE!</v>
      </c>
      <c r="O249" s="157" t="str">
        <f>Calc!AW249</f>
        <v>Out of range</v>
      </c>
      <c r="P249" s="157">
        <f>Calc!AX249</f>
        <v>97.748434221500005</v>
      </c>
      <c r="Q249" s="159" t="e">
        <f>Calc!BB249</f>
        <v>#VALUE!</v>
      </c>
      <c r="R249" s="159" t="e">
        <f>Calc!BC249</f>
        <v>#VALUE!</v>
      </c>
      <c r="S249" s="156">
        <f>Input!E249</f>
        <v>0</v>
      </c>
    </row>
    <row r="250" spans="1:19" x14ac:dyDescent="0.2">
      <c r="A250" s="56"/>
      <c r="B250" s="56"/>
      <c r="C250" s="106"/>
      <c r="D250" s="106"/>
      <c r="E250" s="106"/>
      <c r="F250" s="106"/>
      <c r="G250" s="106"/>
      <c r="H250" s="70"/>
      <c r="I250" s="72"/>
      <c r="J250" s="72"/>
      <c r="K250" s="107"/>
      <c r="L250" s="107"/>
      <c r="M250" s="106"/>
      <c r="N250" s="106"/>
      <c r="O250" s="106"/>
      <c r="P250" s="106"/>
      <c r="Q250" s="107"/>
      <c r="R250" s="107"/>
      <c r="S250" s="56"/>
    </row>
    <row r="251" spans="1:19" s="156" customFormat="1" x14ac:dyDescent="0.2">
      <c r="A251" s="156">
        <f>Input!A251</f>
        <v>9186</v>
      </c>
      <c r="B251" s="156" t="str">
        <f>Input!B251</f>
        <v>Hu1-13</v>
      </c>
      <c r="C251" s="157">
        <f>Calc!O251*1000</f>
        <v>13718.918698358924</v>
      </c>
      <c r="D251" s="157">
        <f>Calc!P251*1000</f>
        <v>1.348633755833708</v>
      </c>
      <c r="E251" s="157">
        <f>Calc!X251</f>
        <v>1.0186789069772397</v>
      </c>
      <c r="F251" s="157">
        <f>Calc!Y251</f>
        <v>5.79744055723208E-3</v>
      </c>
      <c r="G251" s="157">
        <f>Calc!AN251</f>
        <v>1.0034659327413391</v>
      </c>
      <c r="H251" s="157">
        <f>Calc!AO251</f>
        <v>3.5086454549409134E-3</v>
      </c>
      <c r="I251" s="158">
        <f>Calc!AH251</f>
        <v>41294.003852359179</v>
      </c>
      <c r="J251" s="158">
        <f>Calc!AI251</f>
        <v>275.79037057950586</v>
      </c>
      <c r="K251" s="159">
        <f>Calc!AJ251</f>
        <v>-2.1598038288880295</v>
      </c>
      <c r="L251" s="159">
        <f>Calc!AK251</f>
        <v>1.8258571859253674</v>
      </c>
      <c r="M251" s="157" t="str">
        <f>Calc!AP251</f>
        <v>Out of range</v>
      </c>
      <c r="N251" s="157" t="e">
        <f>Calc!AQ251</f>
        <v>#VALUE!</v>
      </c>
      <c r="O251" s="157" t="str">
        <f>Calc!AW251</f>
        <v>Out of range</v>
      </c>
      <c r="P251" s="157">
        <f>Calc!AX251</f>
        <v>182.87261840529999</v>
      </c>
      <c r="Q251" s="159" t="e">
        <f>Calc!BB251</f>
        <v>#VALUE!</v>
      </c>
      <c r="R251" s="159" t="e">
        <f>Calc!BC251</f>
        <v>#VALUE!</v>
      </c>
      <c r="S251" s="156">
        <f>Input!E251</f>
        <v>0</v>
      </c>
    </row>
    <row r="252" spans="1:19" x14ac:dyDescent="0.2">
      <c r="A252" s="1">
        <f>Input!A252</f>
        <v>9245</v>
      </c>
      <c r="B252" s="1" t="str">
        <f>Input!B252</f>
        <v>So-1-1417</v>
      </c>
      <c r="C252" s="99">
        <f>Calc!O252*1000</f>
        <v>512.76879723503623</v>
      </c>
      <c r="D252" s="99">
        <f>Calc!P252*1000</f>
        <v>2.8120822915851256E-2</v>
      </c>
      <c r="E252" s="99">
        <f>Calc!X252</f>
        <v>0.7863094204222979</v>
      </c>
      <c r="F252" s="99">
        <f>Calc!Y252</f>
        <v>1.3235015961647189E-3</v>
      </c>
      <c r="G252" s="99">
        <f>Calc!AN252</f>
        <v>0.47157841713518484</v>
      </c>
      <c r="H252" s="5">
        <f>Calc!AO252</f>
        <v>1.1143824874952355E-3</v>
      </c>
      <c r="I252" s="8">
        <f>Calc!AH252</f>
        <v>941.89500543336271</v>
      </c>
      <c r="J252" s="8">
        <f>Calc!AI252</f>
        <v>2.7321920661507537</v>
      </c>
      <c r="K252" s="77">
        <f>Calc!AJ252</f>
        <v>1024.0982804413345</v>
      </c>
      <c r="L252" s="77">
        <f>Calc!AK252</f>
        <v>1.5901339277895483</v>
      </c>
      <c r="M252" s="99">
        <f>Calc!AP252</f>
        <v>28.319199999999999</v>
      </c>
      <c r="N252" s="99">
        <f>Calc!AQ252</f>
        <v>7.9600000000000004E-2</v>
      </c>
      <c r="O252" s="99">
        <f>Calc!AW252</f>
        <v>28.299700000000001</v>
      </c>
      <c r="P252" s="99">
        <f>Calc!AX252</f>
        <v>7.5720963000000002E-2</v>
      </c>
      <c r="Q252" s="77">
        <f>Calc!BB252</f>
        <v>1109.3740541846266</v>
      </c>
      <c r="R252" s="77">
        <f>Calc!BC252</f>
        <v>1.7388275825424349</v>
      </c>
      <c r="S252" s="1">
        <f>Input!E252</f>
        <v>1417</v>
      </c>
    </row>
    <row r="253" spans="1:19" s="156" customFormat="1" x14ac:dyDescent="0.2">
      <c r="A253" s="156">
        <f>Input!A253</f>
        <v>9186</v>
      </c>
      <c r="B253" s="156" t="str">
        <f>Input!B253</f>
        <v>Hu1-13</v>
      </c>
      <c r="C253" s="157">
        <f>Calc!O253*1000</f>
        <v>13719.405553550894</v>
      </c>
      <c r="D253" s="157">
        <f>Calc!P253*1000</f>
        <v>1.326375471684905</v>
      </c>
      <c r="E253" s="157">
        <f>Calc!X253</f>
        <v>1.0647665702460198</v>
      </c>
      <c r="F253" s="157">
        <f>Calc!Y253</f>
        <v>1.2344394679276543E-2</v>
      </c>
      <c r="G253" s="157">
        <f>Calc!AN253</f>
        <v>1.0012307232098308</v>
      </c>
      <c r="H253" s="157">
        <f>Calc!AO253</f>
        <v>3.4084547271023215E-3</v>
      </c>
      <c r="I253" s="158">
        <f>Calc!AH253</f>
        <v>39420.020590116583</v>
      </c>
      <c r="J253" s="158">
        <f>Calc!AI253</f>
        <v>476.2966729452387</v>
      </c>
      <c r="K253" s="159">
        <f>Calc!AJ253</f>
        <v>-1.9300515198156232</v>
      </c>
      <c r="L253" s="159">
        <f>Calc!AK253</f>
        <v>2.0319050407797521</v>
      </c>
      <c r="M253" s="157" t="str">
        <f>Calc!AP253</f>
        <v>Out of range</v>
      </c>
      <c r="N253" s="157" t="e">
        <f>Calc!AQ253</f>
        <v>#VALUE!</v>
      </c>
      <c r="O253" s="157" t="str">
        <f>Calc!AW253</f>
        <v>Out of range</v>
      </c>
      <c r="P253" s="157">
        <f>Calc!AX253</f>
        <v>254.46116939800001</v>
      </c>
      <c r="Q253" s="159" t="e">
        <f>Calc!BB253</f>
        <v>#VALUE!</v>
      </c>
      <c r="R253" s="159" t="e">
        <f>Calc!BC253</f>
        <v>#VALUE!</v>
      </c>
      <c r="S253" s="156">
        <f>Input!E253</f>
        <v>0</v>
      </c>
    </row>
    <row r="254" spans="1:19" x14ac:dyDescent="0.2">
      <c r="A254" s="1">
        <f>Input!A254</f>
        <v>9246</v>
      </c>
      <c r="B254" s="1" t="str">
        <f>Input!B254</f>
        <v>So-1-1438</v>
      </c>
      <c r="C254" s="99">
        <f>Calc!O254*1000</f>
        <v>537.32114143912236</v>
      </c>
      <c r="D254" s="99">
        <f>Calc!P254*1000</f>
        <v>3.5121691611670412E-2</v>
      </c>
      <c r="E254" s="99">
        <f>Calc!X254</f>
        <v>0.5286373383795071</v>
      </c>
      <c r="F254" s="99">
        <f>Calc!Y254</f>
        <v>1.0500351807595126E-3</v>
      </c>
      <c r="G254" s="99">
        <f>Calc!AN254</f>
        <v>0.49196205104798324</v>
      </c>
      <c r="H254" s="5">
        <f>Calc!AO254</f>
        <v>1.1875163488729054E-3</v>
      </c>
      <c r="I254" s="8">
        <f>Calc!AH254</f>
        <v>1531.484189932077</v>
      </c>
      <c r="J254" s="8">
        <f>Calc!AI254</f>
        <v>4.7864080345644489</v>
      </c>
      <c r="K254" s="77">
        <f>Calc!AJ254</f>
        <v>1022.6096114281771</v>
      </c>
      <c r="L254" s="77">
        <f>Calc!AK254</f>
        <v>1.5734734327000048</v>
      </c>
      <c r="M254" s="99">
        <f>Calc!AP254</f>
        <v>29.719100000000001</v>
      </c>
      <c r="N254" s="99">
        <f>Calc!AQ254</f>
        <v>7.4399999999999994E-2</v>
      </c>
      <c r="O254" s="99">
        <f>Calc!AW254</f>
        <v>29.706600000000002</v>
      </c>
      <c r="P254" s="99">
        <f>Calc!AX254</f>
        <v>9.0526668599999999E-2</v>
      </c>
      <c r="Q254" s="77">
        <f>Calc!BB254</f>
        <v>1112.1750096348001</v>
      </c>
      <c r="R254" s="77">
        <f>Calc!BC254</f>
        <v>1.734783279078806</v>
      </c>
      <c r="S254" s="1">
        <f>Input!E254</f>
        <v>1438</v>
      </c>
    </row>
    <row r="255" spans="1:19" s="156" customFormat="1" x14ac:dyDescent="0.2">
      <c r="A255" s="156">
        <f>Input!A255</f>
        <v>9186</v>
      </c>
      <c r="B255" s="156" t="str">
        <f>Input!B255</f>
        <v>Hu1-13</v>
      </c>
      <c r="C255" s="157">
        <f>Calc!O255*1000</f>
        <v>13714.68718451572</v>
      </c>
      <c r="D255" s="157">
        <f>Calc!P255*1000</f>
        <v>1.3833566891224904</v>
      </c>
      <c r="E255" s="157">
        <f>Calc!X255</f>
        <v>1.0618994528742214</v>
      </c>
      <c r="F255" s="157">
        <f>Calc!Y255</f>
        <v>1.2977027744255363E-2</v>
      </c>
      <c r="G255" s="157">
        <f>Calc!AN255</f>
        <v>1.003393729981122</v>
      </c>
      <c r="H255" s="157">
        <f>Calc!AO255</f>
        <v>3.09467961390537E-3</v>
      </c>
      <c r="I255" s="158">
        <f>Calc!AH255</f>
        <v>39598.221847339708</v>
      </c>
      <c r="J255" s="158">
        <f>Calc!AI255</f>
        <v>499.0707990000941</v>
      </c>
      <c r="K255" s="159">
        <f>Calc!AJ255</f>
        <v>-6.8807602335518858E-2</v>
      </c>
      <c r="L255" s="159">
        <f>Calc!AK255</f>
        <v>2.0837633039644041</v>
      </c>
      <c r="M255" s="157" t="str">
        <f>Calc!AP255</f>
        <v>Out of range</v>
      </c>
      <c r="N255" s="157" t="e">
        <f>Calc!AQ255</f>
        <v>#VALUE!</v>
      </c>
      <c r="O255" s="157" t="str">
        <f>Calc!AW255</f>
        <v>Out of range</v>
      </c>
      <c r="P255" s="157">
        <f>Calc!AX255</f>
        <v>252.01117858110001</v>
      </c>
      <c r="Q255" s="159" t="e">
        <f>Calc!BB255</f>
        <v>#VALUE!</v>
      </c>
      <c r="R255" s="159" t="e">
        <f>Calc!BC255</f>
        <v>#VALUE!</v>
      </c>
      <c r="S255" s="156">
        <f>Input!E255</f>
        <v>0</v>
      </c>
    </row>
    <row r="256" spans="1:19" x14ac:dyDescent="0.2">
      <c r="A256" s="1">
        <f>Input!A256</f>
        <v>9247</v>
      </c>
      <c r="B256" s="1" t="str">
        <f>Input!B256</f>
        <v>So-1-1462</v>
      </c>
      <c r="C256" s="99">
        <f>Calc!O256*1000</f>
        <v>396.59350336739283</v>
      </c>
      <c r="D256" s="99">
        <f>Calc!P256*1000</f>
        <v>3.9336045921444025E-2</v>
      </c>
      <c r="E256" s="99">
        <f>Calc!X256</f>
        <v>0.31853371329144864</v>
      </c>
      <c r="F256" s="99">
        <f>Calc!Y256</f>
        <v>7.1891912994874419E-4</v>
      </c>
      <c r="G256" s="99">
        <f>Calc!AN256</f>
        <v>0.49684471715973588</v>
      </c>
      <c r="H256" s="5">
        <f>Calc!AO256</f>
        <v>1.4361467123385045E-3</v>
      </c>
      <c r="I256" s="8">
        <f>Calc!AH256</f>
        <v>1891.042337867789</v>
      </c>
      <c r="J256" s="8">
        <f>Calc!AI256</f>
        <v>6.9324791110866189</v>
      </c>
      <c r="K256" s="77">
        <f>Calc!AJ256</f>
        <v>950.08036087301195</v>
      </c>
      <c r="L256" s="77">
        <f>Calc!AK256</f>
        <v>2.1657276450791714</v>
      </c>
      <c r="M256" s="99">
        <f>Calc!AP256</f>
        <v>31.341999999999999</v>
      </c>
      <c r="N256" s="99">
        <f>Calc!AQ256</f>
        <v>9.5399999999999999E-2</v>
      </c>
      <c r="O256" s="99">
        <f>Calc!AW256</f>
        <v>31.331499999999998</v>
      </c>
      <c r="P256" s="99">
        <f>Calc!AX256</f>
        <v>0.1102734273</v>
      </c>
      <c r="Q256" s="77">
        <f>Calc!BB256</f>
        <v>1038.0495409091054</v>
      </c>
      <c r="R256" s="77">
        <f>Calc!BC256</f>
        <v>2.3882696159684507</v>
      </c>
      <c r="S256" s="1">
        <f>Input!E256</f>
        <v>1462</v>
      </c>
    </row>
    <row r="257" spans="1:19" s="156" customFormat="1" x14ac:dyDescent="0.2">
      <c r="A257" s="156">
        <f>Input!A257</f>
        <v>9186</v>
      </c>
      <c r="B257" s="156" t="str">
        <f>Input!B257</f>
        <v>Hu1-13</v>
      </c>
      <c r="C257" s="157">
        <f>Calc!O257*1000</f>
        <v>13709.032389713346</v>
      </c>
      <c r="D257" s="157">
        <f>Calc!P257*1000</f>
        <v>3.5995448725377353</v>
      </c>
      <c r="E257" s="157">
        <f>Calc!X257</f>
        <v>1.0384099192709015</v>
      </c>
      <c r="F257" s="157">
        <f>Calc!Y257</f>
        <v>8.9601322816414992E-3</v>
      </c>
      <c r="G257" s="157">
        <f>Calc!AN257</f>
        <v>0.99747495783880791</v>
      </c>
      <c r="H257" s="157">
        <f>Calc!AO257</f>
        <v>4.2428780917521929E-3</v>
      </c>
      <c r="I257" s="158">
        <f>Calc!AH257</f>
        <v>40238.498631606111</v>
      </c>
      <c r="J257" s="158">
        <f>Calc!AI257</f>
        <v>386.95728404416809</v>
      </c>
      <c r="K257" s="159">
        <f>Calc!AJ257</f>
        <v>0.52615343191786401</v>
      </c>
      <c r="L257" s="159">
        <f>Calc!AK257</f>
        <v>2.5081378976235968</v>
      </c>
      <c r="M257" s="157">
        <f>Calc!AP257</f>
        <v>624.88310000000001</v>
      </c>
      <c r="N257" s="157" t="e">
        <f>Calc!AQ257</f>
        <v>#VALUE!</v>
      </c>
      <c r="O257" s="157">
        <f>Calc!AW257</f>
        <v>624.88099999999997</v>
      </c>
      <c r="P257" s="157">
        <f>Calc!AX257</f>
        <v>286.61539920839999</v>
      </c>
      <c r="Q257" s="159">
        <f>Calc!BB257</f>
        <v>3.0769497248218647</v>
      </c>
      <c r="R257" s="159">
        <f>Calc!BC257</f>
        <v>14.877885410554924</v>
      </c>
      <c r="S257" s="156">
        <f>Input!E257</f>
        <v>0</v>
      </c>
    </row>
    <row r="258" spans="1:19" x14ac:dyDescent="0.2">
      <c r="A258" s="1">
        <f>Input!A258</f>
        <v>9248</v>
      </c>
      <c r="B258" s="1" t="str">
        <f>Input!B258</f>
        <v>So-1-1482</v>
      </c>
      <c r="C258" s="99">
        <f>Calc!O258*1000</f>
        <v>486.19955523650577</v>
      </c>
      <c r="D258" s="99">
        <f>Calc!P258*1000</f>
        <v>6.1555680750659307E-2</v>
      </c>
      <c r="E258" s="99">
        <f>Calc!X258</f>
        <v>0.40744974029087522</v>
      </c>
      <c r="F258" s="99">
        <f>Calc!Y258</f>
        <v>1.0895527820641525E-3</v>
      </c>
      <c r="G258" s="99">
        <f>Calc!AN258</f>
        <v>0.52479536592292209</v>
      </c>
      <c r="H258" s="5">
        <f>Calc!AO258</f>
        <v>1.3993400951694574E-3</v>
      </c>
      <c r="I258" s="8">
        <f>Calc!AH258</f>
        <v>1915.208166994687</v>
      </c>
      <c r="J258" s="8">
        <f>Calc!AI258</f>
        <v>7.2283873186040255</v>
      </c>
      <c r="K258" s="77">
        <f>Calc!AJ258</f>
        <v>999.28757056906409</v>
      </c>
      <c r="L258" s="77">
        <f>Calc!AK258</f>
        <v>1.9857107607657463</v>
      </c>
      <c r="M258" s="99">
        <f>Calc!AP258</f>
        <v>32.3994</v>
      </c>
      <c r="N258" s="99">
        <f>Calc!AQ258</f>
        <v>0.1052</v>
      </c>
      <c r="O258" s="99">
        <f>Calc!AW258</f>
        <v>32.3887</v>
      </c>
      <c r="P258" s="99">
        <f>Calc!AX258</f>
        <v>0.1034503413</v>
      </c>
      <c r="Q258" s="77">
        <f>Calc!BB258</f>
        <v>1095.0800870809078</v>
      </c>
      <c r="R258" s="77">
        <f>Calc!BC258</f>
        <v>2.1994918890830188</v>
      </c>
      <c r="S258" s="1">
        <f>Input!E258</f>
        <v>1482</v>
      </c>
    </row>
    <row r="259" spans="1:19" s="156" customFormat="1" x14ac:dyDescent="0.2">
      <c r="A259" s="156">
        <f>Input!A259</f>
        <v>9186</v>
      </c>
      <c r="B259" s="156" t="str">
        <f>Input!B259</f>
        <v>Hu1-13</v>
      </c>
      <c r="C259" s="157">
        <f>Calc!O259*1000</f>
        <v>13712.620345049711</v>
      </c>
      <c r="D259" s="157">
        <f>Calc!P259*1000</f>
        <v>1.4807814738012537</v>
      </c>
      <c r="E259" s="157">
        <f>Calc!X259</f>
        <v>1.0553438172283993</v>
      </c>
      <c r="F259" s="157">
        <f>Calc!Y259</f>
        <v>8.3315996292967869E-3</v>
      </c>
      <c r="G259" s="157">
        <f>Calc!AN259</f>
        <v>1.0042927778662218</v>
      </c>
      <c r="H259" s="157">
        <f>Calc!AO259</f>
        <v>3.1879475732430277E-3</v>
      </c>
      <c r="I259" s="158">
        <f>Calc!AH259</f>
        <v>39873.89067171116</v>
      </c>
      <c r="J259" s="158">
        <f>Calc!AI259</f>
        <v>339.2576747222077</v>
      </c>
      <c r="K259" s="159">
        <f>Calc!AJ259</f>
        <v>-0.27913845346372312</v>
      </c>
      <c r="L259" s="159">
        <f>Calc!AK259</f>
        <v>2.5959940587541013</v>
      </c>
      <c r="M259" s="157" t="str">
        <f>Calc!AP259</f>
        <v>Out of range</v>
      </c>
      <c r="N259" s="157" t="e">
        <f>Calc!AQ259</f>
        <v>#VALUE!</v>
      </c>
      <c r="O259" s="157" t="str">
        <f>Calc!AW259</f>
        <v>Out of range</v>
      </c>
      <c r="P259" s="157">
        <f>Calc!AX259</f>
        <v>220.6459072152</v>
      </c>
      <c r="Q259" s="159" t="e">
        <f>Calc!BB259</f>
        <v>#VALUE!</v>
      </c>
      <c r="R259" s="159" t="e">
        <f>Calc!BC259</f>
        <v>#VALUE!</v>
      </c>
      <c r="S259" s="156">
        <f>Input!E259</f>
        <v>0</v>
      </c>
    </row>
    <row r="260" spans="1:19" x14ac:dyDescent="0.2">
      <c r="A260" s="1">
        <f>Input!A260</f>
        <v>9249</v>
      </c>
      <c r="B260" s="1" t="str">
        <f>Input!B260</f>
        <v>So-11508</v>
      </c>
      <c r="C260" s="99">
        <f>Calc!O260*1000</f>
        <v>476.2992839452441</v>
      </c>
      <c r="D260" s="99">
        <f>Calc!P260*1000</f>
        <v>6.8131554824972504E-2</v>
      </c>
      <c r="E260" s="99">
        <f>Calc!X260</f>
        <v>0.48021850803866367</v>
      </c>
      <c r="F260" s="99">
        <f>Calc!Y260</f>
        <v>1.2705987234884492E-3</v>
      </c>
      <c r="G260" s="99">
        <f>Calc!AN260</f>
        <v>0.56703403346078951</v>
      </c>
      <c r="H260" s="5">
        <f>Calc!AO260</f>
        <v>2.1485562714146558E-3</v>
      </c>
      <c r="I260" s="8">
        <f>Calc!AH260</f>
        <v>1723.8043783254234</v>
      </c>
      <c r="J260" s="8">
        <f>Calc!AI260</f>
        <v>7.9627037962356368</v>
      </c>
      <c r="K260" s="77">
        <f>Calc!AJ260</f>
        <v>1070.4473252047198</v>
      </c>
      <c r="L260" s="77">
        <f>Calc!AK260</f>
        <v>2.4846418713768958</v>
      </c>
      <c r="M260" s="99">
        <f>Calc!AP260</f>
        <v>33.9739</v>
      </c>
      <c r="N260" s="99">
        <f>Calc!AQ260</f>
        <v>0.1542</v>
      </c>
      <c r="O260" s="99">
        <f>Calc!AW260</f>
        <v>33.961500000000001</v>
      </c>
      <c r="P260" s="99">
        <f>Calc!AX260</f>
        <v>0.14591917779999999</v>
      </c>
      <c r="Q260" s="77">
        <f>Calc!BB260</f>
        <v>1178.2873778381841</v>
      </c>
      <c r="R260" s="77">
        <f>Calc!BC260</f>
        <v>2.777786850908508</v>
      </c>
      <c r="S260" s="1">
        <f>Input!E260</f>
        <v>1508</v>
      </c>
    </row>
    <row r="261" spans="1:19" s="156" customFormat="1" x14ac:dyDescent="0.2">
      <c r="A261" s="156">
        <f>Input!A261</f>
        <v>9186</v>
      </c>
      <c r="B261" s="156" t="str">
        <f>Input!B261</f>
        <v>Hu1-13</v>
      </c>
      <c r="C261" s="157">
        <f>Calc!O261*1000</f>
        <v>13708.748626640052</v>
      </c>
      <c r="D261" s="157">
        <f>Calc!P261*1000</f>
        <v>1.5588107821104622</v>
      </c>
      <c r="E261" s="157">
        <f>Calc!X261</f>
        <v>1.0391182096342617</v>
      </c>
      <c r="F261" s="157">
        <f>Calc!Y261</f>
        <v>1.2758735013145259E-2</v>
      </c>
      <c r="G261" s="157">
        <f>Calc!AN261</f>
        <v>1.0018693254811146</v>
      </c>
      <c r="H261" s="157">
        <f>Calc!AO261</f>
        <v>3.5852282280272106E-3</v>
      </c>
      <c r="I261" s="158">
        <f>Calc!AH261</f>
        <v>40387.384554374672</v>
      </c>
      <c r="J261" s="158">
        <f>Calc!AI261</f>
        <v>516.5051181567859</v>
      </c>
      <c r="K261" s="159">
        <f>Calc!AJ261</f>
        <v>0.71714041988868438</v>
      </c>
      <c r="L261" s="159">
        <f>Calc!AK261</f>
        <v>2.2761055972294479</v>
      </c>
      <c r="M261" s="157" t="str">
        <f>Calc!AP261</f>
        <v>Out of range</v>
      </c>
      <c r="N261" s="157" t="e">
        <f>Calc!AQ261</f>
        <v>#VALUE!</v>
      </c>
      <c r="O261" s="157" t="str">
        <f>Calc!AW261</f>
        <v>Out of range</v>
      </c>
      <c r="P261" s="157">
        <f>Calc!AX261</f>
        <v>315.95069811550002</v>
      </c>
      <c r="Q261" s="159" t="e">
        <f>Calc!BB261</f>
        <v>#VALUE!</v>
      </c>
      <c r="R261" s="159" t="e">
        <f>Calc!BC261</f>
        <v>#VALUE!</v>
      </c>
      <c r="S261" s="156">
        <f>Input!E261</f>
        <v>0</v>
      </c>
    </row>
    <row r="262" spans="1:19" x14ac:dyDescent="0.2">
      <c r="A262" s="1">
        <f>Input!A262</f>
        <v>9250</v>
      </c>
      <c r="B262" s="1" t="str">
        <f>Input!B262</f>
        <v>So-1-1538</v>
      </c>
      <c r="C262" s="99">
        <f>Calc!O262*1000</f>
        <v>334.06560551467481</v>
      </c>
      <c r="D262" s="99">
        <f>Calc!P262*1000</f>
        <v>7.0324854528877226E-2</v>
      </c>
      <c r="E262" s="99">
        <f>Calc!X262</f>
        <v>3.1759578989942057</v>
      </c>
      <c r="F262" s="99">
        <f>Calc!Y262</f>
        <v>1.3186850668728163E-2</v>
      </c>
      <c r="G262" s="99">
        <f>Calc!AN262</f>
        <v>0.58202790038946373</v>
      </c>
      <c r="H262" s="5">
        <f>Calc!AO262</f>
        <v>2.5787422659459638E-3</v>
      </c>
      <c r="I262" s="8">
        <f>Calc!AH262</f>
        <v>187.70739382318664</v>
      </c>
      <c r="J262" s="8">
        <f>Calc!AI262</f>
        <v>1.139089508835158</v>
      </c>
      <c r="K262" s="77">
        <f>Calc!AJ262</f>
        <v>939.28788490219529</v>
      </c>
      <c r="L262" s="77">
        <f>Calc!AK262</f>
        <v>2.923897452106464</v>
      </c>
      <c r="M262" s="99">
        <f>Calc!AP262</f>
        <v>37.819800000000001</v>
      </c>
      <c r="N262" s="99">
        <f>Calc!AQ262</f>
        <v>0.18049999999999999</v>
      </c>
      <c r="O262" s="99">
        <f>Calc!AW262</f>
        <v>37.6952</v>
      </c>
      <c r="P262" s="99">
        <f>Calc!AX262</f>
        <v>0.2296080358</v>
      </c>
      <c r="Q262" s="77">
        <f>Calc!BB262</f>
        <v>1044.8827557714053</v>
      </c>
      <c r="R262" s="77">
        <f>Calc!BC262</f>
        <v>3.3225288326945535</v>
      </c>
      <c r="S262" s="1">
        <f>Input!E262</f>
        <v>1538</v>
      </c>
    </row>
    <row r="263" spans="1:19" s="156" customFormat="1" x14ac:dyDescent="0.2">
      <c r="A263" s="156">
        <f>Input!A263</f>
        <v>9186</v>
      </c>
      <c r="B263" s="156" t="str">
        <f>Input!B263</f>
        <v>Hu1-13</v>
      </c>
      <c r="C263" s="157">
        <f>Calc!O263*1000</f>
        <v>13691.809902053861</v>
      </c>
      <c r="D263" s="157">
        <f>Calc!P263*1000</f>
        <v>3.48331375010503</v>
      </c>
      <c r="E263" s="157">
        <f>Calc!X263</f>
        <v>1.0470093750701222</v>
      </c>
      <c r="F263" s="157">
        <f>Calc!Y263</f>
        <v>1.219196604942952E-2</v>
      </c>
      <c r="G263" s="157">
        <f>Calc!AN263</f>
        <v>1.0049522065894543</v>
      </c>
      <c r="H263" s="157">
        <f>Calc!AO263</f>
        <v>6.345388058190308E-3</v>
      </c>
      <c r="I263" s="158">
        <f>Calc!AH263</f>
        <v>40156.651416791115</v>
      </c>
      <c r="J263" s="158">
        <f>Calc!AI263</f>
        <v>531.82813684223504</v>
      </c>
      <c r="K263" s="159">
        <f>Calc!AJ263</f>
        <v>-0.91525554293192535</v>
      </c>
      <c r="L263" s="159">
        <f>Calc!AK263</f>
        <v>2.5812642043674199</v>
      </c>
      <c r="M263" s="157" t="str">
        <f>Calc!AP263</f>
        <v>Out of range</v>
      </c>
      <c r="N263" s="157" t="e">
        <f>Calc!AQ263</f>
        <v>#VALUE!</v>
      </c>
      <c r="O263" s="157" t="str">
        <f>Calc!AW263</f>
        <v>Out of range</v>
      </c>
      <c r="P263" s="157">
        <f>Calc!AX263</f>
        <v>270.39484745610002</v>
      </c>
      <c r="Q263" s="159" t="e">
        <f>Calc!BB263</f>
        <v>#VALUE!</v>
      </c>
      <c r="R263" s="159" t="e">
        <f>Calc!BC263</f>
        <v>#VALUE!</v>
      </c>
      <c r="S263" s="156">
        <f>Input!E263</f>
        <v>0</v>
      </c>
    </row>
    <row r="264" spans="1:19" x14ac:dyDescent="0.2">
      <c r="A264" s="56"/>
      <c r="B264" s="56"/>
      <c r="C264" s="106"/>
      <c r="D264" s="106"/>
      <c r="E264" s="106"/>
      <c r="F264" s="106"/>
      <c r="G264" s="106"/>
      <c r="H264" s="70"/>
      <c r="I264" s="72"/>
      <c r="J264" s="72"/>
      <c r="K264" s="107"/>
      <c r="L264" s="107"/>
      <c r="M264" s="106"/>
      <c r="N264" s="106"/>
      <c r="O264" s="106"/>
      <c r="P264" s="106"/>
      <c r="Q264" s="107"/>
      <c r="R264" s="107"/>
      <c r="S264" s="56"/>
    </row>
    <row r="265" spans="1:19" s="156" customFormat="1" x14ac:dyDescent="0.2">
      <c r="A265" s="156">
        <f>Input!A265</f>
        <v>9186</v>
      </c>
      <c r="B265" s="156" t="str">
        <f>Input!B265</f>
        <v>Hu1-13</v>
      </c>
      <c r="C265" s="157">
        <f>Calc!O265*1000</f>
        <v>13722.747425967376</v>
      </c>
      <c r="D265" s="157">
        <f>Calc!P265*1000</f>
        <v>2.0645601966863496</v>
      </c>
      <c r="E265" s="157">
        <f>Calc!X265</f>
        <v>1.1585032849938428</v>
      </c>
      <c r="F265" s="157">
        <f>Calc!Y265</f>
        <v>1.3295635835304338E-2</v>
      </c>
      <c r="G265" s="157">
        <f>Calc!AN265</f>
        <v>1.0082278098615598</v>
      </c>
      <c r="H265" s="157">
        <f>Calc!AO265</f>
        <v>4.9223808267627456E-3</v>
      </c>
      <c r="I265" s="158">
        <f>Calc!AH265</f>
        <v>36492.554480521489</v>
      </c>
      <c r="J265" s="158">
        <f>Calc!AI265</f>
        <v>455.09718996441001</v>
      </c>
      <c r="K265" s="159">
        <f>Calc!AJ265</f>
        <v>-2.1502992462375525</v>
      </c>
      <c r="L265" s="159">
        <f>Calc!AK265</f>
        <v>2.1018855851641671</v>
      </c>
      <c r="M265" s="157" t="str">
        <f>Calc!AP265</f>
        <v>Out of range</v>
      </c>
      <c r="N265" s="157" t="e">
        <f>Calc!AQ265</f>
        <v>#VALUE!</v>
      </c>
      <c r="O265" s="157" t="str">
        <f>Calc!AW265</f>
        <v>Out of range</v>
      </c>
      <c r="P265" s="157">
        <f>Calc!AX265</f>
        <v>89.9485719531</v>
      </c>
      <c r="Q265" s="159" t="e">
        <f>Calc!BB265</f>
        <v>#VALUE!</v>
      </c>
      <c r="R265" s="159" t="e">
        <f>Calc!BC265</f>
        <v>#VALUE!</v>
      </c>
      <c r="S265" s="156">
        <f>Input!E265</f>
        <v>0</v>
      </c>
    </row>
    <row r="266" spans="1:19" x14ac:dyDescent="0.2">
      <c r="A266" s="1">
        <f>Input!A266</f>
        <v>9251</v>
      </c>
      <c r="B266" s="1" t="str">
        <f>Input!B266</f>
        <v>So-1-1554</v>
      </c>
      <c r="C266" s="99">
        <f>Calc!O266*1000</f>
        <v>710.93634575191447</v>
      </c>
      <c r="D266" s="99">
        <f>Calc!P266*1000</f>
        <v>6.3861003468555416E-2</v>
      </c>
      <c r="E266" s="99">
        <f>Calc!X266</f>
        <v>0.41567530993833446</v>
      </c>
      <c r="F266" s="99">
        <f>Calc!Y266</f>
        <v>1.2178798354681346E-3</v>
      </c>
      <c r="G266" s="99">
        <f>Calc!AN266</f>
        <v>0.59158628963252913</v>
      </c>
      <c r="H266" s="5">
        <f>Calc!AO266</f>
        <v>1.8729751348473352E-3</v>
      </c>
      <c r="I266" s="8">
        <f>Calc!AH266</f>
        <v>3116.5878952695725</v>
      </c>
      <c r="J266" s="8">
        <f>Calc!AI266</f>
        <v>13.441073433039184</v>
      </c>
      <c r="K266" s="77">
        <f>Calc!AJ266</f>
        <v>941.89870325887375</v>
      </c>
      <c r="L266" s="77">
        <f>Calc!AK266</f>
        <v>1.55653204415991</v>
      </c>
      <c r="M266" s="99">
        <f>Calc!AP266</f>
        <v>38.481400000000001</v>
      </c>
      <c r="N266" s="99">
        <f>Calc!AQ266</f>
        <v>0.15</v>
      </c>
      <c r="O266" s="99">
        <f>Calc!AW266</f>
        <v>38.473799999999997</v>
      </c>
      <c r="P266" s="99">
        <f>Calc!AX266</f>
        <v>0.13553288869999999</v>
      </c>
      <c r="Q266" s="77">
        <f>Calc!BB266</f>
        <v>1050.0953368594157</v>
      </c>
      <c r="R266" s="77">
        <f>Calc!BC266</f>
        <v>1.7813419812870395</v>
      </c>
      <c r="S266" s="1">
        <f>Input!E266</f>
        <v>1554</v>
      </c>
    </row>
    <row r="267" spans="1:19" s="156" customFormat="1" x14ac:dyDescent="0.2">
      <c r="A267" s="156">
        <f>Input!A267</f>
        <v>9186</v>
      </c>
      <c r="B267" s="156" t="str">
        <f>Input!B267</f>
        <v>Hu1-13</v>
      </c>
      <c r="C267" s="157">
        <f>Calc!O267*1000</f>
        <v>13723.538682952531</v>
      </c>
      <c r="D267" s="157">
        <f>Calc!P267*1000</f>
        <v>1.3202348025193471</v>
      </c>
      <c r="E267" s="157">
        <f>Calc!X267</f>
        <v>1.1628052041602914</v>
      </c>
      <c r="F267" s="157">
        <f>Calc!Y267</f>
        <v>8.2010793399633249E-3</v>
      </c>
      <c r="G267" s="157">
        <f>Calc!AN267</f>
        <v>1.0078764824455704</v>
      </c>
      <c r="H267" s="157">
        <f>Calc!AO267</f>
        <v>2.6580979311337074E-3</v>
      </c>
      <c r="I267" s="158">
        <f>Calc!AH267</f>
        <v>36346.972959171573</v>
      </c>
      <c r="J267" s="158">
        <f>Calc!AI267</f>
        <v>273.66346373924881</v>
      </c>
      <c r="K267" s="159">
        <f>Calc!AJ267</f>
        <v>-1.7407677529200916</v>
      </c>
      <c r="L267" s="159">
        <f>Calc!AK267</f>
        <v>2.1772626679799818</v>
      </c>
      <c r="M267" s="157" t="str">
        <f>Calc!AP267</f>
        <v>Out of range</v>
      </c>
      <c r="N267" s="157" t="e">
        <f>Calc!AQ267</f>
        <v>#VALUE!</v>
      </c>
      <c r="O267" s="157" t="str">
        <f>Calc!AW267</f>
        <v>Out of range</v>
      </c>
      <c r="P267" s="157">
        <f>Calc!AX267</f>
        <v>46.500514194600001</v>
      </c>
      <c r="Q267" s="159" t="e">
        <f>Calc!BB267</f>
        <v>#VALUE!</v>
      </c>
      <c r="R267" s="159" t="e">
        <f>Calc!BC267</f>
        <v>#VALUE!</v>
      </c>
      <c r="S267" s="156">
        <f>Input!E267</f>
        <v>0</v>
      </c>
    </row>
    <row r="268" spans="1:19" x14ac:dyDescent="0.2">
      <c r="A268" s="1">
        <f>Input!A268</f>
        <v>9252</v>
      </c>
      <c r="B268" s="1" t="str">
        <f>Input!B268</f>
        <v>So-1-1574</v>
      </c>
      <c r="C268" s="99">
        <f>Calc!O268*1000</f>
        <v>346.79721487697088</v>
      </c>
      <c r="D268" s="99">
        <f>Calc!P268*1000</f>
        <v>3.4735729181189078E-2</v>
      </c>
      <c r="E268" s="99">
        <f>Calc!X268</f>
        <v>1.169020053430142</v>
      </c>
      <c r="F268" s="99">
        <f>Calc!Y268</f>
        <v>2.1914327896255712E-3</v>
      </c>
      <c r="G268" s="99">
        <f>Calc!AN268</f>
        <v>0.64975413888159195</v>
      </c>
      <c r="H268" s="5">
        <f>Calc!AO268</f>
        <v>1.6834601114591127E-3</v>
      </c>
      <c r="I268" s="8">
        <f>Calc!AH268</f>
        <v>595.22721971060878</v>
      </c>
      <c r="J268" s="8">
        <f>Calc!AI268</f>
        <v>1.902578712585465</v>
      </c>
      <c r="K268" s="77">
        <f>Calc!AJ268</f>
        <v>1072.4518492522427</v>
      </c>
      <c r="L268" s="77">
        <f>Calc!AK268</f>
        <v>2.1583881365591098</v>
      </c>
      <c r="M268" s="99">
        <f>Calc!AP268</f>
        <v>39.713700000000003</v>
      </c>
      <c r="N268" s="99">
        <f>Calc!AQ268</f>
        <v>0.13159999999999999</v>
      </c>
      <c r="O268" s="99">
        <f>Calc!AW268</f>
        <v>39.672600000000003</v>
      </c>
      <c r="P268" s="99">
        <f>Calc!AX268</f>
        <v>0.13502536479999999</v>
      </c>
      <c r="Q268" s="77">
        <f>Calc!BB268</f>
        <v>1199.7031418400645</v>
      </c>
      <c r="R268" s="77">
        <f>Calc!BC268</f>
        <v>2.4575143463853562</v>
      </c>
      <c r="S268" s="1">
        <f>Input!E268</f>
        <v>1574</v>
      </c>
    </row>
    <row r="269" spans="1:19" s="156" customFormat="1" x14ac:dyDescent="0.2">
      <c r="A269" s="156">
        <f>Input!A269</f>
        <v>9186</v>
      </c>
      <c r="B269" s="156" t="str">
        <f>Input!B269</f>
        <v>Hu1-13</v>
      </c>
      <c r="C269" s="157">
        <f>Calc!O269*1000</f>
        <v>13718.971404847696</v>
      </c>
      <c r="D269" s="157">
        <f>Calc!P269*1000</f>
        <v>1.3185254407404976</v>
      </c>
      <c r="E269" s="157">
        <f>Calc!X269</f>
        <v>1.1594022133830895</v>
      </c>
      <c r="F269" s="157">
        <f>Calc!Y269</f>
        <v>1.1809947071857771E-2</v>
      </c>
      <c r="G269" s="157">
        <f>Calc!AN269</f>
        <v>1.013318875715606</v>
      </c>
      <c r="H269" s="157">
        <f>Calc!AO269</f>
        <v>3.8609862401408446E-3</v>
      </c>
      <c r="I269" s="158">
        <f>Calc!AH269</f>
        <v>36638.303054953365</v>
      </c>
      <c r="J269" s="158">
        <f>Calc!AI269</f>
        <v>398.44575803797903</v>
      </c>
      <c r="K269" s="159">
        <f>Calc!AJ269</f>
        <v>0.66789056728233653</v>
      </c>
      <c r="L269" s="159">
        <f>Calc!AK269</f>
        <v>2.922499714887373</v>
      </c>
      <c r="M269" s="157" t="str">
        <f>Calc!AP269</f>
        <v>Out of range</v>
      </c>
      <c r="N269" s="157" t="e">
        <f>Calc!AQ269</f>
        <v>#VALUE!</v>
      </c>
      <c r="O269" s="157" t="str">
        <f>Calc!AW269</f>
        <v>Out of range</v>
      </c>
      <c r="P269" s="157">
        <f>Calc!AX269</f>
        <v>162.38809366609999</v>
      </c>
      <c r="Q269" s="159" t="e">
        <f>Calc!BB269</f>
        <v>#VALUE!</v>
      </c>
      <c r="R269" s="159" t="e">
        <f>Calc!BC269</f>
        <v>#VALUE!</v>
      </c>
      <c r="S269" s="156">
        <f>Input!E269</f>
        <v>0</v>
      </c>
    </row>
    <row r="270" spans="1:19" x14ac:dyDescent="0.2">
      <c r="A270" s="1">
        <f>Input!A270</f>
        <v>9253</v>
      </c>
      <c r="B270" s="1" t="str">
        <f>Input!B270</f>
        <v>So-1-1598</v>
      </c>
      <c r="C270" s="99">
        <f>Calc!O270*1000</f>
        <v>485.49467880861198</v>
      </c>
      <c r="D270" s="99">
        <f>Calc!P270*1000</f>
        <v>5.1439623730979323E-2</v>
      </c>
      <c r="E270" s="99">
        <f>Calc!X270</f>
        <v>0.47063298219536331</v>
      </c>
      <c r="F270" s="99">
        <f>Calc!Y270</f>
        <v>1.4361206046957103E-3</v>
      </c>
      <c r="G270" s="99">
        <f>Calc!AN270</f>
        <v>0.63282022475915389</v>
      </c>
      <c r="H270" s="5">
        <f>Calc!AO270</f>
        <v>2.1457189333595177E-3</v>
      </c>
      <c r="I270" s="8">
        <f>Calc!AH270</f>
        <v>2019.3442601912463</v>
      </c>
      <c r="J270" s="8">
        <f>Calc!AI270</f>
        <v>9.2090137627554522</v>
      </c>
      <c r="K270" s="77">
        <f>Calc!AJ270</f>
        <v>972.17068403983831</v>
      </c>
      <c r="L270" s="77">
        <f>Calc!AK270</f>
        <v>1.8627037791148473</v>
      </c>
      <c r="M270" s="99">
        <f>Calc!AP270</f>
        <v>40.871099999999998</v>
      </c>
      <c r="N270" s="99">
        <f>Calc!AQ270</f>
        <v>0.18</v>
      </c>
      <c r="O270" s="99">
        <f>Calc!AW270</f>
        <v>40.858699999999999</v>
      </c>
      <c r="P270" s="99">
        <f>Calc!AX270</f>
        <v>0.17453578759999999</v>
      </c>
      <c r="Q270" s="77">
        <f>Calc!BB270</f>
        <v>1091.1749535692838</v>
      </c>
      <c r="R270" s="77">
        <f>Calc!BC270</f>
        <v>2.1588970402408107</v>
      </c>
      <c r="S270" s="1">
        <f>Input!E270</f>
        <v>1598</v>
      </c>
    </row>
    <row r="271" spans="1:19" s="156" customFormat="1" x14ac:dyDescent="0.2">
      <c r="A271" s="156">
        <f>Input!A271</f>
        <v>9186</v>
      </c>
      <c r="B271" s="156" t="str">
        <f>Input!B271</f>
        <v>Hu1-13</v>
      </c>
      <c r="C271" s="157">
        <f>Calc!O271*1000</f>
        <v>13713.829692403449</v>
      </c>
      <c r="D271" s="157">
        <f>Calc!P271*1000</f>
        <v>1.6397436168276289</v>
      </c>
      <c r="E271" s="157">
        <f>Calc!X271</f>
        <v>1.1676807382638574</v>
      </c>
      <c r="F271" s="157">
        <f>Calc!Y271</f>
        <v>5.9749540341956951E-3</v>
      </c>
      <c r="G271" s="157">
        <f>Calc!AN271</f>
        <v>1.0113597694815761</v>
      </c>
      <c r="H271" s="157">
        <f>Calc!AO271</f>
        <v>3.1318002945736156E-3</v>
      </c>
      <c r="I271" s="158">
        <f>Calc!AH271</f>
        <v>36294.607301016084</v>
      </c>
      <c r="J271" s="158">
        <f>Calc!AI271</f>
        <v>217.03407378436975</v>
      </c>
      <c r="K271" s="159">
        <f>Calc!AJ271</f>
        <v>1.102854376894058</v>
      </c>
      <c r="L271" s="159">
        <f>Calc!AK271</f>
        <v>2.7832325312766266</v>
      </c>
      <c r="M271" s="157" t="str">
        <f>Calc!AP271</f>
        <v>Out of range</v>
      </c>
      <c r="N271" s="157" t="e">
        <f>Calc!AQ271</f>
        <v>#VALUE!</v>
      </c>
      <c r="O271" s="157" t="str">
        <f>Calc!AW271</f>
        <v>Out of range</v>
      </c>
      <c r="P271" s="157">
        <f>Calc!AX271</f>
        <v>170.17496811059999</v>
      </c>
      <c r="Q271" s="159" t="e">
        <f>Calc!BB271</f>
        <v>#VALUE!</v>
      </c>
      <c r="R271" s="159" t="e">
        <f>Calc!BC271</f>
        <v>#VALUE!</v>
      </c>
      <c r="S271" s="156">
        <f>Input!E271</f>
        <v>0</v>
      </c>
    </row>
    <row r="272" spans="1:19" x14ac:dyDescent="0.2">
      <c r="A272" s="1">
        <f>Input!A272</f>
        <v>9254</v>
      </c>
      <c r="B272" s="1" t="str">
        <f>Input!B272</f>
        <v>So-1-1618</v>
      </c>
      <c r="C272" s="99">
        <f>Calc!O272*1000</f>
        <v>501.23922275627251</v>
      </c>
      <c r="D272" s="99">
        <f>Calc!P272*1000</f>
        <v>3.4333605096662903E-2</v>
      </c>
      <c r="E272" s="99">
        <f>Calc!X272</f>
        <v>0.60459933634749952</v>
      </c>
      <c r="F272" s="99">
        <f>Calc!Y272</f>
        <v>1.4423710738445462E-3</v>
      </c>
      <c r="G272" s="99">
        <f>Calc!AN272</f>
        <v>0.59356862151838397</v>
      </c>
      <c r="H272" s="5">
        <f>Calc!AO272</f>
        <v>1.7320060397567074E-3</v>
      </c>
      <c r="I272" s="8">
        <f>Calc!AH272</f>
        <v>1519.9523636964223</v>
      </c>
      <c r="J272" s="8">
        <f>Calc!AI272</f>
        <v>5.727853112853496</v>
      </c>
      <c r="K272" s="77">
        <f>Calc!AJ272</f>
        <v>832.90062007128563</v>
      </c>
      <c r="L272" s="77">
        <f>Calc!AK272</f>
        <v>2.3215553366090953</v>
      </c>
      <c r="M272" s="99">
        <f>Calc!AP272</f>
        <v>41.420099999999998</v>
      </c>
      <c r="N272" s="99">
        <f>Calc!AQ272</f>
        <v>0.15859999999999999</v>
      </c>
      <c r="O272" s="99">
        <f>Calc!AW272</f>
        <v>41.403399999999998</v>
      </c>
      <c r="P272" s="99">
        <f>Calc!AX272</f>
        <v>0.159990084</v>
      </c>
      <c r="Q272" s="77">
        <f>Calc!BB272</f>
        <v>936.297025275549</v>
      </c>
      <c r="R272" s="77">
        <f>Calc!BC272</f>
        <v>2.643872126017349</v>
      </c>
      <c r="S272" s="1">
        <f>Input!E272</f>
        <v>1618</v>
      </c>
    </row>
    <row r="273" spans="1:19" s="156" customFormat="1" x14ac:dyDescent="0.2">
      <c r="A273" s="156">
        <f>Input!A273</f>
        <v>9186</v>
      </c>
      <c r="B273" s="156" t="str">
        <f>Input!B273</f>
        <v>Hu1-13</v>
      </c>
      <c r="C273" s="157">
        <f>Calc!O273*1000</f>
        <v>13718.355425776706</v>
      </c>
      <c r="D273" s="157">
        <f>Calc!P273*1000</f>
        <v>1.3463062339027172</v>
      </c>
      <c r="E273" s="157">
        <f>Calc!X273</f>
        <v>1.0018911609690662</v>
      </c>
      <c r="F273" s="157">
        <f>Calc!Y273</f>
        <v>1.1253401333307404E-2</v>
      </c>
      <c r="G273" s="157">
        <f>Calc!AN273</f>
        <v>1.0103083586940342</v>
      </c>
      <c r="H273" s="157">
        <f>Calc!AO273</f>
        <v>3.3208518025989622E-3</v>
      </c>
      <c r="I273" s="158">
        <f>Calc!AH273</f>
        <v>42270.486276838274</v>
      </c>
      <c r="J273" s="158">
        <f>Calc!AI273</f>
        <v>494.6837880613075</v>
      </c>
      <c r="K273" s="159">
        <f>Calc!AJ273</f>
        <v>-0.5338830202951117</v>
      </c>
      <c r="L273" s="159">
        <f>Calc!AK273</f>
        <v>1.0492745211136278</v>
      </c>
      <c r="M273" s="157" t="str">
        <f>Calc!AP273</f>
        <v>Out of range</v>
      </c>
      <c r="N273" s="157" t="e">
        <f>Calc!AQ273</f>
        <v>#VALUE!</v>
      </c>
      <c r="O273" s="157" t="str">
        <f>Calc!AW273</f>
        <v>Out of range</v>
      </c>
      <c r="P273" s="157">
        <f>Calc!AX273</f>
        <v>0</v>
      </c>
      <c r="Q273" s="159" t="e">
        <f>Calc!BB273</f>
        <v>#VALUE!</v>
      </c>
      <c r="R273" s="159" t="e">
        <f>Calc!BC273</f>
        <v>#VALUE!</v>
      </c>
      <c r="S273" s="156">
        <f>Input!E273</f>
        <v>0</v>
      </c>
    </row>
    <row r="274" spans="1:19" x14ac:dyDescent="0.2">
      <c r="A274" s="1">
        <f>Input!A274</f>
        <v>9278</v>
      </c>
      <c r="B274" s="1" t="str">
        <f>Input!B274</f>
        <v>ZPT-17-2-J-A</v>
      </c>
      <c r="C274" s="99">
        <f>Calc!O274*1000</f>
        <v>887.98687269851246</v>
      </c>
      <c r="D274" s="99">
        <f>Calc!P274*1000</f>
        <v>7.0373076298085119E-2</v>
      </c>
      <c r="E274" s="99">
        <f>Calc!X274</f>
        <v>0.48883937035691366</v>
      </c>
      <c r="F274" s="99">
        <f>Calc!Y274</f>
        <v>1.4744577503706174E-3</v>
      </c>
      <c r="G274" s="99">
        <f>Calc!AN274</f>
        <v>1.456522820772246E-3</v>
      </c>
      <c r="H274" s="5">
        <f>Calc!AO274</f>
        <v>7.1784615955726734E-5</v>
      </c>
      <c r="I274" s="8">
        <f>Calc!AH274</f>
        <v>8.1515030732830844</v>
      </c>
      <c r="J274" s="8">
        <f>Calc!AI274</f>
        <v>0.40249734507046614</v>
      </c>
      <c r="K274" s="77">
        <f>Calc!AJ274</f>
        <v>19.159985415845515</v>
      </c>
      <c r="L274" s="77">
        <f>Calc!AK274</f>
        <v>1.328362400248704</v>
      </c>
      <c r="M274" s="99">
        <f>Calc!AP274</f>
        <v>0.15620000000000001</v>
      </c>
      <c r="N274" s="99">
        <f>Calc!AQ274</f>
        <v>8.3000000000000001E-3</v>
      </c>
      <c r="O274" s="99">
        <f>Calc!AW274</f>
        <v>0.14169999999999999</v>
      </c>
      <c r="P274" s="99">
        <f>Calc!AX274</f>
        <v>1.1182312599999999E-2</v>
      </c>
      <c r="Q274" s="77">
        <f>Calc!BB274</f>
        <v>19.16766027210474</v>
      </c>
      <c r="R274" s="77">
        <f>Calc!BC274</f>
        <v>1.3288946363538154</v>
      </c>
      <c r="S274" s="1">
        <f>Input!E274</f>
        <v>0</v>
      </c>
    </row>
    <row r="275" spans="1:19" s="156" customFormat="1" x14ac:dyDescent="0.2">
      <c r="A275" s="156">
        <f>Input!A275</f>
        <v>9186</v>
      </c>
      <c r="B275" s="156" t="str">
        <f>Input!B275</f>
        <v>Hu1-13</v>
      </c>
      <c r="C275" s="157">
        <f>Calc!O275*1000</f>
        <v>13719.062283716539</v>
      </c>
      <c r="D275" s="157">
        <f>Calc!P275*1000</f>
        <v>0.87851563568485813</v>
      </c>
      <c r="E275" s="157">
        <f>Calc!X275</f>
        <v>0.97907110867232094</v>
      </c>
      <c r="F275" s="157">
        <f>Calc!Y275</f>
        <v>5.253774449167449E-3</v>
      </c>
      <c r="G275" s="157">
        <f>Calc!AN275</f>
        <v>1.0062381227755473</v>
      </c>
      <c r="H275" s="157">
        <f>Calc!AO275</f>
        <v>2.7439765336147418E-3</v>
      </c>
      <c r="I275" s="158">
        <f>Calc!AH275</f>
        <v>43083.67607884069</v>
      </c>
      <c r="J275" s="158">
        <f>Calc!AI275</f>
        <v>259.3159909218769</v>
      </c>
      <c r="K275" s="159">
        <f>Calc!AJ275</f>
        <v>0.15504000753874259</v>
      </c>
      <c r="L275" s="159">
        <f>Calc!AK275</f>
        <v>1.3684759081985718</v>
      </c>
      <c r="M275" s="157" t="str">
        <f>Calc!AP275</f>
        <v>Out of range</v>
      </c>
      <c r="N275" s="157" t="e">
        <f>Calc!AQ275</f>
        <v>#VALUE!</v>
      </c>
      <c r="O275" s="157" t="str">
        <f>Calc!AW275</f>
        <v>Out of range</v>
      </c>
      <c r="P275" s="157">
        <f>Calc!AX275</f>
        <v>150.6467213729</v>
      </c>
      <c r="Q275" s="159" t="e">
        <f>Calc!BB275</f>
        <v>#VALUE!</v>
      </c>
      <c r="R275" s="159" t="e">
        <f>Calc!BC275</f>
        <v>#VALUE!</v>
      </c>
      <c r="S275" s="156">
        <f>Input!E275</f>
        <v>0</v>
      </c>
    </row>
    <row r="276" spans="1:19" x14ac:dyDescent="0.2">
      <c r="A276" s="1">
        <f>Input!A276</f>
        <v>9279</v>
      </c>
      <c r="B276" s="1" t="str">
        <f>Input!B276</f>
        <v>ZPT-17-2-J-B</v>
      </c>
      <c r="C276" s="99">
        <f>Calc!O276*1000</f>
        <v>776.90200167593719</v>
      </c>
      <c r="D276" s="99">
        <f>Calc!P276*1000</f>
        <v>5.0662877851654166E-2</v>
      </c>
      <c r="E276" s="99">
        <f>Calc!X276</f>
        <v>1.5599774719547423</v>
      </c>
      <c r="F276" s="99">
        <f>Calc!Y276</f>
        <v>4.2829228535153432E-3</v>
      </c>
      <c r="G276" s="99">
        <f>Calc!AN276</f>
        <v>2.4959565637232986E-3</v>
      </c>
      <c r="H276" s="5">
        <f>Calc!AO276</f>
        <v>7.8748628321597238E-5</v>
      </c>
      <c r="I276" s="8">
        <f>Calc!AH276</f>
        <v>3.8230267957552817</v>
      </c>
      <c r="J276" s="8">
        <f>Calc!AI276</f>
        <v>0.12107389693224842</v>
      </c>
      <c r="K276" s="77">
        <f>Calc!AJ276</f>
        <v>14.919812308104685</v>
      </c>
      <c r="L276" s="77">
        <f>Calc!AK276</f>
        <v>1.2839379143280927</v>
      </c>
      <c r="M276" s="99">
        <f>Calc!AP276</f>
        <v>0.26889999999999997</v>
      </c>
      <c r="N276" s="99">
        <f>Calc!AQ276</f>
        <v>8.0000000000000002E-3</v>
      </c>
      <c r="O276" s="99">
        <f>Calc!AW276</f>
        <v>0.21579999999999999</v>
      </c>
      <c r="P276" s="99">
        <f>Calc!AX276</f>
        <v>2.85508181E-2</v>
      </c>
      <c r="Q276" s="77">
        <f>Calc!BB276</f>
        <v>14.928914909112008</v>
      </c>
      <c r="R276" s="77">
        <f>Calc!BC276</f>
        <v>1.2847218116688579</v>
      </c>
      <c r="S276" s="1">
        <f>Input!E276</f>
        <v>0</v>
      </c>
    </row>
    <row r="277" spans="1:19" s="156" customFormat="1" x14ac:dyDescent="0.2">
      <c r="A277" s="156">
        <f>Input!A277</f>
        <v>9186</v>
      </c>
      <c r="B277" s="156" t="str">
        <f>Input!B277</f>
        <v>Hu1-13</v>
      </c>
      <c r="C277" s="157">
        <f>Calc!O277*1000</f>
        <v>13719.231113924394</v>
      </c>
      <c r="D277" s="157">
        <f>Calc!P277*1000</f>
        <v>1.1096598154311725</v>
      </c>
      <c r="E277" s="157">
        <f>Calc!X277</f>
        <v>0.99190078634988255</v>
      </c>
      <c r="F277" s="157">
        <f>Calc!Y277</f>
        <v>5.5303284477314866E-3</v>
      </c>
      <c r="G277" s="157">
        <f>Calc!AN277</f>
        <v>1.0067935517281974</v>
      </c>
      <c r="H277" s="157">
        <f>Calc!AO277</f>
        <v>3.6591530589223363E-3</v>
      </c>
      <c r="I277" s="158">
        <f>Calc!AH277</f>
        <v>42550.410606007274</v>
      </c>
      <c r="J277" s="158">
        <f>Calc!AI277</f>
        <v>283.17230007170502</v>
      </c>
      <c r="K277" s="159">
        <f>Calc!AJ277</f>
        <v>1.0195876943874804</v>
      </c>
      <c r="L277" s="159">
        <f>Calc!AK277</f>
        <v>1.4058181627356021</v>
      </c>
      <c r="M277" s="157" t="str">
        <f>Calc!AP277</f>
        <v>Out of range</v>
      </c>
      <c r="N277" s="157" t="e">
        <f>Calc!AQ277</f>
        <v>#VALUE!</v>
      </c>
      <c r="O277" s="157" t="str">
        <f>Calc!AW277</f>
        <v>Out of range</v>
      </c>
      <c r="P277" s="157">
        <f>Calc!AX277</f>
        <v>217.92323662160001</v>
      </c>
      <c r="Q277" s="159" t="e">
        <f>Calc!BB277</f>
        <v>#VALUE!</v>
      </c>
      <c r="R277" s="159" t="e">
        <f>Calc!BC277</f>
        <v>#VALUE!</v>
      </c>
      <c r="S277" s="156">
        <f>Input!E277</f>
        <v>0</v>
      </c>
    </row>
    <row r="278" spans="1:19" x14ac:dyDescent="0.2">
      <c r="A278" s="1">
        <f>Input!A278</f>
        <v>9280</v>
      </c>
      <c r="B278" s="1" t="str">
        <f>Input!B278</f>
        <v>ZPT-17-3-J-A</v>
      </c>
      <c r="C278" s="99">
        <f>Calc!O278*1000</f>
        <v>1429.843990498445</v>
      </c>
      <c r="D278" s="99">
        <f>Calc!P278*1000</f>
        <v>9.8092445793088109E-2</v>
      </c>
      <c r="E278" s="99">
        <f>Calc!X278</f>
        <v>5.0960723497102727</v>
      </c>
      <c r="F278" s="99">
        <f>Calc!Y278</f>
        <v>1.400505393364032E-2</v>
      </c>
      <c r="G278" s="99">
        <f>Calc!AN278</f>
        <v>5.5044798086613389E-3</v>
      </c>
      <c r="H278" s="5">
        <f>Calc!AO278</f>
        <v>1.522965388132736E-4</v>
      </c>
      <c r="I278" s="8">
        <f>Calc!AH278</f>
        <v>4.7513371796824835</v>
      </c>
      <c r="J278" s="8">
        <f>Calc!AI278</f>
        <v>0.13210528820210626</v>
      </c>
      <c r="K278" s="77">
        <f>Calc!AJ278</f>
        <v>15.923232683167976</v>
      </c>
      <c r="L278" s="77">
        <f>Calc!AK278</f>
        <v>1.2541105632234735</v>
      </c>
      <c r="M278" s="99">
        <f>Calc!AP278</f>
        <v>0.59330000000000005</v>
      </c>
      <c r="N278" s="99">
        <f>Calc!AQ278</f>
        <v>1.7000000000000001E-2</v>
      </c>
      <c r="O278" s="99">
        <f>Calc!AW278</f>
        <v>0.49919999999999998</v>
      </c>
      <c r="P278" s="99">
        <f>Calc!AX278</f>
        <v>5.1706094700000003E-2</v>
      </c>
      <c r="Q278" s="77">
        <f>Calc!BB278</f>
        <v>15.945714452278725</v>
      </c>
      <c r="R278" s="77">
        <f>Calc!BC278</f>
        <v>1.2558833846472701</v>
      </c>
      <c r="S278" s="1">
        <f>Input!E278</f>
        <v>0</v>
      </c>
    </row>
    <row r="279" spans="1:19" s="156" customFormat="1" x14ac:dyDescent="0.2">
      <c r="A279" s="156">
        <f>Input!A279</f>
        <v>9186</v>
      </c>
      <c r="B279" s="156" t="str">
        <f>Input!B279</f>
        <v>Hu1-13</v>
      </c>
      <c r="C279" s="157">
        <f>Calc!O279*1000</f>
        <v>13717.956529074721</v>
      </c>
      <c r="D279" s="157">
        <f>Calc!P279*1000</f>
        <v>1.2729593536766157</v>
      </c>
      <c r="E279" s="157">
        <f>Calc!X279</f>
        <v>0.9935996928556794</v>
      </c>
      <c r="F279" s="157">
        <f>Calc!Y279</f>
        <v>9.2537655066711084E-3</v>
      </c>
      <c r="G279" s="157">
        <f>Calc!AN279</f>
        <v>1.0068134024045938</v>
      </c>
      <c r="H279" s="157">
        <f>Calc!AO279</f>
        <v>4.8608642928035083E-3</v>
      </c>
      <c r="I279" s="158">
        <f>Calc!AH279</f>
        <v>42474.546840414921</v>
      </c>
      <c r="J279" s="158">
        <f>Calc!AI279</f>
        <v>445.55700852903396</v>
      </c>
      <c r="K279" s="159">
        <f>Calc!AJ279</f>
        <v>-0.61786695754384446</v>
      </c>
      <c r="L279" s="159">
        <f>Calc!AK279</f>
        <v>1.2958106988404146</v>
      </c>
      <c r="M279" s="157" t="str">
        <f>Calc!AP279</f>
        <v>Out of range</v>
      </c>
      <c r="N279" s="157" t="e">
        <f>Calc!AQ279</f>
        <v>#VALUE!</v>
      </c>
      <c r="O279" s="157" t="str">
        <f>Calc!AW279</f>
        <v>Out of range</v>
      </c>
      <c r="P279" s="157">
        <f>Calc!AX279</f>
        <v>42.461935565600001</v>
      </c>
      <c r="Q279" s="159" t="e">
        <f>Calc!BB279</f>
        <v>#VALUE!</v>
      </c>
      <c r="R279" s="159" t="e">
        <f>Calc!BC279</f>
        <v>#VALUE!</v>
      </c>
      <c r="S279" s="156">
        <f>Input!E279</f>
        <v>0</v>
      </c>
    </row>
    <row r="280" spans="1:19" x14ac:dyDescent="0.2">
      <c r="A280" s="1">
        <f>Input!A280</f>
        <v>9281</v>
      </c>
      <c r="B280" s="1" t="str">
        <f>Input!B280</f>
        <v>ZPT-17-3-J-B</v>
      </c>
      <c r="C280" s="99">
        <f>Calc!O280*1000</f>
        <v>1494.4106647261199</v>
      </c>
      <c r="D280" s="99">
        <f>Calc!P280*1000</f>
        <v>0.14126991877016923</v>
      </c>
      <c r="E280" s="99">
        <f>Calc!X280</f>
        <v>5.7973829685906964</v>
      </c>
      <c r="F280" s="99">
        <f>Calc!Y280</f>
        <v>1.4450734908984247E-2</v>
      </c>
      <c r="G280" s="99">
        <f>Calc!AN280</f>
        <v>5.4865769467806851E-3</v>
      </c>
      <c r="H280" s="5">
        <f>Calc!AO280</f>
        <v>1.3696367220712618E-4</v>
      </c>
      <c r="I280" s="8">
        <f>Calc!AH280</f>
        <v>4.3510114145127021</v>
      </c>
      <c r="J280" s="8">
        <f>Calc!AI280</f>
        <v>0.10915543311175467</v>
      </c>
      <c r="K280" s="77">
        <f>Calc!AJ280</f>
        <v>17.248088163554385</v>
      </c>
      <c r="L280" s="77">
        <f>Calc!AK280</f>
        <v>1.6658683064283586</v>
      </c>
      <c r="M280" s="99">
        <f>Calc!AP280</f>
        <v>0.59050000000000002</v>
      </c>
      <c r="N280" s="99">
        <f>Calc!AQ280</f>
        <v>1.5299999999999999E-2</v>
      </c>
      <c r="O280" s="99">
        <f>Calc!AW280</f>
        <v>0.48830000000000001</v>
      </c>
      <c r="P280" s="99">
        <f>Calc!AX280</f>
        <v>5.1952810000000002E-2</v>
      </c>
      <c r="Q280" s="77">
        <f>Calc!BB280</f>
        <v>17.2719083777124</v>
      </c>
      <c r="R280" s="77">
        <f>Calc!BC280</f>
        <v>1.668170856747897</v>
      </c>
      <c r="S280" s="1">
        <f>Input!E280</f>
        <v>0</v>
      </c>
    </row>
    <row r="281" spans="1:19" s="156" customFormat="1" x14ac:dyDescent="0.2">
      <c r="A281" s="156">
        <f>Input!A281</f>
        <v>9186</v>
      </c>
      <c r="B281" s="156" t="str">
        <f>Input!B281</f>
        <v>Hu1-13</v>
      </c>
      <c r="C281" s="157">
        <f>Calc!O281*1000</f>
        <v>13717.956529074721</v>
      </c>
      <c r="D281" s="157">
        <f>Calc!P281*1000</f>
        <v>1.2729593536766157</v>
      </c>
      <c r="E281" s="157">
        <f>Calc!X281</f>
        <v>0.9935996928556794</v>
      </c>
      <c r="F281" s="157">
        <f>Calc!Y281</f>
        <v>9.2537655066711084E-3</v>
      </c>
      <c r="G281" s="157">
        <f>Calc!AN281</f>
        <v>1.0068134024045938</v>
      </c>
      <c r="H281" s="157">
        <f>Calc!AO281</f>
        <v>4.8608642928035083E-3</v>
      </c>
      <c r="I281" s="158">
        <f>Calc!AH281</f>
        <v>42474.546840414921</v>
      </c>
      <c r="J281" s="158">
        <f>Calc!AI281</f>
        <v>445.55700852903396</v>
      </c>
      <c r="K281" s="159">
        <f>Calc!AJ281</f>
        <v>-0.61786695754384446</v>
      </c>
      <c r="L281" s="159">
        <f>Calc!AK281</f>
        <v>1.2958106988404146</v>
      </c>
      <c r="M281" s="157" t="str">
        <f>Calc!AP281</f>
        <v>Out of range</v>
      </c>
      <c r="N281" s="157" t="e">
        <f>Calc!AQ281</f>
        <v>#VALUE!</v>
      </c>
      <c r="O281" s="157" t="str">
        <f>Calc!AW281</f>
        <v>Out of range</v>
      </c>
      <c r="P281" s="157">
        <f>Calc!AX281</f>
        <v>134.97889290489999</v>
      </c>
      <c r="Q281" s="159" t="e">
        <f>Calc!BB281</f>
        <v>#VALUE!</v>
      </c>
      <c r="R281" s="159" t="e">
        <f>Calc!BC281</f>
        <v>#VALUE!</v>
      </c>
      <c r="S281" s="156">
        <f>Input!E281</f>
        <v>0</v>
      </c>
    </row>
    <row r="282" spans="1:19" x14ac:dyDescent="0.2">
      <c r="A282" s="56"/>
      <c r="B282" s="56"/>
      <c r="C282" s="106"/>
      <c r="D282" s="106"/>
      <c r="E282" s="106"/>
      <c r="F282" s="106"/>
      <c r="G282" s="106"/>
      <c r="H282" s="70"/>
      <c r="I282" s="72"/>
      <c r="J282" s="72"/>
      <c r="K282" s="107"/>
      <c r="L282" s="107"/>
      <c r="M282" s="106"/>
      <c r="N282" s="106"/>
      <c r="O282" s="106"/>
      <c r="P282" s="106"/>
      <c r="Q282" s="107"/>
      <c r="R282" s="107"/>
      <c r="S282" s="56"/>
    </row>
    <row r="283" spans="1:19" s="156" customFormat="1" x14ac:dyDescent="0.2">
      <c r="A283" s="156">
        <f>Input!A283</f>
        <v>9186</v>
      </c>
      <c r="B283" s="156" t="str">
        <f>Input!B283</f>
        <v>Hu1-13</v>
      </c>
      <c r="C283" s="157">
        <f>Calc!O283*1000</f>
        <v>13717.807592530258</v>
      </c>
      <c r="D283" s="157">
        <f>Calc!P283*1000</f>
        <v>1.5466892729968622</v>
      </c>
      <c r="E283" s="157">
        <f>Calc!X283</f>
        <v>0.97985888107888686</v>
      </c>
      <c r="F283" s="157">
        <f>Calc!Y283</f>
        <v>6.9011030482704506E-3</v>
      </c>
      <c r="G283" s="157">
        <f>Calc!AN283</f>
        <v>1.0121879263933973</v>
      </c>
      <c r="H283" s="157">
        <f>Calc!AO283</f>
        <v>3.4425841959206671E-3</v>
      </c>
      <c r="I283" s="158">
        <f>Calc!AH283</f>
        <v>43299.623367733147</v>
      </c>
      <c r="J283" s="158">
        <f>Calc!AI283</f>
        <v>338.61914672722918</v>
      </c>
      <c r="K283" s="159">
        <f>Calc!AJ283</f>
        <v>-3.4224789408733303</v>
      </c>
      <c r="L283" s="159">
        <f>Calc!AK283</f>
        <v>1.6680916042855154</v>
      </c>
      <c r="M283" s="157" t="str">
        <f>Calc!AP283</f>
        <v>Out of range</v>
      </c>
      <c r="N283" s="157" t="e">
        <f>Calc!AQ283</f>
        <v>#VALUE!</v>
      </c>
      <c r="O283" s="157" t="str">
        <f>Calc!AW283</f>
        <v>Out of range</v>
      </c>
      <c r="P283" s="157">
        <f>Calc!AX283</f>
        <v>0</v>
      </c>
      <c r="Q283" s="159" t="e">
        <f>Calc!BB283</f>
        <v>#VALUE!</v>
      </c>
      <c r="R283" s="159" t="e">
        <f>Calc!BC283</f>
        <v>#VALUE!</v>
      </c>
      <c r="S283" s="156">
        <f>Input!E283</f>
        <v>0</v>
      </c>
    </row>
    <row r="284" spans="1:19" x14ac:dyDescent="0.2">
      <c r="A284" s="1">
        <f>Input!A284</f>
        <v>9282</v>
      </c>
      <c r="B284" s="1" t="str">
        <f>Input!B284</f>
        <v>ZPT-17-9-J-A</v>
      </c>
      <c r="C284" s="99">
        <f>Calc!O284*1000</f>
        <v>1447.1486851937107</v>
      </c>
      <c r="D284" s="99">
        <f>Calc!P284*1000</f>
        <v>0.10473181418360529</v>
      </c>
      <c r="E284" s="99">
        <f>Calc!X284</f>
        <v>3.5677025730390928</v>
      </c>
      <c r="F284" s="99">
        <f>Calc!Y284</f>
        <v>1.3434450432059047E-2</v>
      </c>
      <c r="G284" s="99">
        <f>Calc!AN284</f>
        <v>4.0299976944080853E-3</v>
      </c>
      <c r="H284" s="5">
        <f>Calc!AO284</f>
        <v>9.2894494749724203E-5</v>
      </c>
      <c r="I284" s="8">
        <f>Calc!AH284</f>
        <v>5.0496696951673741</v>
      </c>
      <c r="J284" s="8">
        <f>Calc!AI284</f>
        <v>0.1179410523782614</v>
      </c>
      <c r="K284" s="77">
        <f>Calc!AJ284</f>
        <v>16.874235308586449</v>
      </c>
      <c r="L284" s="77">
        <f>Calc!AK284</f>
        <v>0.99002484607686603</v>
      </c>
      <c r="M284" s="99">
        <f>Calc!AP284</f>
        <v>0.43359999999999999</v>
      </c>
      <c r="N284" s="99">
        <f>Calc!AQ284</f>
        <v>1.0699999999999999E-2</v>
      </c>
      <c r="O284" s="99">
        <f>Calc!AW284</f>
        <v>0.36859999999999998</v>
      </c>
      <c r="P284" s="99">
        <f>Calc!AX284</f>
        <v>3.2639835499999999E-2</v>
      </c>
      <c r="Q284" s="77">
        <f>Calc!BB284</f>
        <v>16.891823611167222</v>
      </c>
      <c r="R284" s="77">
        <f>Calc!BC284</f>
        <v>0.99105799087760749</v>
      </c>
      <c r="S284" s="1">
        <f>Input!E284</f>
        <v>0</v>
      </c>
    </row>
    <row r="285" spans="1:19" s="156" customFormat="1" x14ac:dyDescent="0.2">
      <c r="A285" s="156">
        <f>Input!A285</f>
        <v>9186</v>
      </c>
      <c r="B285" s="156" t="str">
        <f>Input!B285</f>
        <v>Hu1-13</v>
      </c>
      <c r="C285" s="157">
        <f>Calc!O285*1000</f>
        <v>13720.949705233596</v>
      </c>
      <c r="D285" s="157">
        <f>Calc!P285*1000</f>
        <v>1.5255256819604277</v>
      </c>
      <c r="E285" s="157">
        <f>Calc!X285</f>
        <v>0.99341922135788074</v>
      </c>
      <c r="F285" s="157">
        <f>Calc!Y285</f>
        <v>1.0405849611683062E-2</v>
      </c>
      <c r="G285" s="157">
        <f>Calc!AN285</f>
        <v>1.0097222787427917</v>
      </c>
      <c r="H285" s="157">
        <f>Calc!AO285</f>
        <v>4.4362559655608206E-3</v>
      </c>
      <c r="I285" s="158">
        <f>Calc!AH285</f>
        <v>42614.298598312431</v>
      </c>
      <c r="J285" s="158">
        <f>Calc!AI285</f>
        <v>484.02770285750154</v>
      </c>
      <c r="K285" s="159">
        <f>Calc!AJ285</f>
        <v>-0.9768358176366343</v>
      </c>
      <c r="L285" s="159">
        <f>Calc!AK285</f>
        <v>1.8385857462405482</v>
      </c>
      <c r="M285" s="157" t="str">
        <f>Calc!AP285</f>
        <v>Out of range</v>
      </c>
      <c r="N285" s="157" t="e">
        <f>Calc!AQ285</f>
        <v>#VALUE!</v>
      </c>
      <c r="O285" s="157" t="str">
        <f>Calc!AW285</f>
        <v>Out of range</v>
      </c>
      <c r="P285" s="157">
        <f>Calc!AX285</f>
        <v>138.65027269559999</v>
      </c>
      <c r="Q285" s="159" t="e">
        <f>Calc!BB285</f>
        <v>#VALUE!</v>
      </c>
      <c r="R285" s="159" t="e">
        <f>Calc!BC285</f>
        <v>#VALUE!</v>
      </c>
      <c r="S285" s="156">
        <f>Input!E285</f>
        <v>0</v>
      </c>
    </row>
    <row r="286" spans="1:19" x14ac:dyDescent="0.2">
      <c r="A286" s="1">
        <f>Input!A286</f>
        <v>9283</v>
      </c>
      <c r="B286" s="1" t="str">
        <f>Input!B286</f>
        <v>ZPT-17-9-J-B</v>
      </c>
      <c r="C286" s="99">
        <f>Calc!O286*1000</f>
        <v>1520.601972101666</v>
      </c>
      <c r="D286" s="99">
        <f>Calc!P286*1000</f>
        <v>0.15210463753633427</v>
      </c>
      <c r="E286" s="99">
        <f>Calc!X286</f>
        <v>3.2865870528730139</v>
      </c>
      <c r="F286" s="99">
        <f>Calc!Y286</f>
        <v>1.3259740584322688E-2</v>
      </c>
      <c r="G286" s="99">
        <f>Calc!AN286</f>
        <v>4.0642300541177704E-3</v>
      </c>
      <c r="H286" s="5">
        <f>Calc!AO286</f>
        <v>9.9116349194136393E-5</v>
      </c>
      <c r="I286" s="8">
        <f>Calc!AH286</f>
        <v>5.8034945415466126</v>
      </c>
      <c r="J286" s="8">
        <f>Calc!AI286</f>
        <v>0.14345513264624887</v>
      </c>
      <c r="K286" s="77">
        <f>Calc!AJ286</f>
        <v>15.647960826905338</v>
      </c>
      <c r="L286" s="77">
        <f>Calc!AK286</f>
        <v>1.1557424054021943</v>
      </c>
      <c r="M286" s="99">
        <f>Calc!AP286</f>
        <v>0.43780000000000002</v>
      </c>
      <c r="N286" s="99">
        <f>Calc!AQ286</f>
        <v>1.0699999999999999E-2</v>
      </c>
      <c r="O286" s="99">
        <f>Calc!AW286</f>
        <v>0.38080000000000003</v>
      </c>
      <c r="P286" s="99">
        <f>Calc!AX286</f>
        <v>3.0478643699999999E-2</v>
      </c>
      <c r="Q286" s="77">
        <f>Calc!BB286</f>
        <v>15.66481108957457</v>
      </c>
      <c r="R286" s="77">
        <f>Calc!BC286</f>
        <v>1.1569877354936977</v>
      </c>
      <c r="S286" s="1">
        <f>Input!E286</f>
        <v>0</v>
      </c>
    </row>
    <row r="287" spans="1:19" s="156" customFormat="1" x14ac:dyDescent="0.2">
      <c r="A287" s="156">
        <f>Input!A287</f>
        <v>9186</v>
      </c>
      <c r="B287" s="156" t="str">
        <f>Input!B287</f>
        <v>Hu1-13</v>
      </c>
      <c r="C287" s="157">
        <f>Calc!O287*1000</f>
        <v>13718.541502250408</v>
      </c>
      <c r="D287" s="157">
        <f>Calc!P287*1000</f>
        <v>1.2531128028321448</v>
      </c>
      <c r="E287" s="157">
        <f>Calc!X287</f>
        <v>0.9495704873197236</v>
      </c>
      <c r="F287" s="157">
        <f>Calc!Y287</f>
        <v>1.17881242032524E-2</v>
      </c>
      <c r="G287" s="157">
        <f>Calc!AN287</f>
        <v>1.0103601513261593</v>
      </c>
      <c r="H287" s="157">
        <f>Calc!AO287</f>
        <v>3.8646771734409282E-3</v>
      </c>
      <c r="I287" s="158">
        <f>Calc!AH287</f>
        <v>44602.452023305217</v>
      </c>
      <c r="J287" s="158">
        <f>Calc!AI287</f>
        <v>579.37561292458327</v>
      </c>
      <c r="K287" s="159">
        <f>Calc!AJ287</f>
        <v>-0.7925988391432881</v>
      </c>
      <c r="L287" s="159">
        <f>Calc!AK287</f>
        <v>1.7004980080840513</v>
      </c>
      <c r="M287" s="157" t="str">
        <f>Calc!AP287</f>
        <v>Out of range</v>
      </c>
      <c r="N287" s="157" t="e">
        <f>Calc!AQ287</f>
        <v>#VALUE!</v>
      </c>
      <c r="O287" s="157" t="str">
        <f>Calc!AW287</f>
        <v>Out of range</v>
      </c>
      <c r="P287" s="157">
        <f>Calc!AX287</f>
        <v>89.571582871900006</v>
      </c>
      <c r="Q287" s="159" t="e">
        <f>Calc!BB287</f>
        <v>#VALUE!</v>
      </c>
      <c r="R287" s="159" t="e">
        <f>Calc!BC287</f>
        <v>#VALUE!</v>
      </c>
      <c r="S287" s="156">
        <f>Input!E287</f>
        <v>0</v>
      </c>
    </row>
    <row r="288" spans="1:19" x14ac:dyDescent="0.2">
      <c r="A288" s="1">
        <f>Input!A288</f>
        <v>9284</v>
      </c>
      <c r="B288" s="1" t="str">
        <f>Input!B288</f>
        <v>ZPT-17-13-J-A</v>
      </c>
      <c r="C288" s="99">
        <f>Calc!O288*1000</f>
        <v>761.02016195492308</v>
      </c>
      <c r="D288" s="99">
        <f>Calc!P288*1000</f>
        <v>7.2626061975225753E-2</v>
      </c>
      <c r="E288" s="99">
        <f>Calc!X288</f>
        <v>1.1063637355930118</v>
      </c>
      <c r="F288" s="99">
        <f>Calc!Y288</f>
        <v>3.9693063100677758E-3</v>
      </c>
      <c r="G288" s="99">
        <f>Calc!AN288</f>
        <v>2.207238629005342E-3</v>
      </c>
      <c r="H288" s="5">
        <f>Calc!AO288</f>
        <v>7.2418033626991962E-5</v>
      </c>
      <c r="I288" s="8">
        <f>Calc!AH288</f>
        <v>4.6860373135099396</v>
      </c>
      <c r="J288" s="8">
        <f>Calc!AI288</f>
        <v>0.1546615977833504</v>
      </c>
      <c r="K288" s="77">
        <f>Calc!AJ288</f>
        <v>17.3114900868927</v>
      </c>
      <c r="L288" s="77">
        <f>Calc!AK288</f>
        <v>1.7660495636602724</v>
      </c>
      <c r="M288" s="99">
        <f>Calc!AP288</f>
        <v>0.23719999999999999</v>
      </c>
      <c r="N288" s="99">
        <f>Calc!AQ288</f>
        <v>8.3999999999999995E-3</v>
      </c>
      <c r="O288" s="99">
        <f>Calc!AW288</f>
        <v>0.19889999999999999</v>
      </c>
      <c r="P288" s="99">
        <f>Calc!AX288</f>
        <v>1.8096989000000001E-2</v>
      </c>
      <c r="Q288" s="77">
        <f>Calc!BB288</f>
        <v>17.321224495416072</v>
      </c>
      <c r="R288" s="77">
        <f>Calc!BC288</f>
        <v>1.7670428515026404</v>
      </c>
      <c r="S288" s="1">
        <f>Input!E288</f>
        <v>0</v>
      </c>
    </row>
    <row r="289" spans="1:19" s="156" customFormat="1" x14ac:dyDescent="0.2">
      <c r="A289" s="156">
        <f>Input!A289</f>
        <v>9186</v>
      </c>
      <c r="B289" s="156" t="str">
        <f>Input!B289</f>
        <v>Hu1-13</v>
      </c>
      <c r="C289" s="157">
        <f>Calc!O289*1000</f>
        <v>13714.956729870024</v>
      </c>
      <c r="D289" s="157">
        <f>Calc!P289*1000</f>
        <v>1.6128634128105319</v>
      </c>
      <c r="E289" s="157">
        <f>Calc!X289</f>
        <v>0.99902981395266233</v>
      </c>
      <c r="F289" s="157">
        <f>Calc!Y289</f>
        <v>7.1722426220002158E-3</v>
      </c>
      <c r="G289" s="157">
        <f>Calc!AN289</f>
        <v>1.0098029151052084</v>
      </c>
      <c r="H289" s="157">
        <f>Calc!AO289</f>
        <v>4.7286865378807627E-3</v>
      </c>
      <c r="I289" s="158">
        <f>Calc!AH289</f>
        <v>42359.849173633331</v>
      </c>
      <c r="J289" s="158">
        <f>Calc!AI289</f>
        <v>363.05044623823642</v>
      </c>
      <c r="K289" s="159">
        <f>Calc!AJ289</f>
        <v>-0.14565261927979023</v>
      </c>
      <c r="L289" s="159">
        <f>Calc!AK289</f>
        <v>1.9045248907147041</v>
      </c>
      <c r="M289" s="157" t="str">
        <f>Calc!AP289</f>
        <v>Out of range</v>
      </c>
      <c r="N289" s="157" t="e">
        <f>Calc!AQ289</f>
        <v>#VALUE!</v>
      </c>
      <c r="O289" s="157" t="str">
        <f>Calc!AW289</f>
        <v>Out of range</v>
      </c>
      <c r="P289" s="157">
        <f>Calc!AX289</f>
        <v>178.67177821999999</v>
      </c>
      <c r="Q289" s="159" t="e">
        <f>Calc!BB289</f>
        <v>#VALUE!</v>
      </c>
      <c r="R289" s="159" t="e">
        <f>Calc!BC289</f>
        <v>#VALUE!</v>
      </c>
      <c r="S289" s="156">
        <f>Input!E289</f>
        <v>0</v>
      </c>
    </row>
    <row r="290" spans="1:19" x14ac:dyDescent="0.2">
      <c r="A290" s="1">
        <f>Input!A290</f>
        <v>9285</v>
      </c>
      <c r="B290" s="1" t="str">
        <f>Input!B290</f>
        <v>ZPT-17-13-J-B</v>
      </c>
      <c r="C290" s="99">
        <f>Calc!O290*1000</f>
        <v>848.10495023285534</v>
      </c>
      <c r="D290" s="99">
        <f>Calc!P290*1000</f>
        <v>0.10667933534984053</v>
      </c>
      <c r="E290" s="99">
        <f>Calc!X290</f>
        <v>1.4524651463603173</v>
      </c>
      <c r="F290" s="99">
        <f>Calc!Y290</f>
        <v>6.2489063940696634E-3</v>
      </c>
      <c r="G290" s="99">
        <f>Calc!AN290</f>
        <v>2.5184917414023513E-3</v>
      </c>
      <c r="H290" s="5">
        <f>Calc!AO290</f>
        <v>1.5506817470177335E-4</v>
      </c>
      <c r="I290" s="8">
        <f>Calc!AH290</f>
        <v>4.5329758568793412</v>
      </c>
      <c r="J290" s="8">
        <f>Calc!AI290</f>
        <v>0.27978360728732493</v>
      </c>
      <c r="K290" s="77">
        <f>Calc!AJ290</f>
        <v>15.974236534959552</v>
      </c>
      <c r="L290" s="77">
        <f>Calc!AK290</f>
        <v>2.2888900008977178</v>
      </c>
      <c r="M290" s="99">
        <f>Calc!AP290</f>
        <v>0.27100000000000002</v>
      </c>
      <c r="N290" s="99">
        <f>Calc!AQ290</f>
        <v>1.6899999999999998E-2</v>
      </c>
      <c r="O290" s="99">
        <f>Calc!AW290</f>
        <v>0.2258</v>
      </c>
      <c r="P290" s="99">
        <f>Calc!AX290</f>
        <v>2.6813444700000001E-2</v>
      </c>
      <c r="Q290" s="77">
        <f>Calc!BB290</f>
        <v>15.984434203529567</v>
      </c>
      <c r="R290" s="77">
        <f>Calc!BC290</f>
        <v>2.2903515079109464</v>
      </c>
      <c r="S290" s="1">
        <f>Input!E290</f>
        <v>0</v>
      </c>
    </row>
    <row r="291" spans="1:19" s="156" customFormat="1" x14ac:dyDescent="0.2">
      <c r="A291" s="156">
        <f>Input!A291</f>
        <v>9186</v>
      </c>
      <c r="B291" s="156" t="str">
        <f>Input!B291</f>
        <v>Hu1-13</v>
      </c>
      <c r="C291" s="157">
        <f>Calc!O291*1000</f>
        <v>13718.271500794461</v>
      </c>
      <c r="D291" s="157">
        <f>Calc!P291*1000</f>
        <v>1.7110140906016555</v>
      </c>
      <c r="E291" s="157">
        <f>Calc!X291</f>
        <v>0.98597979709039807</v>
      </c>
      <c r="F291" s="157">
        <f>Calc!Y291</f>
        <v>1.223056180861572E-2</v>
      </c>
      <c r="G291" s="157">
        <f>Calc!AN291</f>
        <v>1.0077605269503025</v>
      </c>
      <c r="H291" s="157">
        <f>Calc!AO291</f>
        <v>3.9754792086211434E-3</v>
      </c>
      <c r="I291" s="158">
        <f>Calc!AH291</f>
        <v>42844.049584818153</v>
      </c>
      <c r="J291" s="158">
        <f>Calc!AI291</f>
        <v>557.66004041194151</v>
      </c>
      <c r="K291" s="159">
        <f>Calc!AJ291</f>
        <v>0.47452114647517085</v>
      </c>
      <c r="L291" s="159">
        <f>Calc!AK291</f>
        <v>1.6571236018194713</v>
      </c>
      <c r="M291" s="157" t="str">
        <f>Calc!AP291</f>
        <v>Out of range</v>
      </c>
      <c r="N291" s="157" t="e">
        <f>Calc!AQ291</f>
        <v>#VALUE!</v>
      </c>
      <c r="O291" s="157" t="str">
        <f>Calc!AW291</f>
        <v>Out of range</v>
      </c>
      <c r="P291" s="157">
        <f>Calc!AX291</f>
        <v>0</v>
      </c>
      <c r="Q291" s="159" t="e">
        <f>Calc!BB291</f>
        <v>#VALUE!</v>
      </c>
      <c r="R291" s="159" t="e">
        <f>Calc!BC291</f>
        <v>#VALUE!</v>
      </c>
      <c r="S291" s="156">
        <f>Input!E291</f>
        <v>0</v>
      </c>
    </row>
    <row r="292" spans="1:19" x14ac:dyDescent="0.2">
      <c r="A292" s="1">
        <f>Input!A292</f>
        <v>9286</v>
      </c>
      <c r="B292" s="1" t="str">
        <f>Input!B292</f>
        <v>ZPT-17-14-J-A</v>
      </c>
      <c r="C292" s="99">
        <f>Calc!O292*1000</f>
        <v>733.24636253507038</v>
      </c>
      <c r="D292" s="99">
        <f>Calc!P292*1000</f>
        <v>7.9851843445126566E-2</v>
      </c>
      <c r="E292" s="99">
        <f>Calc!X292</f>
        <v>0.81674628125251414</v>
      </c>
      <c r="F292" s="99">
        <f>Calc!Y292</f>
        <v>2.7016187624460154E-3</v>
      </c>
      <c r="G292" s="99">
        <f>Calc!AN292</f>
        <v>2.1800606063965343E-3</v>
      </c>
      <c r="H292" s="5">
        <f>Calc!AO292</f>
        <v>9.0763184415832768E-5</v>
      </c>
      <c r="I292" s="8">
        <f>Calc!AH292</f>
        <v>6.0322981220142209</v>
      </c>
      <c r="J292" s="8">
        <f>Calc!AI292</f>
        <v>0.25193521709648742</v>
      </c>
      <c r="K292" s="77">
        <f>Calc!AJ292</f>
        <v>16.445350659717974</v>
      </c>
      <c r="L292" s="77">
        <f>Calc!AK292</f>
        <v>1.2983435144836062</v>
      </c>
      <c r="M292" s="99">
        <f>Calc!AP292</f>
        <v>0.23449999999999999</v>
      </c>
      <c r="N292" s="99">
        <f>Calc!AQ292</f>
        <v>1.09E-2</v>
      </c>
      <c r="O292" s="99">
        <f>Calc!AW292</f>
        <v>0.2051</v>
      </c>
      <c r="P292" s="99">
        <f>Calc!AX292</f>
        <v>1.6814606100000001E-2</v>
      </c>
      <c r="Q292" s="77">
        <f>Calc!BB292</f>
        <v>16.454886367588752</v>
      </c>
      <c r="R292" s="77">
        <f>Calc!BC292</f>
        <v>1.2990965841666506</v>
      </c>
      <c r="S292" s="1">
        <f>Input!E292</f>
        <v>0</v>
      </c>
    </row>
    <row r="293" spans="1:19" s="156" customFormat="1" x14ac:dyDescent="0.2">
      <c r="A293" s="156">
        <f>Input!A293</f>
        <v>9186</v>
      </c>
      <c r="B293" s="156" t="str">
        <f>Input!B293</f>
        <v>Hu1-13</v>
      </c>
      <c r="C293" s="157">
        <f>Calc!O293*1000</f>
        <v>13716.300755020435</v>
      </c>
      <c r="D293" s="157">
        <f>Calc!P293*1000</f>
        <v>1.5917523473110851</v>
      </c>
      <c r="E293" s="157">
        <f>Calc!X293</f>
        <v>1.0004144732305584</v>
      </c>
      <c r="F293" s="157">
        <f>Calc!Y293</f>
        <v>8.6837660703961497E-3</v>
      </c>
      <c r="G293" s="157">
        <f>Calc!AN293</f>
        <v>1.0095821738451076</v>
      </c>
      <c r="H293" s="157">
        <f>Calc!AO293</f>
        <v>4.0868782938639084E-3</v>
      </c>
      <c r="I293" s="158">
        <f>Calc!AH293</f>
        <v>42296.117026805783</v>
      </c>
      <c r="J293" s="158">
        <f>Calc!AI293</f>
        <v>405.06980180606894</v>
      </c>
      <c r="K293" s="159">
        <f>Calc!AJ293</f>
        <v>-0.42021659587199167</v>
      </c>
      <c r="L293" s="159">
        <f>Calc!AK293</f>
        <v>1.8619612211276533</v>
      </c>
      <c r="M293" s="157" t="str">
        <f>Calc!AP293</f>
        <v>Out of range</v>
      </c>
      <c r="N293" s="157" t="e">
        <f>Calc!AQ293</f>
        <v>#VALUE!</v>
      </c>
      <c r="O293" s="157" t="str">
        <f>Calc!AW293</f>
        <v>Out of range</v>
      </c>
      <c r="P293" s="157">
        <f>Calc!AX293</f>
        <v>0</v>
      </c>
      <c r="Q293" s="159" t="e">
        <f>Calc!BB293</f>
        <v>#VALUE!</v>
      </c>
      <c r="R293" s="159" t="e">
        <f>Calc!BC293</f>
        <v>#VALUE!</v>
      </c>
      <c r="S293" s="156">
        <f>Input!E293</f>
        <v>0</v>
      </c>
    </row>
    <row r="294" spans="1:19" x14ac:dyDescent="0.2">
      <c r="A294" s="1">
        <f>Input!A294</f>
        <v>9287</v>
      </c>
      <c r="B294" s="1" t="str">
        <f>Input!B294</f>
        <v>ZPT-17-14-J-B</v>
      </c>
      <c r="C294" s="99">
        <f>Calc!O294*1000</f>
        <v>811.15947712325703</v>
      </c>
      <c r="D294" s="99">
        <f>Calc!P294*1000</f>
        <v>5.7193481137152613E-2</v>
      </c>
      <c r="E294" s="99">
        <f>Calc!X294</f>
        <v>0.85077447961844688</v>
      </c>
      <c r="F294" s="99">
        <f>Calc!Y294</f>
        <v>2.3852428620119988E-3</v>
      </c>
      <c r="G294" s="99">
        <f>Calc!AN294</f>
        <v>2.2980619116762103E-3</v>
      </c>
      <c r="H294" s="5">
        <f>Calc!AO294</f>
        <v>9.7622149756950366E-5</v>
      </c>
      <c r="I294" s="8">
        <f>Calc!AH294</f>
        <v>6.7533561422057433</v>
      </c>
      <c r="J294" s="8">
        <f>Calc!AI294</f>
        <v>0.2875077031161849</v>
      </c>
      <c r="K294" s="77">
        <f>Calc!AJ294</f>
        <v>18.568281745594106</v>
      </c>
      <c r="L294" s="77">
        <f>Calc!AK294</f>
        <v>1.4481741373465933</v>
      </c>
      <c r="M294" s="99">
        <f>Calc!AP294</f>
        <v>0.24660000000000001</v>
      </c>
      <c r="N294" s="99">
        <f>Calc!AQ294</f>
        <v>1.0800000000000001E-2</v>
      </c>
      <c r="O294" s="99">
        <f>Calc!AW294</f>
        <v>0.219</v>
      </c>
      <c r="P294" s="99">
        <f>Calc!AX294</f>
        <v>1.74908826E-2</v>
      </c>
      <c r="Q294" s="77">
        <f>Calc!BB294</f>
        <v>18.579778321284358</v>
      </c>
      <c r="R294" s="77">
        <f>Calc!BC294</f>
        <v>1.4490710673252822</v>
      </c>
      <c r="S294" s="1">
        <f>Input!E294</f>
        <v>0</v>
      </c>
    </row>
    <row r="295" spans="1:19" s="156" customFormat="1" x14ac:dyDescent="0.2">
      <c r="A295" s="156">
        <f>Input!A295</f>
        <v>9186</v>
      </c>
      <c r="B295" s="156" t="str">
        <f>Input!B295</f>
        <v>Hu1-13</v>
      </c>
      <c r="C295" s="157">
        <f>Calc!O295*1000</f>
        <v>13717.040564958441</v>
      </c>
      <c r="D295" s="157">
        <f>Calc!P295*1000</f>
        <v>1.0359435246396682</v>
      </c>
      <c r="E295" s="157">
        <f>Calc!X295</f>
        <v>1.0038445088972674</v>
      </c>
      <c r="F295" s="157">
        <f>Calc!Y295</f>
        <v>6.5305623992473402E-3</v>
      </c>
      <c r="G295" s="157">
        <f>Calc!AN295</f>
        <v>1.0078286156148721</v>
      </c>
      <c r="H295" s="157">
        <f>Calc!AO295</f>
        <v>3.6183282324049157E-3</v>
      </c>
      <c r="I295" s="158">
        <f>Calc!AH295</f>
        <v>42080.65128362384</v>
      </c>
      <c r="J295" s="158">
        <f>Calc!AI295</f>
        <v>312.66289839779768</v>
      </c>
      <c r="K295" s="159">
        <f>Calc!AJ295</f>
        <v>-1.5567212686571352</v>
      </c>
      <c r="L295" s="159">
        <f>Calc!AK295</f>
        <v>1.4215527285819962</v>
      </c>
      <c r="M295" s="157" t="str">
        <f>Calc!AP295</f>
        <v>Out of range</v>
      </c>
      <c r="N295" s="157" t="e">
        <f>Calc!AQ295</f>
        <v>#VALUE!</v>
      </c>
      <c r="O295" s="157" t="str">
        <f>Calc!AW295</f>
        <v>Out of range</v>
      </c>
      <c r="P295" s="157">
        <f>Calc!AX295</f>
        <v>58.4272646103</v>
      </c>
      <c r="Q295" s="159" t="e">
        <f>Calc!BB295</f>
        <v>#VALUE!</v>
      </c>
      <c r="R295" s="159" t="e">
        <f>Calc!BC295</f>
        <v>#VALUE!</v>
      </c>
      <c r="S295" s="156">
        <f>Input!E295</f>
        <v>0</v>
      </c>
    </row>
    <row r="296" spans="1:19" x14ac:dyDescent="0.2">
      <c r="A296" s="1">
        <f>Input!A296</f>
        <v>9288</v>
      </c>
      <c r="B296" s="1" t="str">
        <f>Input!B296</f>
        <v>ZPT-17-16-17-J-A</v>
      </c>
      <c r="C296" s="99">
        <f>Calc!O296*1000</f>
        <v>1012.3097463248824</v>
      </c>
      <c r="D296" s="99">
        <f>Calc!P296*1000</f>
        <v>7.9205608062197702E-2</v>
      </c>
      <c r="E296" s="99">
        <f>Calc!X296</f>
        <v>2.4523309302834568</v>
      </c>
      <c r="F296" s="99">
        <f>Calc!Y296</f>
        <v>1.2162531074893795E-2</v>
      </c>
      <c r="G296" s="99">
        <f>Calc!AN296</f>
        <v>2.8094438390463038E-3</v>
      </c>
      <c r="H296" s="5">
        <f>Calc!AO296</f>
        <v>1.049692374179032E-4</v>
      </c>
      <c r="I296" s="8">
        <f>Calc!AH296</f>
        <v>3.5699043030999436</v>
      </c>
      <c r="J296" s="8">
        <f>Calc!AI296</f>
        <v>0.13455199672160753</v>
      </c>
      <c r="K296" s="77">
        <f>Calc!AJ296</f>
        <v>16.708192273894529</v>
      </c>
      <c r="L296" s="77">
        <f>Calc!AK296</f>
        <v>1.4278801808680375</v>
      </c>
      <c r="M296" s="99">
        <f>Calc!AP296</f>
        <v>0.30220000000000002</v>
      </c>
      <c r="N296" s="99">
        <f>Calc!AQ296</f>
        <v>1.18E-2</v>
      </c>
      <c r="O296" s="99">
        <f>Calc!AW296</f>
        <v>0.23830000000000001</v>
      </c>
      <c r="P296" s="99">
        <f>Calc!AX296</f>
        <v>3.37494843E-2</v>
      </c>
      <c r="Q296" s="77">
        <f>Calc!BB296</f>
        <v>16.719449153563456</v>
      </c>
      <c r="R296" s="77">
        <f>Calc!BC296</f>
        <v>1.4288430825248184</v>
      </c>
      <c r="S296" s="1">
        <f>Input!E296</f>
        <v>0</v>
      </c>
    </row>
    <row r="297" spans="1:19" s="156" customFormat="1" x14ac:dyDescent="0.2">
      <c r="A297" s="156">
        <f>Input!A297</f>
        <v>9186</v>
      </c>
      <c r="B297" s="156" t="str">
        <f>Input!B297</f>
        <v>Hu1-13</v>
      </c>
      <c r="C297" s="157">
        <f>Calc!O297*1000</f>
        <v>13715.381996420698</v>
      </c>
      <c r="D297" s="157">
        <f>Calc!P297*1000</f>
        <v>1.1752414483080946</v>
      </c>
      <c r="E297" s="157">
        <f>Calc!X297</f>
        <v>0.98241581824785917</v>
      </c>
      <c r="F297" s="157">
        <f>Calc!Y297</f>
        <v>9.6628845233946749E-3</v>
      </c>
      <c r="G297" s="157">
        <f>Calc!AN297</f>
        <v>1.0069627468919804</v>
      </c>
      <c r="H297" s="157">
        <f>Calc!AO297</f>
        <v>4.1300668406272726E-3</v>
      </c>
      <c r="I297" s="158">
        <f>Calc!AH297</f>
        <v>42956.3881056768</v>
      </c>
      <c r="J297" s="158">
        <f>Calc!AI297</f>
        <v>457.76028536149187</v>
      </c>
      <c r="K297" s="159">
        <f>Calc!AJ297</f>
        <v>0.6283374450903878</v>
      </c>
      <c r="L297" s="159">
        <f>Calc!AK297</f>
        <v>1.829530909890315</v>
      </c>
      <c r="M297" s="157" t="str">
        <f>Calc!AP297</f>
        <v>Out of range</v>
      </c>
      <c r="N297" s="157" t="e">
        <f>Calc!AQ297</f>
        <v>#VALUE!</v>
      </c>
      <c r="O297" s="157" t="str">
        <f>Calc!AW297</f>
        <v>Out of range</v>
      </c>
      <c r="P297" s="157">
        <f>Calc!AX297</f>
        <v>208.467221327</v>
      </c>
      <c r="Q297" s="159" t="e">
        <f>Calc!BB297</f>
        <v>#VALUE!</v>
      </c>
      <c r="R297" s="159" t="e">
        <f>Calc!BC297</f>
        <v>#VALUE!</v>
      </c>
      <c r="S297" s="156">
        <f>Input!E297</f>
        <v>0</v>
      </c>
    </row>
    <row r="298" spans="1:19" x14ac:dyDescent="0.2">
      <c r="A298" s="1">
        <f>Input!A298</f>
        <v>9289</v>
      </c>
      <c r="B298" s="1" t="str">
        <f>Input!B298</f>
        <v>ZPT-17-16-17-J-B</v>
      </c>
      <c r="C298" s="99">
        <f>Calc!O298*1000</f>
        <v>1112.4032932022612</v>
      </c>
      <c r="D298" s="99">
        <f>Calc!P298*1000</f>
        <v>0.12776319983340326</v>
      </c>
      <c r="E298" s="99">
        <f>Calc!X298</f>
        <v>2.8423175107851733</v>
      </c>
      <c r="F298" s="99">
        <f>Calc!Y298</f>
        <v>1.2401340491612352E-2</v>
      </c>
      <c r="G298" s="99">
        <f>Calc!AN298</f>
        <v>3.301720367110246E-3</v>
      </c>
      <c r="H298" s="5">
        <f>Calc!AO298</f>
        <v>1.8104935551924747E-4</v>
      </c>
      <c r="I298" s="8">
        <f>Calc!AH298</f>
        <v>3.9759888714650558</v>
      </c>
      <c r="J298" s="8">
        <f>Calc!AI298</f>
        <v>0.21871136632677887</v>
      </c>
      <c r="K298" s="77">
        <f>Calc!AJ298</f>
        <v>18.036809267689911</v>
      </c>
      <c r="L298" s="77">
        <f>Calc!AK298</f>
        <v>2.405448791336223</v>
      </c>
      <c r="M298" s="99">
        <f>Calc!AP298</f>
        <v>0.35470000000000002</v>
      </c>
      <c r="N298" s="99">
        <f>Calc!AQ298</f>
        <v>1.7600000000000001E-2</v>
      </c>
      <c r="O298" s="99">
        <f>Calc!AW298</f>
        <v>0.28739999999999999</v>
      </c>
      <c r="P298" s="99">
        <f>Calc!AX298</f>
        <v>3.7206483899999997E-2</v>
      </c>
      <c r="Q298" s="77">
        <f>Calc!BB298</f>
        <v>18.051466134154829</v>
      </c>
      <c r="R298" s="77">
        <f>Calc!BC298</f>
        <v>2.4074042281051486</v>
      </c>
      <c r="S298" s="1">
        <f>Input!E298</f>
        <v>0</v>
      </c>
    </row>
    <row r="299" spans="1:19" s="156" customFormat="1" x14ac:dyDescent="0.2">
      <c r="A299" s="156">
        <f>Input!A299</f>
        <v>9186</v>
      </c>
      <c r="B299" s="156" t="str">
        <f>Input!B299</f>
        <v>Hu1-13</v>
      </c>
      <c r="C299" s="157">
        <f>Calc!O299*1000</f>
        <v>13715.381996420698</v>
      </c>
      <c r="D299" s="157">
        <f>Calc!P299*1000</f>
        <v>1.1752414483080946</v>
      </c>
      <c r="E299" s="157">
        <f>Calc!X299</f>
        <v>0.98241581824785917</v>
      </c>
      <c r="F299" s="157">
        <f>Calc!Y299</f>
        <v>9.6628845233946749E-3</v>
      </c>
      <c r="G299" s="157">
        <f>Calc!AN299</f>
        <v>1.0069627468919804</v>
      </c>
      <c r="H299" s="157">
        <f>Calc!AO299</f>
        <v>4.1300668406272726E-3</v>
      </c>
      <c r="I299" s="158">
        <f>Calc!AH299</f>
        <v>42956.3881056768</v>
      </c>
      <c r="J299" s="158">
        <f>Calc!AI299</f>
        <v>457.76028536149187</v>
      </c>
      <c r="K299" s="159">
        <f>Calc!AJ299</f>
        <v>0.6283374450903878</v>
      </c>
      <c r="L299" s="159">
        <f>Calc!AK299</f>
        <v>1.829530909890315</v>
      </c>
      <c r="M299" s="157" t="str">
        <f>Calc!AP299</f>
        <v>Out of range</v>
      </c>
      <c r="N299" s="157" t="e">
        <f>Calc!AQ299</f>
        <v>#VALUE!</v>
      </c>
      <c r="O299" s="157" t="str">
        <f>Calc!AW299</f>
        <v>Out of range</v>
      </c>
      <c r="P299" s="157">
        <f>Calc!AX299</f>
        <v>121.7317925266</v>
      </c>
      <c r="Q299" s="159" t="e">
        <f>Calc!BB299</f>
        <v>#VALUE!</v>
      </c>
      <c r="R299" s="159" t="e">
        <f>Calc!BC299</f>
        <v>#VALUE!</v>
      </c>
      <c r="S299" s="156">
        <f>Input!E299</f>
        <v>0</v>
      </c>
    </row>
    <row r="300" spans="1:19" x14ac:dyDescent="0.2">
      <c r="A300" s="56"/>
      <c r="B300" s="56"/>
      <c r="C300" s="106"/>
      <c r="D300" s="106"/>
      <c r="E300" s="106"/>
      <c r="F300" s="106"/>
      <c r="G300" s="106"/>
      <c r="H300" s="70"/>
      <c r="I300" s="72"/>
      <c r="J300" s="72"/>
      <c r="K300" s="107"/>
      <c r="L300" s="107"/>
      <c r="M300" s="106"/>
      <c r="N300" s="106"/>
      <c r="O300" s="106"/>
      <c r="P300" s="106"/>
      <c r="Q300" s="107"/>
      <c r="R300" s="107"/>
      <c r="S300" s="56"/>
    </row>
    <row r="301" spans="1:19" s="156" customFormat="1" x14ac:dyDescent="0.2">
      <c r="A301" s="156">
        <f>Input!A301</f>
        <v>9186</v>
      </c>
      <c r="B301" s="156" t="str">
        <f>Input!B301</f>
        <v>Hu1-13</v>
      </c>
      <c r="C301" s="157">
        <f>Calc!O301*1000</f>
        <v>13716.824723044207</v>
      </c>
      <c r="D301" s="157">
        <f>Calc!P301*1000</f>
        <v>1.703141836547724</v>
      </c>
      <c r="E301" s="157">
        <f>Calc!X301</f>
        <v>1.0137151741960286</v>
      </c>
      <c r="F301" s="157">
        <f>Calc!Y301</f>
        <v>1.2191286045988096E-2</v>
      </c>
      <c r="G301" s="157">
        <f>Calc!AN301</f>
        <v>1.0194730867739685</v>
      </c>
      <c r="H301" s="157">
        <f>Calc!AO301</f>
        <v>4.6995915296223602E-3</v>
      </c>
      <c r="I301" s="158">
        <f>Calc!AH301</f>
        <v>42151.710151677042</v>
      </c>
      <c r="J301" s="158">
        <f>Calc!AI301</f>
        <v>542.87079098611787</v>
      </c>
      <c r="K301" s="159">
        <f>Calc!AJ301</f>
        <v>-0.22549602944077485</v>
      </c>
      <c r="L301" s="159">
        <f>Calc!AK301</f>
        <v>1.9684195790992589</v>
      </c>
      <c r="M301" s="157" t="str">
        <f>Calc!AP301</f>
        <v>Out of range</v>
      </c>
      <c r="N301" s="157" t="e">
        <f>Calc!AQ301</f>
        <v>#VALUE!</v>
      </c>
      <c r="O301" s="157" t="str">
        <f>Calc!AW301</f>
        <v>Out of range</v>
      </c>
      <c r="P301" s="157">
        <f>Calc!AX301</f>
        <v>0</v>
      </c>
      <c r="Q301" s="159" t="e">
        <f>Calc!BB301</f>
        <v>#VALUE!</v>
      </c>
      <c r="R301" s="159" t="e">
        <f>Calc!BC301</f>
        <v>#VALUE!</v>
      </c>
      <c r="S301" s="156">
        <f>Input!E301</f>
        <v>0</v>
      </c>
    </row>
    <row r="302" spans="1:19" x14ac:dyDescent="0.2">
      <c r="A302" s="1">
        <f>Input!A302</f>
        <v>9290</v>
      </c>
      <c r="B302" s="1" t="str">
        <f>Input!B302</f>
        <v>ZPT-17-18-J-A</v>
      </c>
      <c r="C302" s="99">
        <f>Calc!O302*1000</f>
        <v>695.55644159567964</v>
      </c>
      <c r="D302" s="99">
        <f>Calc!P302*1000</f>
        <v>0.54670189872169983</v>
      </c>
      <c r="E302" s="99">
        <f>Calc!X302</f>
        <v>0.57164161931450042</v>
      </c>
      <c r="F302" s="99">
        <f>Calc!Y302</f>
        <v>2.7236843624139557E-3</v>
      </c>
      <c r="G302" s="99">
        <f>Calc!AN302</f>
        <v>1.7094651862965458E-3</v>
      </c>
      <c r="H302" s="5">
        <f>Calc!AO302</f>
        <v>1.1030481255779249E-4</v>
      </c>
      <c r="I302" s="8">
        <f>Calc!AH302</f>
        <v>6.4840094924911726</v>
      </c>
      <c r="J302" s="8">
        <f>Calc!AI302</f>
        <v>0.41949479721525995</v>
      </c>
      <c r="K302" s="77">
        <f>Calc!AJ302</f>
        <v>17.924827154861987</v>
      </c>
      <c r="L302" s="77">
        <f>Calc!AK302</f>
        <v>2.3069170309608622</v>
      </c>
      <c r="M302" s="99">
        <f>Calc!AP302</f>
        <v>0.1835</v>
      </c>
      <c r="N302" s="99">
        <f>Calc!AQ302</f>
        <v>1.2500000000000001E-2</v>
      </c>
      <c r="O302" s="99">
        <f>Calc!AW302</f>
        <v>0.16189999999999999</v>
      </c>
      <c r="P302" s="99">
        <f>Calc!AX302</f>
        <v>1.49316083E-2</v>
      </c>
      <c r="Q302" s="77">
        <f>Calc!BB302</f>
        <v>17.933031037698996</v>
      </c>
      <c r="R302" s="77">
        <f>Calc!BC302</f>
        <v>2.3079729909965203</v>
      </c>
      <c r="S302" s="1">
        <f>Input!E302</f>
        <v>0</v>
      </c>
    </row>
    <row r="303" spans="1:19" s="156" customFormat="1" x14ac:dyDescent="0.2">
      <c r="A303" s="156">
        <f>Input!A303</f>
        <v>9186</v>
      </c>
      <c r="B303" s="156" t="str">
        <f>Input!B303</f>
        <v>Hu1-13</v>
      </c>
      <c r="C303" s="157">
        <f>Calc!O303*1000</f>
        <v>13715.661030309011</v>
      </c>
      <c r="D303" s="157">
        <f>Calc!P303*1000</f>
        <v>1.6201353385921464</v>
      </c>
      <c r="E303" s="157">
        <f>Calc!X303</f>
        <v>0.98072101333682571</v>
      </c>
      <c r="F303" s="157">
        <f>Calc!Y303</f>
        <v>1.100145232352584E-2</v>
      </c>
      <c r="G303" s="157">
        <f>Calc!AN303</f>
        <v>1.0208692841290905</v>
      </c>
      <c r="H303" s="157">
        <f>Calc!AO303</f>
        <v>4.0990675046900437E-3</v>
      </c>
      <c r="I303" s="158">
        <f>Calc!AH303</f>
        <v>43625.778687898346</v>
      </c>
      <c r="J303" s="158">
        <f>Calc!AI303</f>
        <v>519.76167851730281</v>
      </c>
      <c r="K303" s="159">
        <f>Calc!AJ303</f>
        <v>0.85253672969787253</v>
      </c>
      <c r="L303" s="159">
        <f>Calc!AK303</f>
        <v>1.9163793397714926</v>
      </c>
      <c r="M303" s="157" t="str">
        <f>Calc!AP303</f>
        <v>Out of range</v>
      </c>
      <c r="N303" s="157" t="e">
        <f>Calc!AQ303</f>
        <v>#VALUE!</v>
      </c>
      <c r="O303" s="157" t="str">
        <f>Calc!AW303</f>
        <v>Out of range</v>
      </c>
      <c r="P303" s="157">
        <f>Calc!AX303</f>
        <v>0</v>
      </c>
      <c r="Q303" s="159" t="e">
        <f>Calc!BB303</f>
        <v>#VALUE!</v>
      </c>
      <c r="R303" s="159" t="e">
        <f>Calc!BC303</f>
        <v>#VALUE!</v>
      </c>
      <c r="S303" s="156">
        <f>Input!E303</f>
        <v>0</v>
      </c>
    </row>
    <row r="304" spans="1:19" x14ac:dyDescent="0.2">
      <c r="A304" s="1">
        <f>Input!A304</f>
        <v>9291</v>
      </c>
      <c r="B304" s="1" t="str">
        <f>Input!B304</f>
        <v>ZPT-17-18-J-A</v>
      </c>
      <c r="C304" s="99">
        <f>Calc!O304*1000</f>
        <v>695.30533916408035</v>
      </c>
      <c r="D304" s="99">
        <f>Calc!P304*1000</f>
        <v>8.0573668048176894E-2</v>
      </c>
      <c r="E304" s="99">
        <f>Calc!X304</f>
        <v>0.55358240683182613</v>
      </c>
      <c r="F304" s="99">
        <f>Calc!Y304</f>
        <v>2.3407159710109719E-3</v>
      </c>
      <c r="G304" s="99">
        <f>Calc!AN304</f>
        <v>2.1131781244616305E-3</v>
      </c>
      <c r="H304" s="5">
        <f>Calc!AO304</f>
        <v>1.3455046670552342E-4</v>
      </c>
      <c r="I304" s="8">
        <f>Calc!AH304</f>
        <v>8.2794468063676092</v>
      </c>
      <c r="J304" s="8">
        <f>Calc!AI304</f>
        <v>0.5283299269788202</v>
      </c>
      <c r="K304" s="77">
        <f>Calc!AJ304</f>
        <v>19.688608355002746</v>
      </c>
      <c r="L304" s="77">
        <f>Calc!AK304</f>
        <v>2.3493621961231104</v>
      </c>
      <c r="M304" s="99">
        <f>Calc!AP304</f>
        <v>0.22650000000000001</v>
      </c>
      <c r="N304" s="99">
        <f>Calc!AQ304</f>
        <v>1.46E-2</v>
      </c>
      <c r="O304" s="99">
        <f>Calc!AW304</f>
        <v>0.2056</v>
      </c>
      <c r="P304" s="99">
        <f>Calc!AX304</f>
        <v>1.6220223999999998E-2</v>
      </c>
      <c r="Q304" s="77">
        <f>Calc!BB304</f>
        <v>19.700052479574332</v>
      </c>
      <c r="R304" s="77">
        <f>Calc!BC304</f>
        <v>2.3507279508151844</v>
      </c>
      <c r="S304" s="1">
        <f>Input!E304</f>
        <v>0</v>
      </c>
    </row>
    <row r="305" spans="1:19" s="156" customFormat="1" x14ac:dyDescent="0.2">
      <c r="A305" s="156">
        <f>Input!A305</f>
        <v>9186</v>
      </c>
      <c r="B305" s="156" t="str">
        <f>Input!B305</f>
        <v>Hu1-13</v>
      </c>
      <c r="C305" s="157">
        <f>Calc!O305*1000</f>
        <v>13715.661030309011</v>
      </c>
      <c r="D305" s="157">
        <f>Calc!P305*1000</f>
        <v>1.6201353385921464</v>
      </c>
      <c r="E305" s="157">
        <f>Calc!X305</f>
        <v>0.98072101333682571</v>
      </c>
      <c r="F305" s="157">
        <f>Calc!Y305</f>
        <v>1.100145232352584E-2</v>
      </c>
      <c r="G305" s="157">
        <f>Calc!AN305</f>
        <v>1.0208692841290905</v>
      </c>
      <c r="H305" s="157">
        <f>Calc!AO305</f>
        <v>4.0990675046900437E-3</v>
      </c>
      <c r="I305" s="158">
        <f>Calc!AH305</f>
        <v>43625.778687898346</v>
      </c>
      <c r="J305" s="158">
        <f>Calc!AI305</f>
        <v>519.76167851730281</v>
      </c>
      <c r="K305" s="159">
        <f>Calc!AJ305</f>
        <v>0.85253672969787253</v>
      </c>
      <c r="L305" s="159">
        <f>Calc!AK305</f>
        <v>1.9163793397714926</v>
      </c>
      <c r="M305" s="157" t="str">
        <f>Calc!AP305</f>
        <v>Out of range</v>
      </c>
      <c r="N305" s="157" t="e">
        <f>Calc!AQ305</f>
        <v>#VALUE!</v>
      </c>
      <c r="O305" s="157" t="str">
        <f>Calc!AW305</f>
        <v>Out of range</v>
      </c>
      <c r="P305" s="157">
        <f>Calc!AX305</f>
        <v>0</v>
      </c>
      <c r="Q305" s="159" t="e">
        <f>Calc!BB305</f>
        <v>#VALUE!</v>
      </c>
      <c r="R305" s="159" t="e">
        <f>Calc!BC305</f>
        <v>#VALUE!</v>
      </c>
      <c r="S305" s="156">
        <f>Input!E305</f>
        <v>0</v>
      </c>
    </row>
    <row r="306" spans="1:19" x14ac:dyDescent="0.2">
      <c r="A306" s="56"/>
      <c r="B306" s="56"/>
      <c r="C306" s="106"/>
      <c r="D306" s="106"/>
      <c r="E306" s="106"/>
      <c r="F306" s="106"/>
      <c r="G306" s="106"/>
      <c r="H306" s="70"/>
      <c r="I306" s="72"/>
      <c r="J306" s="72"/>
      <c r="K306" s="107"/>
      <c r="L306" s="107"/>
      <c r="M306" s="106"/>
      <c r="N306" s="106"/>
      <c r="O306" s="106"/>
      <c r="P306" s="106"/>
      <c r="Q306" s="107"/>
      <c r="R306" s="107"/>
      <c r="S306" s="56"/>
    </row>
    <row r="307" spans="1:19" s="156" customFormat="1" x14ac:dyDescent="0.2">
      <c r="A307" s="156">
        <f>Input!A307</f>
        <v>9186</v>
      </c>
      <c r="B307" s="156" t="str">
        <f>Input!B307</f>
        <v>Hu1-13</v>
      </c>
      <c r="C307" s="157">
        <f>Calc!O307*1000</f>
        <v>13710.876243796956</v>
      </c>
      <c r="D307" s="157">
        <f>Calc!P307*1000</f>
        <v>2.1362029233789577</v>
      </c>
      <c r="E307" s="157">
        <f>Calc!X307</f>
        <v>1.0212714925119626</v>
      </c>
      <c r="F307" s="157">
        <f>Calc!Y307</f>
        <v>1.408149182073226E-2</v>
      </c>
      <c r="G307" s="157">
        <f>Calc!AN307</f>
        <v>0.99842276928155449</v>
      </c>
      <c r="H307" s="157">
        <f>Calc!AO307</f>
        <v>4.9387986813295209E-3</v>
      </c>
      <c r="I307" s="158">
        <f>Calc!AH307</f>
        <v>40958.144181125652</v>
      </c>
      <c r="J307" s="158">
        <f>Calc!AI307</f>
        <v>599.94795620938123</v>
      </c>
      <c r="K307" s="159">
        <f>Calc!AJ307</f>
        <v>-0.22286004337301879</v>
      </c>
      <c r="L307" s="159">
        <f>Calc!AK307</f>
        <v>6.9561890041734378</v>
      </c>
      <c r="M307" s="157">
        <f>Calc!AP307</f>
        <v>729.23929999999996</v>
      </c>
      <c r="N307" s="157" t="e">
        <f>Calc!AQ307</f>
        <v>#VALUE!</v>
      </c>
      <c r="O307" s="157">
        <f>Calc!AW307</f>
        <v>729.2373</v>
      </c>
      <c r="P307" s="157">
        <f>Calc!AX307</f>
        <v>286.93183938760001</v>
      </c>
      <c r="Q307" s="159">
        <f>Calc!BB307</f>
        <v>-1.7503785314778468</v>
      </c>
      <c r="R307" s="159">
        <f>Calc!BC307</f>
        <v>54.653461054051434</v>
      </c>
      <c r="S307" s="156">
        <f>Input!E307</f>
        <v>0</v>
      </c>
    </row>
    <row r="308" spans="1:19" x14ac:dyDescent="0.2">
      <c r="A308" s="1">
        <f>Input!A308</f>
        <v>9299</v>
      </c>
      <c r="B308" s="1" t="str">
        <f>Input!B308</f>
        <v>FR21-2.4</v>
      </c>
      <c r="C308" s="99">
        <f>Calc!O308*1000</f>
        <v>32.009282078311813</v>
      </c>
      <c r="D308" s="99">
        <f>Calc!P308*1000</f>
        <v>1.0094404566775822E-2</v>
      </c>
      <c r="E308" s="99">
        <f>Calc!X308</f>
        <v>3.1516716438822485E-2</v>
      </c>
      <c r="F308" s="99">
        <f>Calc!Y308</f>
        <v>1.286222715868672E-4</v>
      </c>
      <c r="G308" s="99">
        <f>Calc!AN308</f>
        <v>1.5716917917539486E-2</v>
      </c>
      <c r="H308" s="5">
        <f>Calc!AO308</f>
        <v>5.5060904085092418E-4</v>
      </c>
      <c r="I308" s="8">
        <f>Calc!AH308</f>
        <v>48.742274196506365</v>
      </c>
      <c r="J308" s="8">
        <f>Calc!AI308</f>
        <v>1.7190613626561426</v>
      </c>
      <c r="K308" s="77">
        <f>Calc!AJ308</f>
        <v>-24.484179877915402</v>
      </c>
      <c r="L308" s="77">
        <f>Calc!AK308</f>
        <v>8.3594620274639535</v>
      </c>
      <c r="M308" s="99">
        <f>Calc!AP308</f>
        <v>1.7738</v>
      </c>
      <c r="N308" s="99">
        <f>Calc!AQ308</f>
        <v>6.6600000000000006E-2</v>
      </c>
      <c r="O308" s="99">
        <f>Calc!AW308</f>
        <v>1.7466999999999999</v>
      </c>
      <c r="P308" s="99">
        <f>Calc!AX308</f>
        <v>6.7211973100000003E-2</v>
      </c>
      <c r="Q308" s="77">
        <f>Calc!BB308</f>
        <v>-24.605349728298112</v>
      </c>
      <c r="R308" s="77">
        <f>Calc!BC308</f>
        <v>8.4008335009812924</v>
      </c>
      <c r="S308" s="1">
        <f>Input!E308</f>
        <v>2.4</v>
      </c>
    </row>
    <row r="309" spans="1:19" s="156" customFormat="1" x14ac:dyDescent="0.2">
      <c r="A309" s="156">
        <f>Input!A309</f>
        <v>9186</v>
      </c>
      <c r="B309" s="156" t="str">
        <f>Input!B309</f>
        <v>Hu1-13</v>
      </c>
      <c r="C309" s="157">
        <f>Calc!O309*1000</f>
        <v>13717.442290021376</v>
      </c>
      <c r="D309" s="157">
        <f>Calc!P309*1000</f>
        <v>2.5364666522376123</v>
      </c>
      <c r="E309" s="157">
        <f>Calc!X309</f>
        <v>0.99629574670509025</v>
      </c>
      <c r="F309" s="157">
        <f>Calc!Y309</f>
        <v>1.3327431219806412E-2</v>
      </c>
      <c r="G309" s="157">
        <f>Calc!AN309</f>
        <v>1.0002037122154461</v>
      </c>
      <c r="H309" s="157">
        <f>Calc!AO309</f>
        <v>4.5154403444192951E-3</v>
      </c>
      <c r="I309" s="158">
        <f>Calc!AH309</f>
        <v>42079.940770375608</v>
      </c>
      <c r="J309" s="158">
        <f>Calc!AI309</f>
        <v>594.04355206544597</v>
      </c>
      <c r="K309" s="159">
        <f>Calc!AJ309</f>
        <v>-2.4804076483241344</v>
      </c>
      <c r="L309" s="159">
        <f>Calc!AK309</f>
        <v>5.7170771969734764</v>
      </c>
      <c r="M309" s="157" t="str">
        <f>Calc!AP309</f>
        <v>Out of range</v>
      </c>
      <c r="N309" s="157" t="e">
        <f>Calc!AQ309</f>
        <v>#VALUE!</v>
      </c>
      <c r="O309" s="157" t="str">
        <f>Calc!AW309</f>
        <v>Out of range</v>
      </c>
      <c r="P309" s="157">
        <f>Calc!AX309</f>
        <v>300.42121065219999</v>
      </c>
      <c r="Q309" s="159" t="e">
        <f>Calc!BB309</f>
        <v>#VALUE!</v>
      </c>
      <c r="R309" s="159" t="e">
        <f>Calc!BC309</f>
        <v>#VALUE!</v>
      </c>
      <c r="S309" s="156">
        <f>Input!E309</f>
        <v>0</v>
      </c>
    </row>
    <row r="310" spans="1:19" x14ac:dyDescent="0.2">
      <c r="A310" s="1">
        <f>Input!A310</f>
        <v>9300</v>
      </c>
      <c r="B310" s="1" t="str">
        <f>Input!B310</f>
        <v>FR21-4,8</v>
      </c>
      <c r="C310" s="99">
        <f>Calc!O310*1000</f>
        <v>35.868534353473002</v>
      </c>
      <c r="D310" s="99">
        <f>Calc!P310*1000</f>
        <v>9.9616390734643991E-3</v>
      </c>
      <c r="E310" s="99">
        <f>Calc!X310</f>
        <v>1.8393547304293156E-2</v>
      </c>
      <c r="F310" s="99">
        <f>Calc!Y310</f>
        <v>4.7534042331824253E-4</v>
      </c>
      <c r="G310" s="99">
        <f>Calc!AN310</f>
        <v>3.3743434124034168E-2</v>
      </c>
      <c r="H310" s="5">
        <f>Calc!AO310</f>
        <v>1.970669714799915E-3</v>
      </c>
      <c r="I310" s="8">
        <f>Calc!AH310</f>
        <v>201.54588371151479</v>
      </c>
      <c r="J310" s="8">
        <f>Calc!AI310</f>
        <v>12.871377586823778</v>
      </c>
      <c r="K310" s="77">
        <f>Calc!AJ310</f>
        <v>-29.485606973527425</v>
      </c>
      <c r="L310" s="77">
        <f>Calc!AK310</f>
        <v>10.446034476673795</v>
      </c>
      <c r="M310" s="99">
        <f>Calc!AP310</f>
        <v>3.8649</v>
      </c>
      <c r="N310" s="99">
        <f>Calc!AQ310</f>
        <v>0.23330000000000001</v>
      </c>
      <c r="O310" s="99">
        <f>Calc!AW310</f>
        <v>3.8506999999999998</v>
      </c>
      <c r="P310" s="99">
        <f>Calc!AX310</f>
        <v>0.21376331079999999</v>
      </c>
      <c r="Q310" s="77">
        <f>Calc!BB310</f>
        <v>-29.808258276485603</v>
      </c>
      <c r="R310" s="77">
        <f>Calc!BC310</f>
        <v>10.560357353183219</v>
      </c>
      <c r="S310" s="1">
        <f>Input!E310</f>
        <v>4.8</v>
      </c>
    </row>
    <row r="311" spans="1:19" s="156" customFormat="1" x14ac:dyDescent="0.2">
      <c r="A311" s="156">
        <f>Input!A311</f>
        <v>9186</v>
      </c>
      <c r="B311" s="156" t="str">
        <f>Input!B311</f>
        <v>Hu1-13</v>
      </c>
      <c r="C311" s="157">
        <f>Calc!O311*1000</f>
        <v>13712.334408154162</v>
      </c>
      <c r="D311" s="157">
        <f>Calc!P311*1000</f>
        <v>1.4878926081846091</v>
      </c>
      <c r="E311" s="157">
        <f>Calc!X311</f>
        <v>0.98072444178885998</v>
      </c>
      <c r="F311" s="157">
        <f>Calc!Y311</f>
        <v>4.8447517939231169E-3</v>
      </c>
      <c r="G311" s="157">
        <f>Calc!AN311</f>
        <v>1.0045670471275481</v>
      </c>
      <c r="H311" s="157">
        <f>Calc!AO311</f>
        <v>3.163175669614271E-3</v>
      </c>
      <c r="I311" s="158">
        <f>Calc!AH311</f>
        <v>42918.557533157626</v>
      </c>
      <c r="J311" s="158">
        <f>Calc!AI311</f>
        <v>251.38137555086354</v>
      </c>
      <c r="K311" s="159">
        <f>Calc!AJ311</f>
        <v>-0.23117146640150299</v>
      </c>
      <c r="L311" s="159">
        <f>Calc!AK311</f>
        <v>1.3806963288383964</v>
      </c>
      <c r="M311" s="157" t="str">
        <f>Calc!AP311</f>
        <v>Out of range</v>
      </c>
      <c r="N311" s="157" t="e">
        <f>Calc!AQ311</f>
        <v>#VALUE!</v>
      </c>
      <c r="O311" s="157" t="str">
        <f>Calc!AW311</f>
        <v>Out of range</v>
      </c>
      <c r="P311" s="157">
        <f>Calc!AX311</f>
        <v>233.75764035380001</v>
      </c>
      <c r="Q311" s="159" t="e">
        <f>Calc!BB311</f>
        <v>#VALUE!</v>
      </c>
      <c r="R311" s="159" t="e">
        <f>Calc!BC311</f>
        <v>#VALUE!</v>
      </c>
      <c r="S311" s="156">
        <f>Input!E311</f>
        <v>0</v>
      </c>
    </row>
    <row r="312" spans="1:19" x14ac:dyDescent="0.2">
      <c r="A312" s="56"/>
      <c r="B312" s="56"/>
      <c r="C312" s="106"/>
      <c r="D312" s="106"/>
      <c r="E312" s="106"/>
      <c r="F312" s="106"/>
      <c r="G312" s="106"/>
      <c r="H312" s="70"/>
      <c r="I312" s="72"/>
      <c r="J312" s="72"/>
      <c r="K312" s="107"/>
      <c r="L312" s="107"/>
      <c r="M312" s="106"/>
      <c r="N312" s="106"/>
      <c r="O312" s="106"/>
      <c r="P312" s="106"/>
      <c r="Q312" s="107"/>
      <c r="R312" s="107"/>
      <c r="S312" s="56"/>
    </row>
    <row r="313" spans="1:19" s="156" customFormat="1" x14ac:dyDescent="0.2">
      <c r="A313" s="156">
        <f>Input!A313</f>
        <v>9186</v>
      </c>
      <c r="B313" s="156" t="str">
        <f>Input!B313</f>
        <v>Hu1-13</v>
      </c>
      <c r="C313" s="157">
        <f>Calc!O313*1000</f>
        <v>13714.68764646729</v>
      </c>
      <c r="D313" s="157">
        <f>Calc!P313*1000</f>
        <v>1.4949094751019631</v>
      </c>
      <c r="E313" s="157">
        <f>Calc!X313</f>
        <v>0.9565094921535402</v>
      </c>
      <c r="F313" s="157">
        <f>Calc!Y313</f>
        <v>7.4046834709896921E-3</v>
      </c>
      <c r="G313" s="157">
        <f>Calc!AN313</f>
        <v>1.0034331322937098</v>
      </c>
      <c r="H313" s="157">
        <f>Calc!AO313</f>
        <v>3.7576452344840806E-3</v>
      </c>
      <c r="I313" s="158">
        <f>Calc!AH313</f>
        <v>43962.953962124644</v>
      </c>
      <c r="J313" s="158">
        <f>Calc!AI313</f>
        <v>378.03080107462318</v>
      </c>
      <c r="K313" s="159">
        <f>Calc!AJ313</f>
        <v>-1.4352441009812811</v>
      </c>
      <c r="L313" s="159">
        <f>Calc!AK313</f>
        <v>1.2653453100211565</v>
      </c>
      <c r="M313" s="157" t="str">
        <f>Calc!AP313</f>
        <v>Out of range</v>
      </c>
      <c r="N313" s="157" t="e">
        <f>Calc!AQ313</f>
        <v>#VALUE!</v>
      </c>
      <c r="O313" s="157" t="str">
        <f>Calc!AW313</f>
        <v>Out of range</v>
      </c>
      <c r="P313" s="157">
        <f>Calc!AX313</f>
        <v>152.62571644210001</v>
      </c>
      <c r="Q313" s="159" t="e">
        <f>Calc!BB313</f>
        <v>#VALUE!</v>
      </c>
      <c r="R313" s="159" t="e">
        <f>Calc!BC313</f>
        <v>#VALUE!</v>
      </c>
      <c r="S313" s="156">
        <f>Input!E313</f>
        <v>0</v>
      </c>
    </row>
    <row r="314" spans="1:19" x14ac:dyDescent="0.2">
      <c r="A314" s="1">
        <f>Input!A314</f>
        <v>9317</v>
      </c>
      <c r="B314" s="1" t="str">
        <f>Input!B314</f>
        <v>ZPT-LB-2,9</v>
      </c>
      <c r="C314" s="99">
        <f>Calc!O314*1000</f>
        <v>1766.4626467561097</v>
      </c>
      <c r="D314" s="99">
        <f>Calc!P314*1000</f>
        <v>0.82671714707982669</v>
      </c>
      <c r="E314" s="99">
        <f>Calc!X314</f>
        <v>1.6668033283339247</v>
      </c>
      <c r="F314" s="99">
        <f>Calc!Y314</f>
        <v>7.4948198431241172E-3</v>
      </c>
      <c r="G314" s="99">
        <f>Calc!AN314</f>
        <v>0.51890080923190807</v>
      </c>
      <c r="H314" s="5">
        <f>Calc!AO314</f>
        <v>2.2147622574565477E-3</v>
      </c>
      <c r="I314" s="8">
        <f>Calc!AH314</f>
        <v>1685.5002306188831</v>
      </c>
      <c r="J314" s="8">
        <f>Calc!AI314</f>
        <v>10.419752891801478</v>
      </c>
      <c r="K314" s="77">
        <f>Calc!AJ314</f>
        <v>34.358728922076587</v>
      </c>
      <c r="L314" s="77">
        <f>Calc!AK314</f>
        <v>1.6007156963084994</v>
      </c>
      <c r="M314" s="99">
        <f>Calc!AP314</f>
        <v>75.6858</v>
      </c>
      <c r="N314" s="99">
        <f>Calc!AQ314</f>
        <v>0.48230000000000001</v>
      </c>
      <c r="O314" s="99">
        <f>Calc!AW314</f>
        <v>75.661600000000007</v>
      </c>
      <c r="P314" s="99">
        <f>Calc!AX314</f>
        <v>0.46244711849999998</v>
      </c>
      <c r="Q314" s="77">
        <f>Calc!BB314</f>
        <v>42.550792651662832</v>
      </c>
      <c r="R314" s="77">
        <f>Calc!BC314</f>
        <v>1.9831502058763306</v>
      </c>
      <c r="S314" s="1">
        <f>Input!E314</f>
        <v>2.9</v>
      </c>
    </row>
    <row r="315" spans="1:19" s="156" customFormat="1" x14ac:dyDescent="0.2">
      <c r="A315" s="156">
        <f>Input!A315</f>
        <v>9186</v>
      </c>
      <c r="B315" s="156" t="str">
        <f>Input!B315</f>
        <v>Hu1-13</v>
      </c>
      <c r="C315" s="157">
        <f>Calc!O315*1000</f>
        <v>13714.178699296641</v>
      </c>
      <c r="D315" s="157">
        <f>Calc!P315*1000</f>
        <v>1.9629201912734324</v>
      </c>
      <c r="E315" s="157">
        <f>Calc!X315</f>
        <v>0.90483122063319277</v>
      </c>
      <c r="F315" s="157">
        <f>Calc!Y315</f>
        <v>6.0587880383340554E-3</v>
      </c>
      <c r="G315" s="157">
        <f>Calc!AN315</f>
        <v>1.0026668418413698</v>
      </c>
      <c r="H315" s="157">
        <f>Calc!AO315</f>
        <v>2.3350714911256599E-3</v>
      </c>
      <c r="I315" s="158">
        <f>Calc!AH315</f>
        <v>46436.627611977121</v>
      </c>
      <c r="J315" s="158">
        <f>Calc!AI315</f>
        <v>329.14394115777071</v>
      </c>
      <c r="K315" s="159">
        <f>Calc!AJ315</f>
        <v>-2.3138125791314357</v>
      </c>
      <c r="L315" s="159">
        <f>Calc!AK315</f>
        <v>1.6089130096871664</v>
      </c>
      <c r="M315" s="157" t="str">
        <f>Calc!AP315</f>
        <v>Out of range</v>
      </c>
      <c r="N315" s="157" t="e">
        <f>Calc!AQ315</f>
        <v>#VALUE!</v>
      </c>
      <c r="O315" s="157" t="str">
        <f>Calc!AW315</f>
        <v>Out of range</v>
      </c>
      <c r="P315" s="157">
        <f>Calc!AX315</f>
        <v>0</v>
      </c>
      <c r="Q315" s="159" t="e">
        <f>Calc!BB315</f>
        <v>#VALUE!</v>
      </c>
      <c r="R315" s="159" t="e">
        <f>Calc!BC315</f>
        <v>#VALUE!</v>
      </c>
      <c r="S315" s="156">
        <f>Input!E315</f>
        <v>0</v>
      </c>
    </row>
    <row r="316" spans="1:19" x14ac:dyDescent="0.2">
      <c r="A316" s="1">
        <f>Input!A316</f>
        <v>9318</v>
      </c>
      <c r="B316" s="1" t="str">
        <f>Input!B316</f>
        <v>ZPT-LB-3,3</v>
      </c>
      <c r="C316" s="99">
        <f>Calc!O316*1000</f>
        <v>290.8754673425334</v>
      </c>
      <c r="D316" s="99">
        <f>Calc!P316*1000</f>
        <v>9.4867928934479193E-2</v>
      </c>
      <c r="E316" s="99">
        <f>Calc!X316</f>
        <v>1.0480254927315564</v>
      </c>
      <c r="F316" s="99">
        <f>Calc!Y316</f>
        <v>2.718801723083072E-3</v>
      </c>
      <c r="G316" s="99">
        <f>Calc!AN316</f>
        <v>0.11517608159850391</v>
      </c>
      <c r="H316" s="5">
        <f>Calc!AO316</f>
        <v>1.1669587785823874E-3</v>
      </c>
      <c r="I316" s="8">
        <f>Calc!AH316</f>
        <v>98.026572508555304</v>
      </c>
      <c r="J316" s="8">
        <f>Calc!AI316</f>
        <v>1.0247414260090419</v>
      </c>
      <c r="K316" s="77">
        <f>Calc!AJ316</f>
        <v>49.395103850788487</v>
      </c>
      <c r="L316" s="77">
        <f>Calc!AK316</f>
        <v>5.7937550555270301</v>
      </c>
      <c r="M316" s="99">
        <f>Calc!AP316</f>
        <v>12.6839</v>
      </c>
      <c r="N316" s="99">
        <f>Calc!AQ316</f>
        <v>0.16550000000000001</v>
      </c>
      <c r="O316" s="99">
        <f>Calc!AW316</f>
        <v>12.592000000000001</v>
      </c>
      <c r="P316" s="99">
        <f>Calc!AX316</f>
        <v>0.15793282910000001</v>
      </c>
      <c r="Q316" s="77">
        <f>Calc!BB316</f>
        <v>51.184670174032284</v>
      </c>
      <c r="R316" s="77">
        <f>Calc!BC316</f>
        <v>6.0037041283493222</v>
      </c>
      <c r="S316" s="1">
        <f>Input!E316</f>
        <v>3.3</v>
      </c>
    </row>
    <row r="317" spans="1:19" s="156" customFormat="1" x14ac:dyDescent="0.2">
      <c r="A317" s="156">
        <f>Input!A317</f>
        <v>9186</v>
      </c>
      <c r="B317" s="156" t="str">
        <f>Input!B317</f>
        <v>Hu1-13</v>
      </c>
      <c r="C317" s="157">
        <f>Calc!O317*1000</f>
        <v>13713.948290846196</v>
      </c>
      <c r="D317" s="157">
        <f>Calc!P317*1000</f>
        <v>0.75087729028224326</v>
      </c>
      <c r="E317" s="157">
        <f>Calc!X317</f>
        <v>0.9286344695312817</v>
      </c>
      <c r="F317" s="157">
        <f>Calc!Y317</f>
        <v>4.7062717118898471E-3</v>
      </c>
      <c r="G317" s="157">
        <f>Calc!AN317</f>
        <v>1.0044584088149695</v>
      </c>
      <c r="H317" s="157">
        <f>Calc!AO317</f>
        <v>2.7109973157884897E-3</v>
      </c>
      <c r="I317" s="158">
        <f>Calc!AH317</f>
        <v>45326.424174404776</v>
      </c>
      <c r="J317" s="158">
        <f>Calc!AI317</f>
        <v>260.24438911129278</v>
      </c>
      <c r="K317" s="159">
        <f>Calc!AJ317</f>
        <v>-0.40578326945805987</v>
      </c>
      <c r="L317" s="159">
        <f>Calc!AK317</f>
        <v>1.0392367438466594</v>
      </c>
      <c r="M317" s="157" t="str">
        <f>Calc!AP317</f>
        <v>Out of range</v>
      </c>
      <c r="N317" s="157" t="e">
        <f>Calc!AQ317</f>
        <v>#VALUE!</v>
      </c>
      <c r="O317" s="157" t="str">
        <f>Calc!AW317</f>
        <v>Out of range</v>
      </c>
      <c r="P317" s="157">
        <f>Calc!AX317</f>
        <v>154.16488065350001</v>
      </c>
      <c r="Q317" s="159" t="e">
        <f>Calc!BB317</f>
        <v>#VALUE!</v>
      </c>
      <c r="R317" s="159" t="e">
        <f>Calc!BC317</f>
        <v>#VALUE!</v>
      </c>
      <c r="S317" s="156">
        <f>Input!E317</f>
        <v>0</v>
      </c>
    </row>
    <row r="318" spans="1:19" x14ac:dyDescent="0.2">
      <c r="A318" s="1">
        <f>Input!A318</f>
        <v>9319</v>
      </c>
      <c r="B318" s="1" t="str">
        <f>Input!B318</f>
        <v>ZPT-LB-3,8</v>
      </c>
      <c r="C318" s="99">
        <f>Calc!O318*1000</f>
        <v>465.16602437983647</v>
      </c>
      <c r="D318" s="99">
        <f>Calc!P318*1000</f>
        <v>4.4572240639724821E-2</v>
      </c>
      <c r="E318" s="99">
        <f>Calc!X318</f>
        <v>1.3428080720754352</v>
      </c>
      <c r="F318" s="99">
        <f>Calc!Y318</f>
        <v>2.3644623906301883E-3</v>
      </c>
      <c r="G318" s="99">
        <f>Calc!AN318</f>
        <v>9.4176980101248531E-2</v>
      </c>
      <c r="H318" s="5">
        <f>Calc!AO318</f>
        <v>6.8617871579040315E-4</v>
      </c>
      <c r="I318" s="8">
        <f>Calc!AH318</f>
        <v>100.06454186671309</v>
      </c>
      <c r="J318" s="8">
        <f>Calc!AI318</f>
        <v>0.75000334825937176</v>
      </c>
      <c r="K318" s="77">
        <f>Calc!AJ318</f>
        <v>42.948067867206952</v>
      </c>
      <c r="L318" s="77">
        <f>Calc!AK318</f>
        <v>3.0771203974994177</v>
      </c>
      <c r="M318" s="99">
        <f>Calc!AP318</f>
        <v>10.3279</v>
      </c>
      <c r="N318" s="99">
        <f>Calc!AQ318</f>
        <v>9.1999999999999998E-2</v>
      </c>
      <c r="O318" s="99">
        <f>Calc!AW318</f>
        <v>10.2538</v>
      </c>
      <c r="P318" s="99">
        <f>Calc!AX318</f>
        <v>8.9723785799999997E-2</v>
      </c>
      <c r="Q318" s="77">
        <f>Calc!BB318</f>
        <v>44.210927044372426</v>
      </c>
      <c r="R318" s="77">
        <f>Calc!BC318</f>
        <v>3.1676209026560178</v>
      </c>
      <c r="S318" s="1">
        <f>Input!E318</f>
        <v>3.8</v>
      </c>
    </row>
    <row r="319" spans="1:19" s="156" customFormat="1" x14ac:dyDescent="0.2">
      <c r="A319" s="156">
        <f>Input!A319</f>
        <v>9186</v>
      </c>
      <c r="B319" s="156" t="str">
        <f>Input!B319</f>
        <v>Hu1-13</v>
      </c>
      <c r="C319" s="157">
        <f>Calc!O319*1000</f>
        <v>13711.014987591127</v>
      </c>
      <c r="D319" s="157">
        <f>Calc!P319*1000</f>
        <v>0.93578953145004862</v>
      </c>
      <c r="E319" s="157">
        <f>Calc!X319</f>
        <v>0.92442377905310968</v>
      </c>
      <c r="F319" s="157">
        <f>Calc!Y319</f>
        <v>5.3974345791004087E-3</v>
      </c>
      <c r="G319" s="157">
        <f>Calc!AN319</f>
        <v>1.0031065720304282</v>
      </c>
      <c r="H319" s="157">
        <f>Calc!AO319</f>
        <v>2.8177364865035808E-3</v>
      </c>
      <c r="I319" s="158">
        <f>Calc!AH319</f>
        <v>45461.87727657958</v>
      </c>
      <c r="J319" s="158">
        <f>Calc!AI319</f>
        <v>294.54355469462661</v>
      </c>
      <c r="K319" s="159">
        <f>Calc!AJ319</f>
        <v>-0.39763713779539245</v>
      </c>
      <c r="L319" s="159">
        <f>Calc!AK319</f>
        <v>1.5969995262619159</v>
      </c>
      <c r="M319" s="157" t="str">
        <f>Calc!AP319</f>
        <v>Out of range</v>
      </c>
      <c r="N319" s="157" t="e">
        <f>Calc!AQ319</f>
        <v>#VALUE!</v>
      </c>
      <c r="O319" s="157" t="str">
        <f>Calc!AW319</f>
        <v>Out of range</v>
      </c>
      <c r="P319" s="157">
        <f>Calc!AX319</f>
        <v>213.7207078552</v>
      </c>
      <c r="Q319" s="159" t="e">
        <f>Calc!BB319</f>
        <v>#VALUE!</v>
      </c>
      <c r="R319" s="159" t="e">
        <f>Calc!BC319</f>
        <v>#VALUE!</v>
      </c>
      <c r="S319" s="156">
        <f>Input!E319</f>
        <v>0</v>
      </c>
    </row>
    <row r="320" spans="1:19" x14ac:dyDescent="0.2">
      <c r="A320" s="1">
        <f>Input!A320</f>
        <v>9320</v>
      </c>
      <c r="B320" s="1" t="str">
        <f>Input!B320</f>
        <v>ZPT-LB-4,6</v>
      </c>
      <c r="C320" s="99">
        <f>Calc!O320*1000</f>
        <v>605.16786643249168</v>
      </c>
      <c r="D320" s="99">
        <f>Calc!P320*1000</f>
        <v>6.4298328975836982E-2</v>
      </c>
      <c r="E320" s="99">
        <f>Calc!X320</f>
        <v>0.4026413200766798</v>
      </c>
      <c r="F320" s="99">
        <f>Calc!Y320</f>
        <v>7.3909883336920014E-4</v>
      </c>
      <c r="G320" s="99">
        <f>Calc!AN320</f>
        <v>7.1566907734483265E-2</v>
      </c>
      <c r="H320" s="5">
        <f>Calc!AO320</f>
        <v>5.899115762250123E-4</v>
      </c>
      <c r="I320" s="8">
        <f>Calc!AH320</f>
        <v>329.69128951746575</v>
      </c>
      <c r="J320" s="8">
        <f>Calc!AI320</f>
        <v>2.7839292437208458</v>
      </c>
      <c r="K320" s="77">
        <f>Calc!AJ320</f>
        <v>54.308095768596857</v>
      </c>
      <c r="L320" s="77">
        <f>Calc!AK320</f>
        <v>3.2622947146327252</v>
      </c>
      <c r="M320" s="99">
        <f>Calc!AP320</f>
        <v>7.6715</v>
      </c>
      <c r="N320" s="99">
        <f>Calc!AQ320</f>
        <v>7.1800000000000003E-2</v>
      </c>
      <c r="O320" s="99">
        <f>Calc!AW320</f>
        <v>7.6547000000000001</v>
      </c>
      <c r="P320" s="99">
        <f>Calc!AX320</f>
        <v>6.12645104E-2</v>
      </c>
      <c r="Q320" s="77">
        <f>Calc!BB320</f>
        <v>55.495824727143813</v>
      </c>
      <c r="R320" s="77">
        <f>Calc!BC320</f>
        <v>3.3336556042696075</v>
      </c>
      <c r="S320" s="1">
        <f>Input!E320</f>
        <v>4.5999999999999996</v>
      </c>
    </row>
    <row r="321" spans="1:19" s="156" customFormat="1" x14ac:dyDescent="0.2">
      <c r="A321" s="156">
        <f>Input!A321</f>
        <v>9186</v>
      </c>
      <c r="B321" s="156" t="str">
        <f>Input!B321</f>
        <v>Hu1-13</v>
      </c>
      <c r="C321" s="157">
        <f>Calc!O321*1000</f>
        <v>13712.770130996207</v>
      </c>
      <c r="D321" s="157">
        <f>Calc!P321*1000</f>
        <v>0.95438122460338581</v>
      </c>
      <c r="E321" s="157">
        <f>Calc!X321</f>
        <v>0.91915727738208375</v>
      </c>
      <c r="F321" s="157">
        <f>Calc!Y321</f>
        <v>4.139379240477364E-3</v>
      </c>
      <c r="G321" s="157">
        <f>Calc!AN321</f>
        <v>1.0030549927081203</v>
      </c>
      <c r="H321" s="157">
        <f>Calc!AO321</f>
        <v>2.4395518157963817E-3</v>
      </c>
      <c r="I321" s="158">
        <f>Calc!AH321</f>
        <v>45725.862083985194</v>
      </c>
      <c r="J321" s="158">
        <f>Calc!AI321</f>
        <v>234.01385612055029</v>
      </c>
      <c r="K321" s="159">
        <f>Calc!AJ321</f>
        <v>1.1336000407364821</v>
      </c>
      <c r="L321" s="159">
        <f>Calc!AK321</f>
        <v>1.7730152505739729</v>
      </c>
      <c r="M321" s="157" t="str">
        <f>Calc!AP321</f>
        <v>Out of range</v>
      </c>
      <c r="N321" s="157" t="e">
        <f>Calc!AQ321</f>
        <v>#VALUE!</v>
      </c>
      <c r="O321" s="157" t="str">
        <f>Calc!AW321</f>
        <v>Out of range</v>
      </c>
      <c r="P321" s="157">
        <f>Calc!AX321</f>
        <v>311.23725527750003</v>
      </c>
      <c r="Q321" s="159" t="e">
        <f>Calc!BB321</f>
        <v>#VALUE!</v>
      </c>
      <c r="R321" s="159" t="e">
        <f>Calc!BC321</f>
        <v>#VALUE!</v>
      </c>
      <c r="S321" s="156">
        <f>Input!E321</f>
        <v>0</v>
      </c>
    </row>
    <row r="322" spans="1:19" x14ac:dyDescent="0.2">
      <c r="A322" s="1">
        <f>Input!A322</f>
        <v>9325</v>
      </c>
      <c r="B322" s="1" t="str">
        <f>Input!B322</f>
        <v>ZPT-LB-13</v>
      </c>
      <c r="C322" s="99">
        <f>Calc!O322*1000</f>
        <v>680.90019015711448</v>
      </c>
      <c r="D322" s="99">
        <f>Calc!P322*1000</f>
        <v>0.20266367288374207</v>
      </c>
      <c r="E322" s="99">
        <f>Calc!X322</f>
        <v>0.51880900283554376</v>
      </c>
      <c r="F322" s="99">
        <f>Calc!Y322</f>
        <v>2.075468561988579E-3</v>
      </c>
      <c r="G322" s="99">
        <f>Calc!AN322</f>
        <v>6.5110708412108448E-2</v>
      </c>
      <c r="H322" s="5">
        <f>Calc!AO322</f>
        <v>5.9538644659086308E-4</v>
      </c>
      <c r="I322" s="8">
        <f>Calc!AH322</f>
        <v>262.24446204254298</v>
      </c>
      <c r="J322" s="8">
        <f>Calc!AI322</f>
        <v>2.6162969680770218</v>
      </c>
      <c r="K322" s="77">
        <f>Calc!AJ322</f>
        <v>37.398915560739709</v>
      </c>
      <c r="L322" s="77">
        <f>Calc!AK322</f>
        <v>2.2723132291525565</v>
      </c>
      <c r="M322" s="99">
        <f>Calc!AP322</f>
        <v>7.0754999999999999</v>
      </c>
      <c r="N322" s="99">
        <f>Calc!AQ322</f>
        <v>6.4000000000000001E-2</v>
      </c>
      <c r="O322" s="99">
        <f>Calc!AW322</f>
        <v>7.0557999999999996</v>
      </c>
      <c r="P322" s="99">
        <f>Calc!AX322</f>
        <v>6.2256441699999998E-2</v>
      </c>
      <c r="Q322" s="77">
        <f>Calc!BB322</f>
        <v>38.152203535436144</v>
      </c>
      <c r="R322" s="77">
        <f>Calc!BC322</f>
        <v>2.3180918229281673</v>
      </c>
      <c r="S322" s="1">
        <f>Input!E322</f>
        <v>13</v>
      </c>
    </row>
    <row r="323" spans="1:19" s="156" customFormat="1" x14ac:dyDescent="0.2">
      <c r="A323" s="156">
        <f>Input!A323</f>
        <v>9186</v>
      </c>
      <c r="B323" s="156" t="str">
        <f>Input!B323</f>
        <v>Hu1-13</v>
      </c>
      <c r="C323" s="157">
        <f>Calc!O323*1000</f>
        <v>13715.324616477146</v>
      </c>
      <c r="D323" s="157">
        <f>Calc!P323*1000</f>
        <v>7.1969300835687617</v>
      </c>
      <c r="E323" s="157">
        <f>Calc!X323</f>
        <v>0.95374560874912795</v>
      </c>
      <c r="F323" s="157">
        <f>Calc!Y323</f>
        <v>6.8567858778131804E-3</v>
      </c>
      <c r="G323" s="157">
        <f>Calc!AN323</f>
        <v>1.0056037383460426</v>
      </c>
      <c r="H323" s="157">
        <f>Calc!AO323</f>
        <v>3.8746049485445747E-3</v>
      </c>
      <c r="I323" s="158">
        <f>Calc!AH323</f>
        <v>44187.782847159368</v>
      </c>
      <c r="J323" s="158">
        <f>Calc!AI323</f>
        <v>359.68079183339495</v>
      </c>
      <c r="K323" s="159">
        <f>Calc!AJ323</f>
        <v>2.8135033605281023</v>
      </c>
      <c r="L323" s="159">
        <f>Calc!AK323</f>
        <v>2.4865841738614258</v>
      </c>
      <c r="M323" s="157" t="str">
        <f>Calc!AP323</f>
        <v>Out of range</v>
      </c>
      <c r="N323" s="157" t="e">
        <f>Calc!AQ323</f>
        <v>#VALUE!</v>
      </c>
      <c r="O323" s="157" t="str">
        <f>Calc!AW323</f>
        <v>Out of range</v>
      </c>
      <c r="P323" s="157">
        <f>Calc!AX323</f>
        <v>322.59494066859997</v>
      </c>
      <c r="Q323" s="159" t="e">
        <f>Calc!BB323</f>
        <v>#VALUE!</v>
      </c>
      <c r="R323" s="159" t="e">
        <f>Calc!BC323</f>
        <v>#VALUE!</v>
      </c>
      <c r="S323" s="156">
        <f>Input!E323</f>
        <v>0</v>
      </c>
    </row>
    <row r="324" spans="1:19" x14ac:dyDescent="0.2">
      <c r="A324" s="1">
        <f>Input!A324</f>
        <v>9329</v>
      </c>
      <c r="B324" s="1" t="str">
        <f>Input!B324</f>
        <v>ZPT-LB-17,3</v>
      </c>
      <c r="C324" s="99">
        <f>Calc!O324*1000</f>
        <v>933.49677047223076</v>
      </c>
      <c r="D324" s="99">
        <f>Calc!P324*1000</f>
        <v>7.6700963631205654E-2</v>
      </c>
      <c r="E324" s="99">
        <f>Calc!X324</f>
        <v>0.42525923974431851</v>
      </c>
      <c r="F324" s="99">
        <f>Calc!Y324</f>
        <v>1.4421418265117983E-3</v>
      </c>
      <c r="G324" s="99">
        <f>Calc!AN324</f>
        <v>6.210969807730312E-2</v>
      </c>
      <c r="H324" s="5">
        <f>Calc!AO324</f>
        <v>5.1133316946621341E-4</v>
      </c>
      <c r="I324" s="8">
        <f>Calc!AH324</f>
        <v>418.3723685648194</v>
      </c>
      <c r="J324" s="8">
        <f>Calc!AI324</f>
        <v>3.7249612551221754</v>
      </c>
      <c r="K324" s="77">
        <f>Calc!AJ324</f>
        <v>36.41378223988778</v>
      </c>
      <c r="L324" s="77">
        <f>Calc!AK324</f>
        <v>1.7635684174975581</v>
      </c>
      <c r="M324" s="99">
        <f>Calc!AP324</f>
        <v>6.7458999999999998</v>
      </c>
      <c r="N324" s="99">
        <f>Calc!AQ324</f>
        <v>5.8099999999999999E-2</v>
      </c>
      <c r="O324" s="99">
        <f>Calc!AW324</f>
        <v>6.7340999999999998</v>
      </c>
      <c r="P324" s="99">
        <f>Calc!AX324</f>
        <v>5.9687920700000001E-2</v>
      </c>
      <c r="Q324" s="77">
        <f>Calc!BB324</f>
        <v>37.113468006211534</v>
      </c>
      <c r="R324" s="77">
        <f>Calc!BC324</f>
        <v>1.7974660435371139</v>
      </c>
      <c r="S324" s="1">
        <f>Input!E324</f>
        <v>17.3</v>
      </c>
    </row>
    <row r="325" spans="1:19" s="156" customFormat="1" x14ac:dyDescent="0.2">
      <c r="A325" s="156">
        <f>Input!A325</f>
        <v>9186</v>
      </c>
      <c r="B325" s="156" t="str">
        <f>Input!B325</f>
        <v>Hu1-13</v>
      </c>
      <c r="C325" s="157">
        <f>Calc!O325*1000</f>
        <v>13708.992469731447</v>
      </c>
      <c r="D325" s="157">
        <f>Calc!P325*1000</f>
        <v>5.7348910667501984</v>
      </c>
      <c r="E325" s="157">
        <f>Calc!X325</f>
        <v>0.95899467082441692</v>
      </c>
      <c r="F325" s="157">
        <f>Calc!Y325</f>
        <v>5.8638918913712437E-3</v>
      </c>
      <c r="G325" s="157">
        <f>Calc!AN325</f>
        <v>1.0029003391371383</v>
      </c>
      <c r="H325" s="157">
        <f>Calc!AO325</f>
        <v>3.7389994812461252E-3</v>
      </c>
      <c r="I325" s="158">
        <f>Calc!AH325</f>
        <v>43807.544877593376</v>
      </c>
      <c r="J325" s="158">
        <f>Calc!AI325</f>
        <v>313.19484574775123</v>
      </c>
      <c r="K325" s="159">
        <f>Calc!AJ325</f>
        <v>-0.13893707151657608</v>
      </c>
      <c r="L325" s="159">
        <f>Calc!AK325</f>
        <v>2.564304145465822</v>
      </c>
      <c r="M325" s="157" t="str">
        <f>Calc!AP325</f>
        <v>Out of range</v>
      </c>
      <c r="N325" s="157" t="e">
        <f>Calc!AQ325</f>
        <v>#VALUE!</v>
      </c>
      <c r="O325" s="157" t="str">
        <f>Calc!AW325</f>
        <v>Out of range</v>
      </c>
      <c r="P325" s="157">
        <f>Calc!AX325</f>
        <v>306.84178792170002</v>
      </c>
      <c r="Q325" s="159" t="e">
        <f>Calc!BB325</f>
        <v>#VALUE!</v>
      </c>
      <c r="R325" s="159" t="e">
        <f>Calc!BC325</f>
        <v>#VALUE!</v>
      </c>
      <c r="S325" s="156">
        <f>Input!E325</f>
        <v>0</v>
      </c>
    </row>
    <row r="326" spans="1:19" x14ac:dyDescent="0.2">
      <c r="A326" s="1">
        <f>Input!A326</f>
        <v>9337</v>
      </c>
      <c r="B326" s="1" t="str">
        <f>Input!B326</f>
        <v>ZPT-LB-27,8</v>
      </c>
      <c r="C326" s="99">
        <f>Calc!O326*1000</f>
        <v>644.1493978801949</v>
      </c>
      <c r="D326" s="99">
        <f>Calc!P326*1000</f>
        <v>0.12349065160937155</v>
      </c>
      <c r="E326" s="99">
        <f>Calc!X326</f>
        <v>0.3725398837913656</v>
      </c>
      <c r="F326" s="99">
        <f>Calc!Y326</f>
        <v>1.4733380845254357E-3</v>
      </c>
      <c r="G326" s="99">
        <f>Calc!AN326</f>
        <v>5.7712729987981104E-2</v>
      </c>
      <c r="H326" s="5">
        <f>Calc!AO326</f>
        <v>8.3923689446549379E-4</v>
      </c>
      <c r="I326" s="8">
        <f>Calc!AH326</f>
        <v>305.80530780172052</v>
      </c>
      <c r="J326" s="8">
        <f>Calc!AI326</f>
        <v>4.6080600797748934</v>
      </c>
      <c r="K326" s="77">
        <f>Calc!AJ326</f>
        <v>34.661828337053002</v>
      </c>
      <c r="L326" s="77">
        <f>Calc!AK326</f>
        <v>3.9746410949135988</v>
      </c>
      <c r="M326" s="99">
        <f>Calc!AP326</f>
        <v>6.2655000000000003</v>
      </c>
      <c r="N326" s="99">
        <f>Calc!AQ326</f>
        <v>0.1022</v>
      </c>
      <c r="O326" s="99">
        <f>Calc!AW326</f>
        <v>6.2506000000000004</v>
      </c>
      <c r="P326" s="99">
        <f>Calc!AX326</f>
        <v>8.9902989700000005E-2</v>
      </c>
      <c r="Q326" s="77">
        <f>Calc!BB326</f>
        <v>35.279607447758082</v>
      </c>
      <c r="R326" s="77">
        <f>Calc!BC326</f>
        <v>4.0454912091745978</v>
      </c>
      <c r="S326" s="1">
        <f>Input!E326</f>
        <v>27.8</v>
      </c>
    </row>
    <row r="327" spans="1:19" s="156" customFormat="1" x14ac:dyDescent="0.2">
      <c r="A327" s="156">
        <f>Input!A327</f>
        <v>9186</v>
      </c>
      <c r="B327" s="156" t="str">
        <f>Input!B327</f>
        <v>Hu1-13</v>
      </c>
      <c r="C327" s="157">
        <f>Calc!O327*1000</f>
        <v>13708.992469731447</v>
      </c>
      <c r="D327" s="157">
        <f>Calc!P327*1000</f>
        <v>5.7348910667501984</v>
      </c>
      <c r="E327" s="157">
        <f>Calc!X327</f>
        <v>0.95899467082441692</v>
      </c>
      <c r="F327" s="157">
        <f>Calc!Y327</f>
        <v>5.8638918913712437E-3</v>
      </c>
      <c r="G327" s="157">
        <f>Calc!AN327</f>
        <v>1.0029003391371383</v>
      </c>
      <c r="H327" s="157">
        <f>Calc!AO327</f>
        <v>3.7389994812461252E-3</v>
      </c>
      <c r="I327" s="158">
        <f>Calc!AH327</f>
        <v>43807.544877593376</v>
      </c>
      <c r="J327" s="158">
        <f>Calc!AI327</f>
        <v>313.19484574775123</v>
      </c>
      <c r="K327" s="159">
        <f>Calc!AJ327</f>
        <v>-0.13893707151657608</v>
      </c>
      <c r="L327" s="159">
        <f>Calc!AK327</f>
        <v>2.564304145465822</v>
      </c>
      <c r="M327" s="157" t="str">
        <f>Calc!AP327</f>
        <v>Out of range</v>
      </c>
      <c r="N327" s="157" t="e">
        <f>Calc!AQ327</f>
        <v>#VALUE!</v>
      </c>
      <c r="O327" s="157" t="str">
        <f>Calc!AW327</f>
        <v>Out of range</v>
      </c>
      <c r="P327" s="157">
        <f>Calc!AX327</f>
        <v>290.9732826403</v>
      </c>
      <c r="Q327" s="159" t="e">
        <f>Calc!BB327</f>
        <v>#VALUE!</v>
      </c>
      <c r="R327" s="159" t="e">
        <f>Calc!BC327</f>
        <v>#VALUE!</v>
      </c>
      <c r="S327" s="156">
        <f>Input!E327</f>
        <v>0</v>
      </c>
    </row>
    <row r="328" spans="1:19" x14ac:dyDescent="0.2">
      <c r="A328" s="56"/>
      <c r="B328" s="56"/>
      <c r="C328" s="106"/>
      <c r="D328" s="106"/>
      <c r="E328" s="106"/>
      <c r="F328" s="106"/>
      <c r="G328" s="106"/>
      <c r="H328" s="70"/>
      <c r="I328" s="72"/>
      <c r="J328" s="72"/>
      <c r="K328" s="107"/>
      <c r="L328" s="107"/>
      <c r="M328" s="106"/>
      <c r="N328" s="106"/>
      <c r="O328" s="106"/>
      <c r="P328" s="106"/>
      <c r="Q328" s="107"/>
      <c r="R328" s="107"/>
      <c r="S328" s="56"/>
    </row>
    <row r="329" spans="1:19" s="156" customFormat="1" x14ac:dyDescent="0.2">
      <c r="A329" s="156">
        <f>Input!A329</f>
        <v>9186</v>
      </c>
      <c r="B329" s="156" t="str">
        <f>Input!B329</f>
        <v>Hu1-13</v>
      </c>
      <c r="C329" s="157">
        <f>Calc!O329*1000</f>
        <v>13711.091868086898</v>
      </c>
      <c r="D329" s="157">
        <f>Calc!P329*1000</f>
        <v>1.2358979430458399</v>
      </c>
      <c r="E329" s="157">
        <f>Calc!X329</f>
        <v>0.96924346814877249</v>
      </c>
      <c r="F329" s="157">
        <f>Calc!Y329</f>
        <v>8.3889800842070154E-3</v>
      </c>
      <c r="G329" s="157">
        <f>Calc!AN329</f>
        <v>0.99887631984026171</v>
      </c>
      <c r="H329" s="157">
        <f>Calc!AO329</f>
        <v>2.6930875216927014E-3</v>
      </c>
      <c r="I329" s="158">
        <f>Calc!AH329</f>
        <v>43177.020278087795</v>
      </c>
      <c r="J329" s="158">
        <f>Calc!AI329</f>
        <v>391.39706687469908</v>
      </c>
      <c r="K329" s="159">
        <f>Calc!AJ329</f>
        <v>-0.50435671553228367</v>
      </c>
      <c r="L329" s="159">
        <f>Calc!AK329</f>
        <v>1.5158416685064751</v>
      </c>
      <c r="M329" s="157">
        <f>Calc!AP329</f>
        <v>855.08230000000003</v>
      </c>
      <c r="N329" s="157" t="e">
        <f>Calc!AQ329</f>
        <v>#VALUE!</v>
      </c>
      <c r="O329" s="157">
        <f>Calc!AW329</f>
        <v>855.08040000000005</v>
      </c>
      <c r="P329" s="157">
        <f>Calc!AX329</f>
        <v>337.53375895660002</v>
      </c>
      <c r="Q329" s="159">
        <f>Calc!BB329</f>
        <v>-5.6533158107212413</v>
      </c>
      <c r="R329" s="159">
        <f>Calc!BC329</f>
        <v>17.826387589509618</v>
      </c>
      <c r="S329" s="156">
        <f>Input!E329</f>
        <v>0</v>
      </c>
    </row>
    <row r="330" spans="1:19" x14ac:dyDescent="0.2">
      <c r="A330" s="1">
        <f>Input!A330</f>
        <v>9340</v>
      </c>
      <c r="B330" s="1" t="str">
        <f>Input!B330</f>
        <v>ZPT-LB-33,9</v>
      </c>
      <c r="C330" s="99">
        <f>Calc!O330*1000</f>
        <v>735.17438702600089</v>
      </c>
      <c r="D330" s="99">
        <f>Calc!P330*1000</f>
        <v>0.10790996817641692</v>
      </c>
      <c r="E330" s="99">
        <f>Calc!X330</f>
        <v>0.44159106694069172</v>
      </c>
      <c r="F330" s="99">
        <f>Calc!Y330</f>
        <v>1.3917163496656127E-3</v>
      </c>
      <c r="G330" s="99">
        <f>Calc!AN330</f>
        <v>4.5238481071705049E-2</v>
      </c>
      <c r="H330" s="5">
        <f>Calc!AO330</f>
        <v>4.5975709497041449E-4</v>
      </c>
      <c r="I330" s="8">
        <f>Calc!AH330</f>
        <v>230.70530379393304</v>
      </c>
      <c r="J330" s="8">
        <f>Calc!AI330</f>
        <v>2.4545663504034665</v>
      </c>
      <c r="K330" s="77">
        <f>Calc!AJ330</f>
        <v>25.844508049175595</v>
      </c>
      <c r="L330" s="77">
        <f>Calc!AK330</f>
        <v>2.3417937228380605</v>
      </c>
      <c r="M330" s="99">
        <f>Calc!AP330</f>
        <v>4.9240000000000004</v>
      </c>
      <c r="N330" s="99">
        <f>Calc!AQ330</f>
        <v>5.16E-2</v>
      </c>
      <c r="O330" s="99">
        <f>Calc!AW330</f>
        <v>4.9082999999999997</v>
      </c>
      <c r="P330" s="99">
        <f>Calc!AX330</f>
        <v>5.7509637000000002E-2</v>
      </c>
      <c r="Q330" s="77">
        <f>Calc!BB330</f>
        <v>26.20552986629793</v>
      </c>
      <c r="R330" s="77">
        <f>Calc!BC330</f>
        <v>2.3745100491804303</v>
      </c>
      <c r="S330" s="1">
        <f>Input!E330</f>
        <v>33.9</v>
      </c>
    </row>
    <row r="331" spans="1:19" s="156" customFormat="1" x14ac:dyDescent="0.2">
      <c r="A331" s="156">
        <f>Input!A331</f>
        <v>9186</v>
      </c>
      <c r="B331" s="156" t="str">
        <f>Input!B331</f>
        <v>Hu1-13</v>
      </c>
      <c r="C331" s="157">
        <f>Calc!O331*1000</f>
        <v>13711.396752656436</v>
      </c>
      <c r="D331" s="157">
        <f>Calc!P331*1000</f>
        <v>1.2927468103884734</v>
      </c>
      <c r="E331" s="157">
        <f>Calc!X331</f>
        <v>0.94624209094114686</v>
      </c>
      <c r="F331" s="157">
        <f>Calc!Y331</f>
        <v>8.64982495243748E-3</v>
      </c>
      <c r="G331" s="157">
        <f>Calc!AN331</f>
        <v>1.0060927573645733</v>
      </c>
      <c r="H331" s="157">
        <f>Calc!AO331</f>
        <v>3.6818482753873741E-3</v>
      </c>
      <c r="I331" s="158">
        <f>Calc!AH331</f>
        <v>44547.080844413111</v>
      </c>
      <c r="J331" s="158">
        <f>Calc!AI331</f>
        <v>438.61499092731691</v>
      </c>
      <c r="K331" s="159">
        <f>Calc!AJ331</f>
        <v>1.5477079935117821</v>
      </c>
      <c r="L331" s="159">
        <f>Calc!AK331</f>
        <v>3.1870239384044488</v>
      </c>
      <c r="M331" s="157" t="str">
        <f>Calc!AP331</f>
        <v>Out of range</v>
      </c>
      <c r="N331" s="157" t="e">
        <f>Calc!AQ331</f>
        <v>#VALUE!</v>
      </c>
      <c r="O331" s="157" t="str">
        <f>Calc!AW331</f>
        <v>Out of range</v>
      </c>
      <c r="P331" s="157">
        <f>Calc!AX331</f>
        <v>278.2229845128</v>
      </c>
      <c r="Q331" s="159" t="e">
        <f>Calc!BB331</f>
        <v>#VALUE!</v>
      </c>
      <c r="R331" s="159" t="e">
        <f>Calc!BC331</f>
        <v>#VALUE!</v>
      </c>
      <c r="S331" s="156">
        <f>Input!E331</f>
        <v>0</v>
      </c>
    </row>
    <row r="332" spans="1:19" x14ac:dyDescent="0.2">
      <c r="A332" s="1">
        <f>Input!A332</f>
        <v>9343</v>
      </c>
      <c r="B332" s="1" t="str">
        <f>Input!B332</f>
        <v>ZPT-LB-38,4</v>
      </c>
      <c r="C332" s="99">
        <f>Calc!O332*1000</f>
        <v>1139.7174430353225</v>
      </c>
      <c r="D332" s="99">
        <f>Calc!P332*1000</f>
        <v>6.970291607871365E-2</v>
      </c>
      <c r="E332" s="99">
        <f>Calc!X332</f>
        <v>0.42169369343960317</v>
      </c>
      <c r="F332" s="99">
        <f>Calc!Y332</f>
        <v>1.2429160457333897E-3</v>
      </c>
      <c r="G332" s="99">
        <f>Calc!AN332</f>
        <v>3.7650886246666196E-2</v>
      </c>
      <c r="H332" s="5">
        <f>Calc!AO332</f>
        <v>3.0980279385524123E-4</v>
      </c>
      <c r="I332" s="8">
        <f>Calc!AH332</f>
        <v>312.64055664640233</v>
      </c>
      <c r="J332" s="8">
        <f>Calc!AI332</f>
        <v>2.7324958966825066</v>
      </c>
      <c r="K332" s="77">
        <f>Calc!AJ332</f>
        <v>20.143250669980127</v>
      </c>
      <c r="L332" s="77">
        <f>Calc!AK332</f>
        <v>1.413787320336175</v>
      </c>
      <c r="M332" s="99">
        <f>Calc!AP332</f>
        <v>4.1059999999999999</v>
      </c>
      <c r="N332" s="99">
        <f>Calc!AQ332</f>
        <v>3.6999999999999998E-2</v>
      </c>
      <c r="O332" s="99">
        <f>Calc!AW332</f>
        <v>4.0963000000000003</v>
      </c>
      <c r="P332" s="99">
        <f>Calc!AX332</f>
        <v>3.4791436000000002E-2</v>
      </c>
      <c r="Q332" s="77">
        <f>Calc!BB332</f>
        <v>20.377811770861495</v>
      </c>
      <c r="R332" s="77">
        <f>Calc!BC332</f>
        <v>1.4302517822775778</v>
      </c>
      <c r="S332" s="1">
        <f>Input!E332</f>
        <v>38.4</v>
      </c>
    </row>
    <row r="333" spans="1:19" s="156" customFormat="1" x14ac:dyDescent="0.2">
      <c r="A333" s="156">
        <f>Input!A333</f>
        <v>9186</v>
      </c>
      <c r="B333" s="156" t="str">
        <f>Input!B333</f>
        <v>Hu1-13</v>
      </c>
      <c r="C333" s="157">
        <f>Calc!O333*1000</f>
        <v>13708.164043379831</v>
      </c>
      <c r="D333" s="157">
        <f>Calc!P333*1000</f>
        <v>1.2036643446854738</v>
      </c>
      <c r="E333" s="157">
        <f>Calc!X333</f>
        <v>1.0062751221539721</v>
      </c>
      <c r="F333" s="157">
        <f>Calc!Y333</f>
        <v>7.4944296276478143E-3</v>
      </c>
      <c r="G333" s="157">
        <f>Calc!AN333</f>
        <v>1.004843137878868</v>
      </c>
      <c r="H333" s="157">
        <f>Calc!AO333</f>
        <v>3.4190464353980933E-3</v>
      </c>
      <c r="I333" s="158">
        <f>Calc!AH333</f>
        <v>41827.568618306526</v>
      </c>
      <c r="J333" s="158">
        <f>Calc!AI333</f>
        <v>342.47024411116729</v>
      </c>
      <c r="K333" s="159">
        <f>Calc!AJ333</f>
        <v>-0.4374582672540539</v>
      </c>
      <c r="L333" s="159">
        <f>Calc!AK333</f>
        <v>3.5339936343281559</v>
      </c>
      <c r="M333" s="157" t="str">
        <f>Calc!AP333</f>
        <v>Out of range</v>
      </c>
      <c r="N333" s="157" t="e">
        <f>Calc!AQ333</f>
        <v>#VALUE!</v>
      </c>
      <c r="O333" s="157" t="str">
        <f>Calc!AW333</f>
        <v>Out of range</v>
      </c>
      <c r="P333" s="157">
        <f>Calc!AX333</f>
        <v>223.30910905210001</v>
      </c>
      <c r="Q333" s="159" t="e">
        <f>Calc!BB333</f>
        <v>#VALUE!</v>
      </c>
      <c r="R333" s="159" t="e">
        <f>Calc!BC333</f>
        <v>#VALUE!</v>
      </c>
      <c r="S333" s="156">
        <f>Input!E333</f>
        <v>0</v>
      </c>
    </row>
    <row r="334" spans="1:19" x14ac:dyDescent="0.2">
      <c r="A334" s="1">
        <f>Input!A334</f>
        <v>9345</v>
      </c>
      <c r="B334" s="1" t="str">
        <f>Input!B334</f>
        <v>ZPT-LB-40</v>
      </c>
      <c r="C334" s="99">
        <f>Calc!O334*1000</f>
        <v>1027.5580501452</v>
      </c>
      <c r="D334" s="99">
        <f>Calc!P334*1000</f>
        <v>7.3762447613752599E-2</v>
      </c>
      <c r="E334" s="99">
        <f>Calc!X334</f>
        <v>0.41296931434752804</v>
      </c>
      <c r="F334" s="99">
        <f>Calc!Y334</f>
        <v>1.0878077335782263E-3</v>
      </c>
      <c r="G334" s="99">
        <f>Calc!AN334</f>
        <v>3.5202823443373089E-2</v>
      </c>
      <c r="H334" s="5">
        <f>Calc!AO334</f>
        <v>3.2148965431000656E-4</v>
      </c>
      <c r="I334" s="8">
        <f>Calc!AH334</f>
        <v>268.77308715354815</v>
      </c>
      <c r="J334" s="8">
        <f>Calc!AI334</f>
        <v>2.5545589692725192</v>
      </c>
      <c r="K334" s="77">
        <f>Calc!AJ334</f>
        <v>20.747949682708324</v>
      </c>
      <c r="L334" s="77">
        <f>Calc!AK334</f>
        <v>1.2850593317013999</v>
      </c>
      <c r="M334" s="99">
        <f>Calc!AP334</f>
        <v>3.8319999999999999</v>
      </c>
      <c r="N334" s="99">
        <f>Calc!AQ334</f>
        <v>3.5099999999999999E-2</v>
      </c>
      <c r="O334" s="99">
        <f>Calc!AW334</f>
        <v>3.8214000000000001</v>
      </c>
      <c r="P334" s="99">
        <f>Calc!AX334</f>
        <v>3.4388979899999998E-2</v>
      </c>
      <c r="Q334" s="77">
        <f>Calc!BB334</f>
        <v>20.973250795475476</v>
      </c>
      <c r="R334" s="77">
        <f>Calc!BC334</f>
        <v>1.2990153363439625</v>
      </c>
      <c r="S334" s="1">
        <f>Input!E334</f>
        <v>40</v>
      </c>
    </row>
    <row r="335" spans="1:19" s="156" customFormat="1" x14ac:dyDescent="0.2">
      <c r="A335" s="156">
        <f>Input!A335</f>
        <v>9186</v>
      </c>
      <c r="B335" s="156" t="str">
        <f>Input!B335</f>
        <v>Hu1-13</v>
      </c>
      <c r="C335" s="157">
        <f>Calc!O335*1000</f>
        <v>13711.202761984119</v>
      </c>
      <c r="D335" s="157">
        <f>Calc!P335*1000</f>
        <v>1.129099356472774</v>
      </c>
      <c r="E335" s="157">
        <f>Calc!X335</f>
        <v>0.97731464765900777</v>
      </c>
      <c r="F335" s="157">
        <f>Calc!Y335</f>
        <v>7.8287333413370117E-3</v>
      </c>
      <c r="G335" s="157">
        <f>Calc!AN335</f>
        <v>1.0035461775356271</v>
      </c>
      <c r="H335" s="157">
        <f>Calc!AO335</f>
        <v>3.6308601121583847E-3</v>
      </c>
      <c r="I335" s="158">
        <f>Calc!AH335</f>
        <v>43020.979951150897</v>
      </c>
      <c r="J335" s="158">
        <f>Calc!AI335</f>
        <v>378.12167268136596</v>
      </c>
      <c r="K335" s="159">
        <f>Calc!AJ335</f>
        <v>-0.8290661832281998</v>
      </c>
      <c r="L335" s="159">
        <f>Calc!AK335</f>
        <v>2.4758536961355917</v>
      </c>
      <c r="M335" s="157" t="str">
        <f>Calc!AP335</f>
        <v>Out of range</v>
      </c>
      <c r="N335" s="157" t="e">
        <f>Calc!AQ335</f>
        <v>#VALUE!</v>
      </c>
      <c r="O335" s="157" t="str">
        <f>Calc!AW335</f>
        <v>Out of range</v>
      </c>
      <c r="P335" s="157">
        <f>Calc!AX335</f>
        <v>258.00442663389998</v>
      </c>
      <c r="Q335" s="159" t="e">
        <f>Calc!BB335</f>
        <v>#VALUE!</v>
      </c>
      <c r="R335" s="159" t="e">
        <f>Calc!BC335</f>
        <v>#VALUE!</v>
      </c>
      <c r="S335" s="156">
        <f>Input!E335</f>
        <v>0</v>
      </c>
    </row>
    <row r="336" spans="1:19" x14ac:dyDescent="0.2">
      <c r="A336" s="1">
        <f>Input!A336</f>
        <v>9349</v>
      </c>
      <c r="B336" s="1" t="str">
        <f>Input!B336</f>
        <v>ZPT-LB-46,9</v>
      </c>
      <c r="C336" s="99">
        <f>Calc!O336*1000</f>
        <v>602.79422458797751</v>
      </c>
      <c r="D336" s="99">
        <f>Calc!P336*1000</f>
        <v>4.4986035165369219E-2</v>
      </c>
      <c r="E336" s="99">
        <f>Calc!X336</f>
        <v>0.80272614395313191</v>
      </c>
      <c r="F336" s="99">
        <f>Calc!Y336</f>
        <v>1.8390064198022887E-3</v>
      </c>
      <c r="G336" s="99">
        <f>Calc!AN336</f>
        <v>3.1972610255484479E-2</v>
      </c>
      <c r="H336" s="5">
        <f>Calc!AO336</f>
        <v>3.2406840223249671E-4</v>
      </c>
      <c r="I336" s="8">
        <f>Calc!AH336</f>
        <v>73.71025180360958</v>
      </c>
      <c r="J336" s="8">
        <f>Calc!AI336</f>
        <v>0.76593994713299152</v>
      </c>
      <c r="K336" s="77">
        <f>Calc!AJ336</f>
        <v>20.750430143729794</v>
      </c>
      <c r="L336" s="77">
        <f>Calc!AK336</f>
        <v>1.655249518625765</v>
      </c>
      <c r="M336" s="99">
        <f>Calc!AP336</f>
        <v>3.4746999999999999</v>
      </c>
      <c r="N336" s="99">
        <f>Calc!AQ336</f>
        <v>3.85E-2</v>
      </c>
      <c r="O336" s="99">
        <f>Calc!AW336</f>
        <v>3.4398</v>
      </c>
      <c r="P336" s="99">
        <f>Calc!AX336</f>
        <v>3.9724347899999998E-2</v>
      </c>
      <c r="Q336" s="77">
        <f>Calc!BB336</f>
        <v>20.953147694303091</v>
      </c>
      <c r="R336" s="77">
        <f>Calc!BC336</f>
        <v>1.6714218330452484</v>
      </c>
      <c r="S336" s="1">
        <f>Input!E336</f>
        <v>46.9</v>
      </c>
    </row>
    <row r="337" spans="1:19" s="156" customFormat="1" x14ac:dyDescent="0.2">
      <c r="A337" s="156">
        <f>Input!A337</f>
        <v>9186</v>
      </c>
      <c r="B337" s="156" t="str">
        <f>Input!B337</f>
        <v>Hu1-13</v>
      </c>
      <c r="C337" s="157">
        <f>Calc!O337*1000</f>
        <v>13713.382637341489</v>
      </c>
      <c r="D337" s="157">
        <f>Calc!P337*1000</f>
        <v>0.90733615358619202</v>
      </c>
      <c r="E337" s="157">
        <f>Calc!X337</f>
        <v>0.96985089107461697</v>
      </c>
      <c r="F337" s="157">
        <f>Calc!Y337</f>
        <v>8.1278561321624816E-3</v>
      </c>
      <c r="G337" s="157">
        <f>Calc!AN337</f>
        <v>1.0058997749612006</v>
      </c>
      <c r="H337" s="157">
        <f>Calc!AO337</f>
        <v>2.1930956921883634E-3</v>
      </c>
      <c r="I337" s="158">
        <f>Calc!AH337</f>
        <v>43460.641074884436</v>
      </c>
      <c r="J337" s="158">
        <f>Calc!AI337</f>
        <v>376.33546584909448</v>
      </c>
      <c r="K337" s="159">
        <f>Calc!AJ337</f>
        <v>2.2202501631236604</v>
      </c>
      <c r="L337" s="159">
        <f>Calc!AK337</f>
        <v>3.0473313469964283</v>
      </c>
      <c r="M337" s="157" t="str">
        <f>Calc!AP337</f>
        <v>Out of range</v>
      </c>
      <c r="N337" s="157" t="e">
        <f>Calc!AQ337</f>
        <v>#VALUE!</v>
      </c>
      <c r="O337" s="157" t="str">
        <f>Calc!AW337</f>
        <v>Out of range</v>
      </c>
      <c r="P337" s="157">
        <f>Calc!AX337</f>
        <v>319.337688066</v>
      </c>
      <c r="Q337" s="159" t="e">
        <f>Calc!BB337</f>
        <v>#VALUE!</v>
      </c>
      <c r="R337" s="159" t="e">
        <f>Calc!BC337</f>
        <v>#VALUE!</v>
      </c>
      <c r="S337" s="156">
        <f>Input!E337</f>
        <v>0</v>
      </c>
    </row>
    <row r="338" spans="1:19" x14ac:dyDescent="0.2">
      <c r="A338" s="56"/>
      <c r="B338" s="56"/>
      <c r="C338" s="106"/>
      <c r="D338" s="106"/>
      <c r="E338" s="106"/>
      <c r="F338" s="106"/>
      <c r="G338" s="106"/>
      <c r="H338" s="70"/>
      <c r="I338" s="72"/>
      <c r="J338" s="72"/>
      <c r="K338" s="107"/>
      <c r="L338" s="107"/>
      <c r="M338" s="106"/>
      <c r="N338" s="106"/>
      <c r="O338" s="106"/>
      <c r="P338" s="106"/>
      <c r="Q338" s="107"/>
      <c r="R338" s="107"/>
      <c r="S338" s="56"/>
    </row>
    <row r="339" spans="1:19" s="156" customFormat="1" x14ac:dyDescent="0.2">
      <c r="A339" s="156">
        <f>Input!A339</f>
        <v>9186</v>
      </c>
      <c r="B339" s="156" t="str">
        <f>Input!B339</f>
        <v>Hu1-13</v>
      </c>
      <c r="C339" s="157">
        <f>Calc!O339*1000</f>
        <v>13712.855853764677</v>
      </c>
      <c r="D339" s="157">
        <f>Calc!P339*1000</f>
        <v>1.071710985676479</v>
      </c>
      <c r="E339" s="157">
        <f>Calc!X339</f>
        <v>1.0680969971339114</v>
      </c>
      <c r="F339" s="157">
        <f>Calc!Y339</f>
        <v>8.6411318686328217E-3</v>
      </c>
      <c r="G339" s="157">
        <f>Calc!AN339</f>
        <v>1.0020598294209635</v>
      </c>
      <c r="H339" s="157">
        <f>Calc!AO339</f>
        <v>3.5533355526048273E-3</v>
      </c>
      <c r="I339" s="158">
        <f>Calc!AH339</f>
        <v>39310.870550518797</v>
      </c>
      <c r="J339" s="158">
        <f>Calc!AI339</f>
        <v>347.22820739584103</v>
      </c>
      <c r="K339" s="159">
        <f>Calc!AJ339</f>
        <v>7.1362838226063374E-2</v>
      </c>
      <c r="L339" s="159">
        <f>Calc!AK339</f>
        <v>2.9887395221704058</v>
      </c>
      <c r="M339" s="157" t="str">
        <f>Calc!AP339</f>
        <v>Out of range</v>
      </c>
      <c r="N339" s="157" t="e">
        <f>Calc!AQ339</f>
        <v>#VALUE!</v>
      </c>
      <c r="O339" s="157" t="str">
        <f>Calc!AW339</f>
        <v>Out of range</v>
      </c>
      <c r="P339" s="157">
        <f>Calc!AX339</f>
        <v>328.88058941209999</v>
      </c>
      <c r="Q339" s="159" t="e">
        <f>Calc!BB339</f>
        <v>#VALUE!</v>
      </c>
      <c r="R339" s="159" t="e">
        <f>Calc!BC339</f>
        <v>#VALUE!</v>
      </c>
      <c r="S339" s="156">
        <f>Input!E339</f>
        <v>0</v>
      </c>
    </row>
    <row r="340" spans="1:19" x14ac:dyDescent="0.2">
      <c r="A340" s="1">
        <f>Input!A340</f>
        <v>9354</v>
      </c>
      <c r="B340" s="1" t="str">
        <f>Input!B340</f>
        <v>ZPT-LB-53,8</v>
      </c>
      <c r="C340" s="99">
        <f>Calc!O340*1000</f>
        <v>820.9527323158635</v>
      </c>
      <c r="D340" s="99">
        <f>Calc!P340*1000</f>
        <v>9.3688129223572961E-2</v>
      </c>
      <c r="E340" s="99">
        <f>Calc!X340</f>
        <v>0.56712137147560915</v>
      </c>
      <c r="F340" s="99">
        <f>Calc!Y340</f>
        <v>1.7711963012320324E-3</v>
      </c>
      <c r="G340" s="99">
        <f>Calc!AN340</f>
        <v>1.397892146502467E-2</v>
      </c>
      <c r="H340" s="5">
        <f>Calc!AO340</f>
        <v>2.1111814940442025E-4</v>
      </c>
      <c r="I340" s="8">
        <f>Calc!AH340</f>
        <v>62.045681598213633</v>
      </c>
      <c r="J340" s="8">
        <f>Calc!AI340</f>
        <v>0.95685156914862357</v>
      </c>
      <c r="K340" s="77">
        <f>Calc!AJ340</f>
        <v>16.477341821559357</v>
      </c>
      <c r="L340" s="77">
        <f>Calc!AK340</f>
        <v>2.616723641228945</v>
      </c>
      <c r="M340" s="99">
        <f>Calc!AP340</f>
        <v>1.5121</v>
      </c>
      <c r="N340" s="99">
        <f>Calc!AQ340</f>
        <v>2.5000000000000001E-2</v>
      </c>
      <c r="O340" s="99">
        <f>Calc!AW340</f>
        <v>1.4939</v>
      </c>
      <c r="P340" s="99">
        <f>Calc!AX340</f>
        <v>2.1815561800000001E-2</v>
      </c>
      <c r="Q340" s="77">
        <f>Calc!BB340</f>
        <v>16.547059690040268</v>
      </c>
      <c r="R340" s="77">
        <f>Calc!BC340</f>
        <v>2.6277955519832972</v>
      </c>
      <c r="S340" s="1">
        <f>Input!E340</f>
        <v>53.8</v>
      </c>
    </row>
    <row r="341" spans="1:19" s="156" customFormat="1" x14ac:dyDescent="0.2">
      <c r="A341" s="156">
        <f>Input!A341</f>
        <v>9186</v>
      </c>
      <c r="B341" s="156" t="str">
        <f>Input!B341</f>
        <v>Hu1-13</v>
      </c>
      <c r="C341" s="157">
        <f>Calc!O341*1000</f>
        <v>13712.951696652972</v>
      </c>
      <c r="D341" s="157">
        <f>Calc!P341*1000</f>
        <v>1.3594533540841545</v>
      </c>
      <c r="E341" s="157">
        <f>Calc!X341</f>
        <v>1.0439329338617764</v>
      </c>
      <c r="F341" s="157">
        <f>Calc!Y341</f>
        <v>7.8825343748415259E-3</v>
      </c>
      <c r="G341" s="157">
        <f>Calc!AN341</f>
        <v>1.0048319740237228</v>
      </c>
      <c r="H341" s="157">
        <f>Calc!AO341</f>
        <v>2.6763716319668832E-3</v>
      </c>
      <c r="I341" s="158">
        <f>Calc!AH341</f>
        <v>40332.355415575177</v>
      </c>
      <c r="J341" s="158">
        <f>Calc!AI341</f>
        <v>322.90849072163059</v>
      </c>
      <c r="K341" s="159">
        <f>Calc!AJ341</f>
        <v>-0.46151219346612926</v>
      </c>
      <c r="L341" s="159">
        <f>Calc!AK341</f>
        <v>2.5982239440520996</v>
      </c>
      <c r="M341" s="157" t="str">
        <f>Calc!AP341</f>
        <v>Out of range</v>
      </c>
      <c r="N341" s="157" t="e">
        <f>Calc!AQ341</f>
        <v>#VALUE!</v>
      </c>
      <c r="O341" s="157" t="str">
        <f>Calc!AW341</f>
        <v>Out of range</v>
      </c>
      <c r="P341" s="157">
        <f>Calc!AX341</f>
        <v>229.30605488090001</v>
      </c>
      <c r="Q341" s="159" t="e">
        <f>Calc!BB341</f>
        <v>#VALUE!</v>
      </c>
      <c r="R341" s="159" t="e">
        <f>Calc!BC341</f>
        <v>#VALUE!</v>
      </c>
      <c r="S341" s="156">
        <f>Input!E341</f>
        <v>0</v>
      </c>
    </row>
    <row r="342" spans="1:19" x14ac:dyDescent="0.2">
      <c r="A342" s="1">
        <f>Input!A342</f>
        <v>9355</v>
      </c>
      <c r="B342" s="1" t="str">
        <f>Input!B342</f>
        <v>ZPT-LB-56,7</v>
      </c>
      <c r="C342" s="99">
        <f>Calc!O342*1000</f>
        <v>1156.7484180484255</v>
      </c>
      <c r="D342" s="99">
        <f>Calc!P342*1000</f>
        <v>0.10077792336884754</v>
      </c>
      <c r="E342" s="99">
        <f>Calc!X342</f>
        <v>1.4456552988934392</v>
      </c>
      <c r="F342" s="99">
        <f>Calc!Y342</f>
        <v>2.6866180192385543E-3</v>
      </c>
      <c r="G342" s="99">
        <f>Calc!AN342</f>
        <v>1.3240168192216521E-2</v>
      </c>
      <c r="H342" s="5">
        <f>Calc!AO342</f>
        <v>2.7770304652989058E-4</v>
      </c>
      <c r="I342" s="8">
        <f>Calc!AH342</f>
        <v>32.512816052986416</v>
      </c>
      <c r="J342" s="8">
        <f>Calc!AI342</f>
        <v>0.68459876491403726</v>
      </c>
      <c r="K342" s="77">
        <f>Calc!AJ342</f>
        <v>15.874260903621984</v>
      </c>
      <c r="L342" s="77">
        <f>Calc!AK342</f>
        <v>1.9081377986248889</v>
      </c>
      <c r="M342" s="99">
        <f>Calc!AP342</f>
        <v>1.4325000000000001</v>
      </c>
      <c r="N342" s="99">
        <f>Calc!AQ342</f>
        <v>3.2899999999999999E-2</v>
      </c>
      <c r="O342" s="99">
        <f>Calc!AW342</f>
        <v>1.3995</v>
      </c>
      <c r="P342" s="99">
        <f>Calc!AX342</f>
        <v>3.5367739400000001E-2</v>
      </c>
      <c r="Q342" s="77">
        <f>Calc!BB342</f>
        <v>15.937174406163576</v>
      </c>
      <c r="R342" s="77">
        <f>Calc!BC342</f>
        <v>1.9157008686778441</v>
      </c>
      <c r="S342" s="1">
        <f>Input!E342</f>
        <v>56.7</v>
      </c>
    </row>
    <row r="343" spans="1:19" s="156" customFormat="1" x14ac:dyDescent="0.2">
      <c r="A343" s="156">
        <f>Input!A343</f>
        <v>9186</v>
      </c>
      <c r="B343" s="156" t="str">
        <f>Input!B343</f>
        <v>Hu1-13</v>
      </c>
      <c r="C343" s="157">
        <f>Calc!O343*1000</f>
        <v>13712.183900945032</v>
      </c>
      <c r="D343" s="157">
        <f>Calc!P343*1000</f>
        <v>1.1824862076356226</v>
      </c>
      <c r="E343" s="157">
        <f>Calc!X343</f>
        <v>1.0556943221784845</v>
      </c>
      <c r="F343" s="157">
        <f>Calc!Y343</f>
        <v>7.9887377104594995E-3</v>
      </c>
      <c r="G343" s="157">
        <f>Calc!AN343</f>
        <v>1.0038682428115637</v>
      </c>
      <c r="H343" s="157">
        <f>Calc!AO343</f>
        <v>2.498237157282388E-3</v>
      </c>
      <c r="I343" s="158">
        <f>Calc!AH343</f>
        <v>39842.533938524903</v>
      </c>
      <c r="J343" s="158">
        <f>Calc!AI343</f>
        <v>317.36652443690838</v>
      </c>
      <c r="K343" s="159">
        <f>Calc!AJ343</f>
        <v>-0.13167662181057249</v>
      </c>
      <c r="L343" s="159">
        <f>Calc!AK343</f>
        <v>2.737164118425615</v>
      </c>
      <c r="M343" s="157" t="str">
        <f>Calc!AP343</f>
        <v>Out of range</v>
      </c>
      <c r="N343" s="157" t="e">
        <f>Calc!AQ343</f>
        <v>#VALUE!</v>
      </c>
      <c r="O343" s="157" t="str">
        <f>Calc!AW343</f>
        <v>Out of range</v>
      </c>
      <c r="P343" s="157">
        <f>Calc!AX343</f>
        <v>279.01224476789997</v>
      </c>
      <c r="Q343" s="159" t="e">
        <f>Calc!BB343</f>
        <v>#VALUE!</v>
      </c>
      <c r="R343" s="159" t="e">
        <f>Calc!BC343</f>
        <v>#VALUE!</v>
      </c>
      <c r="S343" s="156">
        <f>Input!E343</f>
        <v>0</v>
      </c>
    </row>
    <row r="344" spans="1:19" x14ac:dyDescent="0.2">
      <c r="A344" s="1">
        <f>Input!A344</f>
        <v>9369</v>
      </c>
      <c r="B344" s="1" t="str">
        <f>Input!B344</f>
        <v>LM-AJ 18</v>
      </c>
      <c r="C344" s="99">
        <f>Calc!O344*1000</f>
        <v>1078.0839934426731</v>
      </c>
      <c r="D344" s="99">
        <f>Calc!P344*1000</f>
        <v>8.0871429066522643E-2</v>
      </c>
      <c r="E344" s="99">
        <f>Calc!X344</f>
        <v>41.840066322576916</v>
      </c>
      <c r="F344" s="99">
        <f>Calc!Y344</f>
        <v>6.410805797524087E-2</v>
      </c>
      <c r="G344" s="99">
        <f>Calc!AN344</f>
        <v>9.4867402878714008E-2</v>
      </c>
      <c r="H344" s="5">
        <f>Calc!AO344</f>
        <v>3.5854797916014182E-4</v>
      </c>
      <c r="I344" s="8">
        <f>Calc!AH344</f>
        <v>7.5102429872707157</v>
      </c>
      <c r="J344" s="8">
        <f>Calc!AI344</f>
        <v>3.0623390687123074E-2</v>
      </c>
      <c r="K344" s="77">
        <f>Calc!AJ344</f>
        <v>1465.3657200133998</v>
      </c>
      <c r="L344" s="77">
        <f>Calc!AK344</f>
        <v>1.2299836738560479</v>
      </c>
      <c r="M344" s="99">
        <f>Calc!AP344</f>
        <v>4.2693000000000003</v>
      </c>
      <c r="N344" s="99">
        <f>Calc!AQ344</f>
        <v>1.5800000000000002E-2</v>
      </c>
      <c r="O344" s="99">
        <f>Calc!AW344</f>
        <v>3.8494999999999999</v>
      </c>
      <c r="P344" s="99">
        <f>Calc!AX344</f>
        <v>0.20267356559999999</v>
      </c>
      <c r="Q344" s="77">
        <f>Calc!BB344</f>
        <v>1481.3957110598058</v>
      </c>
      <c r="R344" s="77">
        <f>Calc!BC344</f>
        <v>1.5053926211363857</v>
      </c>
      <c r="S344" s="1">
        <f>Input!E344</f>
        <v>0</v>
      </c>
    </row>
    <row r="345" spans="1:19" s="156" customFormat="1" x14ac:dyDescent="0.2">
      <c r="A345" s="156">
        <f>Input!A345</f>
        <v>9186</v>
      </c>
      <c r="B345" s="156" t="str">
        <f>Input!B345</f>
        <v>Hu1-13</v>
      </c>
      <c r="C345" s="157">
        <f>Calc!O345*1000</f>
        <v>13713.394733090379</v>
      </c>
      <c r="D345" s="157">
        <f>Calc!P345*1000</f>
        <v>1.170471688949428</v>
      </c>
      <c r="E345" s="157">
        <f>Calc!X345</f>
        <v>0.9144029972935811</v>
      </c>
      <c r="F345" s="157">
        <f>Calc!Y345</f>
        <v>2.968958654536326E-3</v>
      </c>
      <c r="G345" s="157">
        <f>Calc!AN345</f>
        <v>1.0070987704620538</v>
      </c>
      <c r="H345" s="157">
        <f>Calc!AO345</f>
        <v>1.7624221350949459E-3</v>
      </c>
      <c r="I345" s="158">
        <f>Calc!AH345</f>
        <v>46151.008336557366</v>
      </c>
      <c r="J345" s="158">
        <f>Calc!AI345</f>
        <v>170.18058611284485</v>
      </c>
      <c r="K345" s="159">
        <f>Calc!AJ345</f>
        <v>-0.12557683390346241</v>
      </c>
      <c r="L345" s="159">
        <f>Calc!AK345</f>
        <v>0.9051599548926047</v>
      </c>
      <c r="M345" s="157" t="str">
        <f>Calc!AP345</f>
        <v>Out of range</v>
      </c>
      <c r="N345" s="157" t="e">
        <f>Calc!AQ345</f>
        <v>#VALUE!</v>
      </c>
      <c r="O345" s="157" t="str">
        <f>Calc!AW345</f>
        <v>Out of range</v>
      </c>
      <c r="P345" s="157">
        <f>Calc!AX345</f>
        <v>0</v>
      </c>
      <c r="Q345" s="159" t="e">
        <f>Calc!BB345</f>
        <v>#VALUE!</v>
      </c>
      <c r="R345" s="159" t="e">
        <f>Calc!BC345</f>
        <v>#VALUE!</v>
      </c>
      <c r="S345" s="156">
        <f>Input!E345</f>
        <v>0</v>
      </c>
    </row>
    <row r="346" spans="1:19" x14ac:dyDescent="0.2">
      <c r="A346" s="1">
        <f>Input!A346</f>
        <v>9368</v>
      </c>
      <c r="B346" s="1" t="str">
        <f>Input!B346</f>
        <v>LM-AJ 15</v>
      </c>
      <c r="C346" s="99">
        <f>Calc!O346*1000</f>
        <v>2025.5450154189023</v>
      </c>
      <c r="D346" s="99">
        <f>Calc!P346*1000</f>
        <v>0.16231421887166567</v>
      </c>
      <c r="E346" s="99">
        <f>Calc!X346</f>
        <v>54.202569291244231</v>
      </c>
      <c r="F346" s="99">
        <f>Calc!Y346</f>
        <v>0.1103550471290643</v>
      </c>
      <c r="G346" s="99">
        <f>Calc!AN346</f>
        <v>1.2207243501183944</v>
      </c>
      <c r="H346" s="5">
        <f>Calc!AO346</f>
        <v>2.4982268815779496E-3</v>
      </c>
      <c r="I346" s="8">
        <f>Calc!AH346</f>
        <v>140.39729971445104</v>
      </c>
      <c r="J346" s="8">
        <f>Calc!AI346</f>
        <v>0.40513760362698925</v>
      </c>
      <c r="K346" s="77">
        <f>Calc!AJ346</f>
        <v>162.01951061045094</v>
      </c>
      <c r="L346" s="77">
        <f>Calc!AK346</f>
        <v>0.61237308613136499</v>
      </c>
      <c r="M346" s="99">
        <f>Calc!AP346</f>
        <v>550.74810000000002</v>
      </c>
      <c r="N346" s="99">
        <f>Calc!AQ346</f>
        <v>24.3428</v>
      </c>
      <c r="O346" s="99">
        <f>Calc!AW346</f>
        <v>550.34169999999995</v>
      </c>
      <c r="P346" s="99">
        <f>Calc!AX346</f>
        <v>26.1634263135</v>
      </c>
      <c r="Q346" s="77">
        <f>Calc!BB346</f>
        <v>767.50693139762961</v>
      </c>
      <c r="R346" s="77">
        <f>Calc!BC346</f>
        <v>56.827919974949864</v>
      </c>
      <c r="S346" s="1">
        <f>Input!E346</f>
        <v>0</v>
      </c>
    </row>
    <row r="347" spans="1:19" s="156" customFormat="1" x14ac:dyDescent="0.2">
      <c r="A347" s="156">
        <f>Input!A347</f>
        <v>9186</v>
      </c>
      <c r="B347" s="156" t="str">
        <f>Input!B347</f>
        <v>Hu1-13</v>
      </c>
      <c r="C347" s="157">
        <f>Calc!O347*1000</f>
        <v>13712.111966923057</v>
      </c>
      <c r="D347" s="157">
        <f>Calc!P347*1000</f>
        <v>0.86430459155142214</v>
      </c>
      <c r="E347" s="157">
        <f>Calc!X347</f>
        <v>0.91085404565953032</v>
      </c>
      <c r="F347" s="157">
        <f>Calc!Y347</f>
        <v>4.4216371475763808E-3</v>
      </c>
      <c r="G347" s="157">
        <f>Calc!AN347</f>
        <v>1.0073087063926689</v>
      </c>
      <c r="H347" s="157">
        <f>Calc!AO347</f>
        <v>2.3761890161613842E-3</v>
      </c>
      <c r="I347" s="158">
        <f>Calc!AH347</f>
        <v>46336.149260363527</v>
      </c>
      <c r="J347" s="158">
        <f>Calc!AI347</f>
        <v>250.06811843988154</v>
      </c>
      <c r="K347" s="159">
        <f>Calc!AJ347</f>
        <v>0.91092315793517287</v>
      </c>
      <c r="L347" s="159">
        <f>Calc!AK347</f>
        <v>1.2576572933172712</v>
      </c>
      <c r="M347" s="157" t="str">
        <f>Calc!AP347</f>
        <v>Out of range</v>
      </c>
      <c r="N347" s="157" t="e">
        <f>Calc!AQ347</f>
        <v>#VALUE!</v>
      </c>
      <c r="O347" s="157" t="str">
        <f>Calc!AW347</f>
        <v>Out of range</v>
      </c>
      <c r="P347" s="157">
        <f>Calc!AX347</f>
        <v>139.57549509649999</v>
      </c>
      <c r="Q347" s="159" t="e">
        <f>Calc!BB347</f>
        <v>#VALUE!</v>
      </c>
      <c r="R347" s="159" t="e">
        <f>Calc!BC347</f>
        <v>#VALUE!</v>
      </c>
      <c r="S347" s="156">
        <f>Input!E347</f>
        <v>0</v>
      </c>
    </row>
    <row r="348" spans="1:19" x14ac:dyDescent="0.2">
      <c r="A348" s="1">
        <f>Input!A348</f>
        <v>9366</v>
      </c>
      <c r="B348" s="1" t="str">
        <f>Input!B348</f>
        <v>LM-AJ 10B</v>
      </c>
      <c r="C348" s="99">
        <f>Calc!O348*1000</f>
        <v>1930.1438518803984</v>
      </c>
      <c r="D348" s="99">
        <f>Calc!P348*1000</f>
        <v>0.14591220373494029</v>
      </c>
      <c r="E348" s="99">
        <f>Calc!X348</f>
        <v>40.072547588910339</v>
      </c>
      <c r="F348" s="99">
        <f>Calc!Y348</f>
        <v>9.3885942845291767E-2</v>
      </c>
      <c r="G348" s="99">
        <f>Calc!AN348</f>
        <v>0.10344447319043278</v>
      </c>
      <c r="H348" s="5">
        <f>Calc!AO348</f>
        <v>3.2677459204886176E-4</v>
      </c>
      <c r="I348" s="8">
        <f>Calc!AH348</f>
        <v>15.328201215195218</v>
      </c>
      <c r="J348" s="8">
        <f>Calc!AI348</f>
        <v>6.0273844080134212E-2</v>
      </c>
      <c r="K348" s="77">
        <f>Calc!AJ348</f>
        <v>1354.1056124261024</v>
      </c>
      <c r="L348" s="77">
        <f>Calc!AK348</f>
        <v>0.92401676336732608</v>
      </c>
      <c r="M348" s="99">
        <f>Calc!AP348</f>
        <v>4.8872</v>
      </c>
      <c r="N348" s="99">
        <f>Calc!AQ348</f>
        <v>1.5900000000000001E-2</v>
      </c>
      <c r="O348" s="99">
        <f>Calc!AW348</f>
        <v>4.6524000000000001</v>
      </c>
      <c r="P348" s="99">
        <f>Calc!AX348</f>
        <v>0.1062190438</v>
      </c>
      <c r="Q348" s="77">
        <f>Calc!BB348</f>
        <v>1372.0284289292242</v>
      </c>
      <c r="R348" s="77">
        <f>Calc!BC348</f>
        <v>1.0228458870503421</v>
      </c>
      <c r="S348" s="1">
        <f>Input!E348</f>
        <v>0</v>
      </c>
    </row>
    <row r="349" spans="1:19" s="156" customFormat="1" x14ac:dyDescent="0.2">
      <c r="A349" s="156">
        <f>Input!A349</f>
        <v>9186</v>
      </c>
      <c r="B349" s="156" t="str">
        <f>Input!B349</f>
        <v>Hu1-13</v>
      </c>
      <c r="C349" s="157">
        <f>Calc!O349*1000</f>
        <v>13711.868966467779</v>
      </c>
      <c r="D349" s="157">
        <f>Calc!P349*1000</f>
        <v>0.85543631786352892</v>
      </c>
      <c r="E349" s="157">
        <f>Calc!X349</f>
        <v>0.91195033154320004</v>
      </c>
      <c r="F349" s="157">
        <f>Calc!Y349</f>
        <v>3.2961247259232778E-3</v>
      </c>
      <c r="G349" s="157">
        <f>Calc!AN349</f>
        <v>1.006273568274884</v>
      </c>
      <c r="H349" s="157">
        <f>Calc!AO349</f>
        <v>1.703222663853396E-3</v>
      </c>
      <c r="I349" s="158">
        <f>Calc!AH349</f>
        <v>46232.068651207293</v>
      </c>
      <c r="J349" s="158">
        <f>Calc!AI349</f>
        <v>184.49247022658739</v>
      </c>
      <c r="K349" s="159">
        <f>Calc!AJ349</f>
        <v>-0.29467581056108472</v>
      </c>
      <c r="L349" s="159">
        <f>Calc!AK349</f>
        <v>1.1976872633464646</v>
      </c>
      <c r="M349" s="157" t="str">
        <f>Calc!AP349</f>
        <v>Out of range</v>
      </c>
      <c r="N349" s="157" t="e">
        <f>Calc!AQ349</f>
        <v>#VALUE!</v>
      </c>
      <c r="O349" s="157" t="str">
        <f>Calc!AW349</f>
        <v>Out of range</v>
      </c>
      <c r="P349" s="157">
        <f>Calc!AX349</f>
        <v>77.628171271900001</v>
      </c>
      <c r="Q349" s="159" t="e">
        <f>Calc!BB349</f>
        <v>#VALUE!</v>
      </c>
      <c r="R349" s="159" t="e">
        <f>Calc!BC349</f>
        <v>#VALUE!</v>
      </c>
      <c r="S349" s="156">
        <f>Input!E349</f>
        <v>0</v>
      </c>
    </row>
    <row r="350" spans="1:19" x14ac:dyDescent="0.2">
      <c r="A350" s="1">
        <f>Input!A350</f>
        <v>9367</v>
      </c>
      <c r="B350" s="1" t="str">
        <f>Input!B350</f>
        <v>LM-AJ 10</v>
      </c>
      <c r="C350" s="99">
        <f>Calc!O350*1000</f>
        <v>2014.3415394959718</v>
      </c>
      <c r="D350" s="99">
        <f>Calc!P350*1000</f>
        <v>0.22383277957100761</v>
      </c>
      <c r="E350" s="99">
        <f>Calc!X350</f>
        <v>17.935501232431825</v>
      </c>
      <c r="F350" s="99">
        <f>Calc!Y350</f>
        <v>3.8618078836816699E-2</v>
      </c>
      <c r="G350" s="99">
        <f>Calc!AN350</f>
        <v>0.10632902244254359</v>
      </c>
      <c r="H350" s="5">
        <f>Calc!AO350</f>
        <v>3.3373305163303401E-4</v>
      </c>
      <c r="I350" s="8">
        <f>Calc!AH350</f>
        <v>36.71886676168188</v>
      </c>
      <c r="J350" s="8">
        <f>Calc!AI350</f>
        <v>0.13970115870003885</v>
      </c>
      <c r="K350" s="77">
        <f>Calc!AJ350</f>
        <v>1380.5687132245978</v>
      </c>
      <c r="L350" s="77">
        <f>Calc!AK350</f>
        <v>1.0690284929241909</v>
      </c>
      <c r="M350" s="99">
        <f>Calc!AP350</f>
        <v>4.9690000000000003</v>
      </c>
      <c r="N350" s="99">
        <f>Calc!AQ350</f>
        <v>1.61E-2</v>
      </c>
      <c r="O350" s="99">
        <f>Calc!AW350</f>
        <v>4.8695000000000004</v>
      </c>
      <c r="P350" s="99">
        <f>Calc!AX350</f>
        <v>5.3254050999999997E-2</v>
      </c>
      <c r="Q350" s="77">
        <f>Calc!BB350</f>
        <v>1399.7003712180403</v>
      </c>
      <c r="R350" s="77">
        <f>Calc!BC350</f>
        <v>1.1041276751060416</v>
      </c>
      <c r="S350" s="1">
        <f>Input!E350</f>
        <v>0</v>
      </c>
    </row>
    <row r="351" spans="1:19" s="156" customFormat="1" x14ac:dyDescent="0.2">
      <c r="A351" s="156">
        <f>Input!A351</f>
        <v>9186</v>
      </c>
      <c r="B351" s="156" t="str">
        <f>Input!B351</f>
        <v>Hu1-13</v>
      </c>
      <c r="C351" s="157">
        <f>Calc!O351*1000</f>
        <v>13711.868966467779</v>
      </c>
      <c r="D351" s="157">
        <f>Calc!P351*1000</f>
        <v>0.85543631786352892</v>
      </c>
      <c r="E351" s="157">
        <f>Calc!X351</f>
        <v>0.91195033154320004</v>
      </c>
      <c r="F351" s="157">
        <f>Calc!Y351</f>
        <v>3.2961247259232778E-3</v>
      </c>
      <c r="G351" s="157">
        <f>Calc!AN351</f>
        <v>1.006273568274884</v>
      </c>
      <c r="H351" s="157">
        <f>Calc!AO351</f>
        <v>1.703222663853396E-3</v>
      </c>
      <c r="I351" s="158">
        <f>Calc!AH351</f>
        <v>46232.068651207293</v>
      </c>
      <c r="J351" s="158">
        <f>Calc!AI351</f>
        <v>184.49247022658739</v>
      </c>
      <c r="K351" s="159">
        <f>Calc!AJ351</f>
        <v>-0.29467581056108472</v>
      </c>
      <c r="L351" s="159">
        <f>Calc!AK351</f>
        <v>1.1976872633464646</v>
      </c>
      <c r="M351" s="157" t="str">
        <f>Calc!AP351</f>
        <v>Out of range</v>
      </c>
      <c r="N351" s="157" t="e">
        <f>Calc!AQ351</f>
        <v>#VALUE!</v>
      </c>
      <c r="O351" s="157" t="str">
        <f>Calc!AW351</f>
        <v>Out of range</v>
      </c>
      <c r="P351" s="157">
        <f>Calc!AX351</f>
        <v>0</v>
      </c>
      <c r="Q351" s="159" t="e">
        <f>Calc!BB351</f>
        <v>#VALUE!</v>
      </c>
      <c r="R351" s="159" t="e">
        <f>Calc!BC351</f>
        <v>#VALUE!</v>
      </c>
      <c r="S351" s="156">
        <f>Input!E351</f>
        <v>0</v>
      </c>
    </row>
    <row r="352" spans="1:19" x14ac:dyDescent="0.2">
      <c r="A352" s="56"/>
      <c r="B352" s="56"/>
      <c r="C352" s="106"/>
      <c r="D352" s="106"/>
      <c r="E352" s="106"/>
      <c r="F352" s="106"/>
      <c r="G352" s="106"/>
      <c r="H352" s="106"/>
      <c r="I352" s="72"/>
      <c r="J352" s="72"/>
      <c r="K352" s="107"/>
      <c r="L352" s="107"/>
      <c r="M352" s="106"/>
      <c r="N352" s="106"/>
      <c r="O352" s="106"/>
      <c r="P352" s="106"/>
      <c r="Q352" s="107"/>
      <c r="R352" s="107"/>
      <c r="S352" s="56"/>
    </row>
    <row r="353" spans="1:19" s="156" customFormat="1" x14ac:dyDescent="0.2">
      <c r="A353" s="156">
        <f>Input!A353</f>
        <v>9186</v>
      </c>
      <c r="B353" s="156" t="str">
        <f>Input!B353</f>
        <v>Hu1-13</v>
      </c>
      <c r="C353" s="157">
        <f>Calc!O353*1000</f>
        <v>13712.193727643447</v>
      </c>
      <c r="D353" s="157">
        <f>Calc!P353*1000</f>
        <v>0.61988653452303133</v>
      </c>
      <c r="E353" s="157">
        <f>Calc!X353</f>
        <v>0.93583709088506717</v>
      </c>
      <c r="F353" s="157">
        <f>Calc!Y353</f>
        <v>4.217587315789602E-3</v>
      </c>
      <c r="G353" s="157">
        <f>Calc!AN353</f>
        <v>1.0031183298996014</v>
      </c>
      <c r="H353" s="157">
        <f>Calc!AO353</f>
        <v>2.3810348350390069E-3</v>
      </c>
      <c r="I353" s="158">
        <f>Calc!AH353</f>
        <v>44911.818995197646</v>
      </c>
      <c r="J353" s="158">
        <f>Calc!AI353</f>
        <v>228.75472312535828</v>
      </c>
      <c r="K353" s="159">
        <f>Calc!AJ353</f>
        <v>-0.21644716048352386</v>
      </c>
      <c r="L353" s="159">
        <f>Calc!AK353</f>
        <v>1.2435103450528218</v>
      </c>
      <c r="M353" s="157" t="str">
        <f>Calc!AP353</f>
        <v>Out of range</v>
      </c>
      <c r="N353" s="157" t="e">
        <f>Calc!AQ353</f>
        <v>#VALUE!</v>
      </c>
      <c r="O353" s="157" t="str">
        <f>Calc!AW353</f>
        <v>Out of range</v>
      </c>
      <c r="P353" s="157">
        <f>Calc!AX353</f>
        <v>207.10687361149999</v>
      </c>
      <c r="Q353" s="159" t="e">
        <f>Calc!BB353</f>
        <v>#VALUE!</v>
      </c>
      <c r="R353" s="159" t="e">
        <f>Calc!BC353</f>
        <v>#VALUE!</v>
      </c>
      <c r="S353" s="156">
        <f>Input!E353</f>
        <v>0</v>
      </c>
    </row>
    <row r="354" spans="1:19" x14ac:dyDescent="0.2">
      <c r="A354" s="1">
        <f>Input!A354</f>
        <v>9370</v>
      </c>
      <c r="B354" s="1" t="str">
        <f>Input!B354</f>
        <v>LM-AJ 19</v>
      </c>
      <c r="C354" s="99">
        <f>Calc!O354*1000</f>
        <v>1644.5640991115445</v>
      </c>
      <c r="D354" s="99">
        <f>Calc!P354*1000</f>
        <v>0.12015561187271485</v>
      </c>
      <c r="E354" s="99">
        <f>Calc!X354</f>
        <v>29.016638704209782</v>
      </c>
      <c r="F354" s="99">
        <f>Calc!Y354</f>
        <v>6.2666963185473615E-2</v>
      </c>
      <c r="G354" s="99">
        <f>Calc!AN354</f>
        <v>0.28934060182946997</v>
      </c>
      <c r="H354" s="5">
        <f>Calc!AO354</f>
        <v>8.0207492219267027E-4</v>
      </c>
      <c r="I354" s="8">
        <f>Calc!AH354</f>
        <v>50.317950867790209</v>
      </c>
      <c r="J354" s="8">
        <f>Calc!AI354</f>
        <v>0.17678255140833274</v>
      </c>
      <c r="K354" s="77">
        <f>Calc!AJ354</f>
        <v>1488.0860281028854</v>
      </c>
      <c r="L354" s="77">
        <f>Calc!AK354</f>
        <v>0.77951304927753851</v>
      </c>
      <c r="M354" s="99">
        <f>Calc!AP354</f>
        <v>13.3409</v>
      </c>
      <c r="N354" s="99">
        <f>Calc!AQ354</f>
        <v>3.9399999999999998E-2</v>
      </c>
      <c r="O354" s="99">
        <f>Calc!AW354</f>
        <v>13.154999999999999</v>
      </c>
      <c r="P354" s="99">
        <f>Calc!AX354</f>
        <v>0.1055444358</v>
      </c>
      <c r="Q354" s="77">
        <f>Calc!BB354</f>
        <v>1544.4544262590568</v>
      </c>
      <c r="R354" s="77">
        <f>Calc!BC354</f>
        <v>0.93102192819304275</v>
      </c>
      <c r="S354" s="1">
        <f>Input!E354</f>
        <v>0</v>
      </c>
    </row>
    <row r="355" spans="1:19" s="156" customFormat="1" x14ac:dyDescent="0.2">
      <c r="A355" s="156">
        <f>Input!A355</f>
        <v>9186</v>
      </c>
      <c r="B355" s="156" t="str">
        <f>Input!B355</f>
        <v>Hu1-13</v>
      </c>
      <c r="C355" s="157">
        <f>Calc!O355*1000</f>
        <v>13714.75871347676</v>
      </c>
      <c r="D355" s="157">
        <f>Calc!P355*1000</f>
        <v>0.76919626882998637</v>
      </c>
      <c r="E355" s="157">
        <f>Calc!X355</f>
        <v>0.93245168352348051</v>
      </c>
      <c r="F355" s="157">
        <f>Calc!Y355</f>
        <v>3.8928799514707157E-3</v>
      </c>
      <c r="G355" s="157">
        <f>Calc!AN355</f>
        <v>1.0052255006765769</v>
      </c>
      <c r="H355" s="157">
        <f>Calc!AO355</f>
        <v>2.0595877496683134E-3</v>
      </c>
      <c r="I355" s="158">
        <f>Calc!AH355</f>
        <v>45178.012739092126</v>
      </c>
      <c r="J355" s="158">
        <f>Calc!AI355</f>
        <v>210.08721454320516</v>
      </c>
      <c r="K355" s="159">
        <f>Calc!AJ355</f>
        <v>3.7767369121866068E-2</v>
      </c>
      <c r="L355" s="159">
        <f>Calc!AK355</f>
        <v>1.1474374451282403</v>
      </c>
      <c r="M355" s="157" t="str">
        <f>Calc!AP355</f>
        <v>Out of range</v>
      </c>
      <c r="N355" s="157" t="e">
        <f>Calc!AQ355</f>
        <v>#VALUE!</v>
      </c>
      <c r="O355" s="157" t="str">
        <f>Calc!AW355</f>
        <v>Out of range</v>
      </c>
      <c r="P355" s="157">
        <f>Calc!AX355</f>
        <v>158.0660374723</v>
      </c>
      <c r="Q355" s="159" t="e">
        <f>Calc!BB355</f>
        <v>#VALUE!</v>
      </c>
      <c r="R355" s="159" t="e">
        <f>Calc!BC355</f>
        <v>#VALUE!</v>
      </c>
      <c r="S355" s="156">
        <f>Input!E355</f>
        <v>0</v>
      </c>
    </row>
    <row r="356" spans="1:19" x14ac:dyDescent="0.2">
      <c r="A356" s="1">
        <f>Input!A356</f>
        <v>9371</v>
      </c>
      <c r="B356" s="1" t="str">
        <f>Input!B356</f>
        <v>LM-AJ 23</v>
      </c>
      <c r="C356" s="99">
        <f>Calc!O356*1000</f>
        <v>1943.2578522469382</v>
      </c>
      <c r="D356" s="99">
        <f>Calc!P356*1000</f>
        <v>0.10243703650614001</v>
      </c>
      <c r="E356" s="99">
        <f>Calc!X356</f>
        <v>77.473306522476506</v>
      </c>
      <c r="F356" s="99">
        <f>Calc!Y356</f>
        <v>0.17237503801138165</v>
      </c>
      <c r="G356" s="99">
        <f>Calc!AN356</f>
        <v>0.11529238883234447</v>
      </c>
      <c r="H356" s="5">
        <f>Calc!AO356</f>
        <v>3.2916855668744442E-4</v>
      </c>
      <c r="I356" s="8">
        <f>Calc!AH356</f>
        <v>8.8900046946343991</v>
      </c>
      <c r="J356" s="8">
        <f>Calc!AI356</f>
        <v>3.2175345450717228E-2</v>
      </c>
      <c r="K356" s="77">
        <f>Calc!AJ356</f>
        <v>1373.4636424750554</v>
      </c>
      <c r="L356" s="77">
        <f>Calc!AK356</f>
        <v>0.78312090477692275</v>
      </c>
      <c r="M356" s="99">
        <f>Calc!AP356</f>
        <v>5.4130000000000003</v>
      </c>
      <c r="N356" s="99">
        <f>Calc!AQ356</f>
        <v>1.5100000000000001E-2</v>
      </c>
      <c r="O356" s="99">
        <f>Calc!AW356</f>
        <v>4.9657</v>
      </c>
      <c r="P356" s="99">
        <f>Calc!AX356</f>
        <v>0.23382032680000001</v>
      </c>
      <c r="Q356" s="77">
        <f>Calc!BB356</f>
        <v>1392.8754972763677</v>
      </c>
      <c r="R356" s="77">
        <f>Calc!BC356</f>
        <v>1.2157359243972308</v>
      </c>
      <c r="S356" s="1">
        <f>Input!E356</f>
        <v>0</v>
      </c>
    </row>
    <row r="357" spans="1:19" s="156" customFormat="1" x14ac:dyDescent="0.2">
      <c r="A357" s="156">
        <f>Input!A357</f>
        <v>9186</v>
      </c>
      <c r="B357" s="156" t="str">
        <f>Input!B357</f>
        <v>Hu1-13</v>
      </c>
      <c r="C357" s="157">
        <f>Calc!O357*1000</f>
        <v>13713.297678591449</v>
      </c>
      <c r="D357" s="157">
        <f>Calc!P357*1000</f>
        <v>1.751182675079469</v>
      </c>
      <c r="E357" s="157">
        <f>Calc!X357</f>
        <v>0.92447975458787202</v>
      </c>
      <c r="F357" s="157">
        <f>Calc!Y357</f>
        <v>3.1943450463957769E-3</v>
      </c>
      <c r="G357" s="157">
        <f>Calc!AN357</f>
        <v>1.0068821691184464</v>
      </c>
      <c r="H357" s="157">
        <f>Calc!AO357</f>
        <v>2.1746544446789445E-3</v>
      </c>
      <c r="I357" s="158">
        <f>Calc!AH357</f>
        <v>45637.825227338348</v>
      </c>
      <c r="J357" s="158">
        <f>Calc!AI357</f>
        <v>185.87212106424204</v>
      </c>
      <c r="K357" s="159">
        <f>Calc!AJ357</f>
        <v>0.46617097766188387</v>
      </c>
      <c r="L357" s="159">
        <f>Calc!AK357</f>
        <v>1.2292425207359077</v>
      </c>
      <c r="M357" s="157" t="str">
        <f>Calc!AP357</f>
        <v>Out of range</v>
      </c>
      <c r="N357" s="157" t="e">
        <f>Calc!AQ357</f>
        <v>#VALUE!</v>
      </c>
      <c r="O357" s="157" t="str">
        <f>Calc!AW357</f>
        <v>Out of range</v>
      </c>
      <c r="P357" s="157">
        <f>Calc!AX357</f>
        <v>0</v>
      </c>
      <c r="Q357" s="159" t="e">
        <f>Calc!BB357</f>
        <v>#VALUE!</v>
      </c>
      <c r="R357" s="159" t="e">
        <f>Calc!BC357</f>
        <v>#VALUE!</v>
      </c>
      <c r="S357" s="156">
        <f>Input!E357</f>
        <v>0</v>
      </c>
    </row>
    <row r="358" spans="1:19" x14ac:dyDescent="0.2">
      <c r="A358" s="1">
        <f>Input!A358</f>
        <v>9372</v>
      </c>
      <c r="B358" s="1" t="str">
        <f>Input!B358</f>
        <v>LM-AJ 25a</v>
      </c>
      <c r="C358" s="99">
        <f>Calc!O358*1000</f>
        <v>1651.1788916183427</v>
      </c>
      <c r="D358" s="99">
        <f>Calc!P358*1000</f>
        <v>9.6832393191405033E-2</v>
      </c>
      <c r="E358" s="99">
        <f>Calc!X358</f>
        <v>25.377486234903959</v>
      </c>
      <c r="F358" s="99">
        <f>Calc!Y358</f>
        <v>4.0809694417465042E-2</v>
      </c>
      <c r="G358" s="99">
        <f>Calc!AN358</f>
        <v>0.1167777910959519</v>
      </c>
      <c r="H358" s="5">
        <f>Calc!AO358</f>
        <v>3.2586347708258949E-4</v>
      </c>
      <c r="I358" s="8">
        <f>Calc!AH358</f>
        <v>23.389741135520673</v>
      </c>
      <c r="J358" s="8">
        <f>Calc!AI358</f>
        <v>7.531794569413601E-2</v>
      </c>
      <c r="K358" s="77">
        <f>Calc!AJ358</f>
        <v>1307.9118707116359</v>
      </c>
      <c r="L358" s="77">
        <f>Calc!AK358</f>
        <v>0.65419123510882526</v>
      </c>
      <c r="M358" s="99">
        <f>Calc!AP358</f>
        <v>5.6439000000000004</v>
      </c>
      <c r="N358" s="99">
        <f>Calc!AQ358</f>
        <v>1.7299999999999999E-2</v>
      </c>
      <c r="O358" s="99">
        <f>Calc!AW358</f>
        <v>5.4668000000000001</v>
      </c>
      <c r="P358" s="99">
        <f>Calc!AX358</f>
        <v>9.3701989499999999E-2</v>
      </c>
      <c r="Q358" s="77">
        <f>Calc!BB358</f>
        <v>1328.2771020546952</v>
      </c>
      <c r="R358" s="77">
        <f>Calc!BC358</f>
        <v>0.751756530505999</v>
      </c>
      <c r="S358" s="1">
        <f>Input!E358</f>
        <v>0</v>
      </c>
    </row>
    <row r="359" spans="1:19" s="156" customFormat="1" x14ac:dyDescent="0.2">
      <c r="A359" s="156">
        <f>Input!A359</f>
        <v>9186</v>
      </c>
      <c r="B359" s="156" t="str">
        <f>Input!B359</f>
        <v>Hu1-13</v>
      </c>
      <c r="C359" s="157">
        <f>Calc!O359*1000</f>
        <v>13712.159830551362</v>
      </c>
      <c r="D359" s="157">
        <f>Calc!P359*1000</f>
        <v>0.81852286700745158</v>
      </c>
      <c r="E359" s="157">
        <f>Calc!X359</f>
        <v>0.91822188656460368</v>
      </c>
      <c r="F359" s="157">
        <f>Calc!Y359</f>
        <v>3.9822363290401511E-3</v>
      </c>
      <c r="G359" s="157">
        <f>Calc!AN359</f>
        <v>1.0079915649099311</v>
      </c>
      <c r="H359" s="157">
        <f>Calc!AO359</f>
        <v>2.2836547939374722E-3</v>
      </c>
      <c r="I359" s="158">
        <f>Calc!AH359</f>
        <v>45995.666524054002</v>
      </c>
      <c r="J359" s="158">
        <f>Calc!AI359</f>
        <v>225.03988589125314</v>
      </c>
      <c r="K359" s="159">
        <f>Calc!AJ359</f>
        <v>-0.61006831821242002</v>
      </c>
      <c r="L359" s="159">
        <f>Calc!AK359</f>
        <v>1.2100418897605827</v>
      </c>
      <c r="M359" s="157" t="str">
        <f>Calc!AP359</f>
        <v>Out of range</v>
      </c>
      <c r="N359" s="157" t="e">
        <f>Calc!AQ359</f>
        <v>#VALUE!</v>
      </c>
      <c r="O359" s="157" t="str">
        <f>Calc!AW359</f>
        <v>Out of range</v>
      </c>
      <c r="P359" s="157">
        <f>Calc!AX359</f>
        <v>0</v>
      </c>
      <c r="Q359" s="159" t="e">
        <f>Calc!BB359</f>
        <v>#VALUE!</v>
      </c>
      <c r="R359" s="159" t="e">
        <f>Calc!BC359</f>
        <v>#VALUE!</v>
      </c>
      <c r="S359" s="156">
        <f>Input!E359</f>
        <v>0</v>
      </c>
    </row>
    <row r="360" spans="1:19" x14ac:dyDescent="0.2">
      <c r="A360" s="1">
        <f>Input!A360</f>
        <v>9373</v>
      </c>
      <c r="B360" s="1" t="str">
        <f>Input!B360</f>
        <v>LM-AJ 29</v>
      </c>
      <c r="C360" s="99">
        <f>Calc!O360*1000</f>
        <v>1208.289732972034</v>
      </c>
      <c r="D360" s="99">
        <f>Calc!P360*1000</f>
        <v>4.8149053803031194E-2</v>
      </c>
      <c r="E360" s="99">
        <f>Calc!X360</f>
        <v>48.216145600171586</v>
      </c>
      <c r="F360" s="99">
        <f>Calc!Y360</f>
        <v>8.1452613152017697E-2</v>
      </c>
      <c r="G360" s="99">
        <f>Calc!AN360</f>
        <v>0.11874338548054331</v>
      </c>
      <c r="H360" s="5">
        <f>Calc!AO360</f>
        <v>3.1226349356997218E-4</v>
      </c>
      <c r="I360" s="8">
        <f>Calc!AH360</f>
        <v>9.1533391392530472</v>
      </c>
      <c r="J360" s="8">
        <f>Calc!AI360</f>
        <v>2.8607255690987453E-2</v>
      </c>
      <c r="K360" s="77">
        <f>Calc!AJ360</f>
        <v>1301.8713811040627</v>
      </c>
      <c r="L360" s="77">
        <f>Calc!AK360</f>
        <v>0.73237647844229536</v>
      </c>
      <c r="M360" s="99">
        <f>Calc!AP360</f>
        <v>5.7564000000000002</v>
      </c>
      <c r="N360" s="99">
        <f>Calc!AQ360</f>
        <v>1.43E-2</v>
      </c>
      <c r="O360" s="99">
        <f>Calc!AW360</f>
        <v>5.2949000000000002</v>
      </c>
      <c r="P360" s="99">
        <f>Calc!AX360</f>
        <v>0.23269690009999999</v>
      </c>
      <c r="Q360" s="77">
        <f>Calc!BB360</f>
        <v>1321.5003621970181</v>
      </c>
      <c r="R360" s="77">
        <f>Calc!BC360</f>
        <v>1.1436908230877054</v>
      </c>
      <c r="S360" s="1">
        <f>Input!E360</f>
        <v>0</v>
      </c>
    </row>
    <row r="361" spans="1:19" s="156" customFormat="1" x14ac:dyDescent="0.2">
      <c r="A361" s="156">
        <f>Input!A361</f>
        <v>9186</v>
      </c>
      <c r="B361" s="156" t="str">
        <f>Input!B361</f>
        <v>Hu1-13</v>
      </c>
      <c r="C361" s="157">
        <f>Calc!O361*1000</f>
        <v>13711.723699118997</v>
      </c>
      <c r="D361" s="157">
        <f>Calc!P361*1000</f>
        <v>0.74029262609495317</v>
      </c>
      <c r="E361" s="157">
        <f>Calc!X361</f>
        <v>0.91632620599952352</v>
      </c>
      <c r="F361" s="157">
        <f>Calc!Y361</f>
        <v>3.4036749466390898E-3</v>
      </c>
      <c r="G361" s="157">
        <f>Calc!AN361</f>
        <v>1.0053605481281103</v>
      </c>
      <c r="H361" s="157">
        <f>Calc!AO361</f>
        <v>1.9680523469617307E-3</v>
      </c>
      <c r="I361" s="158">
        <f>Calc!AH361</f>
        <v>45969.055149478649</v>
      </c>
      <c r="J361" s="158">
        <f>Calc!AI361</f>
        <v>192.99602737441305</v>
      </c>
      <c r="K361" s="159">
        <f>Calc!AJ361</f>
        <v>0.5727687520309388</v>
      </c>
      <c r="L361" s="159">
        <f>Calc!AK361</f>
        <v>0.9747746558825523</v>
      </c>
      <c r="M361" s="157" t="str">
        <f>Calc!AP361</f>
        <v>Out of range</v>
      </c>
      <c r="N361" s="157" t="e">
        <f>Calc!AQ361</f>
        <v>#VALUE!</v>
      </c>
      <c r="O361" s="157" t="str">
        <f>Calc!AW361</f>
        <v>Out of range</v>
      </c>
      <c r="P361" s="157">
        <f>Calc!AX361</f>
        <v>147.7051713704</v>
      </c>
      <c r="Q361" s="159" t="e">
        <f>Calc!BB361</f>
        <v>#VALUE!</v>
      </c>
      <c r="R361" s="159" t="e">
        <f>Calc!BC361</f>
        <v>#VALUE!</v>
      </c>
      <c r="S361" s="156">
        <f>Input!E361</f>
        <v>0</v>
      </c>
    </row>
    <row r="362" spans="1:19" x14ac:dyDescent="0.2">
      <c r="A362" s="1">
        <f>Input!A362</f>
        <v>9374</v>
      </c>
      <c r="B362" s="1" t="str">
        <f>Input!B362</f>
        <v>LM-AJ 30</v>
      </c>
      <c r="C362" s="99">
        <f>Calc!O362*1000</f>
        <v>1280.8425729970002</v>
      </c>
      <c r="D362" s="99">
        <f>Calc!P362*1000</f>
        <v>5.0802745610441624E-2</v>
      </c>
      <c r="E362" s="99">
        <f>Calc!X362</f>
        <v>74.029151070179267</v>
      </c>
      <c r="F362" s="99">
        <f>Calc!Y362</f>
        <v>0.14996785295214241</v>
      </c>
      <c r="G362" s="99">
        <f>Calc!AN362</f>
        <v>0.12119534804908649</v>
      </c>
      <c r="H362" s="5">
        <f>Calc!AO362</f>
        <v>3.6944070272751741E-4</v>
      </c>
      <c r="I362" s="8">
        <f>Calc!AH362</f>
        <v>6.4533937919411493</v>
      </c>
      <c r="J362" s="8">
        <f>Calc!AI362</f>
        <v>2.3618407241467451E-2</v>
      </c>
      <c r="K362" s="77">
        <f>Calc!AJ362</f>
        <v>1344.9277043097986</v>
      </c>
      <c r="L362" s="77">
        <f>Calc!AK362</f>
        <v>0.7934666858049173</v>
      </c>
      <c r="M362" s="99">
        <f>Calc!AP362</f>
        <v>5.7672999999999996</v>
      </c>
      <c r="N362" s="99">
        <f>Calc!AQ362</f>
        <v>1.6400000000000001E-2</v>
      </c>
      <c r="O362" s="99">
        <f>Calc!AW362</f>
        <v>5.1105</v>
      </c>
      <c r="P362" s="99">
        <f>Calc!AX362</f>
        <v>0.32766268409999999</v>
      </c>
      <c r="Q362" s="77">
        <f>Calc!BB362</f>
        <v>1364.4945490385498</v>
      </c>
      <c r="R362" s="77">
        <f>Calc!BC362</f>
        <v>1.4982595095136733</v>
      </c>
      <c r="S362" s="1">
        <f>Input!E362</f>
        <v>0</v>
      </c>
    </row>
    <row r="363" spans="1:19" s="156" customFormat="1" x14ac:dyDescent="0.2">
      <c r="A363" s="156">
        <f>Input!A363</f>
        <v>9186</v>
      </c>
      <c r="B363" s="156" t="str">
        <f>Input!B363</f>
        <v>Hu1-13</v>
      </c>
      <c r="C363" s="157">
        <f>Calc!O363*1000</f>
        <v>13711.213967898524</v>
      </c>
      <c r="D363" s="157">
        <f>Calc!P363*1000</f>
        <v>0.73287049243269031</v>
      </c>
      <c r="E363" s="157">
        <f>Calc!X363</f>
        <v>0.91856791077447753</v>
      </c>
      <c r="F363" s="157">
        <f>Calc!Y363</f>
        <v>3.9315595850775492E-3</v>
      </c>
      <c r="G363" s="157">
        <f>Calc!AN363</f>
        <v>1.0090010568146293</v>
      </c>
      <c r="H363" s="157">
        <f>Calc!AO363</f>
        <v>2.4321396257628346E-3</v>
      </c>
      <c r="I363" s="158">
        <f>Calc!AH363</f>
        <v>46021.211993755678</v>
      </c>
      <c r="J363" s="158">
        <f>Calc!AI363</f>
        <v>226.05086993731717</v>
      </c>
      <c r="K363" s="159">
        <f>Calc!AJ363</f>
        <v>-0.11661085228287238</v>
      </c>
      <c r="L363" s="159">
        <f>Calc!AK363</f>
        <v>1.1636053670733211</v>
      </c>
      <c r="M363" s="157" t="str">
        <f>Calc!AP363</f>
        <v>Out of range</v>
      </c>
      <c r="N363" s="157" t="e">
        <f>Calc!AQ363</f>
        <v>#VALUE!</v>
      </c>
      <c r="O363" s="157" t="str">
        <f>Calc!AW363</f>
        <v>Out of range</v>
      </c>
      <c r="P363" s="157">
        <f>Calc!AX363</f>
        <v>0</v>
      </c>
      <c r="Q363" s="159" t="e">
        <f>Calc!BB363</f>
        <v>#VALUE!</v>
      </c>
      <c r="R363" s="159" t="e">
        <f>Calc!BC363</f>
        <v>#VALUE!</v>
      </c>
      <c r="S363" s="156">
        <f>Input!E363</f>
        <v>0</v>
      </c>
    </row>
    <row r="364" spans="1:19" x14ac:dyDescent="0.2">
      <c r="A364" s="1">
        <f>Input!A364</f>
        <v>9375</v>
      </c>
      <c r="B364" s="1" t="str">
        <f>Input!B364</f>
        <v>LM-AJ 31</v>
      </c>
      <c r="C364" s="99">
        <f>Calc!O364*1000</f>
        <v>1464.9212309530994</v>
      </c>
      <c r="D364" s="99">
        <f>Calc!P364*1000</f>
        <v>5.6269533222451304E-2</v>
      </c>
      <c r="E364" s="99">
        <f>Calc!X364</f>
        <v>15.353938917344044</v>
      </c>
      <c r="F364" s="99">
        <f>Calc!Y364</f>
        <v>2.4161896441243537E-2</v>
      </c>
      <c r="G364" s="99">
        <f>Calc!AN364</f>
        <v>0.11105253436701065</v>
      </c>
      <c r="H364" s="5">
        <f>Calc!AO364</f>
        <v>3.0100444962612871E-4</v>
      </c>
      <c r="I364" s="8">
        <f>Calc!AH364</f>
        <v>32.649363057582988</v>
      </c>
      <c r="J364" s="8">
        <f>Calc!AI364</f>
        <v>0.10232112406758909</v>
      </c>
      <c r="K364" s="77">
        <f>Calc!AJ364</f>
        <v>1305.7326883072822</v>
      </c>
      <c r="L364" s="77">
        <f>Calc!AK364</f>
        <v>0.81529042154941822</v>
      </c>
      <c r="M364" s="99">
        <f>Calc!AP364</f>
        <v>5.3666999999999998</v>
      </c>
      <c r="N364" s="99">
        <f>Calc!AQ364</f>
        <v>1.5299999999999999E-2</v>
      </c>
      <c r="O364" s="99">
        <f>Calc!AW364</f>
        <v>5.2458</v>
      </c>
      <c r="P364" s="99">
        <f>Calc!AX364</f>
        <v>5.9589788599999999E-2</v>
      </c>
      <c r="Q364" s="77">
        <f>Calc!BB364</f>
        <v>1325.2359707859309</v>
      </c>
      <c r="R364" s="77">
        <f>Calc!BC364</f>
        <v>0.8570409916821965</v>
      </c>
      <c r="S364" s="1">
        <f>Input!E364</f>
        <v>0</v>
      </c>
    </row>
    <row r="365" spans="1:19" s="156" customFormat="1" x14ac:dyDescent="0.2">
      <c r="A365" s="156">
        <f>Input!A365</f>
        <v>9186</v>
      </c>
      <c r="B365" s="156" t="str">
        <f>Input!B365</f>
        <v>Hu1-13</v>
      </c>
      <c r="C365" s="157">
        <f>Calc!O365*1000</f>
        <v>13709.765993436307</v>
      </c>
      <c r="D365" s="157">
        <f>Calc!P365*1000</f>
        <v>0.76256078053588483</v>
      </c>
      <c r="E365" s="157">
        <f>Calc!X365</f>
        <v>0.91547668539383065</v>
      </c>
      <c r="F365" s="157">
        <f>Calc!Y365</f>
        <v>4.2469563127882368E-3</v>
      </c>
      <c r="G365" s="157">
        <f>Calc!AN365</f>
        <v>1.0078785638981969</v>
      </c>
      <c r="H365" s="157">
        <f>Calc!AO365</f>
        <v>2.5607069084693946E-3</v>
      </c>
      <c r="I365" s="158">
        <f>Calc!AH365</f>
        <v>46120.366977146965</v>
      </c>
      <c r="J365" s="158">
        <f>Calc!AI365</f>
        <v>243.92808891285958</v>
      </c>
      <c r="K365" s="159">
        <f>Calc!AJ365</f>
        <v>0.96384493001755445</v>
      </c>
      <c r="L365" s="159">
        <f>Calc!AK365</f>
        <v>1.5262561707413038</v>
      </c>
      <c r="M365" s="157" t="str">
        <f>Calc!AP365</f>
        <v>Out of range</v>
      </c>
      <c r="N365" s="157" t="e">
        <f>Calc!AQ365</f>
        <v>#VALUE!</v>
      </c>
      <c r="O365" s="157" t="str">
        <f>Calc!AW365</f>
        <v>Out of range</v>
      </c>
      <c r="P365" s="157">
        <f>Calc!AX365</f>
        <v>135.40143843769999</v>
      </c>
      <c r="Q365" s="159" t="e">
        <f>Calc!BB365</f>
        <v>#VALUE!</v>
      </c>
      <c r="R365" s="159" t="e">
        <f>Calc!BC365</f>
        <v>#VALUE!</v>
      </c>
      <c r="S365" s="156">
        <f>Input!E365</f>
        <v>0</v>
      </c>
    </row>
    <row r="366" spans="1:19" x14ac:dyDescent="0.2">
      <c r="A366" s="56"/>
      <c r="B366" s="56"/>
      <c r="C366" s="106"/>
      <c r="D366" s="106"/>
      <c r="E366" s="106"/>
      <c r="F366" s="106"/>
      <c r="G366" s="106"/>
      <c r="H366" s="70"/>
      <c r="I366" s="72"/>
      <c r="J366" s="72"/>
      <c r="K366" s="107"/>
      <c r="L366" s="107"/>
      <c r="M366" s="106"/>
      <c r="N366" s="106"/>
      <c r="O366" s="106"/>
      <c r="P366" s="106"/>
      <c r="Q366" s="107"/>
      <c r="R366" s="107"/>
      <c r="S366" s="56"/>
    </row>
    <row r="367" spans="1:19" s="156" customFormat="1" x14ac:dyDescent="0.2">
      <c r="A367" s="156">
        <f>Input!A367</f>
        <v>9186</v>
      </c>
      <c r="B367" s="156" t="str">
        <f>Input!B367</f>
        <v>Hu1-13</v>
      </c>
      <c r="C367" s="157">
        <f>Calc!O367*1000</f>
        <v>13711.785995353783</v>
      </c>
      <c r="D367" s="157">
        <f>Calc!P367*1000</f>
        <v>1.6927885122751694</v>
      </c>
      <c r="E367" s="157">
        <f>Calc!X367</f>
        <v>0.8647979073525216</v>
      </c>
      <c r="F367" s="157">
        <f>Calc!Y367</f>
        <v>3.0281674485226778E-3</v>
      </c>
      <c r="G367" s="157">
        <f>Calc!AN367</f>
        <v>1.0064544396976729</v>
      </c>
      <c r="H367" s="157">
        <f>Calc!AO367</f>
        <v>2.4252504540598734E-3</v>
      </c>
      <c r="I367" s="158">
        <f>Calc!AH367</f>
        <v>48761.303711158667</v>
      </c>
      <c r="J367" s="158">
        <f>Calc!AI367</f>
        <v>207.17833849135002</v>
      </c>
      <c r="K367" s="159">
        <f>Calc!AJ367</f>
        <v>-0.12613318571774723</v>
      </c>
      <c r="L367" s="159">
        <f>Calc!AK367</f>
        <v>1.223532951616094</v>
      </c>
      <c r="M367" s="157" t="str">
        <f>Calc!AP367</f>
        <v>Out of range</v>
      </c>
      <c r="N367" s="157" t="e">
        <f>Calc!AQ367</f>
        <v>#VALUE!</v>
      </c>
      <c r="O367" s="157" t="str">
        <f>Calc!AW367</f>
        <v>Out of range</v>
      </c>
      <c r="P367" s="157">
        <f>Calc!AX367</f>
        <v>0</v>
      </c>
      <c r="Q367" s="159" t="e">
        <f>Calc!BB367</f>
        <v>#VALUE!</v>
      </c>
      <c r="R367" s="159" t="e">
        <f>Calc!BC367</f>
        <v>#VALUE!</v>
      </c>
      <c r="S367" s="156">
        <f>Input!E367</f>
        <v>0</v>
      </c>
    </row>
    <row r="368" spans="1:19" x14ac:dyDescent="0.2">
      <c r="A368" s="1">
        <f>Input!A368</f>
        <v>9381</v>
      </c>
      <c r="B368" s="1" t="str">
        <f>Input!B368</f>
        <v>LM-AJ 59</v>
      </c>
      <c r="C368" s="99">
        <f>Calc!O368*1000</f>
        <v>1209.5117190829735</v>
      </c>
      <c r="D368" s="99">
        <f>Calc!P368*1000</f>
        <v>0.22213140195369804</v>
      </c>
      <c r="E368" s="99">
        <f>Calc!X368</f>
        <v>445.55308863868589</v>
      </c>
      <c r="F368" s="99">
        <f>Calc!Y368</f>
        <v>0.77315391976329484</v>
      </c>
      <c r="G368" s="99">
        <f>Calc!AN368</f>
        <v>0.19229397607958715</v>
      </c>
      <c r="H368" s="5">
        <f>Calc!AO368</f>
        <v>4.4974844316646281E-4</v>
      </c>
      <c r="I368" s="8">
        <f>Calc!AH368</f>
        <v>1.6065174250139218</v>
      </c>
      <c r="J368" s="8">
        <f>Calc!AI368</f>
        <v>4.6693272630099116E-3</v>
      </c>
      <c r="K368" s="77">
        <f>Calc!AJ368</f>
        <v>1266.6296372394138</v>
      </c>
      <c r="L368" s="77">
        <f>Calc!AK368</f>
        <v>1.136634865473573</v>
      </c>
      <c r="M368" s="99">
        <f>Calc!AP368</f>
        <v>9.6050000000000004</v>
      </c>
      <c r="N368" s="99">
        <f>Calc!AQ368</f>
        <v>2.4299999999999999E-2</v>
      </c>
      <c r="O368" s="99">
        <f>Calc!AW368</f>
        <v>5.2126999999999999</v>
      </c>
      <c r="P368" s="99">
        <f>Calc!AX368</f>
        <v>2.3130102785000002</v>
      </c>
      <c r="Q368" s="77">
        <f>Calc!BB368</f>
        <v>1285.4285926701386</v>
      </c>
      <c r="R368" s="77">
        <f>Calc!BC368</f>
        <v>8.4819834180638285</v>
      </c>
      <c r="S368" s="1">
        <f>Input!E368</f>
        <v>0</v>
      </c>
    </row>
    <row r="369" spans="1:19" s="156" customFormat="1" x14ac:dyDescent="0.2">
      <c r="A369" s="156">
        <f>Input!A369</f>
        <v>9186</v>
      </c>
      <c r="B369" s="156" t="str">
        <f>Input!B369</f>
        <v>Hu1-13</v>
      </c>
      <c r="C369" s="157">
        <f>Calc!O369*1000</f>
        <v>13711.245255249154</v>
      </c>
      <c r="D369" s="157">
        <f>Calc!P369*1000</f>
        <v>1.7197284308847096</v>
      </c>
      <c r="E369" s="157">
        <f>Calc!X369</f>
        <v>0.8577162069513653</v>
      </c>
      <c r="F369" s="157">
        <f>Calc!Y369</f>
        <v>4.975900791427402E-3</v>
      </c>
      <c r="G369" s="157">
        <f>Calc!AN369</f>
        <v>1.0079067359579443</v>
      </c>
      <c r="H369" s="157">
        <f>Calc!AO369</f>
        <v>2.1061267236709802E-3</v>
      </c>
      <c r="I369" s="158">
        <f>Calc!AH369</f>
        <v>49232.900532468033</v>
      </c>
      <c r="J369" s="158">
        <f>Calc!AI369</f>
        <v>303.51685107177121</v>
      </c>
      <c r="K369" s="159">
        <f>Calc!AJ369</f>
        <v>-0.6088488726391228</v>
      </c>
      <c r="L369" s="159">
        <f>Calc!AK369</f>
        <v>1.2773985682566102</v>
      </c>
      <c r="M369" s="157" t="str">
        <f>Calc!AP369</f>
        <v>Out of range</v>
      </c>
      <c r="N369" s="157" t="e">
        <f>Calc!AQ369</f>
        <v>#VALUE!</v>
      </c>
      <c r="O369" s="157" t="str">
        <f>Calc!AW369</f>
        <v>Out of range</v>
      </c>
      <c r="P369" s="157">
        <f>Calc!AX369</f>
        <v>0</v>
      </c>
      <c r="Q369" s="159" t="e">
        <f>Calc!BB369</f>
        <v>#VALUE!</v>
      </c>
      <c r="R369" s="159" t="e">
        <f>Calc!BC369</f>
        <v>#VALUE!</v>
      </c>
      <c r="S369" s="156">
        <f>Input!E369</f>
        <v>0</v>
      </c>
    </row>
    <row r="370" spans="1:19" x14ac:dyDescent="0.2">
      <c r="A370" s="1">
        <f>Input!A370</f>
        <v>9379</v>
      </c>
      <c r="B370" s="1" t="str">
        <f>Input!B370</f>
        <v>LM-AJ 53</v>
      </c>
      <c r="C370" s="99">
        <f>Calc!O370*1000</f>
        <v>1364.0654927091223</v>
      </c>
      <c r="D370" s="99">
        <f>Calc!P370*1000</f>
        <v>0.18892064783079104</v>
      </c>
      <c r="E370" s="99">
        <f>Calc!X370</f>
        <v>22.724422855460045</v>
      </c>
      <c r="F370" s="99">
        <f>Calc!Y370</f>
        <v>6.2903154796379562E-2</v>
      </c>
      <c r="G370" s="99">
        <f>Calc!AN370</f>
        <v>0.11542774349664769</v>
      </c>
      <c r="H370" s="5">
        <f>Calc!AO370</f>
        <v>4.079485207859577E-4</v>
      </c>
      <c r="I370" s="8">
        <f>Calc!AH370</f>
        <v>21.352004839722003</v>
      </c>
      <c r="J370" s="8">
        <f>Calc!AI370</f>
        <v>9.5808231559925822E-2</v>
      </c>
      <c r="K370" s="77">
        <f>Calc!AJ370</f>
        <v>1321.4614256978853</v>
      </c>
      <c r="L370" s="77">
        <f>Calc!AK370</f>
        <v>0.9692730254417129</v>
      </c>
      <c r="M370" s="99">
        <f>Calc!AP370</f>
        <v>5.5438999999999998</v>
      </c>
      <c r="N370" s="99">
        <f>Calc!AQ370</f>
        <v>2.1299999999999999E-2</v>
      </c>
      <c r="O370" s="99">
        <f>Calc!AW370</f>
        <v>5.3531000000000004</v>
      </c>
      <c r="P370" s="99">
        <f>Calc!AX370</f>
        <v>9.0936229399999999E-2</v>
      </c>
      <c r="Q370" s="77">
        <f>Calc!BB370</f>
        <v>1341.6064394987466</v>
      </c>
      <c r="R370" s="77">
        <f>Calc!BC370</f>
        <v>1.0427112929399929</v>
      </c>
      <c r="S370" s="1">
        <f>Input!E370</f>
        <v>0</v>
      </c>
    </row>
    <row r="371" spans="1:19" s="156" customFormat="1" x14ac:dyDescent="0.2">
      <c r="A371" s="156">
        <f>Input!A371</f>
        <v>9186</v>
      </c>
      <c r="B371" s="156" t="str">
        <f>Input!B371</f>
        <v>Hu1-13</v>
      </c>
      <c r="C371" s="157">
        <f>Calc!O371*1000</f>
        <v>13710.441835785106</v>
      </c>
      <c r="D371" s="157">
        <f>Calc!P371*1000</f>
        <v>1.2112378315687415</v>
      </c>
      <c r="E371" s="157">
        <f>Calc!X371</f>
        <v>0.85746455136525168</v>
      </c>
      <c r="F371" s="157">
        <f>Calc!Y371</f>
        <v>3.3301915228242875E-3</v>
      </c>
      <c r="G371" s="157">
        <f>Calc!AN371</f>
        <v>1.0091322681768957</v>
      </c>
      <c r="H371" s="157">
        <f>Calc!AO371</f>
        <v>1.8761647286259107E-3</v>
      </c>
      <c r="I371" s="158">
        <f>Calc!AH371</f>
        <v>49304.341362559018</v>
      </c>
      <c r="J371" s="158">
        <f>Calc!AI371</f>
        <v>212.25164156080999</v>
      </c>
      <c r="K371" s="159">
        <f>Calc!AJ371</f>
        <v>-0.39779488284807929</v>
      </c>
      <c r="L371" s="159">
        <f>Calc!AK371</f>
        <v>1.2506051139857297</v>
      </c>
      <c r="M371" s="157" t="str">
        <f>Calc!AP371</f>
        <v>Out of range</v>
      </c>
      <c r="N371" s="157" t="e">
        <f>Calc!AQ371</f>
        <v>#VALUE!</v>
      </c>
      <c r="O371" s="157" t="str">
        <f>Calc!AW371</f>
        <v>Out of range</v>
      </c>
      <c r="P371" s="157">
        <f>Calc!AX371</f>
        <v>0</v>
      </c>
      <c r="Q371" s="159" t="e">
        <f>Calc!BB371</f>
        <v>#VALUE!</v>
      </c>
      <c r="R371" s="159" t="e">
        <f>Calc!BC371</f>
        <v>#VALUE!</v>
      </c>
      <c r="S371" s="156">
        <f>Input!E371</f>
        <v>0</v>
      </c>
    </row>
    <row r="372" spans="1:19" x14ac:dyDescent="0.2">
      <c r="A372" s="1">
        <f>Input!A372</f>
        <v>9177</v>
      </c>
      <c r="B372" s="1" t="str">
        <f>Input!B372</f>
        <v>LM-AJ 42</v>
      </c>
      <c r="C372" s="99">
        <f>Calc!O372*1000</f>
        <v>2634.4867280594194</v>
      </c>
      <c r="D372" s="99">
        <f>Calc!P372*1000</f>
        <v>0.10467497019306155</v>
      </c>
      <c r="E372" s="99">
        <f>Calc!X372</f>
        <v>7.809913872673155</v>
      </c>
      <c r="F372" s="99">
        <f>Calc!Y372</f>
        <v>1.5382234044729843E-2</v>
      </c>
      <c r="G372" s="99">
        <f>Calc!AN372</f>
        <v>0.10761803523739728</v>
      </c>
      <c r="H372" s="5">
        <f>Calc!AO372</f>
        <v>4.0124107861865769E-4</v>
      </c>
      <c r="I372" s="8">
        <f>Calc!AH372</f>
        <v>111.78188592210307</v>
      </c>
      <c r="J372" s="8">
        <f>Calc!AI372</f>
        <v>0.47132320573840064</v>
      </c>
      <c r="K372" s="77">
        <f>Calc!AJ372</f>
        <v>1389.4457107003495</v>
      </c>
      <c r="L372" s="77">
        <f>Calc!AK372</f>
        <v>0.74718967569944172</v>
      </c>
      <c r="M372" s="99">
        <f>Calc!AP372</f>
        <v>5.0113000000000003</v>
      </c>
      <c r="N372" s="99">
        <f>Calc!AQ372</f>
        <v>1.9099999999999999E-2</v>
      </c>
      <c r="O372" s="99">
        <f>Calc!AW372</f>
        <v>4.9782999999999999</v>
      </c>
      <c r="P372" s="99">
        <f>Calc!AX372</f>
        <v>2.5470472899999999E-2</v>
      </c>
      <c r="Q372" s="77">
        <f>Calc!BB372</f>
        <v>1409.13362843713</v>
      </c>
      <c r="R372" s="77">
        <f>Calc!BC372</f>
        <v>0.76453651030820524</v>
      </c>
      <c r="S372" s="1">
        <f>Input!E372</f>
        <v>0</v>
      </c>
    </row>
    <row r="373" spans="1:19" s="156" customFormat="1" x14ac:dyDescent="0.2">
      <c r="A373" s="156">
        <f>Input!A373</f>
        <v>9186</v>
      </c>
      <c r="B373" s="156" t="str">
        <f>Input!B373</f>
        <v>Hu1-13</v>
      </c>
      <c r="C373" s="157">
        <f>Calc!O373*1000</f>
        <v>13713.554658347386</v>
      </c>
      <c r="D373" s="157">
        <f>Calc!P373*1000</f>
        <v>0.99013156904271338</v>
      </c>
      <c r="E373" s="157">
        <f>Calc!X373</f>
        <v>0.86306884223854974</v>
      </c>
      <c r="F373" s="157">
        <f>Calc!Y373</f>
        <v>5.1554277877419374E-3</v>
      </c>
      <c r="G373" s="157">
        <f>Calc!AN373</f>
        <v>1.0062842164458752</v>
      </c>
      <c r="H373" s="157">
        <f>Calc!AO373</f>
        <v>1.8016491413336598E-3</v>
      </c>
      <c r="I373" s="158">
        <f>Calc!AH373</f>
        <v>48857.029294889719</v>
      </c>
      <c r="J373" s="158">
        <f>Calc!AI373</f>
        <v>304.64791382460692</v>
      </c>
      <c r="K373" s="159">
        <f>Calc!AJ373</f>
        <v>-6.4578396469894273E-2</v>
      </c>
      <c r="L373" s="159">
        <f>Calc!AK373</f>
        <v>1.1066966641553053</v>
      </c>
      <c r="M373" s="157" t="str">
        <f>Calc!AP373</f>
        <v>Out of range</v>
      </c>
      <c r="N373" s="157" t="e">
        <f>Calc!AQ373</f>
        <v>#VALUE!</v>
      </c>
      <c r="O373" s="157" t="str">
        <f>Calc!AW373</f>
        <v>Out of range</v>
      </c>
      <c r="P373" s="157">
        <f>Calc!AX373</f>
        <v>0</v>
      </c>
      <c r="Q373" s="159" t="e">
        <f>Calc!BB373</f>
        <v>#VALUE!</v>
      </c>
      <c r="R373" s="159" t="e">
        <f>Calc!BC373</f>
        <v>#VALUE!</v>
      </c>
      <c r="S373" s="156">
        <f>Input!E373</f>
        <v>0</v>
      </c>
    </row>
    <row r="374" spans="1:19" x14ac:dyDescent="0.2">
      <c r="A374" s="1">
        <f>Input!A374</f>
        <v>9382</v>
      </c>
      <c r="B374" s="1" t="str">
        <f>Input!B374</f>
        <v>LM-AJ 65</v>
      </c>
      <c r="C374" s="99">
        <f>Calc!O374*1000</f>
        <v>1608.7997595420193</v>
      </c>
      <c r="D374" s="99">
        <f>Calc!P374*1000</f>
        <v>4.8073599776774098E-2</v>
      </c>
      <c r="E374" s="99">
        <f>Calc!X374</f>
        <v>9.6879161736661885</v>
      </c>
      <c r="F374" s="99">
        <f>Calc!Y374</f>
        <v>1.6483893178520895E-2</v>
      </c>
      <c r="G374" s="99">
        <f>Calc!AN374</f>
        <v>0.11018340230982825</v>
      </c>
      <c r="H374" s="5">
        <f>Calc!AO374</f>
        <v>3.8065268119089946E-4</v>
      </c>
      <c r="I374" s="8">
        <f>Calc!AH374</f>
        <v>56.29827856626644</v>
      </c>
      <c r="J374" s="8">
        <f>Calc!AI374</f>
        <v>0.21679777881793363</v>
      </c>
      <c r="K374" s="77">
        <f>Calc!AJ374</f>
        <v>1345.7791953278413</v>
      </c>
      <c r="L374" s="77">
        <f>Calc!AK374</f>
        <v>0.6562856902577433</v>
      </c>
      <c r="M374" s="99">
        <f>Calc!AP374</f>
        <v>5.2308000000000003</v>
      </c>
      <c r="N374" s="99">
        <f>Calc!AQ374</f>
        <v>1.9400000000000001E-2</v>
      </c>
      <c r="O374" s="99">
        <f>Calc!AW374</f>
        <v>5.1626000000000003</v>
      </c>
      <c r="P374" s="99">
        <f>Calc!AX374</f>
        <v>3.8173884200000001E-2</v>
      </c>
      <c r="Q374" s="77">
        <f>Calc!BB374</f>
        <v>1365.5594922230878</v>
      </c>
      <c r="R374" s="77">
        <f>Calc!BC374</f>
        <v>0.6820349608025984</v>
      </c>
      <c r="S374" s="1">
        <f>Input!E374</f>
        <v>0</v>
      </c>
    </row>
    <row r="375" spans="1:19" s="156" customFormat="1" x14ac:dyDescent="0.2">
      <c r="A375" s="156">
        <f>Input!A375</f>
        <v>9186</v>
      </c>
      <c r="B375" s="156" t="str">
        <f>Input!B375</f>
        <v>Hu1-13</v>
      </c>
      <c r="C375" s="157">
        <f>Calc!O375*1000</f>
        <v>13712.545758907305</v>
      </c>
      <c r="D375" s="157">
        <f>Calc!P375*1000</f>
        <v>0.74699418485210356</v>
      </c>
      <c r="E375" s="157">
        <f>Calc!X375</f>
        <v>0.85672009266348037</v>
      </c>
      <c r="F375" s="157">
        <f>Calc!Y375</f>
        <v>4.0507408821481745E-3</v>
      </c>
      <c r="G375" s="157">
        <f>Calc!AN375</f>
        <v>1.0076047384067197</v>
      </c>
      <c r="H375" s="157">
        <f>Calc!AO375</f>
        <v>2.3172194613635517E-3</v>
      </c>
      <c r="I375" s="158">
        <f>Calc!AH375</f>
        <v>49280.048971731121</v>
      </c>
      <c r="J375" s="158">
        <f>Calc!AI375</f>
        <v>259.09139725560499</v>
      </c>
      <c r="K375" s="159">
        <f>Calc!AJ375</f>
        <v>-1.1104005542782458</v>
      </c>
      <c r="L375" s="159">
        <f>Calc!AK375</f>
        <v>1.2185808895873418</v>
      </c>
      <c r="M375" s="157" t="str">
        <f>Calc!AP375</f>
        <v>Out of range</v>
      </c>
      <c r="N375" s="157" t="e">
        <f>Calc!AQ375</f>
        <v>#VALUE!</v>
      </c>
      <c r="O375" s="157" t="str">
        <f>Calc!AW375</f>
        <v>Out of range</v>
      </c>
      <c r="P375" s="157">
        <f>Calc!AX375</f>
        <v>0</v>
      </c>
      <c r="Q375" s="159" t="e">
        <f>Calc!BB375</f>
        <v>#VALUE!</v>
      </c>
      <c r="R375" s="159" t="e">
        <f>Calc!BC375</f>
        <v>#VALUE!</v>
      </c>
      <c r="S375" s="156">
        <f>Input!E375</f>
        <v>0</v>
      </c>
    </row>
    <row r="376" spans="1:19" x14ac:dyDescent="0.2">
      <c r="A376" s="1">
        <f>Input!A376</f>
        <v>9380</v>
      </c>
      <c r="B376" s="1" t="str">
        <f>Input!B376</f>
        <v>LM-AJ 56</v>
      </c>
      <c r="C376" s="99">
        <f>Calc!O376*1000</f>
        <v>1416.3750723295768</v>
      </c>
      <c r="D376" s="99">
        <f>Calc!P376*1000</f>
        <v>5.2617555034576505E-2</v>
      </c>
      <c r="E376" s="99">
        <f>Calc!X376</f>
        <v>27.059848396871683</v>
      </c>
      <c r="F376" s="99">
        <f>Calc!Y376</f>
        <v>6.031552345628749E-2</v>
      </c>
      <c r="G376" s="99">
        <f>Calc!AN376</f>
        <v>0.11229246104146397</v>
      </c>
      <c r="H376" s="5">
        <f>Calc!AO376</f>
        <v>3.0707321748873312E-4</v>
      </c>
      <c r="I376" s="8">
        <f>Calc!AH376</f>
        <v>18.084687113687743</v>
      </c>
      <c r="J376" s="8">
        <f>Calc!AI376</f>
        <v>6.3797865885152669E-2</v>
      </c>
      <c r="K376" s="77">
        <f>Calc!AJ376</f>
        <v>1362.5996390498601</v>
      </c>
      <c r="L376" s="77">
        <f>Calc!AK376</f>
        <v>0.75918137483607318</v>
      </c>
      <c r="M376" s="99">
        <f>Calc!AP376</f>
        <v>5.2941000000000003</v>
      </c>
      <c r="N376" s="99">
        <f>Calc!AQ376</f>
        <v>1.6199999999999999E-2</v>
      </c>
      <c r="O376" s="99">
        <f>Calc!AW376</f>
        <v>5.0789999999999997</v>
      </c>
      <c r="P376" s="99">
        <f>Calc!AX376</f>
        <v>0.1013425095</v>
      </c>
      <c r="Q376" s="77">
        <f>Calc!BB376</f>
        <v>1382.3005165256982</v>
      </c>
      <c r="R376" s="77">
        <f>Calc!BC376</f>
        <v>0.86596727767917536</v>
      </c>
      <c r="S376" s="1">
        <f>Input!E376</f>
        <v>0</v>
      </c>
    </row>
    <row r="377" spans="1:19" s="156" customFormat="1" x14ac:dyDescent="0.2">
      <c r="A377" s="156">
        <f>Input!A377</f>
        <v>9186</v>
      </c>
      <c r="B377" s="156" t="str">
        <f>Input!B377</f>
        <v>Hu1-13</v>
      </c>
      <c r="C377" s="157">
        <f>Calc!O377*1000</f>
        <v>13711.541700483696</v>
      </c>
      <c r="D377" s="157">
        <f>Calc!P377*1000</f>
        <v>0.80938116194788257</v>
      </c>
      <c r="E377" s="157">
        <f>Calc!X377</f>
        <v>0.84771309701309427</v>
      </c>
      <c r="F377" s="157">
        <f>Calc!Y377</f>
        <v>3.3603585811231907E-3</v>
      </c>
      <c r="G377" s="157">
        <f>Calc!AN377</f>
        <v>1.0062849909689398</v>
      </c>
      <c r="H377" s="157">
        <f>Calc!AO377</f>
        <v>2.1942906887029794E-3</v>
      </c>
      <c r="I377" s="158">
        <f>Calc!AH377</f>
        <v>49734.777940215696</v>
      </c>
      <c r="J377" s="158">
        <f>Calc!AI377</f>
        <v>224.99141106497629</v>
      </c>
      <c r="K377" s="159">
        <f>Calc!AJ377</f>
        <v>-0.80015861942095423</v>
      </c>
      <c r="L377" s="159">
        <f>Calc!AK377</f>
        <v>1.4531052631640984</v>
      </c>
      <c r="M377" s="157" t="str">
        <f>Calc!AP377</f>
        <v>Out of range</v>
      </c>
      <c r="N377" s="157" t="e">
        <f>Calc!AQ377</f>
        <v>#VALUE!</v>
      </c>
      <c r="O377" s="157" t="str">
        <f>Calc!AW377</f>
        <v>Out of range</v>
      </c>
      <c r="P377" s="157">
        <f>Calc!AX377</f>
        <v>43.955590906300003</v>
      </c>
      <c r="Q377" s="159" t="e">
        <f>Calc!BB377</f>
        <v>#VALUE!</v>
      </c>
      <c r="R377" s="159" t="e">
        <f>Calc!BC377</f>
        <v>#VALUE!</v>
      </c>
      <c r="S377" s="156">
        <f>Input!E377</f>
        <v>0</v>
      </c>
    </row>
    <row r="378" spans="1:19" x14ac:dyDescent="0.2">
      <c r="A378" s="1">
        <f>Input!A378</f>
        <v>9176</v>
      </c>
      <c r="B378" s="1" t="str">
        <f>Input!B378</f>
        <v>LM-AJ 33</v>
      </c>
      <c r="C378" s="99">
        <f>Calc!O378*1000</f>
        <v>2544.8583895674683</v>
      </c>
      <c r="D378" s="99">
        <f>Calc!P378*1000</f>
        <v>7.3243524186926201E-2</v>
      </c>
      <c r="E378" s="99">
        <f>Calc!X378</f>
        <v>3.7628065112965077</v>
      </c>
      <c r="F378" s="99">
        <f>Calc!Y378</f>
        <v>8.0614375769486532E-3</v>
      </c>
      <c r="G378" s="99">
        <f>Calc!AN378</f>
        <v>0.10934654166763028</v>
      </c>
      <c r="H378" s="5">
        <f>Calc!AO378</f>
        <v>3.1552076890341345E-4</v>
      </c>
      <c r="I378" s="8">
        <f>Calc!AH378</f>
        <v>227.45184631314206</v>
      </c>
      <c r="J378" s="8">
        <f>Calc!AI378</f>
        <v>0.8174111313729493</v>
      </c>
      <c r="K378" s="77">
        <f>Calc!AJ378</f>
        <v>1337.2082192221999</v>
      </c>
      <c r="L378" s="77">
        <f>Calc!AK378</f>
        <v>0.76940440288106071</v>
      </c>
      <c r="M378" s="99">
        <f>Calc!AP378</f>
        <v>5.2098000000000004</v>
      </c>
      <c r="N378" s="99">
        <f>Calc!AQ378</f>
        <v>1.61E-2</v>
      </c>
      <c r="O378" s="99">
        <f>Calc!AW378</f>
        <v>5.1929999999999996</v>
      </c>
      <c r="P378" s="99">
        <f>Calc!AX378</f>
        <v>1.8467543100000001E-2</v>
      </c>
      <c r="Q378" s="77">
        <f>Calc!BB378</f>
        <v>1356.9791256788594</v>
      </c>
      <c r="R378" s="77">
        <f>Calc!BC378</f>
        <v>0.78398612179854088</v>
      </c>
      <c r="S378" s="1">
        <f>Input!E378</f>
        <v>0</v>
      </c>
    </row>
    <row r="379" spans="1:19" s="156" customFormat="1" x14ac:dyDescent="0.2">
      <c r="A379" s="156">
        <f>Input!A379</f>
        <v>9186</v>
      </c>
      <c r="B379" s="156" t="str">
        <f>Input!B379</f>
        <v>Hu1-13</v>
      </c>
      <c r="C379" s="157">
        <f>Calc!O379*1000</f>
        <v>13712.0336401326</v>
      </c>
      <c r="D379" s="157">
        <f>Calc!P379*1000</f>
        <v>0.76979237438555803</v>
      </c>
      <c r="E379" s="157">
        <f>Calc!X379</f>
        <v>0.85718946730501655</v>
      </c>
      <c r="F379" s="157">
        <f>Calc!Y379</f>
        <v>4.168464141371073E-3</v>
      </c>
      <c r="G379" s="157">
        <f>Calc!AN379</f>
        <v>1.0067943131510739</v>
      </c>
      <c r="H379" s="157">
        <f>Calc!AO379</f>
        <v>2.4513647568613242E-3</v>
      </c>
      <c r="I379" s="158">
        <f>Calc!AH379</f>
        <v>49211.61186983285</v>
      </c>
      <c r="J379" s="158">
        <f>Calc!AI379</f>
        <v>267.61990915134834</v>
      </c>
      <c r="K379" s="159">
        <f>Calc!AJ379</f>
        <v>1.0492397298080824</v>
      </c>
      <c r="L379" s="159">
        <f>Calc!AK379</f>
        <v>1.2692067795217998</v>
      </c>
      <c r="M379" s="157" t="str">
        <f>Calc!AP379</f>
        <v>Out of range</v>
      </c>
      <c r="N379" s="157" t="e">
        <f>Calc!AQ379</f>
        <v>#VALUE!</v>
      </c>
      <c r="O379" s="157" t="str">
        <f>Calc!AW379</f>
        <v>Out of range</v>
      </c>
      <c r="P379" s="157">
        <f>Calc!AX379</f>
        <v>129.39669115780001</v>
      </c>
      <c r="Q379" s="159" t="e">
        <f>Calc!BB379</f>
        <v>#VALUE!</v>
      </c>
      <c r="R379" s="159" t="e">
        <f>Calc!BC379</f>
        <v>#VALUE!</v>
      </c>
      <c r="S379" s="156">
        <f>Input!E379</f>
        <v>0</v>
      </c>
    </row>
    <row r="380" spans="1:19" x14ac:dyDescent="0.2">
      <c r="A380" s="1">
        <f>Input!A380</f>
        <v>9378</v>
      </c>
      <c r="B380" s="1" t="str">
        <f>Input!B380</f>
        <v>LM-AJ 43</v>
      </c>
      <c r="C380" s="99">
        <f>Calc!O380*1000</f>
        <v>1792.848321574369</v>
      </c>
      <c r="D380" s="99">
        <f>Calc!P380*1000</f>
        <v>5.5020644770836333E-2</v>
      </c>
      <c r="E380" s="99">
        <f>Calc!X380</f>
        <v>50.437395116511745</v>
      </c>
      <c r="F380" s="99">
        <f>Calc!Y380</f>
        <v>8.6205035717166784E-2</v>
      </c>
      <c r="G380" s="99">
        <f>Calc!AN380</f>
        <v>0.11549495473379345</v>
      </c>
      <c r="H380" s="5">
        <f>Calc!AO380</f>
        <v>2.8500415848447879E-4</v>
      </c>
      <c r="I380" s="8">
        <f>Calc!AH380</f>
        <v>12.629799584977279</v>
      </c>
      <c r="J380" s="8">
        <f>Calc!AI380</f>
        <v>3.7909759830107422E-2</v>
      </c>
      <c r="K380" s="77">
        <f>Calc!AJ380</f>
        <v>1318.8460758825036</v>
      </c>
      <c r="L380" s="77">
        <f>Calc!AK380</f>
        <v>0.55740744177585022</v>
      </c>
      <c r="M380" s="99">
        <f>Calc!AP380</f>
        <v>5.5536000000000003</v>
      </c>
      <c r="N380" s="99">
        <f>Calc!AQ380</f>
        <v>1.49E-2</v>
      </c>
      <c r="O380" s="99">
        <f>Calc!AW380</f>
        <v>5.2308000000000003</v>
      </c>
      <c r="P380" s="99">
        <f>Calc!AX380</f>
        <v>0.15346535389999999</v>
      </c>
      <c r="Q380" s="77">
        <f>Calc!BB380</f>
        <v>1338.4884827924902</v>
      </c>
      <c r="R380" s="77">
        <f>Calc!BC380</f>
        <v>0.81059908711164808</v>
      </c>
      <c r="S380" s="1">
        <f>Input!E380</f>
        <v>0</v>
      </c>
    </row>
    <row r="381" spans="1:19" s="156" customFormat="1" x14ac:dyDescent="0.2">
      <c r="A381" s="156">
        <f>Input!A381</f>
        <v>9186</v>
      </c>
      <c r="B381" s="156" t="str">
        <f>Input!B381</f>
        <v>Hu1-13</v>
      </c>
      <c r="C381" s="157">
        <f>Calc!O381*1000</f>
        <v>13712.0336401326</v>
      </c>
      <c r="D381" s="157">
        <f>Calc!P381*1000</f>
        <v>0.76979237438555803</v>
      </c>
      <c r="E381" s="157">
        <f>Calc!X381</f>
        <v>0.85718946730501655</v>
      </c>
      <c r="F381" s="157">
        <f>Calc!Y381</f>
        <v>4.168464141371073E-3</v>
      </c>
      <c r="G381" s="157">
        <f>Calc!AN381</f>
        <v>1.0067943131510739</v>
      </c>
      <c r="H381" s="157">
        <f>Calc!AO381</f>
        <v>2.4513647568613242E-3</v>
      </c>
      <c r="I381" s="158">
        <f>Calc!AH381</f>
        <v>49211.61186983285</v>
      </c>
      <c r="J381" s="158">
        <f>Calc!AI381</f>
        <v>267.61990915134834</v>
      </c>
      <c r="K381" s="159">
        <f>Calc!AJ381</f>
        <v>1.0492397298080824</v>
      </c>
      <c r="L381" s="159">
        <f>Calc!AK381</f>
        <v>1.2692067795217998</v>
      </c>
      <c r="M381" s="157" t="str">
        <f>Calc!AP381</f>
        <v>Out of range</v>
      </c>
      <c r="N381" s="157" t="e">
        <f>Calc!AQ381</f>
        <v>#VALUE!</v>
      </c>
      <c r="O381" s="157" t="str">
        <f>Calc!AW381</f>
        <v>Out of range</v>
      </c>
      <c r="P381" s="157">
        <f>Calc!AX381</f>
        <v>204.52504340300001</v>
      </c>
      <c r="Q381" s="159" t="e">
        <f>Calc!BB381</f>
        <v>#VALUE!</v>
      </c>
      <c r="R381" s="159" t="e">
        <f>Calc!BC381</f>
        <v>#VALUE!</v>
      </c>
      <c r="S381" s="156">
        <f>Input!E381</f>
        <v>0</v>
      </c>
    </row>
    <row r="382" spans="1:19" x14ac:dyDescent="0.2">
      <c r="A382" s="56"/>
      <c r="B382" s="56"/>
      <c r="C382" s="106"/>
      <c r="D382" s="106"/>
      <c r="E382" s="106"/>
      <c r="F382" s="106"/>
      <c r="G382" s="106"/>
      <c r="H382" s="70"/>
      <c r="I382" s="72"/>
      <c r="J382" s="72"/>
      <c r="K382" s="107"/>
      <c r="L382" s="107"/>
      <c r="M382" s="106"/>
      <c r="N382" s="106"/>
      <c r="O382" s="106"/>
      <c r="P382" s="106"/>
      <c r="Q382" s="107"/>
      <c r="R382" s="107"/>
      <c r="S382" s="56"/>
    </row>
    <row r="383" spans="1:19" s="156" customFormat="1" x14ac:dyDescent="0.2">
      <c r="A383" s="156">
        <f>Input!A383</f>
        <v>9186</v>
      </c>
      <c r="B383" s="156" t="str">
        <f>Input!B383</f>
        <v>Hu1-13</v>
      </c>
      <c r="C383" s="157">
        <f>Calc!O383*1000</f>
        <v>13715.387002803831</v>
      </c>
      <c r="D383" s="157">
        <f>Calc!P383*1000</f>
        <v>2.4117973257443559</v>
      </c>
      <c r="E383" s="157">
        <f>Calc!X383</f>
        <v>1.2232321655220055</v>
      </c>
      <c r="F383" s="157">
        <f>Calc!Y383</f>
        <v>1.9614884518964492E-2</v>
      </c>
      <c r="G383" s="157">
        <f>Calc!AN383</f>
        <v>0.99779071969149091</v>
      </c>
      <c r="H383" s="157">
        <f>Calc!AO383</f>
        <v>3.9450773997927171E-3</v>
      </c>
      <c r="I383" s="158">
        <f>Calc!AH383</f>
        <v>34185.381155237956</v>
      </c>
      <c r="J383" s="158">
        <f>Calc!AI383</f>
        <v>564.55818142306669</v>
      </c>
      <c r="K383" s="159">
        <f>Calc!AJ383</f>
        <v>-3.9214911740995673</v>
      </c>
      <c r="L383" s="159">
        <f>Calc!AK383</f>
        <v>4.115072392521177</v>
      </c>
      <c r="M383" s="157" t="str">
        <f>Calc!AP383</f>
        <v>Out of range</v>
      </c>
      <c r="N383" s="157" t="e">
        <f>Calc!AQ383</f>
        <v>#VALUE!</v>
      </c>
      <c r="O383" s="157" t="str">
        <f>Calc!AW383</f>
        <v>Out of range</v>
      </c>
      <c r="P383" s="157">
        <f>Calc!AX383</f>
        <v>279.60801960269998</v>
      </c>
      <c r="Q383" s="159" t="e">
        <f>Calc!BB383</f>
        <v>#VALUE!</v>
      </c>
      <c r="R383" s="159" t="e">
        <f>Calc!BC383</f>
        <v>#VALUE!</v>
      </c>
      <c r="S383" s="156">
        <f>Input!E383</f>
        <v>0</v>
      </c>
    </row>
    <row r="384" spans="1:19" x14ac:dyDescent="0.2">
      <c r="A384" s="1">
        <f>Input!A384</f>
        <v>9358</v>
      </c>
      <c r="B384" s="1" t="str">
        <f>Input!B384</f>
        <v>GM 1702-0</v>
      </c>
      <c r="C384" s="99">
        <f>Calc!O384*1000</f>
        <v>48.531241476452479</v>
      </c>
      <c r="D384" s="99">
        <f>Calc!P384*1000</f>
        <v>9.2396573055465673E-3</v>
      </c>
      <c r="E384" s="99">
        <f>Calc!X384</f>
        <v>7.0911911557857765</v>
      </c>
      <c r="F384" s="99">
        <f>Calc!Y384</f>
        <v>1.253246536091291E-2</v>
      </c>
      <c r="G384" s="99">
        <f>Calc!AN384</f>
        <v>0.11351941122828675</v>
      </c>
      <c r="H384" s="5">
        <f>Calc!AO384</f>
        <v>1.2460274361726315E-3</v>
      </c>
      <c r="I384" s="8">
        <f>Calc!AH384</f>
        <v>2.3739480810152562</v>
      </c>
      <c r="J384" s="8">
        <f>Calc!AI384</f>
        <v>2.6388993251288888E-2</v>
      </c>
      <c r="K384" s="77">
        <f>Calc!AJ384</f>
        <v>351.23899402931437</v>
      </c>
      <c r="L384" s="77">
        <f>Calc!AK384</f>
        <v>7.2639069081595586</v>
      </c>
      <c r="M384" s="99">
        <f>Calc!AP384</f>
        <v>9.5473999999999997</v>
      </c>
      <c r="N384" s="99">
        <f>Calc!AQ384</f>
        <v>0.12330000000000001</v>
      </c>
      <c r="O384" s="99">
        <f>Calc!AW384</f>
        <v>1.9799</v>
      </c>
      <c r="P384" s="99">
        <f>Calc!AX384</f>
        <v>2.9873108618000002</v>
      </c>
      <c r="Q384" s="77">
        <f>Calc!BB384</f>
        <v>353.20996358506778</v>
      </c>
      <c r="R384" s="77">
        <f>Calc!BC384</f>
        <v>7.8899609024986503</v>
      </c>
      <c r="S384" s="1">
        <f>Input!E384</f>
        <v>0</v>
      </c>
    </row>
    <row r="385" spans="1:19" s="156" customFormat="1" x14ac:dyDescent="0.2">
      <c r="A385" s="156">
        <f>Input!A385</f>
        <v>9186</v>
      </c>
      <c r="B385" s="156" t="str">
        <f>Input!B385</f>
        <v>Hu1-13</v>
      </c>
      <c r="C385" s="157">
        <f>Calc!O385*1000</f>
        <v>13712.026308850702</v>
      </c>
      <c r="D385" s="157">
        <f>Calc!P385*1000</f>
        <v>1.9052259753653029</v>
      </c>
      <c r="E385" s="157">
        <f>Calc!X385</f>
        <v>1.2137216941035176</v>
      </c>
      <c r="F385" s="157">
        <f>Calc!Y385</f>
        <v>1.2309280772708183E-2</v>
      </c>
      <c r="G385" s="157">
        <f>Calc!AN385</f>
        <v>1.0021958604543206</v>
      </c>
      <c r="H385" s="157">
        <f>Calc!AO385</f>
        <v>4.3372487918398629E-3</v>
      </c>
      <c r="I385" s="158">
        <f>Calc!AH385</f>
        <v>34596.878794748409</v>
      </c>
      <c r="J385" s="158">
        <f>Calc!AI385</f>
        <v>381.45390143744567</v>
      </c>
      <c r="K385" s="159">
        <f>Calc!AJ385</f>
        <v>-2.2061827005291912</v>
      </c>
      <c r="L385" s="159">
        <f>Calc!AK385</f>
        <v>3.3982633956537986</v>
      </c>
      <c r="M385" s="157" t="str">
        <f>Calc!AP385</f>
        <v>Out of range</v>
      </c>
      <c r="N385" s="157" t="e">
        <f>Calc!AQ385</f>
        <v>#VALUE!</v>
      </c>
      <c r="O385" s="157" t="str">
        <f>Calc!AW385</f>
        <v>Out of range</v>
      </c>
      <c r="P385" s="157">
        <f>Calc!AX385</f>
        <v>263.2109036265</v>
      </c>
      <c r="Q385" s="159" t="e">
        <f>Calc!BB385</f>
        <v>#VALUE!</v>
      </c>
      <c r="R385" s="159" t="e">
        <f>Calc!BC385</f>
        <v>#VALUE!</v>
      </c>
      <c r="S385" s="156">
        <f>Input!E385</f>
        <v>0</v>
      </c>
    </row>
    <row r="386" spans="1:19" x14ac:dyDescent="0.2">
      <c r="A386" s="1">
        <f>Input!A386</f>
        <v>9359</v>
      </c>
      <c r="B386" s="1" t="str">
        <f>Input!B386</f>
        <v>GM 1702-1.4</v>
      </c>
      <c r="C386" s="99">
        <f>Calc!O386*1000</f>
        <v>52.796414985307401</v>
      </c>
      <c r="D386" s="99">
        <f>Calc!P386*1000</f>
        <v>1.6021828586105527E-2</v>
      </c>
      <c r="E386" s="99">
        <f>Calc!X386</f>
        <v>0.83283125673357716</v>
      </c>
      <c r="F386" s="99">
        <f>Calc!Y386</f>
        <v>2.1419499620336873E-3</v>
      </c>
      <c r="G386" s="99">
        <f>Calc!AN386</f>
        <v>3.5054863476956716E-2</v>
      </c>
      <c r="H386" s="5">
        <f>Calc!AO386</f>
        <v>6.3393943794993102E-4</v>
      </c>
      <c r="I386" s="8">
        <f>Calc!AH386</f>
        <v>6.8171474585654046</v>
      </c>
      <c r="J386" s="8">
        <f>Calc!AI386</f>
        <v>0.12450603025478549</v>
      </c>
      <c r="K386" s="77">
        <f>Calc!AJ386</f>
        <v>331.50466873852235</v>
      </c>
      <c r="L386" s="77">
        <f>Calc!AK386</f>
        <v>8.6178195268999573</v>
      </c>
      <c r="M386" s="99">
        <f>Calc!AP386</f>
        <v>2.9104000000000001</v>
      </c>
      <c r="N386" s="99">
        <f>Calc!AQ386</f>
        <v>6.08E-2</v>
      </c>
      <c r="O386" s="99">
        <f>Calc!AW386</f>
        <v>2.1044</v>
      </c>
      <c r="P386" s="99">
        <f>Calc!AX386</f>
        <v>0.40162430300000002</v>
      </c>
      <c r="Q386" s="77">
        <f>Calc!BB386</f>
        <v>333.48222277836834</v>
      </c>
      <c r="R386" s="77">
        <f>Calc!BC386</f>
        <v>8.6774886323211788</v>
      </c>
      <c r="S386" s="1">
        <f>Input!E386</f>
        <v>1.4</v>
      </c>
    </row>
    <row r="387" spans="1:19" s="156" customFormat="1" x14ac:dyDescent="0.2">
      <c r="A387" s="156">
        <f>Input!A387</f>
        <v>9186</v>
      </c>
      <c r="B387" s="156" t="str">
        <f>Input!B387</f>
        <v>Hu1-13</v>
      </c>
      <c r="C387" s="157">
        <f>Calc!O387*1000</f>
        <v>13709.870507373917</v>
      </c>
      <c r="D387" s="157">
        <f>Calc!P387*1000</f>
        <v>4.704096601674566</v>
      </c>
      <c r="E387" s="157">
        <f>Calc!X387</f>
        <v>1.2481320494030987</v>
      </c>
      <c r="F387" s="157">
        <f>Calc!Y387</f>
        <v>1.8140587237697393E-2</v>
      </c>
      <c r="G387" s="157">
        <f>Calc!AN387</f>
        <v>1.005672303802629</v>
      </c>
      <c r="H387" s="157">
        <f>Calc!AO387</f>
        <v>3.7658341760507109E-3</v>
      </c>
      <c r="I387" s="158">
        <f>Calc!AH387</f>
        <v>33754.45496524762</v>
      </c>
      <c r="J387" s="158">
        <f>Calc!AI387</f>
        <v>506.48208789903197</v>
      </c>
      <c r="K387" s="159">
        <f>Calc!AJ387</f>
        <v>0.87459882149576451</v>
      </c>
      <c r="L387" s="159">
        <f>Calc!AK387</f>
        <v>4.0442837191663896</v>
      </c>
      <c r="M387" s="157" t="str">
        <f>Calc!AP387</f>
        <v>Out of range</v>
      </c>
      <c r="N387" s="157" t="e">
        <f>Calc!AQ387</f>
        <v>#VALUE!</v>
      </c>
      <c r="O387" s="157" t="str">
        <f>Calc!AW387</f>
        <v>Out of range</v>
      </c>
      <c r="P387" s="157">
        <f>Calc!AX387</f>
        <v>274.01207544530001</v>
      </c>
      <c r="Q387" s="159" t="e">
        <f>Calc!BB387</f>
        <v>#VALUE!</v>
      </c>
      <c r="R387" s="159" t="e">
        <f>Calc!BC387</f>
        <v>#VALUE!</v>
      </c>
      <c r="S387" s="156">
        <f>Input!E387</f>
        <v>0</v>
      </c>
    </row>
    <row r="388" spans="1:19" x14ac:dyDescent="0.2">
      <c r="A388" s="1">
        <f>Input!A388</f>
        <v>9360</v>
      </c>
      <c r="B388" s="1" t="str">
        <f>Input!B388</f>
        <v>GM 1702-4.6</v>
      </c>
      <c r="C388" s="99">
        <f>Calc!O388*1000</f>
        <v>64.14236391869602</v>
      </c>
      <c r="D388" s="99">
        <f>Calc!P388*1000</f>
        <v>2.5660395408618895E-2</v>
      </c>
      <c r="E388" s="99">
        <f>Calc!X388</f>
        <v>0.39341142700270038</v>
      </c>
      <c r="F388" s="99">
        <f>Calc!Y388</f>
        <v>1.2876701943269739E-3</v>
      </c>
      <c r="G388" s="99">
        <f>Calc!AN388</f>
        <v>3.4833302252646241E-2</v>
      </c>
      <c r="H388" s="5">
        <f>Calc!AO388</f>
        <v>5.8202466030472506E-4</v>
      </c>
      <c r="I388" s="8">
        <f>Calc!AH388</f>
        <v>17.442981767482362</v>
      </c>
      <c r="J388" s="8">
        <f>Calc!AI388</f>
        <v>0.2969095549106115</v>
      </c>
      <c r="K388" s="77">
        <f>Calc!AJ388</f>
        <v>320.21989200671743</v>
      </c>
      <c r="L388" s="77">
        <f>Calc!AK388</f>
        <v>7.082003357176494</v>
      </c>
      <c r="M388" s="99">
        <f>Calc!AP388</f>
        <v>2.9169</v>
      </c>
      <c r="N388" s="99">
        <f>Calc!AQ388</f>
        <v>5.2900000000000003E-2</v>
      </c>
      <c r="O388" s="99">
        <f>Calc!AW388</f>
        <v>2.6015999999999999</v>
      </c>
      <c r="P388" s="99">
        <f>Calc!AX388</f>
        <v>0.16497609790000001</v>
      </c>
      <c r="Q388" s="77">
        <f>Calc!BB388</f>
        <v>322.58311514354148</v>
      </c>
      <c r="R388" s="77">
        <f>Calc!BC388</f>
        <v>7.1358539321046477</v>
      </c>
      <c r="S388" s="1">
        <f>Input!E388</f>
        <v>4.5999999999999996</v>
      </c>
    </row>
    <row r="389" spans="1:19" s="156" customFormat="1" x14ac:dyDescent="0.2">
      <c r="A389" s="156">
        <f>Input!A389</f>
        <v>9186</v>
      </c>
      <c r="B389" s="156" t="str">
        <f>Input!B389</f>
        <v>Hu1-13</v>
      </c>
      <c r="C389" s="157">
        <f>Calc!O389*1000</f>
        <v>13705.625741232165</v>
      </c>
      <c r="D389" s="157">
        <f>Calc!P389*1000</f>
        <v>1.4906164939305966</v>
      </c>
      <c r="E389" s="157">
        <f>Calc!X389</f>
        <v>1.2363195707472145</v>
      </c>
      <c r="F389" s="157">
        <f>Calc!Y389</f>
        <v>1.0384526770666756E-2</v>
      </c>
      <c r="G389" s="157">
        <f>Calc!AN389</f>
        <v>1.0046064873347986</v>
      </c>
      <c r="H389" s="157">
        <f>Calc!AO389</f>
        <v>4.0133642968340566E-3</v>
      </c>
      <c r="I389" s="158">
        <f>Calc!AH389</f>
        <v>34030.309180691103</v>
      </c>
      <c r="J389" s="158">
        <f>Calc!AI389</f>
        <v>316.50074157615819</v>
      </c>
      <c r="K389" s="159">
        <f>Calc!AJ389</f>
        <v>1.970459747722364</v>
      </c>
      <c r="L389" s="159">
        <f>Calc!AK389</f>
        <v>3.5550186482243729</v>
      </c>
      <c r="M389" s="157" t="str">
        <f>Calc!AP389</f>
        <v>Out of range</v>
      </c>
      <c r="N389" s="157" t="e">
        <f>Calc!AQ389</f>
        <v>#VALUE!</v>
      </c>
      <c r="O389" s="157" t="str">
        <f>Calc!AW389</f>
        <v>Out of range</v>
      </c>
      <c r="P389" s="157">
        <f>Calc!AX389</f>
        <v>315.89695672959999</v>
      </c>
      <c r="Q389" s="159" t="e">
        <f>Calc!BB389</f>
        <v>#VALUE!</v>
      </c>
      <c r="R389" s="159" t="e">
        <f>Calc!BC389</f>
        <v>#VALUE!</v>
      </c>
      <c r="S389" s="156">
        <f>Input!E389</f>
        <v>0</v>
      </c>
    </row>
    <row r="390" spans="1:19" x14ac:dyDescent="0.2">
      <c r="A390" s="1">
        <f>Input!A390</f>
        <v>9361</v>
      </c>
      <c r="B390" s="1" t="str">
        <f>Input!B390</f>
        <v>GM 1702-6.1</v>
      </c>
      <c r="C390" s="99">
        <f>Calc!O390*1000</f>
        <v>63.632233012138158</v>
      </c>
      <c r="D390" s="99">
        <f>Calc!P390*1000</f>
        <v>1.1271089246300195E-2</v>
      </c>
      <c r="E390" s="99">
        <f>Calc!X390</f>
        <v>0.53696417723489465</v>
      </c>
      <c r="F390" s="99">
        <f>Calc!Y390</f>
        <v>9.7689668691328547E-4</v>
      </c>
      <c r="G390" s="99">
        <f>Calc!AN390</f>
        <v>4.0443194414810417E-2</v>
      </c>
      <c r="H390" s="5">
        <f>Calc!AO390</f>
        <v>5.3255816858280107E-4</v>
      </c>
      <c r="I390" s="8">
        <f>Calc!AH390</f>
        <v>14.67122108584209</v>
      </c>
      <c r="J390" s="8">
        <f>Calc!AI390</f>
        <v>0.19500923341173457</v>
      </c>
      <c r="K390" s="77">
        <f>Calc!AJ390</f>
        <v>320.23511026523101</v>
      </c>
      <c r="L390" s="77">
        <f>Calc!AK390</f>
        <v>5.4368420515846072</v>
      </c>
      <c r="M390" s="99">
        <f>Calc!AP390</f>
        <v>3.3934000000000002</v>
      </c>
      <c r="N390" s="99">
        <f>Calc!AQ390</f>
        <v>4.8500000000000001E-2</v>
      </c>
      <c r="O390" s="99">
        <f>Calc!AW390</f>
        <v>2.9594999999999998</v>
      </c>
      <c r="P390" s="99">
        <f>Calc!AX390</f>
        <v>0.22106534720000001</v>
      </c>
      <c r="Q390" s="77">
        <f>Calc!BB390</f>
        <v>322.92492970900065</v>
      </c>
      <c r="R390" s="77">
        <f>Calc!BC390</f>
        <v>5.4862201734268812</v>
      </c>
      <c r="S390" s="1">
        <f>Input!E390</f>
        <v>6.1</v>
      </c>
    </row>
    <row r="391" spans="1:19" s="156" customFormat="1" x14ac:dyDescent="0.2">
      <c r="A391" s="156">
        <f>Input!A391</f>
        <v>9186</v>
      </c>
      <c r="B391" s="156" t="str">
        <f>Input!B391</f>
        <v>Hu1-13</v>
      </c>
      <c r="C391" s="157">
        <f>Calc!O391*1000</f>
        <v>13709.652572684367</v>
      </c>
      <c r="D391" s="157">
        <f>Calc!P391*1000</f>
        <v>1.4001364009312587</v>
      </c>
      <c r="E391" s="157">
        <f>Calc!X391</f>
        <v>1.2068962779599859</v>
      </c>
      <c r="F391" s="157">
        <f>Calc!Y391</f>
        <v>1.0642605796922264E-2</v>
      </c>
      <c r="G391" s="157">
        <f>Calc!AN391</f>
        <v>0.99902184098739744</v>
      </c>
      <c r="H391" s="157">
        <f>Calc!AO391</f>
        <v>4.3389658226912096E-3</v>
      </c>
      <c r="I391" s="158">
        <f>Calc!AH391</f>
        <v>34676.341912778422</v>
      </c>
      <c r="J391" s="158">
        <f>Calc!AI391</f>
        <v>340.84047353634651</v>
      </c>
      <c r="K391" s="159">
        <f>Calc!AJ391</f>
        <v>1.3073188477823461</v>
      </c>
      <c r="L391" s="159">
        <f>Calc!AK391</f>
        <v>3.6374196822009419</v>
      </c>
      <c r="M391" s="157">
        <f>Calc!AP391</f>
        <v>640.47</v>
      </c>
      <c r="N391" s="157" t="e">
        <f>Calc!AQ391</f>
        <v>#VALUE!</v>
      </c>
      <c r="O391" s="157">
        <f>Calc!AW391</f>
        <v>640.46770000000004</v>
      </c>
      <c r="P391" s="157">
        <f>Calc!AX391</f>
        <v>290.08025928260003</v>
      </c>
      <c r="Q391" s="159">
        <f>Calc!BB391</f>
        <v>7.989532275485411</v>
      </c>
      <c r="R391" s="159">
        <f>Calc!BC391</f>
        <v>23.174652300295509</v>
      </c>
      <c r="S391" s="156">
        <f>Input!E391</f>
        <v>0</v>
      </c>
    </row>
    <row r="392" spans="1:19" x14ac:dyDescent="0.2">
      <c r="A392" s="1">
        <f>Input!A392</f>
        <v>9362</v>
      </c>
      <c r="B392" s="1" t="str">
        <f>Input!B392</f>
        <v>GM 1701-4.1</v>
      </c>
      <c r="C392" s="99">
        <f>Calc!O392*1000</f>
        <v>70.073790376200975</v>
      </c>
      <c r="D392" s="99">
        <f>Calc!P392*1000</f>
        <v>1.2803317413238532E-2</v>
      </c>
      <c r="E392" s="99">
        <f>Calc!X392</f>
        <v>0.57750115145118852</v>
      </c>
      <c r="F392" s="99">
        <f>Calc!Y392</f>
        <v>1.04834269977617E-3</v>
      </c>
      <c r="G392" s="99">
        <f>Calc!AN392</f>
        <v>1.5433206500821646E-2</v>
      </c>
      <c r="H392" s="5">
        <f>Calc!AO392</f>
        <v>3.8314317195181668E-4</v>
      </c>
      <c r="I392" s="8">
        <f>Calc!AH392</f>
        <v>5.7336217674378274</v>
      </c>
      <c r="J392" s="8">
        <f>Calc!AI392</f>
        <v>0.14271847807449059</v>
      </c>
      <c r="K392" s="77">
        <f>Calc!AJ392</f>
        <v>299.24330688970934</v>
      </c>
      <c r="L392" s="77">
        <f>Calc!AK392</f>
        <v>6.6665164261486511</v>
      </c>
      <c r="M392" s="99">
        <f>Calc!AP392</f>
        <v>1.3043</v>
      </c>
      <c r="N392" s="99">
        <f>Calc!AQ392</f>
        <v>3.1300000000000001E-2</v>
      </c>
      <c r="O392" s="99">
        <f>Calc!AW392</f>
        <v>0.85029999999999994</v>
      </c>
      <c r="P392" s="99">
        <f>Calc!AX392</f>
        <v>0.2139415305</v>
      </c>
      <c r="Q392" s="77">
        <f>Calc!BB392</f>
        <v>299.96331408479938</v>
      </c>
      <c r="R392" s="77">
        <f>Calc!BC392</f>
        <v>6.6850176770408725</v>
      </c>
      <c r="S392" s="1">
        <f>Input!E392</f>
        <v>4.0999999999999996</v>
      </c>
    </row>
    <row r="393" spans="1:19" s="156" customFormat="1" x14ac:dyDescent="0.2">
      <c r="A393" s="156">
        <f>Input!A393</f>
        <v>9186</v>
      </c>
      <c r="B393" s="156" t="str">
        <f>Input!B393</f>
        <v>Hu1-13</v>
      </c>
      <c r="C393" s="157">
        <f>Calc!O393*1000</f>
        <v>13709.237572217527</v>
      </c>
      <c r="D393" s="157">
        <f>Calc!P393*1000</f>
        <v>1.3295441807277797</v>
      </c>
      <c r="E393" s="157">
        <f>Calc!X393</f>
        <v>1.2591153920142417</v>
      </c>
      <c r="F393" s="157">
        <f>Calc!Y393</f>
        <v>1.0747965018301008E-2</v>
      </c>
      <c r="G393" s="157">
        <f>Calc!AN393</f>
        <v>1.0049809464118422</v>
      </c>
      <c r="H393" s="157">
        <f>Calc!AO393</f>
        <v>4.3664521297661282E-3</v>
      </c>
      <c r="I393" s="158">
        <f>Calc!AH393</f>
        <v>33435.466718834599</v>
      </c>
      <c r="J393" s="158">
        <f>Calc!AI393</f>
        <v>320.23670285638553</v>
      </c>
      <c r="K393" s="159">
        <f>Calc!AJ393</f>
        <v>0.84182485270001273</v>
      </c>
      <c r="L393" s="159">
        <f>Calc!AK393</f>
        <v>3.441184057313583</v>
      </c>
      <c r="M393" s="157" t="str">
        <f>Calc!AP393</f>
        <v>Out of range</v>
      </c>
      <c r="N393" s="157" t="e">
        <f>Calc!AQ393</f>
        <v>#VALUE!</v>
      </c>
      <c r="O393" s="157" t="str">
        <f>Calc!AW393</f>
        <v>Out of range</v>
      </c>
      <c r="P393" s="157">
        <f>Calc!AX393</f>
        <v>289.5171645213</v>
      </c>
      <c r="Q393" s="159" t="e">
        <f>Calc!BB393</f>
        <v>#VALUE!</v>
      </c>
      <c r="R393" s="159" t="e">
        <f>Calc!BC393</f>
        <v>#VALUE!</v>
      </c>
      <c r="S393" s="156">
        <f>Input!E393</f>
        <v>0</v>
      </c>
    </row>
    <row r="394" spans="1:19" x14ac:dyDescent="0.2">
      <c r="A394" s="1">
        <f>Input!A394</f>
        <v>9363</v>
      </c>
      <c r="B394" s="1" t="str">
        <f>Input!B394</f>
        <v>GH 17-05 -0.4</v>
      </c>
      <c r="C394" s="99">
        <f>Calc!O394*1000</f>
        <v>179.82540112342301</v>
      </c>
      <c r="D394" s="99">
        <f>Calc!P394*1000</f>
        <v>2.0637790136274252E-2</v>
      </c>
      <c r="E394" s="99">
        <f>Calc!X394</f>
        <v>11.274701128667813</v>
      </c>
      <c r="F394" s="99">
        <f>Calc!Y394</f>
        <v>2.2755124795128982E-2</v>
      </c>
      <c r="G394" s="99">
        <f>Calc!AN394</f>
        <v>4.1154125374751258E-2</v>
      </c>
      <c r="H394" s="5">
        <f>Calc!AO394</f>
        <v>3.5243970688458805E-4</v>
      </c>
      <c r="I394" s="8">
        <f>Calc!AH394</f>
        <v>2.015667975646966</v>
      </c>
      <c r="J394" s="8">
        <f>Calc!AI394</f>
        <v>1.7733352182678689E-2</v>
      </c>
      <c r="K394" s="77">
        <f>Calc!AJ394</f>
        <v>57.98874936859022</v>
      </c>
      <c r="L394" s="77">
        <f>Calc!AK394</f>
        <v>1.8615448296831119</v>
      </c>
      <c r="M394" s="99">
        <f>Calc!AP394</f>
        <v>4.3310000000000004</v>
      </c>
      <c r="N394" s="99">
        <f>Calc!AQ394</f>
        <v>3.8600000000000002E-2</v>
      </c>
      <c r="O394" s="99">
        <f>Calc!AW394</f>
        <v>1.7607999999999999</v>
      </c>
      <c r="P394" s="99">
        <f>Calc!AX394</f>
        <v>1.0776859794</v>
      </c>
      <c r="Q394" s="77">
        <f>Calc!BB394</f>
        <v>58.278052492107925</v>
      </c>
      <c r="R394" s="77">
        <f>Calc!BC394</f>
        <v>1.8792341712094505</v>
      </c>
      <c r="S394" s="1">
        <f>Input!E394</f>
        <v>0.4</v>
      </c>
    </row>
    <row r="395" spans="1:19" s="156" customFormat="1" x14ac:dyDescent="0.2">
      <c r="A395" s="156">
        <f>Input!A395</f>
        <v>9186</v>
      </c>
      <c r="B395" s="156" t="str">
        <f>Input!B395</f>
        <v>Hu1-13</v>
      </c>
      <c r="C395" s="157">
        <f>Calc!O395*1000</f>
        <v>13709.237572217527</v>
      </c>
      <c r="D395" s="157">
        <f>Calc!P395*1000</f>
        <v>1.3295441807277797</v>
      </c>
      <c r="E395" s="157">
        <f>Calc!X395</f>
        <v>1.2591153920142417</v>
      </c>
      <c r="F395" s="157">
        <f>Calc!Y395</f>
        <v>1.0747965018301008E-2</v>
      </c>
      <c r="G395" s="157">
        <f>Calc!AN395</f>
        <v>1.0049809464118422</v>
      </c>
      <c r="H395" s="157">
        <f>Calc!AO395</f>
        <v>4.3664521297661282E-3</v>
      </c>
      <c r="I395" s="158">
        <f>Calc!AH395</f>
        <v>33435.466718834599</v>
      </c>
      <c r="J395" s="158">
        <f>Calc!AI395</f>
        <v>320.23670285638553</v>
      </c>
      <c r="K395" s="159">
        <f>Calc!AJ395</f>
        <v>0.84182485270001273</v>
      </c>
      <c r="L395" s="159">
        <f>Calc!AK395</f>
        <v>3.441184057313583</v>
      </c>
      <c r="M395" s="157" t="str">
        <f>Calc!AP395</f>
        <v>Out of range</v>
      </c>
      <c r="N395" s="157" t="e">
        <f>Calc!AQ395</f>
        <v>#VALUE!</v>
      </c>
      <c r="O395" s="157" t="str">
        <f>Calc!AW395</f>
        <v>Out of range</v>
      </c>
      <c r="P395" s="157">
        <f>Calc!AX395</f>
        <v>281.10767021449999</v>
      </c>
      <c r="Q395" s="159" t="e">
        <f>Calc!BB395</f>
        <v>#VALUE!</v>
      </c>
      <c r="R395" s="159" t="e">
        <f>Calc!BC395</f>
        <v>#VALUE!</v>
      </c>
      <c r="S395" s="156">
        <f>Input!E395</f>
        <v>0</v>
      </c>
    </row>
    <row r="396" spans="1:19" x14ac:dyDescent="0.2">
      <c r="A396" s="56"/>
      <c r="B396" s="56"/>
      <c r="C396" s="106"/>
      <c r="D396" s="106"/>
      <c r="E396" s="106"/>
      <c r="F396" s="106"/>
      <c r="G396" s="106"/>
      <c r="H396" s="70"/>
      <c r="I396" s="72"/>
      <c r="J396" s="72"/>
      <c r="K396" s="107"/>
      <c r="L396" s="107"/>
      <c r="M396" s="106"/>
      <c r="N396" s="106"/>
      <c r="O396" s="106"/>
      <c r="P396" s="106"/>
      <c r="Q396" s="107"/>
      <c r="R396" s="107"/>
      <c r="S396" s="56"/>
    </row>
    <row r="397" spans="1:19" s="156" customFormat="1" x14ac:dyDescent="0.2">
      <c r="A397" s="156">
        <f>Input!A397</f>
        <v>9186</v>
      </c>
      <c r="B397" s="156" t="str">
        <f>Input!B397</f>
        <v>Hu1-13</v>
      </c>
      <c r="C397" s="157">
        <f>Calc!O397*1000</f>
        <v>13710.469000746933</v>
      </c>
      <c r="D397" s="157">
        <f>Calc!P397*1000</f>
        <v>2.013844217635969</v>
      </c>
      <c r="E397" s="157">
        <f>Calc!X397</f>
        <v>1.2947074033266304</v>
      </c>
      <c r="F397" s="157">
        <f>Calc!Y397</f>
        <v>1.6049092540182875E-2</v>
      </c>
      <c r="G397" s="157">
        <f>Calc!AN397</f>
        <v>1.0043753440638483</v>
      </c>
      <c r="H397" s="157">
        <f>Calc!AO397</f>
        <v>5.2767855297555406E-3</v>
      </c>
      <c r="I397" s="158">
        <f>Calc!AH397</f>
        <v>32499.637354533206</v>
      </c>
      <c r="J397" s="158">
        <f>Calc!AI397</f>
        <v>437.52734432443867</v>
      </c>
      <c r="K397" s="159">
        <f>Calc!AJ397</f>
        <v>3.1791448612861206</v>
      </c>
      <c r="L397" s="159">
        <f>Calc!AK397</f>
        <v>3.8654580566897825</v>
      </c>
      <c r="M397" s="157">
        <f>Calc!AP397</f>
        <v>924.80610000000001</v>
      </c>
      <c r="N397" s="157" t="e">
        <f>Calc!AQ397</f>
        <v>#VALUE!</v>
      </c>
      <c r="O397" s="157">
        <f>Calc!AW397</f>
        <v>924.80370000000005</v>
      </c>
      <c r="P397" s="157">
        <f>Calc!AX397</f>
        <v>301.05905911079998</v>
      </c>
      <c r="Q397" s="159">
        <f>Calc!BB397</f>
        <v>43.396767049888652</v>
      </c>
      <c r="R397" s="159">
        <f>Calc!BC397</f>
        <v>64.402410207226922</v>
      </c>
      <c r="S397" s="156">
        <f>Input!E397</f>
        <v>0</v>
      </c>
    </row>
    <row r="398" spans="1:19" x14ac:dyDescent="0.2">
      <c r="A398" s="1">
        <f>Input!A398</f>
        <v>9364</v>
      </c>
      <c r="B398" s="1" t="str">
        <f>Input!B398</f>
        <v>GH 17-05-1.75</v>
      </c>
      <c r="C398" s="99">
        <f>Calc!O398*1000</f>
        <v>198.77590438849893</v>
      </c>
      <c r="D398" s="99">
        <f>Calc!P398*1000</f>
        <v>1.2946660362953154E-2</v>
      </c>
      <c r="E398" s="99">
        <f>Calc!X398</f>
        <v>1.2357384754654293</v>
      </c>
      <c r="F398" s="99">
        <f>Calc!Y398</f>
        <v>2.8062371353832719E-3</v>
      </c>
      <c r="G398" s="99">
        <f>Calc!AN398</f>
        <v>3.0093893717639385E-2</v>
      </c>
      <c r="H398" s="5">
        <f>Calc!AO398</f>
        <v>2.6669882647562053E-4</v>
      </c>
      <c r="I398" s="8">
        <f>Calc!AH398</f>
        <v>14.85859200768965</v>
      </c>
      <c r="J398" s="8">
        <f>Calc!AI398</f>
        <v>0.13593115006048978</v>
      </c>
      <c r="K398" s="77">
        <f>Calc!AJ398</f>
        <v>36.392976185866566</v>
      </c>
      <c r="L398" s="77">
        <f>Calc!AK398</f>
        <v>1.921466156389497</v>
      </c>
      <c r="M398" s="99">
        <f>Calc!AP398</f>
        <v>3.2172000000000001</v>
      </c>
      <c r="N398" s="99">
        <f>Calc!AQ398</f>
        <v>2.8500000000000001E-2</v>
      </c>
      <c r="O398" s="99">
        <f>Calc!AW398</f>
        <v>2.9598</v>
      </c>
      <c r="P398" s="99">
        <f>Calc!AX398</f>
        <v>0.13096284499999999</v>
      </c>
      <c r="Q398" s="77">
        <f>Calc!BB398</f>
        <v>36.69869063253288</v>
      </c>
      <c r="R398" s="77">
        <f>Calc!BC398</f>
        <v>1.9376547958527384</v>
      </c>
      <c r="S398" s="1">
        <f>Input!E398</f>
        <v>1.75</v>
      </c>
    </row>
    <row r="399" spans="1:19" s="156" customFormat="1" x14ac:dyDescent="0.2">
      <c r="A399" s="156">
        <f>Input!A399</f>
        <v>9186</v>
      </c>
      <c r="B399" s="156" t="str">
        <f>Input!B399</f>
        <v>Hu1-13</v>
      </c>
      <c r="C399" s="157">
        <f>Calc!O399*1000</f>
        <v>13710.914538498411</v>
      </c>
      <c r="D399" s="157">
        <f>Calc!P399*1000</f>
        <v>1.5829804778777621</v>
      </c>
      <c r="E399" s="157">
        <f>Calc!X399</f>
        <v>1.2502823617361829</v>
      </c>
      <c r="F399" s="157">
        <f>Calc!Y399</f>
        <v>2.1996319530217211E-2</v>
      </c>
      <c r="G399" s="157">
        <f>Calc!AN399</f>
        <v>1.0046726385129188</v>
      </c>
      <c r="H399" s="157">
        <f>Calc!AO399</f>
        <v>4.2670611144522627E-3</v>
      </c>
      <c r="I399" s="158">
        <f>Calc!AH399</f>
        <v>33665.470343728899</v>
      </c>
      <c r="J399" s="158">
        <f>Calc!AI399</f>
        <v>609.28179602301668</v>
      </c>
      <c r="K399" s="159">
        <f>Calc!AJ399</f>
        <v>7.1846042323053805</v>
      </c>
      <c r="L399" s="159">
        <f>Calc!AK399</f>
        <v>3.1830406664890707</v>
      </c>
      <c r="M399" s="157">
        <f>Calc!AP399</f>
        <v>569.42079999999999</v>
      </c>
      <c r="N399" s="157" t="e">
        <f>Calc!AQ399</f>
        <v>#VALUE!</v>
      </c>
      <c r="O399" s="157">
        <f>Calc!AW399</f>
        <v>569.41840000000002</v>
      </c>
      <c r="P399" s="157">
        <f>Calc!AX399</f>
        <v>258.62059120129999</v>
      </c>
      <c r="Q399" s="159">
        <f>Calc!BB399</f>
        <v>35.919763503834062</v>
      </c>
      <c r="R399" s="159">
        <f>Calc!BC399</f>
        <v>30.701493252733464</v>
      </c>
      <c r="S399" s="156">
        <f>Input!E399</f>
        <v>0</v>
      </c>
    </row>
    <row r="400" spans="1:19" x14ac:dyDescent="0.2">
      <c r="A400" s="1">
        <f>Input!A400</f>
        <v>9365</v>
      </c>
      <c r="B400" s="1" t="str">
        <f>Input!B400</f>
        <v>GH 17-05 -4.2</v>
      </c>
      <c r="C400" s="99">
        <f>Calc!O400*1000</f>
        <v>168.5194318322425</v>
      </c>
      <c r="D400" s="99">
        <f>Calc!P400*1000</f>
        <v>1.3517646674627279E-2</v>
      </c>
      <c r="E400" s="99">
        <f>Calc!X400</f>
        <v>3.2290696274438107</v>
      </c>
      <c r="F400" s="99">
        <f>Calc!Y400</f>
        <v>8.833626198840188E-3</v>
      </c>
      <c r="G400" s="99">
        <f>Calc!AN400</f>
        <v>5.179587665287233E-2</v>
      </c>
      <c r="H400" s="5">
        <f>Calc!AO400</f>
        <v>3.4985452254263614E-4</v>
      </c>
      <c r="I400" s="8">
        <f>Calc!AH400</f>
        <v>8.300269669681489</v>
      </c>
      <c r="J400" s="8">
        <f>Calc!AI400</f>
        <v>6.0484119466730879E-2</v>
      </c>
      <c r="K400" s="77">
        <f>Calc!AJ400</f>
        <v>45.376789682264103</v>
      </c>
      <c r="L400" s="77">
        <f>Calc!AK400</f>
        <v>1.9400192095937698</v>
      </c>
      <c r="M400" s="99">
        <f>Calc!AP400</f>
        <v>5.5472000000000001</v>
      </c>
      <c r="N400" s="99">
        <f>Calc!AQ400</f>
        <v>3.8699999999999998E-2</v>
      </c>
      <c r="O400" s="99">
        <f>Calc!AW400</f>
        <v>4.7587999999999999</v>
      </c>
      <c r="P400" s="99">
        <f>Calc!AX400</f>
        <v>0.39725931530000003</v>
      </c>
      <c r="Q400" s="77">
        <f>Calc!BB400</f>
        <v>45.991220992242326</v>
      </c>
      <c r="R400" s="77">
        <f>Calc!BC400</f>
        <v>1.9669662605962872</v>
      </c>
      <c r="S400" s="1">
        <f>Input!E400</f>
        <v>4.2</v>
      </c>
    </row>
    <row r="401" spans="1:19" s="156" customFormat="1" x14ac:dyDescent="0.2">
      <c r="A401" s="156">
        <f>Input!A401</f>
        <v>9186</v>
      </c>
      <c r="B401" s="156" t="str">
        <f>Input!B401</f>
        <v>Hu1-13</v>
      </c>
      <c r="C401" s="157">
        <f>Calc!O401*1000</f>
        <v>13712.398059487603</v>
      </c>
      <c r="D401" s="157">
        <f>Calc!P401*1000</f>
        <v>0.99408884451415025</v>
      </c>
      <c r="E401" s="157">
        <f>Calc!X401</f>
        <v>0.96581717875001893</v>
      </c>
      <c r="F401" s="157">
        <f>Calc!Y401</f>
        <v>4.5103784298585444E-3</v>
      </c>
      <c r="G401" s="157">
        <f>Calc!AN401</f>
        <v>1.0051264336597554</v>
      </c>
      <c r="H401" s="157">
        <f>Calc!AO401</f>
        <v>4.2616160327837342E-3</v>
      </c>
      <c r="I401" s="158">
        <f>Calc!AH401</f>
        <v>43605.470112573523</v>
      </c>
      <c r="J401" s="158">
        <f>Calc!AI401</f>
        <v>275.02696160025471</v>
      </c>
      <c r="K401" s="159">
        <f>Calc!AJ401</f>
        <v>0.12040371685562157</v>
      </c>
      <c r="L401" s="159">
        <f>Calc!AK401</f>
        <v>1.4551110259667863</v>
      </c>
      <c r="M401" s="157" t="str">
        <f>Calc!AP401</f>
        <v>Out of range</v>
      </c>
      <c r="N401" s="157" t="e">
        <f>Calc!AQ401</f>
        <v>#VALUE!</v>
      </c>
      <c r="O401" s="157" t="str">
        <f>Calc!AW401</f>
        <v>Out of range</v>
      </c>
      <c r="P401" s="157">
        <f>Calc!AX401</f>
        <v>266.50764991689999</v>
      </c>
      <c r="Q401" s="159" t="e">
        <f>Calc!BB401</f>
        <v>#VALUE!</v>
      </c>
      <c r="R401" s="159" t="e">
        <f>Calc!BC401</f>
        <v>#VALUE!</v>
      </c>
      <c r="S401" s="156">
        <f>Input!E401</f>
        <v>0</v>
      </c>
    </row>
    <row r="402" spans="1:19" x14ac:dyDescent="0.2">
      <c r="A402" s="1">
        <f>Input!A402</f>
        <v>9383</v>
      </c>
      <c r="B402" s="1" t="str">
        <f>Input!B402</f>
        <v>PLA 18 S1 Basis</v>
      </c>
      <c r="C402" s="99">
        <f>Calc!O402*1000</f>
        <v>164.64117827467231</v>
      </c>
      <c r="D402" s="99">
        <f>Calc!P402*1000</f>
        <v>1.61679184958624E-2</v>
      </c>
      <c r="E402" s="99">
        <f>Calc!X402</f>
        <v>35.469137554500293</v>
      </c>
      <c r="F402" s="99">
        <f>Calc!Y402</f>
        <v>6.0614324480759235E-2</v>
      </c>
      <c r="G402" s="99">
        <f>Calc!AN402</f>
        <v>9.3506783944663358E-2</v>
      </c>
      <c r="H402" s="5">
        <f>Calc!AO402</f>
        <v>5.2497502256717004E-4</v>
      </c>
      <c r="I402" s="8">
        <f>Calc!AH402</f>
        <v>1.3330684234923735</v>
      </c>
      <c r="J402" s="8">
        <f>Calc!AI402</f>
        <v>7.8221876594576859E-3</v>
      </c>
      <c r="K402" s="77">
        <f>Calc!AJ402</f>
        <v>246.29279333603927</v>
      </c>
      <c r="L402" s="77">
        <f>Calc!AK402</f>
        <v>2.1924782465470618</v>
      </c>
      <c r="M402" s="99">
        <f>Calc!AP402</f>
        <v>8.4956999999999994</v>
      </c>
      <c r="N402" s="99">
        <f>Calc!AQ402</f>
        <v>4.7100000000000003E-2</v>
      </c>
      <c r="O402" s="99">
        <f>Calc!AW402</f>
        <v>3.7780999999999998</v>
      </c>
      <c r="P402" s="99">
        <f>Calc!AX402</f>
        <v>2.3473975146999999</v>
      </c>
      <c r="Q402" s="77">
        <f>Calc!BB402</f>
        <v>248.9368099679042</v>
      </c>
      <c r="R402" s="77">
        <f>Calc!BC402</f>
        <v>2.7637599337761904</v>
      </c>
      <c r="S402" s="1">
        <f>Input!E402</f>
        <v>0</v>
      </c>
    </row>
    <row r="403" spans="1:19" s="156" customFormat="1" x14ac:dyDescent="0.2">
      <c r="A403" s="156">
        <f>Input!A403</f>
        <v>9186</v>
      </c>
      <c r="B403" s="156" t="str">
        <f>Input!B403</f>
        <v>Hu1-13</v>
      </c>
      <c r="C403" s="157">
        <f>Calc!O403*1000</f>
        <v>13711.860526584316</v>
      </c>
      <c r="D403" s="157">
        <f>Calc!P403*1000</f>
        <v>0.87997665797278501</v>
      </c>
      <c r="E403" s="157">
        <f>Calc!X403</f>
        <v>0.96790135260175492</v>
      </c>
      <c r="F403" s="157">
        <f>Calc!Y403</f>
        <v>4.1939349239968129E-3</v>
      </c>
      <c r="G403" s="157">
        <f>Calc!AN403</f>
        <v>1.0051217927064546</v>
      </c>
      <c r="H403" s="157">
        <f>Calc!AO403</f>
        <v>3.0003869335389695E-3</v>
      </c>
      <c r="I403" s="158">
        <f>Calc!AH403</f>
        <v>43509.668247076967</v>
      </c>
      <c r="J403" s="158">
        <f>Calc!AI403</f>
        <v>228.91934639016202</v>
      </c>
      <c r="K403" s="159">
        <f>Calc!AJ403</f>
        <v>-0.33399840567760464</v>
      </c>
      <c r="L403" s="159">
        <f>Calc!AK403</f>
        <v>1.1090030149752408</v>
      </c>
      <c r="M403" s="157" t="str">
        <f>Calc!AP403</f>
        <v>Out of range</v>
      </c>
      <c r="N403" s="157" t="e">
        <f>Calc!AQ403</f>
        <v>#VALUE!</v>
      </c>
      <c r="O403" s="157" t="str">
        <f>Calc!AW403</f>
        <v>Out of range</v>
      </c>
      <c r="P403" s="157">
        <f>Calc!AX403</f>
        <v>107.3532189373</v>
      </c>
      <c r="Q403" s="159" t="e">
        <f>Calc!BB403</f>
        <v>#VALUE!</v>
      </c>
      <c r="R403" s="159" t="e">
        <f>Calc!BC403</f>
        <v>#VALUE!</v>
      </c>
      <c r="S403" s="156">
        <f>Input!E403</f>
        <v>0</v>
      </c>
    </row>
    <row r="404" spans="1:19" x14ac:dyDescent="0.2">
      <c r="A404" s="1">
        <f>Input!A404</f>
        <v>9384</v>
      </c>
      <c r="B404" s="1" t="str">
        <f>Input!B404</f>
        <v>EH-STE 18 S4 Basis</v>
      </c>
      <c r="C404" s="99">
        <f>Calc!O404*1000</f>
        <v>791.99509459779802</v>
      </c>
      <c r="D404" s="99">
        <f>Calc!P404*1000</f>
        <v>7.0683166065355171E-2</v>
      </c>
      <c r="E404" s="99">
        <f>Calc!X404</f>
        <v>10.170479311528645</v>
      </c>
      <c r="F404" s="99">
        <f>Calc!Y404</f>
        <v>1.6971978148857727E-2</v>
      </c>
      <c r="G404" s="99">
        <f>Calc!AN404</f>
        <v>0.93420423670328312</v>
      </c>
      <c r="H404" s="5">
        <f>Calc!AO404</f>
        <v>1.5450765435859406E-3</v>
      </c>
      <c r="I404" s="8">
        <f>Calc!AH404</f>
        <v>223.32315802689462</v>
      </c>
      <c r="J404" s="8">
        <f>Calc!AI404</f>
        <v>0.52431645919058201</v>
      </c>
      <c r="K404" s="77">
        <f>Calc!AJ404</f>
        <v>172.07553895645012</v>
      </c>
      <c r="L404" s="77">
        <f>Calc!AK404</f>
        <v>0.61461433692942991</v>
      </c>
      <c r="M404" s="99">
        <f>Calc!AP404</f>
        <v>162.5257</v>
      </c>
      <c r="N404" s="99">
        <f>Calc!AQ404</f>
        <v>0.62470000000000003</v>
      </c>
      <c r="O404" s="99">
        <f>Calc!AW404</f>
        <v>162.25489999999999</v>
      </c>
      <c r="P404" s="99">
        <f>Calc!AX404</f>
        <v>0.6281390872</v>
      </c>
      <c r="Q404" s="77">
        <f>Calc!BB404</f>
        <v>272.19387394503178</v>
      </c>
      <c r="R404" s="77">
        <f>Calc!BC404</f>
        <v>1.0856840357569268</v>
      </c>
      <c r="S404" s="1">
        <f>Input!E404</f>
        <v>0</v>
      </c>
    </row>
    <row r="405" spans="1:19" s="156" customFormat="1" x14ac:dyDescent="0.2">
      <c r="A405" s="156">
        <f>Input!A405</f>
        <v>9186</v>
      </c>
      <c r="B405" s="156" t="str">
        <f>Input!B405</f>
        <v>Hu1-13</v>
      </c>
      <c r="C405" s="157">
        <f>Calc!O405*1000</f>
        <v>13713.569342830946</v>
      </c>
      <c r="D405" s="157">
        <f>Calc!P405*1000</f>
        <v>0.99925173060152339</v>
      </c>
      <c r="E405" s="157">
        <f>Calc!X405</f>
        <v>0.95778315559745197</v>
      </c>
      <c r="F405" s="157">
        <f>Calc!Y405</f>
        <v>4.1908104620974858E-3</v>
      </c>
      <c r="G405" s="157">
        <f>Calc!AN405</f>
        <v>1.0041517260677617</v>
      </c>
      <c r="H405" s="157">
        <f>Calc!AO405</f>
        <v>2.9700787504884961E-3</v>
      </c>
      <c r="I405" s="158">
        <f>Calc!AH405</f>
        <v>43932.350859564976</v>
      </c>
      <c r="J405" s="158">
        <f>Calc!AI405</f>
        <v>232.00499771691503</v>
      </c>
      <c r="K405" s="159">
        <f>Calc!AJ405</f>
        <v>-0.51611473994817025</v>
      </c>
      <c r="L405" s="159">
        <f>Calc!AK405</f>
        <v>1.1361922652192848</v>
      </c>
      <c r="M405" s="157" t="str">
        <f>Calc!AP405</f>
        <v>Out of range</v>
      </c>
      <c r="N405" s="157" t="e">
        <f>Calc!AQ405</f>
        <v>#VALUE!</v>
      </c>
      <c r="O405" s="157" t="str">
        <f>Calc!AW405</f>
        <v>Out of range</v>
      </c>
      <c r="P405" s="157">
        <f>Calc!AX405</f>
        <v>118.1109574595</v>
      </c>
      <c r="Q405" s="159" t="e">
        <f>Calc!BB405</f>
        <v>#VALUE!</v>
      </c>
      <c r="R405" s="159" t="e">
        <f>Calc!BC405</f>
        <v>#VALUE!</v>
      </c>
      <c r="S405" s="156">
        <f>Input!E405</f>
        <v>0</v>
      </c>
    </row>
    <row r="406" spans="1:19" x14ac:dyDescent="0.2">
      <c r="A406" s="1">
        <f>Input!A406</f>
        <v>9385</v>
      </c>
      <c r="B406" s="1" t="str">
        <f>Input!B406</f>
        <v>EH-STE 18 S4 Top</v>
      </c>
      <c r="C406" s="99">
        <f>Calc!O406*1000</f>
        <v>410.14320687116003</v>
      </c>
      <c r="D406" s="99">
        <f>Calc!P406*1000</f>
        <v>2.6388805594362741E-2</v>
      </c>
      <c r="E406" s="99">
        <f>Calc!X406</f>
        <v>7.8040187383028421</v>
      </c>
      <c r="F406" s="99">
        <f>Calc!Y406</f>
        <v>1.2777888790724506E-2</v>
      </c>
      <c r="G406" s="99">
        <f>Calc!AN406</f>
        <v>0.77544189247870232</v>
      </c>
      <c r="H406" s="5">
        <f>Calc!AO406</f>
        <v>1.3552218353072396E-3</v>
      </c>
      <c r="I406" s="8">
        <f>Calc!AH406</f>
        <v>124.97820629256886</v>
      </c>
      <c r="J406" s="8">
        <f>Calc!AI406</f>
        <v>0.29919533896947514</v>
      </c>
      <c r="K406" s="77">
        <f>Calc!AJ406</f>
        <v>167.42637767441937</v>
      </c>
      <c r="L406" s="77">
        <f>Calc!AK406</f>
        <v>0.75484431608568825</v>
      </c>
      <c r="M406" s="99">
        <f>Calc!AP406</f>
        <v>114.7567</v>
      </c>
      <c r="N406" s="99">
        <f>Calc!AQ406</f>
        <v>0.3795</v>
      </c>
      <c r="O406" s="99">
        <f>Calc!AW406</f>
        <v>114.3417</v>
      </c>
      <c r="P406" s="99">
        <f>Calc!AX406</f>
        <v>0.43044704989999999</v>
      </c>
      <c r="Q406" s="77">
        <f>Calc!BB406</f>
        <v>231.29817177530015</v>
      </c>
      <c r="R406" s="77">
        <f>Calc!BC406</f>
        <v>1.0801093445164782</v>
      </c>
      <c r="S406" s="1">
        <f>Input!E406</f>
        <v>0</v>
      </c>
    </row>
    <row r="407" spans="1:19" s="156" customFormat="1" x14ac:dyDescent="0.2">
      <c r="A407" s="156">
        <f>Input!A407</f>
        <v>9186</v>
      </c>
      <c r="B407" s="156" t="str">
        <f>Input!B407</f>
        <v>Hu1-13</v>
      </c>
      <c r="C407" s="157">
        <f>Calc!O407*1000</f>
        <v>13713.874967926446</v>
      </c>
      <c r="D407" s="157">
        <f>Calc!P407*1000</f>
        <v>0.68991462543316695</v>
      </c>
      <c r="E407" s="157">
        <f>Calc!X407</f>
        <v>0.95563178948725214</v>
      </c>
      <c r="F407" s="157">
        <f>Calc!Y407</f>
        <v>3.4613563563259436E-3</v>
      </c>
      <c r="G407" s="157">
        <f>Calc!AN407</f>
        <v>1.0030730626999509</v>
      </c>
      <c r="H407" s="157">
        <f>Calc!AO407</f>
        <v>1.7499706493352715E-3</v>
      </c>
      <c r="I407" s="158">
        <f>Calc!AH407</f>
        <v>43984.935277563658</v>
      </c>
      <c r="J407" s="158">
        <f>Calc!AI407</f>
        <v>176.81973909278531</v>
      </c>
      <c r="K407" s="159">
        <f>Calc!AJ407</f>
        <v>-1.4496916773000246</v>
      </c>
      <c r="L407" s="159">
        <f>Calc!AK407</f>
        <v>1.0149938421942231</v>
      </c>
      <c r="M407" s="157" t="str">
        <f>Calc!AP407</f>
        <v>Out of range</v>
      </c>
      <c r="N407" s="157" t="e">
        <f>Calc!AQ407</f>
        <v>#VALUE!</v>
      </c>
      <c r="O407" s="157" t="str">
        <f>Calc!AW407</f>
        <v>Out of range</v>
      </c>
      <c r="P407" s="157">
        <f>Calc!AX407</f>
        <v>0</v>
      </c>
      <c r="Q407" s="159" t="e">
        <f>Calc!BB407</f>
        <v>#VALUE!</v>
      </c>
      <c r="R407" s="159" t="e">
        <f>Calc!BC407</f>
        <v>#VALUE!</v>
      </c>
      <c r="S407" s="156">
        <f>Input!E407</f>
        <v>0</v>
      </c>
    </row>
    <row r="408" spans="1:19" x14ac:dyDescent="0.2">
      <c r="A408" s="1">
        <f>Input!A408</f>
        <v>9386</v>
      </c>
      <c r="B408" s="1" t="str">
        <f>Input!B408</f>
        <v>EH-STE 18 S6 Basis</v>
      </c>
      <c r="C408" s="99">
        <f>Calc!O408*1000</f>
        <v>363.14012105051228</v>
      </c>
      <c r="D408" s="99">
        <f>Calc!P408*1000</f>
        <v>1.6064046211189082E-2</v>
      </c>
      <c r="E408" s="99">
        <f>Calc!X408</f>
        <v>26.722719462793126</v>
      </c>
      <c r="F408" s="99">
        <f>Calc!Y408</f>
        <v>4.3386080674795907E-2</v>
      </c>
      <c r="G408" s="99">
        <f>Calc!AN408</f>
        <v>0.76610740394724475</v>
      </c>
      <c r="H408" s="5">
        <f>Calc!AO408</f>
        <v>1.4104751864872282E-3</v>
      </c>
      <c r="I408" s="8">
        <f>Calc!AH408</f>
        <v>31.938242417626007</v>
      </c>
      <c r="J408" s="8">
        <f>Calc!AI408</f>
        <v>7.8386310987765814E-2</v>
      </c>
      <c r="K408" s="77">
        <f>Calc!AJ408</f>
        <v>205.40270421804507</v>
      </c>
      <c r="L408" s="77">
        <f>Calc!AK408</f>
        <v>1.0602633332248934</v>
      </c>
      <c r="M408" s="99">
        <f>Calc!AP408</f>
        <v>105.9277</v>
      </c>
      <c r="N408" s="99">
        <f>Calc!AQ408</f>
        <v>0.33810000000000001</v>
      </c>
      <c r="O408" s="99">
        <f>Calc!AW408</f>
        <v>104.3715</v>
      </c>
      <c r="P408" s="99">
        <f>Calc!AX408</f>
        <v>0.87079597340000003</v>
      </c>
      <c r="Q408" s="77">
        <f>Calc!BB408</f>
        <v>275.87769500829017</v>
      </c>
      <c r="R408" s="77">
        <f>Calc!BC408</f>
        <v>1.5776280168239623</v>
      </c>
      <c r="S408" s="1">
        <f>Input!E408</f>
        <v>0</v>
      </c>
    </row>
    <row r="409" spans="1:19" s="156" customFormat="1" x14ac:dyDescent="0.2">
      <c r="A409" s="156">
        <f>Input!A409</f>
        <v>9186</v>
      </c>
      <c r="B409" s="156" t="str">
        <f>Input!B409</f>
        <v>Hu1-13</v>
      </c>
      <c r="C409" s="157">
        <f>Calc!O409*1000</f>
        <v>13710.028595478458</v>
      </c>
      <c r="D409" s="157">
        <f>Calc!P409*1000</f>
        <v>0.7879092581574314</v>
      </c>
      <c r="E409" s="157">
        <f>Calc!X409</f>
        <v>0.96189830587567882</v>
      </c>
      <c r="F409" s="157">
        <f>Calc!Y409</f>
        <v>3.3898982275156432E-3</v>
      </c>
      <c r="G409" s="157">
        <f>Calc!AN409</f>
        <v>1.0048911822694457</v>
      </c>
      <c r="H409" s="157">
        <f>Calc!AO409</f>
        <v>2.6656423829914651E-3</v>
      </c>
      <c r="I409" s="158">
        <f>Calc!AH409</f>
        <v>43765.311955846722</v>
      </c>
      <c r="J409" s="158">
        <f>Calc!AI409</f>
        <v>193.03010510042438</v>
      </c>
      <c r="K409" s="159">
        <f>Calc!AJ409</f>
        <v>0.23082813022790027</v>
      </c>
      <c r="L409" s="159">
        <f>Calc!AK409</f>
        <v>1.3592600798436558</v>
      </c>
      <c r="M409" s="157" t="str">
        <f>Calc!AP409</f>
        <v>Out of range</v>
      </c>
      <c r="N409" s="157" t="e">
        <f>Calc!AQ409</f>
        <v>#VALUE!</v>
      </c>
      <c r="O409" s="157" t="str">
        <f>Calc!AW409</f>
        <v>Out of range</v>
      </c>
      <c r="P409" s="157">
        <f>Calc!AX409</f>
        <v>202.5412253085</v>
      </c>
      <c r="Q409" s="159" t="e">
        <f>Calc!BB409</f>
        <v>#VALUE!</v>
      </c>
      <c r="R409" s="159" t="e">
        <f>Calc!BC409</f>
        <v>#VALUE!</v>
      </c>
      <c r="S409" s="156">
        <f>Input!E409</f>
        <v>0</v>
      </c>
    </row>
    <row r="410" spans="1:19" x14ac:dyDescent="0.2">
      <c r="A410" s="1">
        <f>Input!A410</f>
        <v>9387</v>
      </c>
      <c r="B410" s="1" t="str">
        <f>Input!B410</f>
        <v>EH-STE 18 S6 Top</v>
      </c>
      <c r="C410" s="99">
        <f>Calc!O410*1000</f>
        <v>563.9651678868056</v>
      </c>
      <c r="D410" s="99">
        <f>Calc!P410*1000</f>
        <v>2.3600169333747645E-2</v>
      </c>
      <c r="E410" s="99">
        <f>Calc!X410</f>
        <v>7.2952770022261602</v>
      </c>
      <c r="F410" s="99">
        <f>Calc!Y410</f>
        <v>1.2583471261269741E-2</v>
      </c>
      <c r="G410" s="99">
        <f>Calc!AN410</f>
        <v>0.73995315452752131</v>
      </c>
      <c r="H410" s="5">
        <f>Calc!AO410</f>
        <v>1.41657204677171E-3</v>
      </c>
      <c r="I410" s="8">
        <f>Calc!AH410</f>
        <v>175.64490171542755</v>
      </c>
      <c r="J410" s="8">
        <f>Calc!AI410</f>
        <v>0.45255119243066899</v>
      </c>
      <c r="K410" s="77">
        <f>Calc!AJ410</f>
        <v>118.61988799288258</v>
      </c>
      <c r="L410" s="77">
        <f>Calc!AK410</f>
        <v>0.44312414275693979</v>
      </c>
      <c r="M410" s="99">
        <f>Calc!AP410</f>
        <v>115.0167</v>
      </c>
      <c r="N410" s="99">
        <f>Calc!AQ410</f>
        <v>0.34649999999999997</v>
      </c>
      <c r="O410" s="99">
        <f>Calc!AW410</f>
        <v>114.71850000000001</v>
      </c>
      <c r="P410" s="99">
        <f>Calc!AX410</f>
        <v>0.44991753839999998</v>
      </c>
      <c r="Q410" s="77">
        <f>Calc!BB410</f>
        <v>164.04701420258073</v>
      </c>
      <c r="R410" s="77">
        <f>Calc!BC410</f>
        <v>0.64735544145397705</v>
      </c>
      <c r="S410" s="1">
        <f>Input!E410</f>
        <v>0</v>
      </c>
    </row>
    <row r="411" spans="1:19" s="156" customFormat="1" x14ac:dyDescent="0.2">
      <c r="A411" s="156">
        <f>Input!A411</f>
        <v>9186</v>
      </c>
      <c r="B411" s="156" t="str">
        <f>Input!B411</f>
        <v>Hu1-13</v>
      </c>
      <c r="C411" s="157">
        <f>Calc!O411*1000</f>
        <v>13710.028595478458</v>
      </c>
      <c r="D411" s="157">
        <f>Calc!P411*1000</f>
        <v>0.7879092581574314</v>
      </c>
      <c r="E411" s="157">
        <f>Calc!X411</f>
        <v>0.96189830587567882</v>
      </c>
      <c r="F411" s="157">
        <f>Calc!Y411</f>
        <v>3.3898982275156432E-3</v>
      </c>
      <c r="G411" s="157">
        <f>Calc!AN411</f>
        <v>1.0048911822694457</v>
      </c>
      <c r="H411" s="157">
        <f>Calc!AO411</f>
        <v>2.6656423829914651E-3</v>
      </c>
      <c r="I411" s="158">
        <f>Calc!AH411</f>
        <v>43765.311955846722</v>
      </c>
      <c r="J411" s="158">
        <f>Calc!AI411</f>
        <v>193.03010510042438</v>
      </c>
      <c r="K411" s="159">
        <f>Calc!AJ411</f>
        <v>0.23082813022790027</v>
      </c>
      <c r="L411" s="159">
        <f>Calc!AK411</f>
        <v>1.3592600798436558</v>
      </c>
      <c r="M411" s="157" t="str">
        <f>Calc!AP411</f>
        <v>Out of range</v>
      </c>
      <c r="N411" s="157" t="e">
        <f>Calc!AQ411</f>
        <v>#VALUE!</v>
      </c>
      <c r="O411" s="157" t="str">
        <f>Calc!AW411</f>
        <v>Out of range</v>
      </c>
      <c r="P411" s="157">
        <f>Calc!AX411</f>
        <v>226.5534573066</v>
      </c>
      <c r="Q411" s="159" t="e">
        <f>Calc!BB411</f>
        <v>#VALUE!</v>
      </c>
      <c r="R411" s="159" t="e">
        <f>Calc!BC411</f>
        <v>#VALUE!</v>
      </c>
      <c r="S411" s="156">
        <f>Input!E411</f>
        <v>0</v>
      </c>
    </row>
    <row r="412" spans="1:19" x14ac:dyDescent="0.2">
      <c r="A412" s="56"/>
      <c r="B412" s="56"/>
      <c r="C412" s="106"/>
      <c r="D412" s="106"/>
      <c r="E412" s="106"/>
      <c r="F412" s="106"/>
      <c r="G412" s="106"/>
      <c r="H412" s="106"/>
      <c r="I412" s="72"/>
      <c r="J412" s="72"/>
      <c r="K412" s="107"/>
      <c r="L412" s="107"/>
      <c r="M412" s="106"/>
      <c r="N412" s="106"/>
      <c r="O412" s="106"/>
      <c r="P412" s="106"/>
      <c r="Q412" s="107"/>
      <c r="R412" s="107"/>
      <c r="S412" s="56"/>
    </row>
    <row r="413" spans="1:19" s="156" customFormat="1" x14ac:dyDescent="0.2">
      <c r="A413" s="156">
        <f>Input!A413</f>
        <v>9186</v>
      </c>
      <c r="B413" s="156" t="str">
        <f>Input!B413</f>
        <v>Hu1-13</v>
      </c>
      <c r="C413" s="157">
        <f>Calc!O413*1000</f>
        <v>13715.92190862606</v>
      </c>
      <c r="D413" s="157">
        <f>Calc!P413*1000</f>
        <v>0.96874918153866629</v>
      </c>
      <c r="E413" s="157">
        <f>Calc!X413</f>
        <v>0.90842390076449631</v>
      </c>
      <c r="F413" s="157">
        <f>Calc!Y413</f>
        <v>6.006497512371891E-3</v>
      </c>
      <c r="G413" s="157">
        <f>Calc!AN413</f>
        <v>1.0017762501093643</v>
      </c>
      <c r="H413" s="157">
        <f>Calc!AO413</f>
        <v>2.7531895642360304E-3</v>
      </c>
      <c r="I413" s="158">
        <f>Calc!AH413</f>
        <v>46217.768758452861</v>
      </c>
      <c r="J413" s="158">
        <f>Calc!AI413</f>
        <v>330.92287935290409</v>
      </c>
      <c r="K413" s="159">
        <f>Calc!AJ413</f>
        <v>-0.27915845468362566</v>
      </c>
      <c r="L413" s="159">
        <f>Calc!AK413</f>
        <v>2.0610107378262219</v>
      </c>
      <c r="M413" s="157" t="str">
        <f>Calc!AP413</f>
        <v>Out of range</v>
      </c>
      <c r="N413" s="157" t="e">
        <f>Calc!AQ413</f>
        <v>#VALUE!</v>
      </c>
      <c r="O413" s="157" t="str">
        <f>Calc!AW413</f>
        <v>Out of range</v>
      </c>
      <c r="P413" s="157">
        <f>Calc!AX413</f>
        <v>319.37558997299999</v>
      </c>
      <c r="Q413" s="159" t="e">
        <f>Calc!BB413</f>
        <v>#VALUE!</v>
      </c>
      <c r="R413" s="159" t="e">
        <f>Calc!BC413</f>
        <v>#VALUE!</v>
      </c>
      <c r="S413" s="156">
        <f>Input!E413</f>
        <v>0</v>
      </c>
    </row>
    <row r="414" spans="1:19" x14ac:dyDescent="0.2">
      <c r="A414" s="1">
        <f>Input!A414</f>
        <v>9410</v>
      </c>
      <c r="B414" s="1" t="str">
        <f>Input!B414</f>
        <v>ZPT-17-8-DC</v>
      </c>
      <c r="C414" s="99">
        <f>Calc!O414*1000</f>
        <v>572.21792196354147</v>
      </c>
      <c r="D414" s="99">
        <f>Calc!P414*1000</f>
        <v>3.8113962890685402E-2</v>
      </c>
      <c r="E414" s="99">
        <f>Calc!X414</f>
        <v>19.055922845790583</v>
      </c>
      <c r="F414" s="99">
        <f>Calc!Y414</f>
        <v>3.8154200488763723E-2</v>
      </c>
      <c r="G414" s="99">
        <f>Calc!AN414</f>
        <v>2.9279129192066527E-2</v>
      </c>
      <c r="H414" s="5">
        <f>Calc!AO414</f>
        <v>2.1090195331766054E-4</v>
      </c>
      <c r="I414" s="8">
        <f>Calc!AH414</f>
        <v>2.6954227990492594</v>
      </c>
      <c r="J414" s="8">
        <f>Calc!AI414</f>
        <v>2.0150845629321672E-2</v>
      </c>
      <c r="K414" s="77">
        <f>Calc!AJ414</f>
        <v>18.046426431928886</v>
      </c>
      <c r="L414" s="77">
        <f>Calc!AK414</f>
        <v>1.3045223663716596</v>
      </c>
      <c r="M414" s="99">
        <f>Calc!AP414</f>
        <v>3.1863000000000001</v>
      </c>
      <c r="N414" s="99">
        <f>Calc!AQ414</f>
        <v>2.3900000000000001E-2</v>
      </c>
      <c r="O414" s="99">
        <f>Calc!AW414</f>
        <v>2.3062</v>
      </c>
      <c r="P414" s="99">
        <f>Calc!AX414</f>
        <v>0.44505556460000001</v>
      </c>
      <c r="Q414" s="77">
        <f>Calc!BB414</f>
        <v>18.164437455993642</v>
      </c>
      <c r="R414" s="77">
        <f>Calc!BC414</f>
        <v>1.3132518073983304</v>
      </c>
      <c r="S414" s="1">
        <f>Input!E414</f>
        <v>30</v>
      </c>
    </row>
    <row r="415" spans="1:19" s="156" customFormat="1" x14ac:dyDescent="0.2">
      <c r="A415" s="156">
        <f>Input!A415</f>
        <v>9186</v>
      </c>
      <c r="B415" s="156" t="str">
        <f>Input!B415</f>
        <v>Hu1-13</v>
      </c>
      <c r="C415" s="157">
        <f>Calc!O415*1000</f>
        <v>13715.77834934688</v>
      </c>
      <c r="D415" s="157">
        <f>Calc!P415*1000</f>
        <v>0.74550633582649117</v>
      </c>
      <c r="E415" s="157">
        <f>Calc!X415</f>
        <v>0.91663969853274785</v>
      </c>
      <c r="F415" s="157">
        <f>Calc!Y415</f>
        <v>5.3574689769498099E-3</v>
      </c>
      <c r="G415" s="157">
        <f>Calc!AN415</f>
        <v>1.004845312831266</v>
      </c>
      <c r="H415" s="157">
        <f>Calc!AO415</f>
        <v>3.8868238017322047E-3</v>
      </c>
      <c r="I415" s="158">
        <f>Calc!AH415</f>
        <v>45943.364858977737</v>
      </c>
      <c r="J415" s="158">
        <f>Calc!AI415</f>
        <v>321.99523828226069</v>
      </c>
      <c r="K415" s="159">
        <f>Calc!AJ415</f>
        <v>-0.51929183334864515</v>
      </c>
      <c r="L415" s="159">
        <f>Calc!AK415</f>
        <v>1.680593381802854</v>
      </c>
      <c r="M415" s="157" t="str">
        <f>Calc!AP415</f>
        <v>Out of range</v>
      </c>
      <c r="N415" s="157" t="e">
        <f>Calc!AQ415</f>
        <v>#VALUE!</v>
      </c>
      <c r="O415" s="157" t="str">
        <f>Calc!AW415</f>
        <v>Out of range</v>
      </c>
      <c r="P415" s="157">
        <f>Calc!AX415</f>
        <v>240.6225851021</v>
      </c>
      <c r="Q415" s="159" t="e">
        <f>Calc!BB415</f>
        <v>#VALUE!</v>
      </c>
      <c r="R415" s="159" t="e">
        <f>Calc!BC415</f>
        <v>#VALUE!</v>
      </c>
      <c r="S415" s="156">
        <f>Input!E415</f>
        <v>0</v>
      </c>
    </row>
    <row r="416" spans="1:19" x14ac:dyDescent="0.2">
      <c r="A416" s="1">
        <f>Input!A416</f>
        <v>9411</v>
      </c>
      <c r="B416" s="1" t="str">
        <f>Input!B416</f>
        <v>ZPT-17-11-DC</v>
      </c>
      <c r="C416" s="99">
        <f>Calc!O416*1000</f>
        <v>1208.0524390603459</v>
      </c>
      <c r="D416" s="99">
        <f>Calc!P416*1000</f>
        <v>7.749384876754857E-2</v>
      </c>
      <c r="E416" s="99">
        <f>Calc!X416</f>
        <v>17.182311604549518</v>
      </c>
      <c r="F416" s="99">
        <f>Calc!Y416</f>
        <v>3.2247098822863675E-2</v>
      </c>
      <c r="G416" s="99">
        <f>Calc!AN416</f>
        <v>1.551957307155182E-2</v>
      </c>
      <c r="H416" s="5">
        <f>Calc!AO416</f>
        <v>1.2467867964241236E-4</v>
      </c>
      <c r="I416" s="8">
        <f>Calc!AH416</f>
        <v>3.3457756269649686</v>
      </c>
      <c r="J416" s="8">
        <f>Calc!AI416</f>
        <v>2.7601636494154987E-2</v>
      </c>
      <c r="K416" s="77">
        <f>Calc!AJ416</f>
        <v>20.503175698066258</v>
      </c>
      <c r="L416" s="77">
        <f>Calc!AK416</f>
        <v>1.0743555627251655</v>
      </c>
      <c r="M416" s="99">
        <f>Calc!AP416</f>
        <v>1.6733</v>
      </c>
      <c r="N416" s="99">
        <f>Calc!AQ416</f>
        <v>1.4E-2</v>
      </c>
      <c r="O416" s="99">
        <f>Calc!AW416</f>
        <v>1.2991999999999999</v>
      </c>
      <c r="P416" s="99">
        <f>Calc!AX416</f>
        <v>0.17780014899999999</v>
      </c>
      <c r="Q416" s="77">
        <f>Calc!BB416</f>
        <v>20.578600294818315</v>
      </c>
      <c r="R416" s="77">
        <f>Calc!BC416</f>
        <v>1.0783573566340516</v>
      </c>
      <c r="S416" s="1">
        <f>Input!E416</f>
        <v>32.9</v>
      </c>
    </row>
    <row r="417" spans="1:19" s="156" customFormat="1" x14ac:dyDescent="0.2">
      <c r="A417" s="156">
        <f>Input!A417</f>
        <v>9186</v>
      </c>
      <c r="B417" s="156" t="str">
        <f>Input!B417</f>
        <v>Hu1-13</v>
      </c>
      <c r="C417" s="157">
        <f>Calc!O417*1000</f>
        <v>13716.000949035011</v>
      </c>
      <c r="D417" s="157">
        <f>Calc!P417*1000</f>
        <v>0.99637616496119141</v>
      </c>
      <c r="E417" s="157">
        <f>Calc!X417</f>
        <v>0.92001202446167774</v>
      </c>
      <c r="F417" s="157">
        <f>Calc!Y417</f>
        <v>5.7182061844919078E-3</v>
      </c>
      <c r="G417" s="157">
        <f>Calc!AN417</f>
        <v>1.002125472650141</v>
      </c>
      <c r="H417" s="157">
        <f>Calc!AO417</f>
        <v>4.4110191737963241E-3</v>
      </c>
      <c r="I417" s="158">
        <f>Calc!AH417</f>
        <v>45651.799020199782</v>
      </c>
      <c r="J417" s="158">
        <f>Calc!AI417</f>
        <v>347.67394794205143</v>
      </c>
      <c r="K417" s="159">
        <f>Calc!AJ417</f>
        <v>-1.5507077498077004</v>
      </c>
      <c r="L417" s="159">
        <f>Calc!AK417</f>
        <v>1.941764237898806</v>
      </c>
      <c r="M417" s="157" t="str">
        <f>Calc!AP417</f>
        <v>Out of range</v>
      </c>
      <c r="N417" s="157" t="e">
        <f>Calc!AQ417</f>
        <v>#VALUE!</v>
      </c>
      <c r="O417" s="157" t="str">
        <f>Calc!AW417</f>
        <v>Out of range</v>
      </c>
      <c r="P417" s="157">
        <f>Calc!AX417</f>
        <v>228.1786704006</v>
      </c>
      <c r="Q417" s="159" t="e">
        <f>Calc!BB417</f>
        <v>#VALUE!</v>
      </c>
      <c r="R417" s="159" t="e">
        <f>Calc!BC417</f>
        <v>#VALUE!</v>
      </c>
      <c r="S417" s="156">
        <f>Input!E417</f>
        <v>0</v>
      </c>
    </row>
    <row r="418" spans="1:19" x14ac:dyDescent="0.2">
      <c r="A418" s="1">
        <f>Input!A418</f>
        <v>9412</v>
      </c>
      <c r="B418" s="1" t="str">
        <f>Input!B418</f>
        <v>ZPT-17-14-DC</v>
      </c>
      <c r="C418" s="99">
        <f>Calc!O418*1000</f>
        <v>914.67210500937983</v>
      </c>
      <c r="D418" s="99">
        <f>Calc!P418*1000</f>
        <v>4.5975158387060754E-2</v>
      </c>
      <c r="E418" s="99">
        <f>Calc!X418</f>
        <v>23.990015479534804</v>
      </c>
      <c r="F418" s="99">
        <f>Calc!Y418</f>
        <v>4.2200039937719792E-2</v>
      </c>
      <c r="G418" s="99">
        <f>Calc!AN418</f>
        <v>1.1998394975092763E-2</v>
      </c>
      <c r="H418" s="5">
        <f>Calc!AO418</f>
        <v>9.8388022020113144E-5</v>
      </c>
      <c r="I418" s="8">
        <f>Calc!AH418</f>
        <v>1.4018482172506184</v>
      </c>
      <c r="J418" s="8">
        <f>Calc!AI418</f>
        <v>1.1756602130280834E-2</v>
      </c>
      <c r="K418" s="77">
        <f>Calc!AJ418</f>
        <v>20.344739690592029</v>
      </c>
      <c r="L418" s="77">
        <f>Calc!AK418</f>
        <v>1.0238173708600788</v>
      </c>
      <c r="M418" s="99">
        <f>Calc!AP418</f>
        <v>1.2916000000000001</v>
      </c>
      <c r="N418" s="99">
        <f>Calc!AQ418</f>
        <v>1.0999999999999999E-2</v>
      </c>
      <c r="O418" s="99">
        <f>Calc!AW418</f>
        <v>0.60050000000000003</v>
      </c>
      <c r="P418" s="99">
        <f>Calc!AX418</f>
        <v>0.33594571849999999</v>
      </c>
      <c r="Q418" s="77">
        <f>Calc!BB418</f>
        <v>20.37929796116816</v>
      </c>
      <c r="R418" s="77">
        <f>Calc!BC418</f>
        <v>1.0257389881518779</v>
      </c>
      <c r="S418" s="1">
        <f>Input!E418</f>
        <v>34</v>
      </c>
    </row>
    <row r="419" spans="1:19" s="156" customFormat="1" x14ac:dyDescent="0.2">
      <c r="A419" s="156">
        <f>Input!A419</f>
        <v>9186</v>
      </c>
      <c r="B419" s="156" t="str">
        <f>Input!B419</f>
        <v>Hu1-13</v>
      </c>
      <c r="C419" s="157">
        <f>Calc!O419*1000</f>
        <v>13715.499448914747</v>
      </c>
      <c r="D419" s="157">
        <f>Calc!P419*1000</f>
        <v>1.162211728052883</v>
      </c>
      <c r="E419" s="157">
        <f>Calc!X419</f>
        <v>0.92832898577207212</v>
      </c>
      <c r="F419" s="157">
        <f>Calc!Y419</f>
        <v>7.6711900908247701E-3</v>
      </c>
      <c r="G419" s="157">
        <f>Calc!AN419</f>
        <v>1.0035983666126163</v>
      </c>
      <c r="H419" s="157">
        <f>Calc!AO419</f>
        <v>3.2053906577403715E-3</v>
      </c>
      <c r="I419" s="158">
        <f>Calc!AH419</f>
        <v>45307.641369713492</v>
      </c>
      <c r="J419" s="158">
        <f>Calc!AI419</f>
        <v>401.37105794911997</v>
      </c>
      <c r="K419" s="159">
        <f>Calc!AJ419</f>
        <v>-5.7849858320691006E-2</v>
      </c>
      <c r="L419" s="159">
        <f>Calc!AK419</f>
        <v>1.8588867160907649</v>
      </c>
      <c r="M419" s="157" t="str">
        <f>Calc!AP419</f>
        <v>Out of range</v>
      </c>
      <c r="N419" s="157" t="e">
        <f>Calc!AQ419</f>
        <v>#VALUE!</v>
      </c>
      <c r="O419" s="157" t="str">
        <f>Calc!AW419</f>
        <v>Out of range</v>
      </c>
      <c r="P419" s="157">
        <f>Calc!AX419</f>
        <v>285.2795756854</v>
      </c>
      <c r="Q419" s="159" t="e">
        <f>Calc!BB419</f>
        <v>#VALUE!</v>
      </c>
      <c r="R419" s="159" t="e">
        <f>Calc!BC419</f>
        <v>#VALUE!</v>
      </c>
      <c r="S419" s="156">
        <f>Input!E419</f>
        <v>0</v>
      </c>
    </row>
    <row r="420" spans="1:19" x14ac:dyDescent="0.2">
      <c r="A420" s="1">
        <f>Input!A420</f>
        <v>9413</v>
      </c>
      <c r="B420" s="1" t="str">
        <f>Input!B420</f>
        <v>ZPT-17-25-EU</v>
      </c>
      <c r="C420" s="99">
        <f>Calc!O420*1000</f>
        <v>630.10038278761203</v>
      </c>
      <c r="D420" s="99">
        <f>Calc!P420*1000</f>
        <v>3.1013544848606394E-2</v>
      </c>
      <c r="E420" s="99">
        <f>Calc!X420</f>
        <v>21.137000242437562</v>
      </c>
      <c r="F420" s="99">
        <f>Calc!Y420</f>
        <v>3.9943330572380947E-2</v>
      </c>
      <c r="G420" s="99">
        <f>Calc!AN420</f>
        <v>1.2909315194246603E-2</v>
      </c>
      <c r="H420" s="5">
        <f>Calc!AO420</f>
        <v>1.5761558135595199E-4</v>
      </c>
      <c r="I420" s="8">
        <f>Calc!AH420</f>
        <v>1.1813940584974976</v>
      </c>
      <c r="J420" s="8">
        <f>Calc!AI420</f>
        <v>1.4595799072353633E-2</v>
      </c>
      <c r="K420" s="77">
        <f>Calc!AJ420</f>
        <v>21.792326019695494</v>
      </c>
      <c r="L420" s="77">
        <f>Calc!AK420</f>
        <v>1.2187240467742151</v>
      </c>
      <c r="M420" s="99">
        <f>Calc!AP420</f>
        <v>1.3883000000000001</v>
      </c>
      <c r="N420" s="99">
        <f>Calc!AQ420</f>
        <v>1.5599999999999999E-2</v>
      </c>
      <c r="O420" s="99">
        <f>Calc!AW420</f>
        <v>0.50490000000000002</v>
      </c>
      <c r="P420" s="99">
        <f>Calc!AX420</f>
        <v>0.42447203309999998</v>
      </c>
      <c r="Q420" s="77">
        <f>Calc!BB420</f>
        <v>21.823445842995771</v>
      </c>
      <c r="R420" s="77">
        <f>Calc!BC420</f>
        <v>1.2207451925864194</v>
      </c>
      <c r="S420" s="1">
        <f>Input!E420</f>
        <v>34.299999999999997</v>
      </c>
    </row>
    <row r="421" spans="1:19" s="156" customFormat="1" x14ac:dyDescent="0.2">
      <c r="A421" s="156">
        <f>Input!A421</f>
        <v>9186</v>
      </c>
      <c r="B421" s="156" t="str">
        <f>Input!B421</f>
        <v>Hu1-13</v>
      </c>
      <c r="C421" s="157">
        <f>Calc!O421*1000</f>
        <v>13716.833037009092</v>
      </c>
      <c r="D421" s="157">
        <f>Calc!P421*1000</f>
        <v>1.0848686909104286</v>
      </c>
      <c r="E421" s="157">
        <f>Calc!X421</f>
        <v>0.92606509666004777</v>
      </c>
      <c r="F421" s="157">
        <f>Calc!Y421</f>
        <v>6.0024171134463759E-3</v>
      </c>
      <c r="G421" s="157">
        <f>Calc!AN421</f>
        <v>1.0057414490727101</v>
      </c>
      <c r="H421" s="157">
        <f>Calc!AO421</f>
        <v>3.7099375320276892E-3</v>
      </c>
      <c r="I421" s="158">
        <f>Calc!AH421</f>
        <v>45519.813864951822</v>
      </c>
      <c r="J421" s="158">
        <f>Calc!AI421</f>
        <v>339.45787121593281</v>
      </c>
      <c r="K421" s="159">
        <f>Calc!AJ421</f>
        <v>-0.32187464314981096</v>
      </c>
      <c r="L421" s="159">
        <f>Calc!AK421</f>
        <v>1.7915161994843369</v>
      </c>
      <c r="M421" s="157" t="str">
        <f>Calc!AP421</f>
        <v>Out of range</v>
      </c>
      <c r="N421" s="157" t="e">
        <f>Calc!AQ421</f>
        <v>#VALUE!</v>
      </c>
      <c r="O421" s="157" t="str">
        <f>Calc!AW421</f>
        <v>Out of range</v>
      </c>
      <c r="P421" s="157">
        <f>Calc!AX421</f>
        <v>216.6351063127</v>
      </c>
      <c r="Q421" s="159" t="e">
        <f>Calc!BB421</f>
        <v>#VALUE!</v>
      </c>
      <c r="R421" s="159" t="e">
        <f>Calc!BC421</f>
        <v>#VALUE!</v>
      </c>
      <c r="S421" s="156">
        <f>Input!E421</f>
        <v>0</v>
      </c>
    </row>
    <row r="422" spans="1:19" x14ac:dyDescent="0.2">
      <c r="A422" s="1">
        <f>Input!A422</f>
        <v>9414</v>
      </c>
      <c r="B422" s="1" t="str">
        <f>Input!B422</f>
        <v>ZPT-LB-4A</v>
      </c>
      <c r="C422" s="99">
        <f>Calc!O422*1000</f>
        <v>459.51366504694988</v>
      </c>
      <c r="D422" s="99">
        <f>Calc!P422*1000</f>
        <v>6.1865808895760682E-2</v>
      </c>
      <c r="E422" s="99">
        <f>Calc!X422</f>
        <v>1.8477435662766841</v>
      </c>
      <c r="F422" s="99">
        <f>Calc!Y422</f>
        <v>3.1149515938201271E-3</v>
      </c>
      <c r="G422" s="99">
        <f>Calc!AN422</f>
        <v>0.1444826759750206</v>
      </c>
      <c r="H422" s="5">
        <f>Calc!AO422</f>
        <v>7.6361971973817509E-4</v>
      </c>
      <c r="I422" s="8">
        <f>Calc!AH422</f>
        <v>110.25702921896993</v>
      </c>
      <c r="J422" s="8">
        <f>Calc!AI422</f>
        <v>0.61147610393105201</v>
      </c>
      <c r="K422" s="77">
        <f>Calc!AJ422</f>
        <v>58.597397891350099</v>
      </c>
      <c r="L422" s="77">
        <f>Calc!AK422</f>
        <v>4.3656223481305787</v>
      </c>
      <c r="M422" s="99">
        <f>Calc!AP422</f>
        <v>16.002700000000001</v>
      </c>
      <c r="N422" s="99">
        <f>Calc!AQ422</f>
        <v>0.1057</v>
      </c>
      <c r="O422" s="99">
        <f>Calc!AW422</f>
        <v>15.9011</v>
      </c>
      <c r="P422" s="99">
        <f>Calc!AX422</f>
        <v>0.13463540399999999</v>
      </c>
      <c r="Q422" s="77">
        <f>Calc!BB422</f>
        <v>61.290911538929038</v>
      </c>
      <c r="R422" s="77">
        <f>Calc!BC422</f>
        <v>4.5663540158398819</v>
      </c>
      <c r="S422" s="1">
        <f>Input!E422</f>
        <v>4.0999999999999996</v>
      </c>
    </row>
    <row r="423" spans="1:19" s="156" customFormat="1" x14ac:dyDescent="0.2">
      <c r="A423" s="156">
        <f>Input!A423</f>
        <v>9186</v>
      </c>
      <c r="B423" s="156" t="str">
        <f>Input!B423</f>
        <v>Hu1-13</v>
      </c>
      <c r="C423" s="157">
        <f>Calc!O423*1000</f>
        <v>13714.552671727512</v>
      </c>
      <c r="D423" s="157">
        <f>Calc!P423*1000</f>
        <v>0.90068231556293421</v>
      </c>
      <c r="E423" s="157">
        <f>Calc!X423</f>
        <v>0.92412303803151741</v>
      </c>
      <c r="F423" s="157">
        <f>Calc!Y423</f>
        <v>6.2306841408166632E-3</v>
      </c>
      <c r="G423" s="157">
        <f>Calc!AN423</f>
        <v>1.0027129749009411</v>
      </c>
      <c r="H423" s="157">
        <f>Calc!AO423</f>
        <v>3.7900107275278838E-3</v>
      </c>
      <c r="I423" s="158">
        <f>Calc!AH423</f>
        <v>45470.557242538271</v>
      </c>
      <c r="J423" s="158">
        <f>Calc!AI423</f>
        <v>351.45066301047905</v>
      </c>
      <c r="K423" s="159">
        <f>Calc!AJ423</f>
        <v>0.38722495386700473</v>
      </c>
      <c r="L423" s="159">
        <f>Calc!AK423</f>
        <v>1.8161794113419996</v>
      </c>
      <c r="M423" s="157" t="str">
        <f>Calc!AP423</f>
        <v>Out of range</v>
      </c>
      <c r="N423" s="157" t="e">
        <f>Calc!AQ423</f>
        <v>#VALUE!</v>
      </c>
      <c r="O423" s="157" t="str">
        <f>Calc!AW423</f>
        <v>Out of range</v>
      </c>
      <c r="P423" s="157">
        <f>Calc!AX423</f>
        <v>334.69995642480001</v>
      </c>
      <c r="Q423" s="159" t="e">
        <f>Calc!BB423</f>
        <v>#VALUE!</v>
      </c>
      <c r="R423" s="159" t="e">
        <f>Calc!BC423</f>
        <v>#VALUE!</v>
      </c>
      <c r="S423" s="156">
        <f>Input!E423</f>
        <v>0</v>
      </c>
    </row>
    <row r="424" spans="1:19" x14ac:dyDescent="0.2">
      <c r="A424" s="1">
        <f>Input!A424</f>
        <v>9415</v>
      </c>
      <c r="B424" s="1" t="str">
        <f>Input!B424</f>
        <v>ZPT-LB-4B</v>
      </c>
      <c r="C424" s="99">
        <f>Calc!O424*1000</f>
        <v>645.44630348968303</v>
      </c>
      <c r="D424" s="99">
        <f>Calc!P424*1000</f>
        <v>5.2190101518210609E-2</v>
      </c>
      <c r="E424" s="99">
        <f>Calc!X424</f>
        <v>0.47173898934911457</v>
      </c>
      <c r="F424" s="99">
        <f>Calc!Y424</f>
        <v>1.2186616493263254E-3</v>
      </c>
      <c r="G424" s="99">
        <f>Calc!AN424</f>
        <v>7.1989377299277901E-2</v>
      </c>
      <c r="H424" s="5">
        <f>Calc!AO424</f>
        <v>6.4463322606992128E-4</v>
      </c>
      <c r="I424" s="8">
        <f>Calc!AH424</f>
        <v>301.79023938163363</v>
      </c>
      <c r="J424" s="8">
        <f>Calc!AI424</f>
        <v>2.8125045506123731</v>
      </c>
      <c r="K424" s="77">
        <f>Calc!AJ424</f>
        <v>48.325565031604569</v>
      </c>
      <c r="L424" s="77">
        <f>Calc!AK424</f>
        <v>3.3923864293161539</v>
      </c>
      <c r="M424" s="99">
        <f>Calc!AP424</f>
        <v>7.7645</v>
      </c>
      <c r="N424" s="99">
        <f>Calc!AQ424</f>
        <v>6.9699999999999998E-2</v>
      </c>
      <c r="O424" s="99">
        <f>Calc!AW424</f>
        <v>7.7458999999999998</v>
      </c>
      <c r="P424" s="99">
        <f>Calc!AX424</f>
        <v>7.7335441300000002E-2</v>
      </c>
      <c r="Q424" s="77">
        <f>Calc!BB424</f>
        <v>49.395185232811478</v>
      </c>
      <c r="R424" s="77">
        <f>Calc!BC424</f>
        <v>3.4674890652412733</v>
      </c>
      <c r="S424" s="1">
        <f>Input!E424</f>
        <v>4.4000000000000004</v>
      </c>
    </row>
    <row r="425" spans="1:19" s="156" customFormat="1" x14ac:dyDescent="0.2">
      <c r="A425" s="156">
        <f>Input!A425</f>
        <v>9186</v>
      </c>
      <c r="B425" s="156" t="str">
        <f>Input!B425</f>
        <v>Hu1-13</v>
      </c>
      <c r="C425" s="157">
        <f>Calc!O425*1000</f>
        <v>13714.552671727512</v>
      </c>
      <c r="D425" s="157">
        <f>Calc!P425*1000</f>
        <v>0.90068231556293421</v>
      </c>
      <c r="E425" s="157">
        <f>Calc!X425</f>
        <v>0.92412303803151741</v>
      </c>
      <c r="F425" s="157">
        <f>Calc!Y425</f>
        <v>6.2306841408166632E-3</v>
      </c>
      <c r="G425" s="157">
        <f>Calc!AN425</f>
        <v>1.0027129749009411</v>
      </c>
      <c r="H425" s="157">
        <f>Calc!AO425</f>
        <v>3.7900107275278838E-3</v>
      </c>
      <c r="I425" s="158">
        <f>Calc!AH425</f>
        <v>45470.557242538271</v>
      </c>
      <c r="J425" s="158">
        <f>Calc!AI425</f>
        <v>351.45066301047905</v>
      </c>
      <c r="K425" s="159">
        <f>Calc!AJ425</f>
        <v>0.38722495386700473</v>
      </c>
      <c r="L425" s="159">
        <f>Calc!AK425</f>
        <v>1.8161794113419996</v>
      </c>
      <c r="M425" s="157" t="str">
        <f>Calc!AP425</f>
        <v>Out of range</v>
      </c>
      <c r="N425" s="157" t="e">
        <f>Calc!AQ425</f>
        <v>#VALUE!</v>
      </c>
      <c r="O425" s="157" t="str">
        <f>Calc!AW425</f>
        <v>Out of range</v>
      </c>
      <c r="P425" s="157">
        <f>Calc!AX425</f>
        <v>302.59039200879999</v>
      </c>
      <c r="Q425" s="159" t="e">
        <f>Calc!BB425</f>
        <v>#VALUE!</v>
      </c>
      <c r="R425" s="159" t="e">
        <f>Calc!BC425</f>
        <v>#VALUE!</v>
      </c>
      <c r="S425" s="156">
        <f>Input!E425</f>
        <v>0</v>
      </c>
    </row>
    <row r="426" spans="1:19" x14ac:dyDescent="0.2">
      <c r="A426" s="56"/>
      <c r="B426" s="56"/>
      <c r="C426" s="106"/>
      <c r="D426" s="106"/>
      <c r="E426" s="106"/>
      <c r="F426" s="106"/>
      <c r="G426" s="106"/>
      <c r="H426" s="70"/>
      <c r="I426" s="72"/>
      <c r="J426" s="72"/>
      <c r="K426" s="107"/>
      <c r="L426" s="107"/>
      <c r="M426" s="106"/>
      <c r="N426" s="106"/>
      <c r="O426" s="106"/>
      <c r="P426" s="106"/>
      <c r="Q426" s="107"/>
      <c r="R426" s="107"/>
      <c r="S426" s="56"/>
    </row>
    <row r="427" spans="1:19" s="156" customFormat="1" x14ac:dyDescent="0.2">
      <c r="A427" s="156">
        <f>Input!A427</f>
        <v>9186</v>
      </c>
      <c r="B427" s="156" t="str">
        <f>Input!B427</f>
        <v>Hu1-13</v>
      </c>
      <c r="C427" s="157">
        <f>Calc!O427*1000</f>
        <v>13716.561124271726</v>
      </c>
      <c r="D427" s="157">
        <f>Calc!P427*1000</f>
        <v>1.2723910389445732</v>
      </c>
      <c r="E427" s="157">
        <f>Calc!X427</f>
        <v>0.92918606685634098</v>
      </c>
      <c r="F427" s="157">
        <f>Calc!Y427</f>
        <v>6.8216723864665237E-3</v>
      </c>
      <c r="G427" s="157">
        <f>Calc!AN427</f>
        <v>1.0045571953648933</v>
      </c>
      <c r="H427" s="157">
        <f>Calc!AO427</f>
        <v>3.3107582163191041E-3</v>
      </c>
      <c r="I427" s="158">
        <f>Calc!AH427</f>
        <v>45312.603429561583</v>
      </c>
      <c r="J427" s="158">
        <f>Calc!AI427</f>
        <v>364.62358979875506</v>
      </c>
      <c r="K427" s="159">
        <f>Calc!AJ427</f>
        <v>1.2175307325155149</v>
      </c>
      <c r="L427" s="159">
        <f>Calc!AK427</f>
        <v>1.9784482281666314</v>
      </c>
      <c r="M427" s="157" t="str">
        <f>Calc!AP427</f>
        <v>Out of range</v>
      </c>
      <c r="N427" s="157" t="e">
        <f>Calc!AQ427</f>
        <v>#VALUE!</v>
      </c>
      <c r="O427" s="157" t="str">
        <f>Calc!AW427</f>
        <v>Out of range</v>
      </c>
      <c r="P427" s="157">
        <f>Calc!AX427</f>
        <v>306.18774644140001</v>
      </c>
      <c r="Q427" s="159" t="e">
        <f>Calc!BB427</f>
        <v>#VALUE!</v>
      </c>
      <c r="R427" s="159" t="e">
        <f>Calc!BC427</f>
        <v>#VALUE!</v>
      </c>
      <c r="S427" s="156">
        <f>Input!E427</f>
        <v>0</v>
      </c>
    </row>
    <row r="428" spans="1:19" x14ac:dyDescent="0.2">
      <c r="A428" s="1">
        <f>Input!A428</f>
        <v>9327</v>
      </c>
      <c r="B428" s="1" t="str">
        <f>Input!B428</f>
        <v>ZPT-LB-15,4</v>
      </c>
      <c r="C428" s="99">
        <f>Calc!O428*1000</f>
        <v>634.64908373715321</v>
      </c>
      <c r="D428" s="99">
        <f>Calc!P428*1000</f>
        <v>3.4471295422679064E-2</v>
      </c>
      <c r="E428" s="99">
        <f>Calc!X428</f>
        <v>0.16267600219808695</v>
      </c>
      <c r="F428" s="99">
        <f>Calc!Y428</f>
        <v>3.889045720832777E-4</v>
      </c>
      <c r="G428" s="99">
        <f>Calc!AN428</f>
        <v>5.7907833493068162E-2</v>
      </c>
      <c r="H428" s="5">
        <f>Calc!AO428</f>
        <v>3.4343708367291846E-4</v>
      </c>
      <c r="I428" s="8">
        <f>Calc!AH428</f>
        <v>692.41527289036981</v>
      </c>
      <c r="J428" s="8">
        <f>Calc!AI428</f>
        <v>4.4274630628928744</v>
      </c>
      <c r="K428" s="77">
        <f>Calc!AJ428</f>
        <v>34.17648161243703</v>
      </c>
      <c r="L428" s="77">
        <f>Calc!AK428</f>
        <v>1.2998793327142575</v>
      </c>
      <c r="M428" s="99">
        <f>Calc!AP428</f>
        <v>6.2904</v>
      </c>
      <c r="N428" s="99">
        <f>Calc!AQ428</f>
        <v>4.0099999999999997E-2</v>
      </c>
      <c r="O428" s="99">
        <f>Calc!AW428</f>
        <v>6.2838000000000003</v>
      </c>
      <c r="P428" s="99">
        <f>Calc!AX428</f>
        <v>3.8155782100000001E-2</v>
      </c>
      <c r="Q428" s="77">
        <f>Calc!BB428</f>
        <v>34.788874566532641</v>
      </c>
      <c r="R428" s="77">
        <f>Calc!BC428</f>
        <v>1.3231766025142653</v>
      </c>
      <c r="S428" s="1">
        <f>Input!E428</f>
        <v>15.4</v>
      </c>
    </row>
    <row r="429" spans="1:19" s="156" customFormat="1" x14ac:dyDescent="0.2">
      <c r="A429" s="156">
        <f>Input!A429</f>
        <v>9186</v>
      </c>
      <c r="B429" s="156" t="str">
        <f>Input!B429</f>
        <v>Hu1-13</v>
      </c>
      <c r="C429" s="157">
        <f>Calc!O429*1000</f>
        <v>13716.825566706008</v>
      </c>
      <c r="D429" s="157">
        <f>Calc!P429*1000</f>
        <v>1.1492323667850828</v>
      </c>
      <c r="E429" s="157">
        <f>Calc!X429</f>
        <v>0.90935574121096674</v>
      </c>
      <c r="F429" s="157">
        <f>Calc!Y429</f>
        <v>5.1056259139849068E-3</v>
      </c>
      <c r="G429" s="157">
        <f>Calc!AN429</f>
        <v>1.0015186962341018</v>
      </c>
      <c r="H429" s="157">
        <f>Calc!AO429</f>
        <v>2.8939416866302758E-3</v>
      </c>
      <c r="I429" s="158">
        <f>Calc!AH429</f>
        <v>46161.579030766356</v>
      </c>
      <c r="J429" s="158">
        <f>Calc!AI429</f>
        <v>291.46094633442675</v>
      </c>
      <c r="K429" s="159">
        <f>Calc!AJ429</f>
        <v>0.33330285389965297</v>
      </c>
      <c r="L429" s="159">
        <f>Calc!AK429</f>
        <v>2.1331988240248667</v>
      </c>
      <c r="M429" s="157" t="str">
        <f>Calc!AP429</f>
        <v>Out of range</v>
      </c>
      <c r="N429" s="157" t="e">
        <f>Calc!AQ429</f>
        <v>#VALUE!</v>
      </c>
      <c r="O429" s="157" t="str">
        <f>Calc!AW429</f>
        <v>Out of range</v>
      </c>
      <c r="P429" s="157">
        <f>Calc!AX429</f>
        <v>315.548908751</v>
      </c>
      <c r="Q429" s="159" t="e">
        <f>Calc!BB429</f>
        <v>#VALUE!</v>
      </c>
      <c r="R429" s="159" t="e">
        <f>Calc!BC429</f>
        <v>#VALUE!</v>
      </c>
      <c r="S429" s="156">
        <f>Input!E429</f>
        <v>0</v>
      </c>
    </row>
    <row r="430" spans="1:19" x14ac:dyDescent="0.2">
      <c r="A430" s="1">
        <f>Input!A430</f>
        <v>9334</v>
      </c>
      <c r="B430" s="1" t="str">
        <f>Input!B430</f>
        <v>ZPT-LB-21,2</v>
      </c>
      <c r="C430" s="99">
        <f>Calc!O430*1000</f>
        <v>628.3458348567716</v>
      </c>
      <c r="D430" s="99">
        <f>Calc!P430*1000</f>
        <v>3.315928359021976E-2</v>
      </c>
      <c r="E430" s="99">
        <f>Calc!X430</f>
        <v>0.2425306268222476</v>
      </c>
      <c r="F430" s="99">
        <f>Calc!Y430</f>
        <v>4.3462421641363852E-4</v>
      </c>
      <c r="G430" s="99">
        <f>Calc!AN430</f>
        <v>5.4033350218488464E-2</v>
      </c>
      <c r="H430" s="5">
        <f>Calc!AO430</f>
        <v>3.1795215421032765E-4</v>
      </c>
      <c r="I430" s="8">
        <f>Calc!AH430</f>
        <v>428.90281340295377</v>
      </c>
      <c r="J430" s="8">
        <f>Calc!AI430</f>
        <v>2.6381676385602546</v>
      </c>
      <c r="K430" s="77">
        <f>Calc!AJ430</f>
        <v>29.010443630759887</v>
      </c>
      <c r="L430" s="77">
        <f>Calc!AK430</f>
        <v>1.0694877699916303</v>
      </c>
      <c r="M430" s="99">
        <f>Calc!AP430</f>
        <v>5.8886000000000003</v>
      </c>
      <c r="N430" s="99">
        <f>Calc!AQ430</f>
        <v>3.6200000000000003E-2</v>
      </c>
      <c r="O430" s="99">
        <f>Calc!AW430</f>
        <v>5.8784999999999998</v>
      </c>
      <c r="P430" s="99">
        <f>Calc!AX430</f>
        <v>3.3355256200000002E-2</v>
      </c>
      <c r="Q430" s="77">
        <f>Calc!BB430</f>
        <v>29.496461143293946</v>
      </c>
      <c r="R430" s="77">
        <f>Calc!BC430</f>
        <v>1.0874086585746339</v>
      </c>
      <c r="S430" s="1">
        <f>Input!E430</f>
        <v>21.2</v>
      </c>
    </row>
    <row r="431" spans="1:19" s="156" customFormat="1" x14ac:dyDescent="0.2">
      <c r="A431" s="156">
        <f>Input!A431</f>
        <v>9186</v>
      </c>
      <c r="B431" s="156" t="str">
        <f>Input!B431</f>
        <v>Hu1-13</v>
      </c>
      <c r="C431" s="157">
        <f>Calc!O431*1000</f>
        <v>13715.132663640085</v>
      </c>
      <c r="D431" s="157">
        <f>Calc!P431*1000</f>
        <v>1.1402781455379252</v>
      </c>
      <c r="E431" s="157">
        <f>Calc!X431</f>
        <v>0.92725316425646731</v>
      </c>
      <c r="F431" s="157">
        <f>Calc!Y431</f>
        <v>6.5201273862973454E-3</v>
      </c>
      <c r="G431" s="157">
        <f>Calc!AN431</f>
        <v>1.0038445505924207</v>
      </c>
      <c r="H431" s="157">
        <f>Calc!AO431</f>
        <v>3.2906035612048981E-3</v>
      </c>
      <c r="I431" s="158">
        <f>Calc!AH431</f>
        <v>45370.121969294676</v>
      </c>
      <c r="J431" s="158">
        <f>Calc!AI431</f>
        <v>351.96980668802627</v>
      </c>
      <c r="K431" s="159">
        <f>Calc!AJ431</f>
        <v>-0.15446500887439374</v>
      </c>
      <c r="L431" s="159">
        <f>Calc!AK431</f>
        <v>1.7466275779388762</v>
      </c>
      <c r="M431" s="157" t="str">
        <f>Calc!AP431</f>
        <v>Out of range</v>
      </c>
      <c r="N431" s="157" t="e">
        <f>Calc!AQ431</f>
        <v>#VALUE!</v>
      </c>
      <c r="O431" s="157" t="str">
        <f>Calc!AW431</f>
        <v>Out of range</v>
      </c>
      <c r="P431" s="157">
        <f>Calc!AX431</f>
        <v>228.0993790835</v>
      </c>
      <c r="Q431" s="159" t="e">
        <f>Calc!BB431</f>
        <v>#VALUE!</v>
      </c>
      <c r="R431" s="159" t="e">
        <f>Calc!BC431</f>
        <v>#VALUE!</v>
      </c>
      <c r="S431" s="156">
        <f>Input!E431</f>
        <v>0</v>
      </c>
    </row>
    <row r="432" spans="1:19" x14ac:dyDescent="0.2">
      <c r="A432" s="1">
        <f>Input!A432</f>
        <v>9338</v>
      </c>
      <c r="B432" s="1" t="str">
        <f>Input!B432</f>
        <v>ZPT-LB-31,5</v>
      </c>
      <c r="C432" s="99">
        <f>Calc!O432*1000</f>
        <v>519.77981633494971</v>
      </c>
      <c r="D432" s="99">
        <f>Calc!P432*1000</f>
        <v>4.4089933705920688E-2</v>
      </c>
      <c r="E432" s="99">
        <f>Calc!X432</f>
        <v>0.43116127674857224</v>
      </c>
      <c r="F432" s="99">
        <f>Calc!Y432</f>
        <v>1.0156153750479529E-3</v>
      </c>
      <c r="G432" s="99">
        <f>Calc!AN432</f>
        <v>4.7895413283410918E-2</v>
      </c>
      <c r="H432" s="5">
        <f>Calc!AO432</f>
        <v>4.2285544150083766E-4</v>
      </c>
      <c r="I432" s="8">
        <f>Calc!AH432</f>
        <v>176.97818226330415</v>
      </c>
      <c r="J432" s="8">
        <f>Calc!AI432</f>
        <v>1.6170783976866259</v>
      </c>
      <c r="K432" s="77">
        <f>Calc!AJ432</f>
        <v>28.496973932957694</v>
      </c>
      <c r="L432" s="77">
        <f>Calc!AK432</f>
        <v>2.6460810824438457</v>
      </c>
      <c r="M432" s="99">
        <f>Calc!AP432</f>
        <v>5.2062999999999997</v>
      </c>
      <c r="N432" s="99">
        <f>Calc!AQ432</f>
        <v>4.3200000000000002E-2</v>
      </c>
      <c r="O432" s="99">
        <f>Calc!AW432</f>
        <v>5.1847000000000003</v>
      </c>
      <c r="P432" s="99">
        <f>Calc!AX432</f>
        <v>5.00730016E-2</v>
      </c>
      <c r="Q432" s="77">
        <f>Calc!BB432</f>
        <v>28.91762935604466</v>
      </c>
      <c r="R432" s="77">
        <f>Calc!BC432</f>
        <v>2.6851440802562418</v>
      </c>
      <c r="S432" s="1">
        <f>Input!E432</f>
        <v>31.5</v>
      </c>
    </row>
    <row r="433" spans="1:19" s="156" customFormat="1" x14ac:dyDescent="0.2">
      <c r="A433" s="156">
        <f>Input!A433</f>
        <v>9186</v>
      </c>
      <c r="B433" s="156" t="str">
        <f>Input!B433</f>
        <v>Hu1-13</v>
      </c>
      <c r="C433" s="157">
        <f>Calc!O433*1000</f>
        <v>13713.185622138644</v>
      </c>
      <c r="D433" s="157">
        <f>Calc!P433*1000</f>
        <v>0.95095182106317466</v>
      </c>
      <c r="E433" s="157">
        <f>Calc!X433</f>
        <v>0.92229419420406378</v>
      </c>
      <c r="F433" s="157">
        <f>Calc!Y433</f>
        <v>6.533809705770055E-3</v>
      </c>
      <c r="G433" s="157">
        <f>Calc!AN433</f>
        <v>1.0023560053830687</v>
      </c>
      <c r="H433" s="157">
        <f>Calc!AO433</f>
        <v>5.044323101906876E-3</v>
      </c>
      <c r="I433" s="158">
        <f>Calc!AH433</f>
        <v>45539.962520748071</v>
      </c>
      <c r="J433" s="158">
        <f>Calc!AI433</f>
        <v>395.72165787924524</v>
      </c>
      <c r="K433" s="159">
        <f>Calc!AJ433</f>
        <v>-1.2543154610008544</v>
      </c>
      <c r="L433" s="159">
        <f>Calc!AK433</f>
        <v>1.8527654370607056</v>
      </c>
      <c r="M433" s="157" t="str">
        <f>Calc!AP433</f>
        <v>Out of range</v>
      </c>
      <c r="N433" s="157" t="e">
        <f>Calc!AQ433</f>
        <v>#VALUE!</v>
      </c>
      <c r="O433" s="157" t="str">
        <f>Calc!AW433</f>
        <v>Out of range</v>
      </c>
      <c r="P433" s="157">
        <f>Calc!AX433</f>
        <v>276.33110025539997</v>
      </c>
      <c r="Q433" s="159" t="e">
        <f>Calc!BB433</f>
        <v>#VALUE!</v>
      </c>
      <c r="R433" s="159" t="e">
        <f>Calc!BC433</f>
        <v>#VALUE!</v>
      </c>
      <c r="S433" s="156">
        <f>Input!E433</f>
        <v>0</v>
      </c>
    </row>
    <row r="434" spans="1:19" x14ac:dyDescent="0.2">
      <c r="A434" s="1">
        <f>Input!A434</f>
        <v>9341</v>
      </c>
      <c r="B434" s="1" t="str">
        <f>Input!B434</f>
        <v>ZPT-LB-37,1</v>
      </c>
      <c r="C434" s="99">
        <f>Calc!O434*1000</f>
        <v>749.75194830250643</v>
      </c>
      <c r="D434" s="99">
        <f>Calc!P434*1000</f>
        <v>9.5411917605111127E-2</v>
      </c>
      <c r="E434" s="99">
        <f>Calc!X434</f>
        <v>0.39404069399686609</v>
      </c>
      <c r="F434" s="99">
        <f>Calc!Y434</f>
        <v>9.714208598099747E-4</v>
      </c>
      <c r="G434" s="99">
        <f>Calc!AN434</f>
        <v>4.2918628442158879E-2</v>
      </c>
      <c r="H434" s="5">
        <f>Calc!AO434</f>
        <v>2.8746029987406944E-4</v>
      </c>
      <c r="I434" s="8">
        <f>Calc!AH434</f>
        <v>250.35785438369373</v>
      </c>
      <c r="J434" s="8">
        <f>Calc!AI434</f>
        <v>1.7865433772125137</v>
      </c>
      <c r="K434" s="77">
        <f>Calc!AJ434</f>
        <v>25.270283154025464</v>
      </c>
      <c r="L434" s="77">
        <f>Calc!AK434</f>
        <v>1.4006642889666867</v>
      </c>
      <c r="M434" s="99">
        <f>Calc!AP434</f>
        <v>4.6688000000000001</v>
      </c>
      <c r="N434" s="99">
        <f>Calc!AQ434</f>
        <v>3.39E-2</v>
      </c>
      <c r="O434" s="99">
        <f>Calc!AW434</f>
        <v>4.6550000000000002</v>
      </c>
      <c r="P434" s="99">
        <f>Calc!AX434</f>
        <v>3.4263437399999999E-2</v>
      </c>
      <c r="Q434" s="77">
        <f>Calc!BB434</f>
        <v>25.60494643614382</v>
      </c>
      <c r="R434" s="77">
        <f>Calc!BC434</f>
        <v>1.4192159467327503</v>
      </c>
      <c r="S434" s="1">
        <f>Input!E434</f>
        <v>37.1</v>
      </c>
    </row>
    <row r="435" spans="1:19" s="156" customFormat="1" x14ac:dyDescent="0.2">
      <c r="A435" s="156">
        <f>Input!A435</f>
        <v>9186</v>
      </c>
      <c r="B435" s="156" t="str">
        <f>Input!B435</f>
        <v>Hu1-13</v>
      </c>
      <c r="C435" s="157">
        <f>Calc!O435*1000</f>
        <v>13710.450537690651</v>
      </c>
      <c r="D435" s="157">
        <f>Calc!P435*1000</f>
        <v>4.5355471776407397</v>
      </c>
      <c r="E435" s="157">
        <f>Calc!X435</f>
        <v>0.90825376724459894</v>
      </c>
      <c r="F435" s="157">
        <f>Calc!Y435</f>
        <v>6.6736395346468948E-3</v>
      </c>
      <c r="G435" s="157">
        <f>Calc!AN435</f>
        <v>1.0042728905909928</v>
      </c>
      <c r="H435" s="157">
        <f>Calc!AO435</f>
        <v>4.7503773817136365E-3</v>
      </c>
      <c r="I435" s="158">
        <f>Calc!AH435</f>
        <v>46323.146393594216</v>
      </c>
      <c r="J435" s="158">
        <f>Calc!AI435</f>
        <v>404.51209692758817</v>
      </c>
      <c r="K435" s="159">
        <f>Calc!AJ435</f>
        <v>0.26702395614441876</v>
      </c>
      <c r="L435" s="159">
        <f>Calc!AK435</f>
        <v>1.7809864076823125</v>
      </c>
      <c r="M435" s="157" t="str">
        <f>Calc!AP435</f>
        <v>Out of range</v>
      </c>
      <c r="N435" s="157" t="e">
        <f>Calc!AQ435</f>
        <v>#VALUE!</v>
      </c>
      <c r="O435" s="157" t="str">
        <f>Calc!AW435</f>
        <v>Out of range</v>
      </c>
      <c r="P435" s="157">
        <f>Calc!AX435</f>
        <v>274.03057566609999</v>
      </c>
      <c r="Q435" s="159" t="e">
        <f>Calc!BB435</f>
        <v>#VALUE!</v>
      </c>
      <c r="R435" s="159" t="e">
        <f>Calc!BC435</f>
        <v>#VALUE!</v>
      </c>
      <c r="S435" s="156">
        <f>Input!E435</f>
        <v>0</v>
      </c>
    </row>
    <row r="436" spans="1:19" x14ac:dyDescent="0.2">
      <c r="A436" s="1">
        <f>Input!A436</f>
        <v>9347</v>
      </c>
      <c r="B436" s="1" t="str">
        <f>Input!B436</f>
        <v>ZPT-LB-41</v>
      </c>
      <c r="C436" s="99">
        <f>Calc!O436*1000</f>
        <v>709.77410435443278</v>
      </c>
      <c r="D436" s="99">
        <f>Calc!P436*1000</f>
        <v>9.0921645443940644E-2</v>
      </c>
      <c r="E436" s="99">
        <f>Calc!X436</f>
        <v>1.5749493490517612</v>
      </c>
      <c r="F436" s="99">
        <f>Calc!Y436</f>
        <v>3.4236143415341271E-3</v>
      </c>
      <c r="G436" s="99">
        <f>Calc!AN436</f>
        <v>3.6482346874479703E-2</v>
      </c>
      <c r="H436" s="5">
        <f>Calc!AO436</f>
        <v>2.7460671592468536E-4</v>
      </c>
      <c r="I436" s="8">
        <f>Calc!AH436</f>
        <v>50.455406526062362</v>
      </c>
      <c r="J436" s="8">
        <f>Calc!AI436</f>
        <v>0.39525100216700731</v>
      </c>
      <c r="K436" s="77">
        <f>Calc!AJ436</f>
        <v>20.532773977211207</v>
      </c>
      <c r="L436" s="77">
        <f>Calc!AK436</f>
        <v>1.2098059322415677</v>
      </c>
      <c r="M436" s="99">
        <f>Calc!AP436</f>
        <v>3.9746999999999999</v>
      </c>
      <c r="N436" s="99">
        <f>Calc!AQ436</f>
        <v>2.8899999999999999E-2</v>
      </c>
      <c r="O436" s="99">
        <f>Calc!AW436</f>
        <v>3.9163999999999999</v>
      </c>
      <c r="P436" s="99">
        <f>Calc!AX436</f>
        <v>4.7285018499999998E-2</v>
      </c>
      <c r="Q436" s="77">
        <f>Calc!BB436</f>
        <v>20.761312138922321</v>
      </c>
      <c r="R436" s="77">
        <f>Calc!BC436</f>
        <v>1.2232747130432866</v>
      </c>
      <c r="S436" s="1">
        <f>Input!E436</f>
        <v>41</v>
      </c>
    </row>
    <row r="437" spans="1:19" s="156" customFormat="1" x14ac:dyDescent="0.2">
      <c r="A437" s="156">
        <f>Input!A437</f>
        <v>9186</v>
      </c>
      <c r="B437" s="156" t="str">
        <f>Input!B437</f>
        <v>Hu1-13</v>
      </c>
      <c r="C437" s="157">
        <f>Calc!O437*1000</f>
        <v>13709.731645074269</v>
      </c>
      <c r="D437" s="157">
        <f>Calc!P437*1000</f>
        <v>1.5647087563657796</v>
      </c>
      <c r="E437" s="157">
        <f>Calc!X437</f>
        <v>0.88849260196863877</v>
      </c>
      <c r="F437" s="157">
        <f>Calc!Y437</f>
        <v>8.4054864501312103E-3</v>
      </c>
      <c r="G437" s="157">
        <f>Calc!AN437</f>
        <v>1.0043554484599631</v>
      </c>
      <c r="H437" s="157">
        <f>Calc!AO437</f>
        <v>3.6115011844295702E-3</v>
      </c>
      <c r="I437" s="158">
        <f>Calc!AH437</f>
        <v>47354.839623491433</v>
      </c>
      <c r="J437" s="158">
        <f>Calc!AI437</f>
        <v>479.23475426146109</v>
      </c>
      <c r="K437" s="159">
        <f>Calc!AJ437</f>
        <v>-1.1890819144014797</v>
      </c>
      <c r="L437" s="159">
        <f>Calc!AK437</f>
        <v>1.7973779155137324</v>
      </c>
      <c r="M437" s="157" t="str">
        <f>Calc!AP437</f>
        <v>Out of range</v>
      </c>
      <c r="N437" s="157" t="e">
        <f>Calc!AQ437</f>
        <v>#VALUE!</v>
      </c>
      <c r="O437" s="157" t="str">
        <f>Calc!AW437</f>
        <v>Out of range</v>
      </c>
      <c r="P437" s="157">
        <f>Calc!AX437</f>
        <v>185.66769515109999</v>
      </c>
      <c r="Q437" s="159" t="e">
        <f>Calc!BB437</f>
        <v>#VALUE!</v>
      </c>
      <c r="R437" s="159" t="e">
        <f>Calc!BC437</f>
        <v>#VALUE!</v>
      </c>
      <c r="S437" s="156">
        <f>Input!E437</f>
        <v>0</v>
      </c>
    </row>
    <row r="438" spans="1:19" x14ac:dyDescent="0.2">
      <c r="A438" s="1">
        <f>Input!A438</f>
        <v>9350</v>
      </c>
      <c r="B438" s="1" t="str">
        <f>Input!B438</f>
        <v>ZPT-LB-47,7</v>
      </c>
      <c r="C438" s="99">
        <f>Calc!O438*1000</f>
        <v>891.98494088052394</v>
      </c>
      <c r="D438" s="99">
        <f>Calc!P438*1000</f>
        <v>0.1448112394380148</v>
      </c>
      <c r="E438" s="99">
        <f>Calc!X438</f>
        <v>0.84062727387433822</v>
      </c>
      <c r="F438" s="99">
        <f>Calc!Y438</f>
        <v>1.9866084559672045E-3</v>
      </c>
      <c r="G438" s="99">
        <f>Calc!AN438</f>
        <v>3.0030309234757344E-2</v>
      </c>
      <c r="H438" s="5">
        <f>Calc!AO438</f>
        <v>2.773390290421266E-4</v>
      </c>
      <c r="I438" s="8">
        <f>Calc!AH438</f>
        <v>97.791944652911781</v>
      </c>
      <c r="J438" s="8">
        <f>Calc!AI438</f>
        <v>0.93210348857956948</v>
      </c>
      <c r="K438" s="77">
        <f>Calc!AJ438</f>
        <v>20.594177707841112</v>
      </c>
      <c r="L438" s="77">
        <f>Calc!AK438</f>
        <v>2.1730343280704334</v>
      </c>
      <c r="M438" s="99">
        <f>Calc!AP438</f>
        <v>3.2610000000000001</v>
      </c>
      <c r="N438" s="99">
        <f>Calc!AQ438</f>
        <v>3.1199999999999999E-2</v>
      </c>
      <c r="O438" s="99">
        <f>Calc!AW438</f>
        <v>3.2362000000000002</v>
      </c>
      <c r="P438" s="99">
        <f>Calc!AX438</f>
        <v>3.1442127799999997E-2</v>
      </c>
      <c r="Q438" s="77">
        <f>Calc!BB438</f>
        <v>20.783405844576016</v>
      </c>
      <c r="R438" s="77">
        <f>Calc!BC438</f>
        <v>2.1930018771204187</v>
      </c>
      <c r="S438" s="1">
        <f>Input!E438</f>
        <v>47.7</v>
      </c>
    </row>
    <row r="439" spans="1:19" s="156" customFormat="1" x14ac:dyDescent="0.2">
      <c r="A439" s="156">
        <f>Input!A439</f>
        <v>9186</v>
      </c>
      <c r="B439" s="156" t="str">
        <f>Input!B439</f>
        <v>Hu1-13</v>
      </c>
      <c r="C439" s="157">
        <f>Calc!O439*1000</f>
        <v>13709.731645074269</v>
      </c>
      <c r="D439" s="157">
        <f>Calc!P439*1000</f>
        <v>1.5647087563657796</v>
      </c>
      <c r="E439" s="157">
        <f>Calc!X439</f>
        <v>0.88849260196863877</v>
      </c>
      <c r="F439" s="157">
        <f>Calc!Y439</f>
        <v>8.4054864501312103E-3</v>
      </c>
      <c r="G439" s="157">
        <f>Calc!AN439</f>
        <v>1.0043554484599631</v>
      </c>
      <c r="H439" s="157">
        <f>Calc!AO439</f>
        <v>3.6115011844295702E-3</v>
      </c>
      <c r="I439" s="158">
        <f>Calc!AH439</f>
        <v>47354.839623491433</v>
      </c>
      <c r="J439" s="158">
        <f>Calc!AI439</f>
        <v>479.23475426146109</v>
      </c>
      <c r="K439" s="159">
        <f>Calc!AJ439</f>
        <v>-1.1890819144014797</v>
      </c>
      <c r="L439" s="159">
        <f>Calc!AK439</f>
        <v>1.7973779155137324</v>
      </c>
      <c r="M439" s="157" t="str">
        <f>Calc!AP439</f>
        <v>Out of range</v>
      </c>
      <c r="N439" s="157" t="e">
        <f>Calc!AQ439</f>
        <v>#VALUE!</v>
      </c>
      <c r="O439" s="157" t="str">
        <f>Calc!AW439</f>
        <v>Out of range</v>
      </c>
      <c r="P439" s="157">
        <f>Calc!AX439</f>
        <v>88.920022207800002</v>
      </c>
      <c r="Q439" s="159" t="e">
        <f>Calc!BB439</f>
        <v>#VALUE!</v>
      </c>
      <c r="R439" s="159" t="e">
        <f>Calc!BC439</f>
        <v>#VALUE!</v>
      </c>
      <c r="S439" s="156">
        <f>Input!E439</f>
        <v>0</v>
      </c>
    </row>
    <row r="440" spans="1:19" x14ac:dyDescent="0.2">
      <c r="A440" s="56"/>
      <c r="B440" s="56"/>
      <c r="C440" s="106"/>
      <c r="D440" s="106"/>
      <c r="E440" s="106"/>
      <c r="F440" s="106"/>
      <c r="G440" s="106"/>
      <c r="H440" s="70"/>
      <c r="I440" s="72"/>
      <c r="J440" s="72"/>
      <c r="K440" s="107"/>
      <c r="L440" s="107"/>
      <c r="M440" s="106"/>
      <c r="N440" s="106"/>
      <c r="O440" s="106"/>
      <c r="P440" s="106"/>
      <c r="Q440" s="107"/>
      <c r="R440" s="107"/>
      <c r="S440" s="56"/>
    </row>
    <row r="441" spans="1:19" s="156" customFormat="1" x14ac:dyDescent="0.2">
      <c r="A441" s="156">
        <f>Input!A441</f>
        <v>9186</v>
      </c>
      <c r="B441" s="156" t="str">
        <f>Input!B441</f>
        <v>Hu1-13</v>
      </c>
      <c r="C441" s="157">
        <f>Calc!O441*1000</f>
        <v>13713.798897812807</v>
      </c>
      <c r="D441" s="157">
        <f>Calc!P441*1000</f>
        <v>0.81369999566803741</v>
      </c>
      <c r="E441" s="157">
        <f>Calc!X441</f>
        <v>0.92050865058216991</v>
      </c>
      <c r="F441" s="157">
        <f>Calc!Y441</f>
        <v>4.7107002363613905E-3</v>
      </c>
      <c r="G441" s="157">
        <f>Calc!AN441</f>
        <v>1.0027697595177516</v>
      </c>
      <c r="H441" s="157">
        <f>Calc!AO441</f>
        <v>3.436239709804759E-3</v>
      </c>
      <c r="I441" s="158">
        <f>Calc!AH441</f>
        <v>45649.173954036698</v>
      </c>
      <c r="J441" s="158">
        <f>Calc!AI441</f>
        <v>281.13317058601154</v>
      </c>
      <c r="K441" s="159">
        <f>Calc!AJ441</f>
        <v>1.600150875031181</v>
      </c>
      <c r="L441" s="159">
        <f>Calc!AK441</f>
        <v>2.157824940449832</v>
      </c>
      <c r="M441" s="157" t="str">
        <f>Calc!AP441</f>
        <v>Out of range</v>
      </c>
      <c r="N441" s="157" t="e">
        <f>Calc!AQ441</f>
        <v>#VALUE!</v>
      </c>
      <c r="O441" s="157" t="str">
        <f>Calc!AW441</f>
        <v>Out of range</v>
      </c>
      <c r="P441" s="157">
        <f>Calc!AX441</f>
        <v>345.01174641749998</v>
      </c>
      <c r="Q441" s="159" t="e">
        <f>Calc!BB441</f>
        <v>#VALUE!</v>
      </c>
      <c r="R441" s="159" t="e">
        <f>Calc!BC441</f>
        <v>#VALUE!</v>
      </c>
      <c r="S441" s="156">
        <f>Input!E441</f>
        <v>0</v>
      </c>
    </row>
    <row r="442" spans="1:19" x14ac:dyDescent="0.2">
      <c r="A442" s="1">
        <f>Input!A442</f>
        <v>9351</v>
      </c>
      <c r="B442" s="1" t="str">
        <f>Input!B442</f>
        <v>ZPT-LB-51</v>
      </c>
      <c r="C442" s="99">
        <f>Calc!O442*1000</f>
        <v>653.00502974361393</v>
      </c>
      <c r="D442" s="99">
        <f>Calc!P442*1000</f>
        <v>4.3001894441426033E-2</v>
      </c>
      <c r="E442" s="99">
        <f>Calc!X442</f>
        <v>0.62979143557592909</v>
      </c>
      <c r="F442" s="99">
        <f>Calc!Y442</f>
        <v>1.2619966380168805E-3</v>
      </c>
      <c r="G442" s="99">
        <f>Calc!AN442</f>
        <v>4.0718919809719971E-2</v>
      </c>
      <c r="H442" s="5">
        <f>Calc!AO442</f>
        <v>3.3881384866825458E-4</v>
      </c>
      <c r="I442" s="8">
        <f>Calc!AH442</f>
        <v>129.57808152468488</v>
      </c>
      <c r="J442" s="8">
        <f>Calc!AI442</f>
        <v>1.1089844890106471</v>
      </c>
      <c r="K442" s="77">
        <f>Calc!AJ442</f>
        <v>19.203716523211732</v>
      </c>
      <c r="L442" s="77">
        <f>Calc!AK442</f>
        <v>1.9524122468005447</v>
      </c>
      <c r="M442" s="99">
        <f>Calc!AP442</f>
        <v>4.4516</v>
      </c>
      <c r="N442" s="99">
        <f>Calc!AQ442</f>
        <v>4.1399999999999999E-2</v>
      </c>
      <c r="O442" s="99">
        <f>Calc!AW442</f>
        <v>4.4263000000000003</v>
      </c>
      <c r="P442" s="99">
        <f>Calc!AX442</f>
        <v>3.6303829599999997E-2</v>
      </c>
      <c r="Q442" s="77">
        <f>Calc!BB442</f>
        <v>19.445464999702772</v>
      </c>
      <c r="R442" s="77">
        <f>Calc!BC442</f>
        <v>1.9769914484298636</v>
      </c>
      <c r="S442" s="1">
        <f>Input!E442</f>
        <v>51</v>
      </c>
    </row>
    <row r="443" spans="1:19" s="156" customFormat="1" x14ac:dyDescent="0.2">
      <c r="A443" s="156">
        <f>Input!A443</f>
        <v>9186</v>
      </c>
      <c r="B443" s="156" t="str">
        <f>Input!B443</f>
        <v>Hu1-13</v>
      </c>
      <c r="C443" s="157">
        <f>Calc!O443*1000</f>
        <v>13712.872287822198</v>
      </c>
      <c r="D443" s="157">
        <f>Calc!P443*1000</f>
        <v>0.70975776248765288</v>
      </c>
      <c r="E443" s="157">
        <f>Calc!X443</f>
        <v>0.93009045433624704</v>
      </c>
      <c r="F443" s="157">
        <f>Calc!Y443</f>
        <v>5.1609464909954028E-3</v>
      </c>
      <c r="G443" s="157">
        <f>Calc!AN443</f>
        <v>1.0060627337878101</v>
      </c>
      <c r="H443" s="157">
        <f>Calc!AO443</f>
        <v>2.6819775574885361E-3</v>
      </c>
      <c r="I443" s="158">
        <f>Calc!AH443</f>
        <v>45324.194934812447</v>
      </c>
      <c r="J443" s="158">
        <f>Calc!AI443</f>
        <v>279.00639777017108</v>
      </c>
      <c r="K443" s="159">
        <f>Calc!AJ443</f>
        <v>-0.91865944905178409</v>
      </c>
      <c r="L443" s="159">
        <f>Calc!AK443</f>
        <v>1.997565593183833</v>
      </c>
      <c r="M443" s="157" t="str">
        <f>Calc!AP443</f>
        <v>Out of range</v>
      </c>
      <c r="N443" s="157" t="e">
        <f>Calc!AQ443</f>
        <v>#VALUE!</v>
      </c>
      <c r="O443" s="157" t="str">
        <f>Calc!AW443</f>
        <v>Out of range</v>
      </c>
      <c r="P443" s="157">
        <f>Calc!AX443</f>
        <v>142.74506010779999</v>
      </c>
      <c r="Q443" s="159" t="e">
        <f>Calc!BB443</f>
        <v>#VALUE!</v>
      </c>
      <c r="R443" s="159" t="e">
        <f>Calc!BC443</f>
        <v>#VALUE!</v>
      </c>
      <c r="S443" s="156">
        <f>Input!E443</f>
        <v>0</v>
      </c>
    </row>
    <row r="444" spans="1:19" x14ac:dyDescent="0.2">
      <c r="A444" s="1">
        <f>Input!A444</f>
        <v>9352</v>
      </c>
      <c r="B444" s="1" t="str">
        <f>Input!B444</f>
        <v>ZPT-LB-52,9</v>
      </c>
      <c r="C444" s="99">
        <f>Calc!O444*1000</f>
        <v>622.14554186393593</v>
      </c>
      <c r="D444" s="99">
        <f>Calc!P444*1000</f>
        <v>4.2483247378036666E-2</v>
      </c>
      <c r="E444" s="99">
        <f>Calc!X444</f>
        <v>2.5077205800384252</v>
      </c>
      <c r="F444" s="99">
        <f>Calc!Y444</f>
        <v>3.8373788428112615E-3</v>
      </c>
      <c r="G444" s="99">
        <f>Calc!AN444</f>
        <v>2.9840769709312629E-2</v>
      </c>
      <c r="H444" s="5">
        <f>Calc!AO444</f>
        <v>2.9805662067143205E-4</v>
      </c>
      <c r="I444" s="8">
        <f>Calc!AH444</f>
        <v>22.75881916336024</v>
      </c>
      <c r="J444" s="8">
        <f>Calc!AI444</f>
        <v>0.2299674416605372</v>
      </c>
      <c r="K444" s="77">
        <f>Calc!AJ444</f>
        <v>18.592979432152656</v>
      </c>
      <c r="L444" s="77">
        <f>Calc!AK444</f>
        <v>1.8008593006720539</v>
      </c>
      <c r="M444" s="99">
        <f>Calc!AP444</f>
        <v>3.2465999999999999</v>
      </c>
      <c r="N444" s="99">
        <f>Calc!AQ444</f>
        <v>3.3599999999999998E-2</v>
      </c>
      <c r="O444" s="99">
        <f>Calc!AW444</f>
        <v>3.1404999999999998</v>
      </c>
      <c r="P444" s="99">
        <f>Calc!AX444</f>
        <v>6.1269370099999998E-2</v>
      </c>
      <c r="Q444" s="77">
        <f>Calc!BB444</f>
        <v>18.758745207227964</v>
      </c>
      <c r="R444" s="77">
        <f>Calc!BC444</f>
        <v>1.8169177720468537</v>
      </c>
      <c r="S444" s="1">
        <f>Input!E444</f>
        <v>52.9</v>
      </c>
    </row>
    <row r="445" spans="1:19" s="156" customFormat="1" x14ac:dyDescent="0.2">
      <c r="A445" s="156">
        <f>Input!A445</f>
        <v>9186</v>
      </c>
      <c r="B445" s="156" t="str">
        <f>Input!B445</f>
        <v>Hu1-13</v>
      </c>
      <c r="C445" s="157">
        <f>Calc!O445*1000</f>
        <v>13712.872287822198</v>
      </c>
      <c r="D445" s="157">
        <f>Calc!P445*1000</f>
        <v>0.70975776248765288</v>
      </c>
      <c r="E445" s="157">
        <f>Calc!X445</f>
        <v>0.93009045433624704</v>
      </c>
      <c r="F445" s="157">
        <f>Calc!Y445</f>
        <v>5.1609464909954028E-3</v>
      </c>
      <c r="G445" s="157">
        <f>Calc!AN445</f>
        <v>1.0060627337878101</v>
      </c>
      <c r="H445" s="157">
        <f>Calc!AO445</f>
        <v>2.6819775574885361E-3</v>
      </c>
      <c r="I445" s="158">
        <f>Calc!AH445</f>
        <v>45324.194934812447</v>
      </c>
      <c r="J445" s="158">
        <f>Calc!AI445</f>
        <v>279.00639777017108</v>
      </c>
      <c r="K445" s="159">
        <f>Calc!AJ445</f>
        <v>-0.91865944905178409</v>
      </c>
      <c r="L445" s="159">
        <f>Calc!AK445</f>
        <v>1.997565593183833</v>
      </c>
      <c r="M445" s="157" t="str">
        <f>Calc!AP445</f>
        <v>Out of range</v>
      </c>
      <c r="N445" s="157" t="e">
        <f>Calc!AQ445</f>
        <v>#VALUE!</v>
      </c>
      <c r="O445" s="157" t="str">
        <f>Calc!AW445</f>
        <v>Out of range</v>
      </c>
      <c r="P445" s="157">
        <f>Calc!AX445</f>
        <v>80.563064575400006</v>
      </c>
      <c r="Q445" s="159" t="e">
        <f>Calc!BB445</f>
        <v>#VALUE!</v>
      </c>
      <c r="R445" s="159" t="e">
        <f>Calc!BC445</f>
        <v>#VALUE!</v>
      </c>
      <c r="S445" s="156">
        <f>Input!E445</f>
        <v>0</v>
      </c>
    </row>
    <row r="446" spans="1:19" x14ac:dyDescent="0.2">
      <c r="A446" s="56"/>
      <c r="B446" s="56"/>
      <c r="C446" s="106"/>
      <c r="D446" s="106"/>
      <c r="E446" s="106"/>
      <c r="F446" s="106"/>
      <c r="G446" s="106"/>
      <c r="H446" s="70"/>
      <c r="I446" s="72"/>
      <c r="J446" s="72"/>
      <c r="K446" s="107"/>
      <c r="L446" s="107"/>
      <c r="M446" s="106"/>
      <c r="N446" s="106"/>
      <c r="O446" s="106"/>
      <c r="P446" s="106"/>
      <c r="Q446" s="107"/>
      <c r="R446" s="107"/>
      <c r="S446" s="56"/>
    </row>
    <row r="447" spans="1:19" s="156" customFormat="1" x14ac:dyDescent="0.2">
      <c r="A447" s="156">
        <f>Input!A447</f>
        <v>9186</v>
      </c>
      <c r="B447" s="156" t="str">
        <f>Input!B447</f>
        <v>Hu1-13</v>
      </c>
      <c r="C447" s="157">
        <f>Calc!O447*1000</f>
        <v>13717.149323908632</v>
      </c>
      <c r="D447" s="157">
        <f>Calc!P447*1000</f>
        <v>1.0058776651591828</v>
      </c>
      <c r="E447" s="157">
        <f>Calc!X447</f>
        <v>1.0280345626320098</v>
      </c>
      <c r="F447" s="157">
        <f>Calc!Y447</f>
        <v>5.8065055931799461E-3</v>
      </c>
      <c r="G447" s="157">
        <f>Calc!AN447</f>
        <v>1.0068019101507353</v>
      </c>
      <c r="H447" s="157">
        <f>Calc!AO447</f>
        <v>3.2503520127468038E-3</v>
      </c>
      <c r="I447" s="158">
        <f>Calc!AH447</f>
        <v>41048.942519594806</v>
      </c>
      <c r="J447" s="158">
        <f>Calc!AI447</f>
        <v>267.0355178667325</v>
      </c>
      <c r="K447" s="159">
        <f>Calc!AJ447</f>
        <v>-3.7849420378627263</v>
      </c>
      <c r="L447" s="159">
        <f>Calc!AK447</f>
        <v>1.7077435678119182</v>
      </c>
      <c r="M447" s="157" t="str">
        <f>Calc!AP447</f>
        <v>Out of range</v>
      </c>
      <c r="N447" s="157" t="e">
        <f>Calc!AQ447</f>
        <v>#VALUE!</v>
      </c>
      <c r="O447" s="157" t="str">
        <f>Calc!AW447</f>
        <v>Out of range</v>
      </c>
      <c r="P447" s="157">
        <f>Calc!AX447</f>
        <v>0</v>
      </c>
      <c r="Q447" s="159" t="e">
        <f>Calc!BB447</f>
        <v>#VALUE!</v>
      </c>
      <c r="R447" s="159" t="e">
        <f>Calc!BC447</f>
        <v>#VALUE!</v>
      </c>
      <c r="S447" s="156">
        <f>Input!E447</f>
        <v>0</v>
      </c>
    </row>
    <row r="448" spans="1:19" x14ac:dyDescent="0.2">
      <c r="A448" s="1">
        <f>Input!A448</f>
        <v>9321</v>
      </c>
      <c r="B448" s="1" t="str">
        <f>Input!B448</f>
        <v>ZPT-LB-5,1</v>
      </c>
      <c r="C448" s="99">
        <f>Calc!O448*1000</f>
        <v>440.12855803793684</v>
      </c>
      <c r="D448" s="99">
        <f>Calc!P448*1000</f>
        <v>2.7806305876211738E-2</v>
      </c>
      <c r="E448" s="99">
        <f>Calc!X448</f>
        <v>0.18978059642275824</v>
      </c>
      <c r="F448" s="99">
        <f>Calc!Y448</f>
        <v>4.1638981169562508E-4</v>
      </c>
      <c r="G448" s="99">
        <f>Calc!AN448</f>
        <v>6.7503783129699388E-2</v>
      </c>
      <c r="H448" s="5">
        <f>Calc!AO448</f>
        <v>4.4861240819086688E-4</v>
      </c>
      <c r="I448" s="8">
        <f>Calc!AH448</f>
        <v>481.32559722615269</v>
      </c>
      <c r="J448" s="8">
        <f>Calc!AI448</f>
        <v>3.368444567564818</v>
      </c>
      <c r="K448" s="77">
        <f>Calc!AJ448</f>
        <v>45.49739784462092</v>
      </c>
      <c r="L448" s="77">
        <f>Calc!AK448</f>
        <v>2.0046825309668841</v>
      </c>
      <c r="M448" s="99">
        <f>Calc!AP448</f>
        <v>7.2850000000000001</v>
      </c>
      <c r="N448" s="99">
        <f>Calc!AQ448</f>
        <v>5.2400000000000002E-2</v>
      </c>
      <c r="O448" s="99">
        <f>Calc!AW448</f>
        <v>7.274</v>
      </c>
      <c r="P448" s="99">
        <f>Calc!AX448</f>
        <v>5.6813640499999998E-2</v>
      </c>
      <c r="Q448" s="77">
        <f>Calc!BB448</f>
        <v>46.442437396014185</v>
      </c>
      <c r="R448" s="77">
        <f>Calc!BC448</f>
        <v>2.0463359573924489</v>
      </c>
      <c r="S448" s="1">
        <f>Input!E448</f>
        <v>5.0999999999999996</v>
      </c>
    </row>
    <row r="449" spans="1:19" s="156" customFormat="1" x14ac:dyDescent="0.2">
      <c r="A449" s="156">
        <f>Input!A449</f>
        <v>9186</v>
      </c>
      <c r="B449" s="156" t="str">
        <f>Input!B449</f>
        <v>Hu1-13</v>
      </c>
      <c r="C449" s="157">
        <f>Calc!O449*1000</f>
        <v>13718.309233202081</v>
      </c>
      <c r="D449" s="157">
        <f>Calc!P449*1000</f>
        <v>1.1755733970539037</v>
      </c>
      <c r="E449" s="157">
        <f>Calc!X449</f>
        <v>0.99555150638845258</v>
      </c>
      <c r="F449" s="157">
        <f>Calc!Y449</f>
        <v>7.0525015247670762E-3</v>
      </c>
      <c r="G449" s="157">
        <f>Calc!AN449</f>
        <v>1.0055841818812721</v>
      </c>
      <c r="H449" s="157">
        <f>Calc!AO449</f>
        <v>3.5081546394900216E-3</v>
      </c>
      <c r="I449" s="158">
        <f>Calc!AH449</f>
        <v>42340.607010832275</v>
      </c>
      <c r="J449" s="158">
        <f>Calc!AI449</f>
        <v>334.32128868368</v>
      </c>
      <c r="K449" s="159">
        <f>Calc!AJ449</f>
        <v>-0.19220007986897603</v>
      </c>
      <c r="L449" s="159">
        <f>Calc!AK449</f>
        <v>2.2474174205837154</v>
      </c>
      <c r="M449" s="157" t="str">
        <f>Calc!AP449</f>
        <v>Out of range</v>
      </c>
      <c r="N449" s="157" t="e">
        <f>Calc!AQ449</f>
        <v>#VALUE!</v>
      </c>
      <c r="O449" s="157" t="str">
        <f>Calc!AW449</f>
        <v>Out of range</v>
      </c>
      <c r="P449" s="157">
        <f>Calc!AX449</f>
        <v>133.2546851818</v>
      </c>
      <c r="Q449" s="159" t="e">
        <f>Calc!BB449</f>
        <v>#VALUE!</v>
      </c>
      <c r="R449" s="159" t="e">
        <f>Calc!BC449</f>
        <v>#VALUE!</v>
      </c>
      <c r="S449" s="156">
        <f>Input!E449</f>
        <v>0</v>
      </c>
    </row>
    <row r="450" spans="1:19" x14ac:dyDescent="0.2">
      <c r="A450" s="1">
        <f>Input!A450</f>
        <v>9322</v>
      </c>
      <c r="B450" s="1" t="str">
        <f>Input!B450</f>
        <v>ZPT-LB-6,7</v>
      </c>
      <c r="C450" s="99">
        <f>Calc!O450*1000</f>
        <v>804.45239513805132</v>
      </c>
      <c r="D450" s="99">
        <f>Calc!P450*1000</f>
        <v>3.9696546800735082E-2</v>
      </c>
      <c r="E450" s="99">
        <f>Calc!X450</f>
        <v>0.3981898379708228</v>
      </c>
      <c r="F450" s="99">
        <f>Calc!Y450</f>
        <v>7.7228103049413867E-4</v>
      </c>
      <c r="G450" s="99">
        <f>Calc!AN450</f>
        <v>6.073448253800711E-2</v>
      </c>
      <c r="H450" s="5">
        <f>Calc!AO450</f>
        <v>3.5024950694635237E-4</v>
      </c>
      <c r="I450" s="8">
        <f>Calc!AH450</f>
        <v>376.68285836031566</v>
      </c>
      <c r="J450" s="8">
        <f>Calc!AI450</f>
        <v>2.2917753818842725</v>
      </c>
      <c r="K450" s="77">
        <f>Calc!AJ450</f>
        <v>40.520917453587437</v>
      </c>
      <c r="L450" s="77">
        <f>Calc!AK450</f>
        <v>0.97013536306563064</v>
      </c>
      <c r="M450" s="99">
        <f>Calc!AP450</f>
        <v>6.5648999999999997</v>
      </c>
      <c r="N450" s="99">
        <f>Calc!AQ450</f>
        <v>4.1300000000000003E-2</v>
      </c>
      <c r="O450" s="99">
        <f>Calc!AW450</f>
        <v>6.5522</v>
      </c>
      <c r="P450" s="99">
        <f>Calc!AX450</f>
        <v>4.0690757700000003E-2</v>
      </c>
      <c r="Q450" s="77">
        <f>Calc!BB450</f>
        <v>41.278294461408834</v>
      </c>
      <c r="R450" s="77">
        <f>Calc!BC450</f>
        <v>0.9882795776171458</v>
      </c>
      <c r="S450" s="1">
        <f>Input!E450</f>
        <v>6.7</v>
      </c>
    </row>
    <row r="451" spans="1:19" s="156" customFormat="1" x14ac:dyDescent="0.2">
      <c r="A451" s="156">
        <f>Input!A451</f>
        <v>9186</v>
      </c>
      <c r="B451" s="156" t="str">
        <f>Input!B451</f>
        <v>Hu1-13</v>
      </c>
      <c r="C451" s="157">
        <f>Calc!O451*1000</f>
        <v>13716.004160577191</v>
      </c>
      <c r="D451" s="157">
        <f>Calc!P451*1000</f>
        <v>1.2654759894701084</v>
      </c>
      <c r="E451" s="157">
        <f>Calc!X451</f>
        <v>0.98094668391360662</v>
      </c>
      <c r="F451" s="157">
        <f>Calc!Y451</f>
        <v>7.5257149698708479E-3</v>
      </c>
      <c r="G451" s="157">
        <f>Calc!AN451</f>
        <v>1.0037795000950895</v>
      </c>
      <c r="H451" s="157">
        <f>Calc!AO451</f>
        <v>3.712246426281025E-3</v>
      </c>
      <c r="I451" s="158">
        <f>Calc!AH451</f>
        <v>42886.66930121879</v>
      </c>
      <c r="J451" s="158">
        <f>Calc!AI451</f>
        <v>365.23375008876832</v>
      </c>
      <c r="K451" s="159">
        <f>Calc!AJ451</f>
        <v>1.203871914361665</v>
      </c>
      <c r="L451" s="159">
        <f>Calc!AK451</f>
        <v>2.8220954442939359</v>
      </c>
      <c r="M451" s="157" t="str">
        <f>Calc!AP451</f>
        <v>Out of range</v>
      </c>
      <c r="N451" s="157" t="e">
        <f>Calc!AQ451</f>
        <v>#VALUE!</v>
      </c>
      <c r="O451" s="157" t="str">
        <f>Calc!AW451</f>
        <v>Out of range</v>
      </c>
      <c r="P451" s="157">
        <f>Calc!AX451</f>
        <v>297.5730432021</v>
      </c>
      <c r="Q451" s="159" t="e">
        <f>Calc!BB451</f>
        <v>#VALUE!</v>
      </c>
      <c r="R451" s="159" t="e">
        <f>Calc!BC451</f>
        <v>#VALUE!</v>
      </c>
      <c r="S451" s="156">
        <f>Input!E451</f>
        <v>0</v>
      </c>
    </row>
    <row r="452" spans="1:19" x14ac:dyDescent="0.2">
      <c r="A452" s="1">
        <f>Input!A452</f>
        <v>9323</v>
      </c>
      <c r="B452" s="1" t="str">
        <f>Input!B452</f>
        <v>ZPT-LB-11</v>
      </c>
      <c r="C452" s="99">
        <f>Calc!O452*1000</f>
        <v>599.27848640735886</v>
      </c>
      <c r="D452" s="99">
        <f>Calc!P452*1000</f>
        <v>3.5629662197698413E-2</v>
      </c>
      <c r="E452" s="99">
        <f>Calc!X452</f>
        <v>0.39711578311005075</v>
      </c>
      <c r="F452" s="99">
        <f>Calc!Y452</f>
        <v>9.1540566544356494E-4</v>
      </c>
      <c r="G452" s="99">
        <f>Calc!AN452</f>
        <v>6.6263400776648496E-2</v>
      </c>
      <c r="H452" s="5">
        <f>Calc!AO452</f>
        <v>5.6518769167993987E-4</v>
      </c>
      <c r="I452" s="8">
        <f>Calc!AH452</f>
        <v>306.79487386284006</v>
      </c>
      <c r="J452" s="8">
        <f>Calc!AI452</f>
        <v>2.7105972806758416</v>
      </c>
      <c r="K452" s="77">
        <f>Calc!AJ452</f>
        <v>42.577811587866336</v>
      </c>
      <c r="L452" s="77">
        <f>Calc!AK452</f>
        <v>2.1430230871419389</v>
      </c>
      <c r="M452" s="99">
        <f>Calc!AP452</f>
        <v>7.1676000000000002</v>
      </c>
      <c r="N452" s="99">
        <f>Calc!AQ452</f>
        <v>5.8200000000000002E-2</v>
      </c>
      <c r="O452" s="99">
        <f>Calc!AW452</f>
        <v>7.1505999999999998</v>
      </c>
      <c r="P452" s="99">
        <f>Calc!AX452</f>
        <v>6.8973866300000006E-2</v>
      </c>
      <c r="Q452" s="77">
        <f>Calc!BB452</f>
        <v>43.447052100367138</v>
      </c>
      <c r="R452" s="77">
        <f>Calc!BC452</f>
        <v>2.1867900344963034</v>
      </c>
      <c r="S452" s="1">
        <f>Input!E452</f>
        <v>11</v>
      </c>
    </row>
    <row r="453" spans="1:19" s="156" customFormat="1" x14ac:dyDescent="0.2">
      <c r="A453" s="156">
        <f>Input!A453</f>
        <v>9186</v>
      </c>
      <c r="B453" s="156" t="str">
        <f>Input!B453</f>
        <v>Hu1-13</v>
      </c>
      <c r="C453" s="157">
        <f>Calc!O453*1000</f>
        <v>13715.741584736312</v>
      </c>
      <c r="D453" s="157">
        <f>Calc!P453*1000</f>
        <v>0.87064602024089044</v>
      </c>
      <c r="E453" s="157">
        <f>Calc!X453</f>
        <v>0.97361056151723901</v>
      </c>
      <c r="F453" s="157">
        <f>Calc!Y453</f>
        <v>5.6971804109690015E-3</v>
      </c>
      <c r="G453" s="157">
        <f>Calc!AN453</f>
        <v>1.0043468839007506</v>
      </c>
      <c r="H453" s="157">
        <f>Calc!AO453</f>
        <v>3.1898969477162009E-3</v>
      </c>
      <c r="I453" s="158">
        <f>Calc!AH453</f>
        <v>43233.415466902654</v>
      </c>
      <c r="J453" s="158">
        <f>Calc!AI453</f>
        <v>287.83441896714908</v>
      </c>
      <c r="K453" s="159">
        <f>Calc!AJ453</f>
        <v>0.27162716170359147</v>
      </c>
      <c r="L453" s="159">
        <f>Calc!AK453</f>
        <v>1.8563351575867391</v>
      </c>
      <c r="M453" s="157" t="str">
        <f>Calc!AP453</f>
        <v>Out of range</v>
      </c>
      <c r="N453" s="157" t="e">
        <f>Calc!AQ453</f>
        <v>#VALUE!</v>
      </c>
      <c r="O453" s="157" t="str">
        <f>Calc!AW453</f>
        <v>Out of range</v>
      </c>
      <c r="P453" s="157">
        <f>Calc!AX453</f>
        <v>219.4273660849</v>
      </c>
      <c r="Q453" s="159" t="e">
        <f>Calc!BB453</f>
        <v>#VALUE!</v>
      </c>
      <c r="R453" s="159" t="e">
        <f>Calc!BC453</f>
        <v>#VALUE!</v>
      </c>
      <c r="S453" s="156">
        <f>Input!E453</f>
        <v>0</v>
      </c>
    </row>
    <row r="454" spans="1:19" x14ac:dyDescent="0.2">
      <c r="A454" s="1">
        <f>Input!A454</f>
        <v>9328</v>
      </c>
      <c r="B454" s="1" t="str">
        <f>Input!B454</f>
        <v>ZPT-LB-16,9</v>
      </c>
      <c r="C454" s="99">
        <f>Calc!O454*1000</f>
        <v>664.8810797591359</v>
      </c>
      <c r="D454" s="99">
        <f>Calc!P454*1000</f>
        <v>2.5843893808495094E-2</v>
      </c>
      <c r="E454" s="99">
        <f>Calc!X454</f>
        <v>0.83794406284938072</v>
      </c>
      <c r="F454" s="99">
        <f>Calc!Y454</f>
        <v>1.4420696269810899E-3</v>
      </c>
      <c r="G454" s="99">
        <f>Calc!AN454</f>
        <v>6.3673820958421251E-2</v>
      </c>
      <c r="H454" s="5">
        <f>Calc!AO454</f>
        <v>3.8389839178271578E-4</v>
      </c>
      <c r="I454" s="8">
        <f>Calc!AH454</f>
        <v>154.97027254509612</v>
      </c>
      <c r="J454" s="8">
        <f>Calc!AI454</f>
        <v>0.97163678469946979</v>
      </c>
      <c r="K454" s="77">
        <f>Calc!AJ454</f>
        <v>38.960735054915489</v>
      </c>
      <c r="L454" s="77">
        <f>Calc!AK454</f>
        <v>1.1086338559325908</v>
      </c>
      <c r="M454" s="99">
        <f>Calc!AP454</f>
        <v>6.9036</v>
      </c>
      <c r="N454" s="99">
        <f>Calc!AQ454</f>
        <v>4.5199999999999997E-2</v>
      </c>
      <c r="O454" s="99">
        <f>Calc!AW454</f>
        <v>6.8711000000000002</v>
      </c>
      <c r="P454" s="99">
        <f>Calc!AX454</f>
        <v>4.7348247000000003E-2</v>
      </c>
      <c r="Q454" s="77">
        <f>Calc!BB454</f>
        <v>39.7247387301774</v>
      </c>
      <c r="R454" s="77">
        <f>Calc!BC454</f>
        <v>1.1303862009706283</v>
      </c>
      <c r="S454" s="1">
        <f>Input!E454</f>
        <v>16.899999999999999</v>
      </c>
    </row>
    <row r="455" spans="1:19" s="156" customFormat="1" x14ac:dyDescent="0.2">
      <c r="A455" s="156">
        <f>Input!A455</f>
        <v>9186</v>
      </c>
      <c r="B455" s="156" t="str">
        <f>Input!B455</f>
        <v>Hu1-13</v>
      </c>
      <c r="C455" s="157">
        <f>Calc!O455*1000</f>
        <v>13713.177991645556</v>
      </c>
      <c r="D455" s="157">
        <f>Calc!P455*1000</f>
        <v>1.0028175176720056</v>
      </c>
      <c r="E455" s="157">
        <f>Calc!X455</f>
        <v>0.98572128806944603</v>
      </c>
      <c r="F455" s="157">
        <f>Calc!Y455</f>
        <v>7.9463175802959238E-3</v>
      </c>
      <c r="G455" s="157">
        <f>Calc!AN455</f>
        <v>1.0032972855649964</v>
      </c>
      <c r="H455" s="157">
        <f>Calc!AO455</f>
        <v>4.1748134888014718E-3</v>
      </c>
      <c r="I455" s="158">
        <f>Calc!AH455</f>
        <v>42649.643631710671</v>
      </c>
      <c r="J455" s="158">
        <f>Calc!AI455</f>
        <v>386.90517211080078</v>
      </c>
      <c r="K455" s="159">
        <f>Calc!AJ455</f>
        <v>-0.32167201638821918</v>
      </c>
      <c r="L455" s="159">
        <f>Calc!AK455</f>
        <v>2.6666063511572582</v>
      </c>
      <c r="M455" s="157" t="str">
        <f>Calc!AP455</f>
        <v>Out of range</v>
      </c>
      <c r="N455" s="157" t="e">
        <f>Calc!AQ455</f>
        <v>#VALUE!</v>
      </c>
      <c r="O455" s="157" t="str">
        <f>Calc!AW455</f>
        <v>Out of range</v>
      </c>
      <c r="P455" s="157">
        <f>Calc!AX455</f>
        <v>299.05651860609998</v>
      </c>
      <c r="Q455" s="159" t="e">
        <f>Calc!BB455</f>
        <v>#VALUE!</v>
      </c>
      <c r="R455" s="159" t="e">
        <f>Calc!BC455</f>
        <v>#VALUE!</v>
      </c>
      <c r="S455" s="156">
        <f>Input!E455</f>
        <v>0</v>
      </c>
    </row>
    <row r="456" spans="1:19" x14ac:dyDescent="0.2">
      <c r="A456" s="1">
        <f>Input!A456</f>
        <v>9330</v>
      </c>
      <c r="B456" s="1" t="str">
        <f>Input!B456</f>
        <v>ZPT-LB-17,9</v>
      </c>
      <c r="C456" s="99">
        <f>Calc!O456*1000</f>
        <v>534.98345264558122</v>
      </c>
      <c r="D456" s="99">
        <f>Calc!P456*1000</f>
        <v>2.3418151202540014E-2</v>
      </c>
      <c r="E456" s="99">
        <f>Calc!X456</f>
        <v>0.24155528467341977</v>
      </c>
      <c r="F456" s="99">
        <f>Calc!Y456</f>
        <v>4.5196922847334184E-4</v>
      </c>
      <c r="G456" s="99">
        <f>Calc!AN456</f>
        <v>6.1739289067205196E-2</v>
      </c>
      <c r="H456" s="5">
        <f>Calc!AO456</f>
        <v>4.0012838270756299E-4</v>
      </c>
      <c r="I456" s="8">
        <f>Calc!AH456</f>
        <v>419.02442674483223</v>
      </c>
      <c r="J456" s="8">
        <f>Calc!AI456</f>
        <v>2.8265226001127792</v>
      </c>
      <c r="K456" s="77">
        <f>Calc!AJ456</f>
        <v>34.881707534370591</v>
      </c>
      <c r="L456" s="77">
        <f>Calc!AK456</f>
        <v>1.0802433944625329</v>
      </c>
      <c r="M456" s="99">
        <f>Calc!AP456</f>
        <v>6.7148000000000003</v>
      </c>
      <c r="N456" s="99">
        <f>Calc!AQ456</f>
        <v>4.7699999999999999E-2</v>
      </c>
      <c r="O456" s="99">
        <f>Calc!AW456</f>
        <v>6.7031000000000001</v>
      </c>
      <c r="P456" s="99">
        <f>Calc!AX456</f>
        <v>4.6666352100000003E-2</v>
      </c>
      <c r="Q456" s="77">
        <f>Calc!BB456</f>
        <v>35.548839939373657</v>
      </c>
      <c r="R456" s="77">
        <f>Calc!BC456</f>
        <v>1.1009136451777843</v>
      </c>
      <c r="S456" s="1">
        <f>Input!E456</f>
        <v>17.899999999999999</v>
      </c>
    </row>
    <row r="457" spans="1:19" s="156" customFormat="1" x14ac:dyDescent="0.2">
      <c r="A457" s="156">
        <f>Input!A457</f>
        <v>9186</v>
      </c>
      <c r="B457" s="156" t="str">
        <f>Input!B457</f>
        <v>Hu1-13</v>
      </c>
      <c r="C457" s="157">
        <f>Calc!O457*1000</f>
        <v>13716.319178287613</v>
      </c>
      <c r="D457" s="157">
        <f>Calc!P457*1000</f>
        <v>0.83145995620663149</v>
      </c>
      <c r="E457" s="157">
        <f>Calc!X457</f>
        <v>0.99048397463530924</v>
      </c>
      <c r="F457" s="157">
        <f>Calc!Y457</f>
        <v>6.3248856647073245E-3</v>
      </c>
      <c r="G457" s="157">
        <f>Calc!AN457</f>
        <v>1.002477251872852</v>
      </c>
      <c r="H457" s="157">
        <f>Calc!AO457</f>
        <v>3.6449082580920843E-3</v>
      </c>
      <c r="I457" s="158">
        <f>Calc!AH457</f>
        <v>42419.588178273123</v>
      </c>
      <c r="J457" s="158">
        <f>Calc!AI457</f>
        <v>311.69782505814715</v>
      </c>
      <c r="K457" s="159">
        <f>Calc!AJ457</f>
        <v>2.1175217728290896</v>
      </c>
      <c r="L457" s="159">
        <f>Calc!AK457</f>
        <v>2.9409407808743318</v>
      </c>
      <c r="M457" s="157">
        <f>Calc!AP457</f>
        <v>816.07550000000003</v>
      </c>
      <c r="N457" s="157" t="e">
        <f>Calc!AQ457</f>
        <v>#VALUE!</v>
      </c>
      <c r="O457" s="157">
        <f>Calc!AW457</f>
        <v>816.07360000000006</v>
      </c>
      <c r="P457" s="157">
        <f>Calc!AX457</f>
        <v>324.6270717081</v>
      </c>
      <c r="Q457" s="159">
        <f>Calc!BB457</f>
        <v>21.257616304802536</v>
      </c>
      <c r="R457" s="159">
        <f>Calc!BC457</f>
        <v>35.384359085612303</v>
      </c>
      <c r="S457" s="156">
        <f>Input!E457</f>
        <v>0</v>
      </c>
    </row>
    <row r="458" spans="1:19" x14ac:dyDescent="0.2">
      <c r="A458" s="1">
        <f>Input!A458</f>
        <v>9331</v>
      </c>
      <c r="B458" s="1" t="str">
        <f>Input!B458</f>
        <v>ZPT-LB-18,4</v>
      </c>
      <c r="C458" s="99">
        <f>Calc!O458*1000</f>
        <v>470.38806606031324</v>
      </c>
      <c r="D458" s="99">
        <f>Calc!P458*1000</f>
        <v>2.3500412284560457E-2</v>
      </c>
      <c r="E458" s="99">
        <f>Calc!X458</f>
        <v>0.27161538575574407</v>
      </c>
      <c r="F458" s="99">
        <f>Calc!Y458</f>
        <v>5.6018225035201364E-4</v>
      </c>
      <c r="G458" s="99">
        <f>Calc!AN458</f>
        <v>6.2323747094570274E-2</v>
      </c>
      <c r="H458" s="5">
        <f>Calc!AO458</f>
        <v>4.8436978061647696E-4</v>
      </c>
      <c r="I458" s="8">
        <f>Calc!AH458</f>
        <v>330.96681854821617</v>
      </c>
      <c r="J458" s="8">
        <f>Calc!AI458</f>
        <v>2.6611961863970293</v>
      </c>
      <c r="K458" s="77">
        <f>Calc!AJ458</f>
        <v>36.404685270897239</v>
      </c>
      <c r="L458" s="77">
        <f>Calc!AK458</f>
        <v>1.1385161639671042</v>
      </c>
      <c r="M458" s="99">
        <f>Calc!AP458</f>
        <v>6.7698999999999998</v>
      </c>
      <c r="N458" s="99">
        <f>Calc!AQ458</f>
        <v>5.5500000000000001E-2</v>
      </c>
      <c r="O458" s="99">
        <f>Calc!AW458</f>
        <v>6.7549999999999999</v>
      </c>
      <c r="P458" s="99">
        <f>Calc!AX458</f>
        <v>5.5990621900000002E-2</v>
      </c>
      <c r="Q458" s="77">
        <f>Calc!BB458</f>
        <v>37.10638803758706</v>
      </c>
      <c r="R458" s="77">
        <f>Calc!BC458</f>
        <v>1.1604759958741833</v>
      </c>
      <c r="S458" s="1">
        <f>Input!E458</f>
        <v>18.399999999999999</v>
      </c>
    </row>
    <row r="459" spans="1:19" s="156" customFormat="1" x14ac:dyDescent="0.2">
      <c r="A459" s="156">
        <f>Input!A459</f>
        <v>9186</v>
      </c>
      <c r="B459" s="156" t="str">
        <f>Input!B459</f>
        <v>Hu1-13</v>
      </c>
      <c r="C459" s="157">
        <f>Calc!O459*1000</f>
        <v>13716.761573582038</v>
      </c>
      <c r="D459" s="157">
        <f>Calc!P459*1000</f>
        <v>1.2194514303209454</v>
      </c>
      <c r="E459" s="157">
        <f>Calc!X459</f>
        <v>0.99004273205771476</v>
      </c>
      <c r="F459" s="157">
        <f>Calc!Y459</f>
        <v>4.9780964614503046E-3</v>
      </c>
      <c r="G459" s="157">
        <f>Calc!AN459</f>
        <v>1.0045680451991257</v>
      </c>
      <c r="H459" s="157">
        <f>Calc!AO459</f>
        <v>3.4798593156624203E-3</v>
      </c>
      <c r="I459" s="158">
        <f>Calc!AH459</f>
        <v>42528.376242748353</v>
      </c>
      <c r="J459" s="158">
        <f>Calc!AI459</f>
        <v>259.64631978745439</v>
      </c>
      <c r="K459" s="159">
        <f>Calc!AJ459</f>
        <v>-2.3837260042808284</v>
      </c>
      <c r="L459" s="159">
        <f>Calc!AK459</f>
        <v>2.1070220346501087</v>
      </c>
      <c r="M459" s="157" t="str">
        <f>Calc!AP459</f>
        <v>Out of range</v>
      </c>
      <c r="N459" s="157" t="e">
        <f>Calc!AQ459</f>
        <v>#VALUE!</v>
      </c>
      <c r="O459" s="157" t="str">
        <f>Calc!AW459</f>
        <v>Out of range</v>
      </c>
      <c r="P459" s="157">
        <f>Calc!AX459</f>
        <v>132.00583180230001</v>
      </c>
      <c r="Q459" s="159" t="e">
        <f>Calc!BB459</f>
        <v>#VALUE!</v>
      </c>
      <c r="R459" s="159" t="e">
        <f>Calc!BC459</f>
        <v>#VALUE!</v>
      </c>
      <c r="S459" s="156">
        <f>Input!E459</f>
        <v>0</v>
      </c>
    </row>
    <row r="460" spans="1:19" x14ac:dyDescent="0.2">
      <c r="A460" s="1">
        <f>Input!A460</f>
        <v>9332</v>
      </c>
      <c r="B460" s="1" t="str">
        <f>Input!B460</f>
        <v>ZPT-LB-19,3</v>
      </c>
      <c r="C460" s="99">
        <f>Calc!O460*1000</f>
        <v>1248.0780880310942</v>
      </c>
      <c r="D460" s="99">
        <f>Calc!P460*1000</f>
        <v>4.0715720262701295E-2</v>
      </c>
      <c r="E460" s="99">
        <f>Calc!X460</f>
        <v>0.35209684088135834</v>
      </c>
      <c r="F460" s="99">
        <f>Calc!Y460</f>
        <v>6.3204811633166779E-4</v>
      </c>
      <c r="G460" s="99">
        <f>Calc!AN460</f>
        <v>5.7272857017269377E-2</v>
      </c>
      <c r="H460" s="5">
        <f>Calc!AO460</f>
        <v>2.475538565943352E-4</v>
      </c>
      <c r="I460" s="8">
        <f>Calc!AH460</f>
        <v>623.1744367577511</v>
      </c>
      <c r="J460" s="8">
        <f>Calc!AI460</f>
        <v>2.9165694674571743</v>
      </c>
      <c r="K460" s="77">
        <f>Calc!AJ460</f>
        <v>34.303847739665102</v>
      </c>
      <c r="L460" s="77">
        <f>Calc!AK460</f>
        <v>0.74097417479562933</v>
      </c>
      <c r="M460" s="99">
        <f>Calc!AP460</f>
        <v>6.2186000000000003</v>
      </c>
      <c r="N460" s="99">
        <f>Calc!AQ460</f>
        <v>2.92E-2</v>
      </c>
      <c r="O460" s="99">
        <f>Calc!AW460</f>
        <v>6.2112999999999996</v>
      </c>
      <c r="P460" s="99">
        <f>Calc!AX460</f>
        <v>2.4098588300000001E-2</v>
      </c>
      <c r="Q460" s="77">
        <f>Calc!BB460</f>
        <v>34.91136860189259</v>
      </c>
      <c r="R460" s="77">
        <f>Calc!BC460</f>
        <v>0.75410057018235777</v>
      </c>
      <c r="S460" s="1">
        <f>Input!E460</f>
        <v>19.3</v>
      </c>
    </row>
    <row r="461" spans="1:19" s="156" customFormat="1" x14ac:dyDescent="0.2">
      <c r="A461" s="156">
        <f>Input!A461</f>
        <v>9186</v>
      </c>
      <c r="B461" s="156" t="str">
        <f>Input!B461</f>
        <v>Hu1-13</v>
      </c>
      <c r="C461" s="157">
        <f>Calc!O461*1000</f>
        <v>13716.761573582038</v>
      </c>
      <c r="D461" s="157">
        <f>Calc!P461*1000</f>
        <v>1.2194514303209454</v>
      </c>
      <c r="E461" s="157">
        <f>Calc!X461</f>
        <v>0.99004273205771476</v>
      </c>
      <c r="F461" s="157">
        <f>Calc!Y461</f>
        <v>4.9780964614503046E-3</v>
      </c>
      <c r="G461" s="157">
        <f>Calc!AN461</f>
        <v>1.0045680451991257</v>
      </c>
      <c r="H461" s="157">
        <f>Calc!AO461</f>
        <v>3.4798593156624203E-3</v>
      </c>
      <c r="I461" s="158">
        <f>Calc!AH461</f>
        <v>42528.376242748353</v>
      </c>
      <c r="J461" s="158">
        <f>Calc!AI461</f>
        <v>259.64631978745439</v>
      </c>
      <c r="K461" s="159">
        <f>Calc!AJ461</f>
        <v>-2.3837260042808284</v>
      </c>
      <c r="L461" s="159">
        <f>Calc!AK461</f>
        <v>2.1070220346501087</v>
      </c>
      <c r="M461" s="157" t="str">
        <f>Calc!AP461</f>
        <v>Out of range</v>
      </c>
      <c r="N461" s="157" t="e">
        <f>Calc!AQ461</f>
        <v>#VALUE!</v>
      </c>
      <c r="O461" s="157" t="str">
        <f>Calc!AW461</f>
        <v>Out of range</v>
      </c>
      <c r="P461" s="157">
        <f>Calc!AX461</f>
        <v>0</v>
      </c>
      <c r="Q461" s="159" t="e">
        <f>Calc!BB461</f>
        <v>#VALUE!</v>
      </c>
      <c r="R461" s="159" t="e">
        <f>Calc!BC461</f>
        <v>#VALUE!</v>
      </c>
      <c r="S461" s="156">
        <f>Input!E461</f>
        <v>0</v>
      </c>
    </row>
    <row r="462" spans="1:19" x14ac:dyDescent="0.2">
      <c r="A462" s="56"/>
      <c r="B462" s="56"/>
      <c r="C462" s="106"/>
      <c r="D462" s="106"/>
      <c r="E462" s="106"/>
      <c r="F462" s="106"/>
      <c r="G462" s="106"/>
      <c r="H462" s="106"/>
      <c r="I462" s="72"/>
      <c r="J462" s="72"/>
      <c r="K462" s="107"/>
      <c r="L462" s="107"/>
      <c r="M462" s="106"/>
      <c r="N462" s="106"/>
      <c r="O462" s="106"/>
      <c r="P462" s="106"/>
      <c r="Q462" s="107"/>
      <c r="R462" s="107"/>
      <c r="S462" s="56"/>
    </row>
    <row r="463" spans="1:19" s="156" customFormat="1" x14ac:dyDescent="0.2">
      <c r="A463" s="156">
        <f>Input!A463</f>
        <v>9186</v>
      </c>
      <c r="B463" s="156" t="str">
        <f>Input!B463</f>
        <v>Hu1-13</v>
      </c>
      <c r="C463" s="157">
        <f>Calc!O463*1000</f>
        <v>13717.013569781462</v>
      </c>
      <c r="D463" s="157">
        <f>Calc!P463*1000</f>
        <v>0.6419331989204049</v>
      </c>
      <c r="E463" s="157">
        <f>Calc!X463</f>
        <v>0.94119631261701342</v>
      </c>
      <c r="F463" s="157">
        <f>Calc!Y463</f>
        <v>6.6903563935371757E-3</v>
      </c>
      <c r="G463" s="157">
        <f>Calc!AN463</f>
        <v>1.0054889554862048</v>
      </c>
      <c r="H463" s="157">
        <f>Calc!AO463</f>
        <v>4.6381118931153875E-3</v>
      </c>
      <c r="I463" s="158">
        <f>Calc!AH463</f>
        <v>44777.356222794006</v>
      </c>
      <c r="J463" s="158">
        <f>Calc!AI463</f>
        <v>379.43190879062757</v>
      </c>
      <c r="K463" s="159">
        <f>Calc!AJ463</f>
        <v>-3.4787320988646231</v>
      </c>
      <c r="L463" s="159">
        <f>Calc!AK463</f>
        <v>1.9451775494502326</v>
      </c>
      <c r="M463" s="157" t="str">
        <f>Calc!AP463</f>
        <v>Out of range</v>
      </c>
      <c r="N463" s="157" t="e">
        <f>Calc!AQ463</f>
        <v>#VALUE!</v>
      </c>
      <c r="O463" s="157" t="str">
        <f>Calc!AW463</f>
        <v>Out of range</v>
      </c>
      <c r="P463" s="157">
        <f>Calc!AX463</f>
        <v>0</v>
      </c>
      <c r="Q463" s="159" t="e">
        <f>Calc!BB463</f>
        <v>#VALUE!</v>
      </c>
      <c r="R463" s="159" t="e">
        <f>Calc!BC463</f>
        <v>#VALUE!</v>
      </c>
      <c r="S463" s="156">
        <f>Input!E463</f>
        <v>0</v>
      </c>
    </row>
    <row r="464" spans="1:19" x14ac:dyDescent="0.2">
      <c r="A464" s="1">
        <f>Input!A464</f>
        <v>9333</v>
      </c>
      <c r="B464" s="1" t="str">
        <f>Input!B464</f>
        <v>ZPT-LB-20,5</v>
      </c>
      <c r="C464" s="99">
        <f>Calc!O464*1000</f>
        <v>443.33295352416314</v>
      </c>
      <c r="D464" s="99">
        <f>Calc!P464*1000</f>
        <v>1.7548519433793531E-2</v>
      </c>
      <c r="E464" s="99">
        <f>Calc!X464</f>
        <v>0.27652866833783807</v>
      </c>
      <c r="F464" s="99">
        <f>Calc!Y464</f>
        <v>6.0318503522689964E-4</v>
      </c>
      <c r="G464" s="99">
        <f>Calc!AN464</f>
        <v>5.5243758590451539E-2</v>
      </c>
      <c r="H464" s="5">
        <f>Calc!AO464</f>
        <v>3.7962486170238919E-4</v>
      </c>
      <c r="I464" s="8">
        <f>Calc!AH464</f>
        <v>272.80146650321859</v>
      </c>
      <c r="J464" s="8">
        <f>Calc!AI464</f>
        <v>1.9667874794767548</v>
      </c>
      <c r="K464" s="77">
        <f>Calc!AJ464</f>
        <v>29.987868635736437</v>
      </c>
      <c r="L464" s="77">
        <f>Calc!AK464</f>
        <v>1.2817212729715484</v>
      </c>
      <c r="M464" s="99">
        <f>Calc!AP464</f>
        <v>6.0183</v>
      </c>
      <c r="N464" s="99">
        <f>Calc!AQ464</f>
        <v>4.2999999999999997E-2</v>
      </c>
      <c r="O464" s="99">
        <f>Calc!AW464</f>
        <v>6.0019999999999998</v>
      </c>
      <c r="P464" s="99">
        <f>Calc!AX464</f>
        <v>4.3037839000000001E-2</v>
      </c>
      <c r="Q464" s="77">
        <f>Calc!BB464</f>
        <v>30.500905560176779</v>
      </c>
      <c r="R464" s="77">
        <f>Calc!BC464</f>
        <v>1.3036544307087676</v>
      </c>
      <c r="S464" s="1">
        <f>Input!E464</f>
        <v>20.5</v>
      </c>
    </row>
    <row r="465" spans="1:19" s="156" customFormat="1" x14ac:dyDescent="0.2">
      <c r="A465" s="156">
        <f>Input!A465</f>
        <v>9186</v>
      </c>
      <c r="B465" s="156" t="str">
        <f>Input!B465</f>
        <v>Hu1-13</v>
      </c>
      <c r="C465" s="157">
        <f>Calc!O465*1000</f>
        <v>13716.010585069611</v>
      </c>
      <c r="D465" s="157">
        <f>Calc!P465*1000</f>
        <v>1.1435636958147768</v>
      </c>
      <c r="E465" s="157">
        <f>Calc!X465</f>
        <v>0.94923017527850373</v>
      </c>
      <c r="F465" s="157">
        <f>Calc!Y465</f>
        <v>7.6797537140513485E-3</v>
      </c>
      <c r="G465" s="157">
        <f>Calc!AN465</f>
        <v>1.0105635256316323</v>
      </c>
      <c r="H465" s="157">
        <f>Calc!AO465</f>
        <v>5.2629650247729767E-3</v>
      </c>
      <c r="I465" s="158">
        <f>Calc!AH465</f>
        <v>44619.190552893851</v>
      </c>
      <c r="J465" s="158">
        <f>Calc!AI465</f>
        <v>429.3008666720562</v>
      </c>
      <c r="K465" s="159">
        <f>Calc!AJ465</f>
        <v>-0.94202744972449182</v>
      </c>
      <c r="L465" s="159">
        <f>Calc!AK465</f>
        <v>2.3147037977323173</v>
      </c>
      <c r="M465" s="157" t="str">
        <f>Calc!AP465</f>
        <v>Out of range</v>
      </c>
      <c r="N465" s="157" t="e">
        <f>Calc!AQ465</f>
        <v>#VALUE!</v>
      </c>
      <c r="O465" s="157" t="str">
        <f>Calc!AW465</f>
        <v>Out of range</v>
      </c>
      <c r="P465" s="157">
        <f>Calc!AX465</f>
        <v>0</v>
      </c>
      <c r="Q465" s="159" t="e">
        <f>Calc!BB465</f>
        <v>#VALUE!</v>
      </c>
      <c r="R465" s="159" t="e">
        <f>Calc!BC465</f>
        <v>#VALUE!</v>
      </c>
      <c r="S465" s="156">
        <f>Input!E465</f>
        <v>0</v>
      </c>
    </row>
    <row r="466" spans="1:19" x14ac:dyDescent="0.2">
      <c r="A466" s="1">
        <f>Input!A466</f>
        <v>9336</v>
      </c>
      <c r="B466" s="1" t="str">
        <f>Input!B466</f>
        <v>ZPT-LB-23,5</v>
      </c>
      <c r="C466" s="99">
        <f>Calc!O466*1000</f>
        <v>1055.0834306954082</v>
      </c>
      <c r="D466" s="99">
        <f>Calc!P466*1000</f>
        <v>3.8985079269678272E-2</v>
      </c>
      <c r="E466" s="99">
        <f>Calc!X466</f>
        <v>0.30950495983925302</v>
      </c>
      <c r="F466" s="99">
        <f>Calc!Y466</f>
        <v>6.434763368959864E-4</v>
      </c>
      <c r="G466" s="99">
        <f>Calc!AN466</f>
        <v>5.214070200726361E-2</v>
      </c>
      <c r="H466" s="5">
        <f>Calc!AO466</f>
        <v>3.1359191583726947E-4</v>
      </c>
      <c r="I466" s="8">
        <f>Calc!AH466</f>
        <v>548.27309153452472</v>
      </c>
      <c r="J466" s="8">
        <f>Calc!AI466</f>
        <v>3.4889030382055748</v>
      </c>
      <c r="K466" s="77">
        <f>Calc!AJ466</f>
        <v>28.677436930458544</v>
      </c>
      <c r="L466" s="77">
        <f>Calc!AK466</f>
        <v>0.97912150260113118</v>
      </c>
      <c r="M466" s="99">
        <f>Calc!AP466</f>
        <v>5.6787999999999998</v>
      </c>
      <c r="N466" s="99">
        <f>Calc!AQ466</f>
        <v>3.39E-2</v>
      </c>
      <c r="O466" s="99">
        <f>Calc!AW466</f>
        <v>5.6711999999999998</v>
      </c>
      <c r="P466" s="99">
        <f>Calc!AX466</f>
        <v>3.2779829500000003E-2</v>
      </c>
      <c r="Q466" s="77">
        <f>Calc!BB466</f>
        <v>29.140797155845263</v>
      </c>
      <c r="R466" s="77">
        <f>Calc!BC466</f>
        <v>0.99494547611801476</v>
      </c>
      <c r="S466" s="1">
        <f>Input!E466</f>
        <v>23.5</v>
      </c>
    </row>
    <row r="467" spans="1:19" s="156" customFormat="1" x14ac:dyDescent="0.2">
      <c r="A467" s="156">
        <f>Input!A467</f>
        <v>9186</v>
      </c>
      <c r="B467" s="156" t="str">
        <f>Input!B467</f>
        <v>Hu1-13</v>
      </c>
      <c r="C467" s="157">
        <f>Calc!O467*1000</f>
        <v>13712.903944617095</v>
      </c>
      <c r="D467" s="157">
        <f>Calc!P467*1000</f>
        <v>0.90221207101551482</v>
      </c>
      <c r="E467" s="157">
        <f>Calc!X467</f>
        <v>0.95006047818363792</v>
      </c>
      <c r="F467" s="157">
        <f>Calc!Y467</f>
        <v>8.300028009426667E-3</v>
      </c>
      <c r="G467" s="157">
        <f>Calc!AN467</f>
        <v>1.0084027811717144</v>
      </c>
      <c r="H467" s="157">
        <f>Calc!AO467</f>
        <v>5.6419172041024378E-3</v>
      </c>
      <c r="I467" s="158">
        <f>Calc!AH467</f>
        <v>44474.80051753109</v>
      </c>
      <c r="J467" s="158">
        <f>Calc!AI467</f>
        <v>461.38577818599771</v>
      </c>
      <c r="K467" s="159">
        <f>Calc!AJ467</f>
        <v>-0.3983866143723036</v>
      </c>
      <c r="L467" s="159">
        <f>Calc!AK467</f>
        <v>2.424329653552427</v>
      </c>
      <c r="M467" s="157" t="str">
        <f>Calc!AP467</f>
        <v>Out of range</v>
      </c>
      <c r="N467" s="157" t="e">
        <f>Calc!AQ467</f>
        <v>#VALUE!</v>
      </c>
      <c r="O467" s="157" t="str">
        <f>Calc!AW467</f>
        <v>Out of range</v>
      </c>
      <c r="P467" s="157">
        <f>Calc!AX467</f>
        <v>155.72578393539999</v>
      </c>
      <c r="Q467" s="159" t="e">
        <f>Calc!BB467</f>
        <v>#VALUE!</v>
      </c>
      <c r="R467" s="159" t="e">
        <f>Calc!BC467</f>
        <v>#VALUE!</v>
      </c>
      <c r="S467" s="156">
        <f>Input!E467</f>
        <v>0</v>
      </c>
    </row>
    <row r="468" spans="1:19" x14ac:dyDescent="0.2">
      <c r="A468" s="1">
        <f>Input!A468</f>
        <v>9339</v>
      </c>
      <c r="B468" s="1" t="str">
        <f>Input!B468</f>
        <v>ZPT-LB-33,1</v>
      </c>
      <c r="C468" s="99">
        <f>Calc!O468*1000</f>
        <v>383.46740667099283</v>
      </c>
      <c r="D468" s="99">
        <f>Calc!P468*1000</f>
        <v>2.7177456770532633E-2</v>
      </c>
      <c r="E468" s="99">
        <f>Calc!X468</f>
        <v>0.31513356482765426</v>
      </c>
      <c r="F468" s="99">
        <f>Calc!Y468</f>
        <v>8.2884148852507139E-4</v>
      </c>
      <c r="G468" s="99">
        <f>Calc!AN468</f>
        <v>4.8662575756417366E-2</v>
      </c>
      <c r="H468" s="5">
        <f>Calc!AO468</f>
        <v>6.646236629096068E-4</v>
      </c>
      <c r="I468" s="8">
        <f>Calc!AH468</f>
        <v>182.17798145595299</v>
      </c>
      <c r="J468" s="8">
        <f>Calc!AI468</f>
        <v>2.5338332007558386</v>
      </c>
      <c r="K468" s="77">
        <f>Calc!AJ468</f>
        <v>27.560906188454972</v>
      </c>
      <c r="L468" s="77">
        <f>Calc!AK468</f>
        <v>2.4354252091236632</v>
      </c>
      <c r="M468" s="99">
        <f>Calc!AP468</f>
        <v>5.2967000000000004</v>
      </c>
      <c r="N468" s="99">
        <f>Calc!AQ468</f>
        <v>7.9500000000000001E-2</v>
      </c>
      <c r="O468" s="99">
        <f>Calc!AW468</f>
        <v>5.2752999999999997</v>
      </c>
      <c r="P468" s="99">
        <f>Calc!AX468</f>
        <v>7.1506740700000002E-2</v>
      </c>
      <c r="Q468" s="77">
        <f>Calc!BB468</f>
        <v>27.974906350066149</v>
      </c>
      <c r="R468" s="77">
        <f>Calc!BC468</f>
        <v>2.4720148848119687</v>
      </c>
      <c r="S468" s="1">
        <f>Input!E468</f>
        <v>33.1</v>
      </c>
    </row>
    <row r="469" spans="1:19" s="156" customFormat="1" x14ac:dyDescent="0.2">
      <c r="A469" s="156">
        <f>Input!A469</f>
        <v>9186</v>
      </c>
      <c r="B469" s="156" t="str">
        <f>Input!B469</f>
        <v>Hu1-13</v>
      </c>
      <c r="C469" s="157">
        <f>Calc!O469*1000</f>
        <v>13714.556132765554</v>
      </c>
      <c r="D469" s="157">
        <f>Calc!P469*1000</f>
        <v>1.2157304895065517</v>
      </c>
      <c r="E469" s="157">
        <f>Calc!X469</f>
        <v>0.94568485458087292</v>
      </c>
      <c r="F469" s="157">
        <f>Calc!Y469</f>
        <v>7.0569172651270681E-3</v>
      </c>
      <c r="G469" s="157">
        <f>Calc!AN469</f>
        <v>1.0052992224641937</v>
      </c>
      <c r="H469" s="157">
        <f>Calc!AO469</f>
        <v>3.4291523975518998E-3</v>
      </c>
      <c r="I469" s="158">
        <f>Calc!AH469</f>
        <v>44548.436006319309</v>
      </c>
      <c r="J469" s="158">
        <f>Calc!AI469</f>
        <v>365.49392455204571</v>
      </c>
      <c r="K469" s="159">
        <f>Calc!AJ469</f>
        <v>0.47663665911579223</v>
      </c>
      <c r="L469" s="159">
        <f>Calc!AK469</f>
        <v>2.0176570588874014</v>
      </c>
      <c r="M469" s="157" t="str">
        <f>Calc!AP469</f>
        <v>Out of range</v>
      </c>
      <c r="N469" s="157" t="e">
        <f>Calc!AQ469</f>
        <v>#VALUE!</v>
      </c>
      <c r="O469" s="157" t="str">
        <f>Calc!AW469</f>
        <v>Out of range</v>
      </c>
      <c r="P469" s="157">
        <f>Calc!AX469</f>
        <v>261.79634554159998</v>
      </c>
      <c r="Q469" s="159" t="e">
        <f>Calc!BB469</f>
        <v>#VALUE!</v>
      </c>
      <c r="R469" s="159" t="e">
        <f>Calc!BC469</f>
        <v>#VALUE!</v>
      </c>
      <c r="S469" s="156">
        <f>Input!E469</f>
        <v>0</v>
      </c>
    </row>
    <row r="470" spans="1:19" x14ac:dyDescent="0.2">
      <c r="A470" s="1">
        <f>Input!A470</f>
        <v>9342</v>
      </c>
      <c r="B470" s="1" t="str">
        <f>Input!B470</f>
        <v>ZPT-LB-37,9</v>
      </c>
      <c r="C470" s="99">
        <f>Calc!O470*1000</f>
        <v>917.71325430114484</v>
      </c>
      <c r="D470" s="99">
        <f>Calc!P470*1000</f>
        <v>4.4413136640560569E-2</v>
      </c>
      <c r="E470" s="99">
        <f>Calc!X470</f>
        <v>0.35049088590705868</v>
      </c>
      <c r="F470" s="99">
        <f>Calc!Y470</f>
        <v>6.9178132709136022E-4</v>
      </c>
      <c r="G470" s="99">
        <f>Calc!AN470</f>
        <v>4.2428042125053994E-2</v>
      </c>
      <c r="H470" s="5">
        <f>Calc!AO470</f>
        <v>2.6546730704579197E-4</v>
      </c>
      <c r="I470" s="8">
        <f>Calc!AH470</f>
        <v>341.11662962813267</v>
      </c>
      <c r="J470" s="8">
        <f>Calc!AI470</f>
        <v>2.2379417763426508</v>
      </c>
      <c r="K470" s="77">
        <f>Calc!AJ470</f>
        <v>23.096706811719159</v>
      </c>
      <c r="L470" s="77">
        <f>Calc!AK470</f>
        <v>1.2881275080228549</v>
      </c>
      <c r="M470" s="99">
        <f>Calc!AP470</f>
        <v>4.6242999999999999</v>
      </c>
      <c r="N470" s="99">
        <f>Calc!AQ470</f>
        <v>3.1699999999999999E-2</v>
      </c>
      <c r="O470" s="99">
        <f>Calc!AW470</f>
        <v>4.6143000000000001</v>
      </c>
      <c r="P470" s="99">
        <f>Calc!AX470</f>
        <v>3.1701297099999998E-2</v>
      </c>
      <c r="Q470" s="77">
        <f>Calc!BB470</f>
        <v>23.399892800818101</v>
      </c>
      <c r="R470" s="77">
        <f>Calc!BC470</f>
        <v>1.3050381919887493</v>
      </c>
      <c r="S470" s="1">
        <f>Input!E470</f>
        <v>37.9</v>
      </c>
    </row>
    <row r="471" spans="1:19" s="156" customFormat="1" x14ac:dyDescent="0.2">
      <c r="A471" s="156">
        <f>Input!A471</f>
        <v>9186</v>
      </c>
      <c r="B471" s="156" t="str">
        <f>Input!B471</f>
        <v>Hu1-13</v>
      </c>
      <c r="C471" s="157">
        <f>Calc!O471*1000</f>
        <v>13720.632983201298</v>
      </c>
      <c r="D471" s="157">
        <f>Calc!P471*1000</f>
        <v>1.2649421194463728</v>
      </c>
      <c r="E471" s="157">
        <f>Calc!X471</f>
        <v>0.94098589378431119</v>
      </c>
      <c r="F471" s="157">
        <f>Calc!Y471</f>
        <v>8.8028106480399996E-3</v>
      </c>
      <c r="G471" s="157">
        <f>Calc!AN471</f>
        <v>1.0044775794958365</v>
      </c>
      <c r="H471" s="157">
        <f>Calc!AO471</f>
        <v>5.0216589886175949E-3</v>
      </c>
      <c r="I471" s="158">
        <f>Calc!AH471</f>
        <v>44754.125375809948</v>
      </c>
      <c r="J471" s="158">
        <f>Calc!AI471</f>
        <v>474.68503700850596</v>
      </c>
      <c r="K471" s="159">
        <f>Calc!AJ471</f>
        <v>0.75991351651949479</v>
      </c>
      <c r="L471" s="159">
        <f>Calc!AK471</f>
        <v>2.2255054914831485</v>
      </c>
      <c r="M471" s="157" t="str">
        <f>Calc!AP471</f>
        <v>Out of range</v>
      </c>
      <c r="N471" s="157" t="e">
        <f>Calc!AQ471</f>
        <v>#VALUE!</v>
      </c>
      <c r="O471" s="157" t="str">
        <f>Calc!AW471</f>
        <v>Out of range</v>
      </c>
      <c r="P471" s="157">
        <f>Calc!AX471</f>
        <v>300.47999351449999</v>
      </c>
      <c r="Q471" s="159" t="e">
        <f>Calc!BB471</f>
        <v>#VALUE!</v>
      </c>
      <c r="R471" s="159" t="e">
        <f>Calc!BC471</f>
        <v>#VALUE!</v>
      </c>
      <c r="S471" s="156">
        <f>Input!E471</f>
        <v>0</v>
      </c>
    </row>
    <row r="472" spans="1:19" x14ac:dyDescent="0.2">
      <c r="A472" s="1">
        <f>Input!A472</f>
        <v>9344</v>
      </c>
      <c r="B472" s="1" t="str">
        <f>Input!B472</f>
        <v>ZPT-LB-39,2</v>
      </c>
      <c r="C472" s="99">
        <f>Calc!O472*1000</f>
        <v>209.87970310048738</v>
      </c>
      <c r="D472" s="99">
        <f>Calc!P472*1000</f>
        <v>1.8795054495909333E-2</v>
      </c>
      <c r="E472" s="99">
        <f>Calc!X472</f>
        <v>0.41955369870563336</v>
      </c>
      <c r="F472" s="99">
        <f>Calc!Y472</f>
        <v>8.8902404033206265E-4</v>
      </c>
      <c r="G472" s="99">
        <f>Calc!AN472</f>
        <v>3.9523515887320192E-2</v>
      </c>
      <c r="H472" s="5">
        <f>Calc!AO472</f>
        <v>6.9307867720036747E-4</v>
      </c>
      <c r="I472" s="8">
        <f>Calc!AH472</f>
        <v>60.737042739835879</v>
      </c>
      <c r="J472" s="8">
        <f>Calc!AI472</f>
        <v>1.0728099213959759</v>
      </c>
      <c r="K472" s="77">
        <f>Calc!AJ472</f>
        <v>22.781244013249768</v>
      </c>
      <c r="L472" s="77">
        <f>Calc!AK472</f>
        <v>2.7168789587211766</v>
      </c>
      <c r="M472" s="99">
        <f>Calc!AP472</f>
        <v>4.3028000000000004</v>
      </c>
      <c r="N472" s="99">
        <f>Calc!AQ472</f>
        <v>7.9899999999999999E-2</v>
      </c>
      <c r="O472" s="99">
        <f>Calc!AW472</f>
        <v>4.2504999999999997</v>
      </c>
      <c r="P472" s="99">
        <f>Calc!AX472</f>
        <v>8.1204346999999996E-2</v>
      </c>
      <c r="Q472" s="77">
        <f>Calc!BB472</f>
        <v>23.056569843202826</v>
      </c>
      <c r="R472" s="77">
        <f>Calc!BC472</f>
        <v>2.7497192614723422</v>
      </c>
      <c r="S472" s="1">
        <f>Input!E472</f>
        <v>39.200000000000003</v>
      </c>
    </row>
    <row r="473" spans="1:19" s="156" customFormat="1" x14ac:dyDescent="0.2">
      <c r="A473" s="156">
        <f>Input!A473</f>
        <v>9186</v>
      </c>
      <c r="B473" s="156" t="str">
        <f>Input!B473</f>
        <v>Hu1-13</v>
      </c>
      <c r="C473" s="157">
        <f>Calc!O473*1000</f>
        <v>13714.891343347759</v>
      </c>
      <c r="D473" s="157">
        <f>Calc!P473*1000</f>
        <v>0.80408003454911636</v>
      </c>
      <c r="E473" s="157">
        <f>Calc!X473</f>
        <v>0.95797760901247431</v>
      </c>
      <c r="F473" s="157">
        <f>Calc!Y473</f>
        <v>8.35052844123285E-3</v>
      </c>
      <c r="G473" s="157">
        <f>Calc!AN473</f>
        <v>1.0062044096540106</v>
      </c>
      <c r="H473" s="157">
        <f>Calc!AO473</f>
        <v>4.6022099008516341E-3</v>
      </c>
      <c r="I473" s="158">
        <f>Calc!AH473</f>
        <v>44017.464377261727</v>
      </c>
      <c r="J473" s="158">
        <f>Calc!AI473</f>
        <v>433.29741034441849</v>
      </c>
      <c r="K473" s="159">
        <f>Calc!AJ473</f>
        <v>0.75430890446925858</v>
      </c>
      <c r="L473" s="159">
        <f>Calc!AK473</f>
        <v>2.2796977584450193</v>
      </c>
      <c r="M473" s="157" t="str">
        <f>Calc!AP473</f>
        <v>Out of range</v>
      </c>
      <c r="N473" s="157" t="e">
        <f>Calc!AQ473</f>
        <v>#VALUE!</v>
      </c>
      <c r="O473" s="157" t="str">
        <f>Calc!AW473</f>
        <v>Out of range</v>
      </c>
      <c r="P473" s="157">
        <f>Calc!AX473</f>
        <v>208.7640100696</v>
      </c>
      <c r="Q473" s="159" t="e">
        <f>Calc!BB473</f>
        <v>#VALUE!</v>
      </c>
      <c r="R473" s="159" t="e">
        <f>Calc!BC473</f>
        <v>#VALUE!</v>
      </c>
      <c r="S473" s="156">
        <f>Input!E473</f>
        <v>0</v>
      </c>
    </row>
    <row r="474" spans="1:19" x14ac:dyDescent="0.2">
      <c r="A474" s="1">
        <f>Input!A474</f>
        <v>9346</v>
      </c>
      <c r="B474" s="1" t="str">
        <f>Input!B474</f>
        <v>ZPT-LB-40,6</v>
      </c>
      <c r="C474" s="99">
        <f>Calc!O474*1000</f>
        <v>1116.027226002994</v>
      </c>
      <c r="D474" s="99">
        <f>Calc!P474*1000</f>
        <v>3.839213277066781E-2</v>
      </c>
      <c r="E474" s="99">
        <f>Calc!X474</f>
        <v>1.228752708763408</v>
      </c>
      <c r="F474" s="99">
        <f>Calc!Y474</f>
        <v>2.9135608020289306E-3</v>
      </c>
      <c r="G474" s="99">
        <f>Calc!AN474</f>
        <v>3.5415157969963508E-2</v>
      </c>
      <c r="H474" s="5">
        <f>Calc!AO474</f>
        <v>2.2657812686025048E-4</v>
      </c>
      <c r="I474" s="8">
        <f>Calc!AH474</f>
        <v>98.850326369897601</v>
      </c>
      <c r="J474" s="8">
        <f>Calc!AI474</f>
        <v>0.67445105907770342</v>
      </c>
      <c r="K474" s="77">
        <f>Calc!AJ474</f>
        <v>18.749327716396369</v>
      </c>
      <c r="L474" s="77">
        <f>Calc!AK474</f>
        <v>0.6933691481714882</v>
      </c>
      <c r="M474" s="99">
        <f>Calc!AP474</f>
        <v>3.8632</v>
      </c>
      <c r="N474" s="99">
        <f>Calc!AQ474</f>
        <v>2.3599999999999999E-2</v>
      </c>
      <c r="O474" s="99">
        <f>Calc!AW474</f>
        <v>3.8342999999999998</v>
      </c>
      <c r="P474" s="99">
        <f>Calc!AX474</f>
        <v>2.9858996499999998E-2</v>
      </c>
      <c r="Q474" s="77">
        <f>Calc!BB474</f>
        <v>18.953616899749449</v>
      </c>
      <c r="R474" s="77">
        <f>Calc!BC474</f>
        <v>0.70092579432132041</v>
      </c>
      <c r="S474" s="1">
        <f>Input!E474</f>
        <v>40.6</v>
      </c>
    </row>
    <row r="475" spans="1:19" s="156" customFormat="1" x14ac:dyDescent="0.2">
      <c r="A475" s="156">
        <f>Input!A475</f>
        <v>9186</v>
      </c>
      <c r="B475" s="156" t="str">
        <f>Input!B475</f>
        <v>Hu1-13</v>
      </c>
      <c r="C475" s="157">
        <f>Calc!O475*1000</f>
        <v>13717.189358588665</v>
      </c>
      <c r="D475" s="157">
        <f>Calc!P475*1000</f>
        <v>1.3504776144935517</v>
      </c>
      <c r="E475" s="157">
        <f>Calc!X475</f>
        <v>0.93115671535297173</v>
      </c>
      <c r="F475" s="157">
        <f>Calc!Y475</f>
        <v>1.023147106447839E-2</v>
      </c>
      <c r="G475" s="157">
        <f>Calc!AN475</f>
        <v>1.00523440440016</v>
      </c>
      <c r="H475" s="157">
        <f>Calc!AO475</f>
        <v>5.5964368547175205E-3</v>
      </c>
      <c r="I475" s="158">
        <f>Calc!AH475</f>
        <v>45249.260967413851</v>
      </c>
      <c r="J475" s="158">
        <f>Calc!AI475</f>
        <v>557.35512742954631</v>
      </c>
      <c r="K475" s="159">
        <f>Calc!AJ475</f>
        <v>-1.9989653641170335</v>
      </c>
      <c r="L475" s="159">
        <f>Calc!AK475</f>
        <v>2.5366247830547182</v>
      </c>
      <c r="M475" s="157" t="str">
        <f>Calc!AP475</f>
        <v>Out of range</v>
      </c>
      <c r="N475" s="157" t="e">
        <f>Calc!AQ475</f>
        <v>#VALUE!</v>
      </c>
      <c r="O475" s="157" t="str">
        <f>Calc!AW475</f>
        <v>Out of range</v>
      </c>
      <c r="P475" s="157">
        <f>Calc!AX475</f>
        <v>200.70365803050001</v>
      </c>
      <c r="Q475" s="159" t="e">
        <f>Calc!BB475</f>
        <v>#VALUE!</v>
      </c>
      <c r="R475" s="159" t="e">
        <f>Calc!BC475</f>
        <v>#VALUE!</v>
      </c>
      <c r="S475" s="156">
        <f>Input!E475</f>
        <v>0</v>
      </c>
    </row>
    <row r="476" spans="1:19" x14ac:dyDescent="0.2">
      <c r="A476" s="1">
        <f>Input!A476</f>
        <v>9348</v>
      </c>
      <c r="B476" s="1" t="str">
        <f>Input!B476</f>
        <v>ZPT-LB-43,8</v>
      </c>
      <c r="C476" s="99">
        <f>Calc!O476*1000</f>
        <v>919.12869303183811</v>
      </c>
      <c r="D476" s="99">
        <f>Calc!P476*1000</f>
        <v>6.7847664884494382E-2</v>
      </c>
      <c r="E476" s="99">
        <f>Calc!X476</f>
        <v>0.77854977815828175</v>
      </c>
      <c r="F476" s="99">
        <f>Calc!Y476</f>
        <v>2.0074739927154676E-3</v>
      </c>
      <c r="G476" s="99">
        <f>Calc!AN476</f>
        <v>3.1635061270280006E-2</v>
      </c>
      <c r="H476" s="5">
        <f>Calc!AO476</f>
        <v>2.3192895589279843E-4</v>
      </c>
      <c r="I476" s="8">
        <f>Calc!AH476</f>
        <v>114.80770053120243</v>
      </c>
      <c r="J476" s="8">
        <f>Calc!AI476</f>
        <v>0.89219970172581753</v>
      </c>
      <c r="K476" s="77">
        <f>Calc!AJ476</f>
        <v>19.457845333636257</v>
      </c>
      <c r="L476" s="77">
        <f>Calc!AK476</f>
        <v>1.2473425819769286</v>
      </c>
      <c r="M476" s="99">
        <f>Calc!AP476</f>
        <v>3.4419</v>
      </c>
      <c r="N476" s="99">
        <f>Calc!AQ476</f>
        <v>2.8000000000000001E-2</v>
      </c>
      <c r="O476" s="99">
        <f>Calc!AW476</f>
        <v>3.4196</v>
      </c>
      <c r="P476" s="99">
        <f>Calc!AX476</f>
        <v>2.9472172599999999E-2</v>
      </c>
      <c r="Q476" s="77">
        <f>Calc!BB476</f>
        <v>19.646813518808443</v>
      </c>
      <c r="R476" s="77">
        <f>Calc!BC476</f>
        <v>1.2594574255448279</v>
      </c>
      <c r="S476" s="1">
        <f>Input!E476</f>
        <v>43.8</v>
      </c>
    </row>
    <row r="477" spans="1:19" s="156" customFormat="1" x14ac:dyDescent="0.2">
      <c r="A477" s="156">
        <f>Input!A477</f>
        <v>9186</v>
      </c>
      <c r="B477" s="156" t="str">
        <f>Input!B477</f>
        <v>Hu1-13</v>
      </c>
      <c r="C477" s="157">
        <f>Calc!O477*1000</f>
        <v>13711.048790076324</v>
      </c>
      <c r="D477" s="157">
        <f>Calc!P477*1000</f>
        <v>1.2925205378731086</v>
      </c>
      <c r="E477" s="157">
        <f>Calc!X477</f>
        <v>0.93284272468712714</v>
      </c>
      <c r="F477" s="157">
        <f>Calc!Y477</f>
        <v>7.3708593576148219E-3</v>
      </c>
      <c r="G477" s="157">
        <f>Calc!AN477</f>
        <v>1.0068240948480693</v>
      </c>
      <c r="H477" s="157">
        <f>Calc!AO477</f>
        <v>5.1680757770045495E-3</v>
      </c>
      <c r="I477" s="158">
        <f>Calc!AH477</f>
        <v>45218.654967652874</v>
      </c>
      <c r="J477" s="158">
        <f>Calc!AI477</f>
        <v>426.04764882198191</v>
      </c>
      <c r="K477" s="159">
        <f>Calc!AJ477</f>
        <v>-2.322478907414105</v>
      </c>
      <c r="L477" s="159">
        <f>Calc!AK477</f>
        <v>2.4540427371762283</v>
      </c>
      <c r="M477" s="157" t="str">
        <f>Calc!AP477</f>
        <v>Out of range</v>
      </c>
      <c r="N477" s="157" t="e">
        <f>Calc!AQ477</f>
        <v>#VALUE!</v>
      </c>
      <c r="O477" s="157" t="str">
        <f>Calc!AW477</f>
        <v>Out of range</v>
      </c>
      <c r="P477" s="157">
        <f>Calc!AX477</f>
        <v>99.511467388599996</v>
      </c>
      <c r="Q477" s="159" t="e">
        <f>Calc!BB477</f>
        <v>#VALUE!</v>
      </c>
      <c r="R477" s="159" t="e">
        <f>Calc!BC477</f>
        <v>#VALUE!</v>
      </c>
      <c r="S477" s="156">
        <f>Input!E477</f>
        <v>0</v>
      </c>
    </row>
    <row r="478" spans="1:19" x14ac:dyDescent="0.2">
      <c r="A478" s="1">
        <f>Input!A478</f>
        <v>9353</v>
      </c>
      <c r="B478" s="1" t="str">
        <f>Input!B478</f>
        <v>ZPT-LB-53,5</v>
      </c>
      <c r="C478" s="99">
        <f>Calc!O478*1000</f>
        <v>546.38618906128261</v>
      </c>
      <c r="D478" s="99">
        <f>Calc!P478*1000</f>
        <v>4.929478123684615E-2</v>
      </c>
      <c r="E478" s="99">
        <f>Calc!X478</f>
        <v>2.4669081871328973</v>
      </c>
      <c r="F478" s="99">
        <f>Calc!Y478</f>
        <v>5.9448486677446477E-3</v>
      </c>
      <c r="G478" s="99">
        <f>Calc!AN478</f>
        <v>2.7808058766543506E-2</v>
      </c>
      <c r="H478" s="5">
        <f>Calc!AO478</f>
        <v>3.4269616779208684E-4</v>
      </c>
      <c r="I478" s="8">
        <f>Calc!AH478</f>
        <v>18.982561968064125</v>
      </c>
      <c r="J478" s="8">
        <f>Calc!AI478</f>
        <v>0.23835853809824048</v>
      </c>
      <c r="K478" s="77">
        <f>Calc!AJ478</f>
        <v>18.231979113698227</v>
      </c>
      <c r="L478" s="77">
        <f>Calc!AK478</f>
        <v>2.1264674762380773</v>
      </c>
      <c r="M478" s="99">
        <f>Calc!AP478</f>
        <v>3.0234999999999999</v>
      </c>
      <c r="N478" s="99">
        <f>Calc!AQ478</f>
        <v>3.5499999999999997E-2</v>
      </c>
      <c r="O478" s="99">
        <f>Calc!AW478</f>
        <v>2.9045999999999998</v>
      </c>
      <c r="P478" s="99">
        <f>Calc!AX478</f>
        <v>7.3132892399999996E-2</v>
      </c>
      <c r="Q478" s="77">
        <f>Calc!BB478</f>
        <v>18.382266401264427</v>
      </c>
      <c r="R478" s="77">
        <f>Calc!BC478</f>
        <v>2.1439994407553886</v>
      </c>
      <c r="S478" s="1">
        <f>Input!E478</f>
        <v>53.5</v>
      </c>
    </row>
    <row r="479" spans="1:19" s="156" customFormat="1" x14ac:dyDescent="0.2">
      <c r="A479" s="156">
        <f>Input!A479</f>
        <v>9186</v>
      </c>
      <c r="B479" s="156" t="str">
        <f>Input!B479</f>
        <v>Hu1-13</v>
      </c>
      <c r="C479" s="157">
        <f>Calc!O479*1000</f>
        <v>13708.240507390759</v>
      </c>
      <c r="D479" s="157">
        <f>Calc!P479*1000</f>
        <v>1.1816056300669417</v>
      </c>
      <c r="E479" s="157">
        <f>Calc!X479</f>
        <v>0.94762340673831325</v>
      </c>
      <c r="F479" s="157">
        <f>Calc!Y479</f>
        <v>8.5306652127969014E-3</v>
      </c>
      <c r="G479" s="157">
        <f>Calc!AN479</f>
        <v>1.0104533385003465</v>
      </c>
      <c r="H479" s="157">
        <f>Calc!AO479</f>
        <v>4.7548091396128755E-3</v>
      </c>
      <c r="I479" s="158">
        <f>Calc!AH479</f>
        <v>44664.655781273759</v>
      </c>
      <c r="J479" s="158">
        <f>Calc!AI479</f>
        <v>453.6804745727116</v>
      </c>
      <c r="K479" s="159">
        <f>Calc!AJ479</f>
        <v>0.83898326134890233</v>
      </c>
      <c r="L479" s="159">
        <f>Calc!AK479</f>
        <v>2.2529671282127532</v>
      </c>
      <c r="M479" s="157" t="str">
        <f>Calc!AP479</f>
        <v>Out of range</v>
      </c>
      <c r="N479" s="157" t="e">
        <f>Calc!AQ479</f>
        <v>#VALUE!</v>
      </c>
      <c r="O479" s="157" t="str">
        <f>Calc!AW479</f>
        <v>Out of range</v>
      </c>
      <c r="P479" s="157">
        <f>Calc!AX479</f>
        <v>111.93947328839999</v>
      </c>
      <c r="Q479" s="159" t="e">
        <f>Calc!BB479</f>
        <v>#VALUE!</v>
      </c>
      <c r="R479" s="159" t="e">
        <f>Calc!BC479</f>
        <v>#VALUE!</v>
      </c>
      <c r="S479" s="156">
        <f>Input!E479</f>
        <v>0</v>
      </c>
    </row>
    <row r="480" spans="1:19" x14ac:dyDescent="0.2">
      <c r="A480" s="56"/>
      <c r="B480" s="56"/>
      <c r="C480" s="106"/>
      <c r="D480" s="106"/>
      <c r="E480" s="106"/>
      <c r="F480" s="106"/>
      <c r="G480" s="106"/>
      <c r="H480" s="70"/>
      <c r="I480" s="72"/>
      <c r="J480" s="72"/>
      <c r="K480" s="107"/>
      <c r="L480" s="107"/>
      <c r="M480" s="106"/>
      <c r="N480" s="106"/>
      <c r="O480" s="106"/>
      <c r="P480" s="106"/>
      <c r="Q480" s="107"/>
      <c r="R480" s="107"/>
      <c r="S480" s="56"/>
    </row>
    <row r="481" spans="1:19" s="156" customFormat="1" x14ac:dyDescent="0.2">
      <c r="A481" s="156">
        <f>Input!A481</f>
        <v>9186</v>
      </c>
      <c r="B481" s="156" t="str">
        <f>Input!B481</f>
        <v>Hu1-13</v>
      </c>
      <c r="C481" s="157">
        <f>Calc!O481*1000</f>
        <v>13713.836372068765</v>
      </c>
      <c r="D481" s="157">
        <f>Calc!P481*1000</f>
        <v>1.2101194720177788</v>
      </c>
      <c r="E481" s="157">
        <f>Calc!X481</f>
        <v>0.95736667519512941</v>
      </c>
      <c r="F481" s="157">
        <f>Calc!Y481</f>
        <v>8.1765422997346765E-3</v>
      </c>
      <c r="G481" s="157">
        <f>Calc!AN481</f>
        <v>1.0125998226063126</v>
      </c>
      <c r="H481" s="157">
        <f>Calc!AO481</f>
        <v>4.1648187077121456E-3</v>
      </c>
      <c r="I481" s="158">
        <f>Calc!AH481</f>
        <v>44322.096650513602</v>
      </c>
      <c r="J481" s="158">
        <f>Calc!AI481</f>
        <v>420.13000066598551</v>
      </c>
      <c r="K481" s="159">
        <f>Calc!AJ481</f>
        <v>-1.9970736645689158</v>
      </c>
      <c r="L481" s="159">
        <f>Calc!AK481</f>
        <v>2.6517212812571733</v>
      </c>
      <c r="M481" s="157" t="str">
        <f>Calc!AP481</f>
        <v>Out of range</v>
      </c>
      <c r="N481" s="157" t="e">
        <f>Calc!AQ481</f>
        <v>#VALUE!</v>
      </c>
      <c r="O481" s="157" t="str">
        <f>Calc!AW481</f>
        <v>Out of range</v>
      </c>
      <c r="P481" s="157">
        <f>Calc!AX481</f>
        <v>98.404939482399996</v>
      </c>
      <c r="Q481" s="159" t="e">
        <f>Calc!BB481</f>
        <v>#VALUE!</v>
      </c>
      <c r="R481" s="159" t="e">
        <f>Calc!BC481</f>
        <v>#VALUE!</v>
      </c>
      <c r="S481" s="156">
        <f>Input!E481</f>
        <v>0</v>
      </c>
    </row>
    <row r="482" spans="1:19" x14ac:dyDescent="0.2">
      <c r="A482" s="1">
        <f>Input!A482</f>
        <v>9324</v>
      </c>
      <c r="B482" s="1" t="str">
        <f>Input!B482</f>
        <v>ZPT-LB-12.1</v>
      </c>
      <c r="C482" s="99">
        <f>Calc!O482*1000</f>
        <v>742.53439223344276</v>
      </c>
      <c r="D482" s="99">
        <f>Calc!P482*1000</f>
        <v>5.5727263771250306E-2</v>
      </c>
      <c r="E482" s="99">
        <f>Calc!X482</f>
        <v>0.37433276986845804</v>
      </c>
      <c r="F482" s="99">
        <f>Calc!Y482</f>
        <v>1.3204320052465266E-3</v>
      </c>
      <c r="G482" s="99">
        <f>Calc!AN482</f>
        <v>6.4380969217001066E-2</v>
      </c>
      <c r="H482" s="5">
        <f>Calc!AO482</f>
        <v>4.3283955946842983E-4</v>
      </c>
      <c r="I482" s="8">
        <f>Calc!AH482</f>
        <v>394.17327745012557</v>
      </c>
      <c r="J482" s="8">
        <f>Calc!AI482</f>
        <v>2.9925297580166146</v>
      </c>
      <c r="K482" s="77">
        <f>Calc!AJ482</f>
        <v>39.69226957721483</v>
      </c>
      <c r="L482" s="77">
        <f>Calc!AK482</f>
        <v>1.43097597885235</v>
      </c>
      <c r="M482" s="99">
        <f>Calc!AP482</f>
        <v>6.9775999999999998</v>
      </c>
      <c r="N482" s="99">
        <f>Calc!AQ482</f>
        <v>4.5100000000000001E-2</v>
      </c>
      <c r="O482" s="99">
        <f>Calc!AW482</f>
        <v>6.9645999999999999</v>
      </c>
      <c r="P482" s="99">
        <f>Calc!AX482</f>
        <v>5.0156322000000003E-2</v>
      </c>
      <c r="Q482" s="77">
        <f>Calc!BB482</f>
        <v>40.481314478040154</v>
      </c>
      <c r="R482" s="77">
        <f>Calc!BC482</f>
        <v>1.4594337142700291</v>
      </c>
      <c r="S482" s="1">
        <f>Input!E482</f>
        <v>12.1</v>
      </c>
    </row>
    <row r="483" spans="1:19" s="156" customFormat="1" x14ac:dyDescent="0.2">
      <c r="A483" s="156">
        <f>Input!A483</f>
        <v>9186</v>
      </c>
      <c r="B483" s="156" t="str">
        <f>Input!B483</f>
        <v>Hu1-13</v>
      </c>
      <c r="C483" s="157">
        <f>Calc!O483*1000</f>
        <v>13716.138606351424</v>
      </c>
      <c r="D483" s="157">
        <f>Calc!P483*1000</f>
        <v>2.1068349012970069</v>
      </c>
      <c r="E483" s="157">
        <f>Calc!X483</f>
        <v>0.93704096200155729</v>
      </c>
      <c r="F483" s="157">
        <f>Calc!Y483</f>
        <v>5.2434447058696213E-3</v>
      </c>
      <c r="G483" s="157">
        <f>Calc!AN483</f>
        <v>1.0076224059787244</v>
      </c>
      <c r="H483" s="157">
        <f>Calc!AO483</f>
        <v>4.5570843346629262E-3</v>
      </c>
      <c r="I483" s="158">
        <f>Calc!AH483</f>
        <v>45068.478578653856</v>
      </c>
      <c r="J483" s="158">
        <f>Calc!AI483</f>
        <v>324.18871902218518</v>
      </c>
      <c r="K483" s="159">
        <f>Calc!AJ483</f>
        <v>-2.3703965306592911</v>
      </c>
      <c r="L483" s="159">
        <f>Calc!AK483</f>
        <v>2.1590973587524509</v>
      </c>
      <c r="M483" s="157" t="str">
        <f>Calc!AP483</f>
        <v>Out of range</v>
      </c>
      <c r="N483" s="157" t="e">
        <f>Calc!AQ483</f>
        <v>#VALUE!</v>
      </c>
      <c r="O483" s="157" t="str">
        <f>Calc!AW483</f>
        <v>Out of range</v>
      </c>
      <c r="P483" s="157">
        <f>Calc!AX483</f>
        <v>90.078827588300001</v>
      </c>
      <c r="Q483" s="159" t="e">
        <f>Calc!BB483</f>
        <v>#VALUE!</v>
      </c>
      <c r="R483" s="159" t="e">
        <f>Calc!BC483</f>
        <v>#VALUE!</v>
      </c>
      <c r="S483" s="156">
        <f>Input!E483</f>
        <v>0</v>
      </c>
    </row>
    <row r="484" spans="1:19" x14ac:dyDescent="0.2">
      <c r="A484" s="1">
        <f>Input!A484</f>
        <v>9326</v>
      </c>
      <c r="B484" s="1" t="str">
        <f>Input!B484</f>
        <v>ZPT-LB-13.7</v>
      </c>
      <c r="C484" s="99">
        <f>Calc!O484*1000</f>
        <v>780.29233470318945</v>
      </c>
      <c r="D484" s="99">
        <f>Calc!P484*1000</f>
        <v>4.3603605039313896E-2</v>
      </c>
      <c r="E484" s="99">
        <f>Calc!X484</f>
        <v>0.32618056279930352</v>
      </c>
      <c r="F484" s="99">
        <f>Calc!Y484</f>
        <v>1.0745826955073771E-3</v>
      </c>
      <c r="G484" s="99">
        <f>Calc!AN484</f>
        <v>6.1810524369357502E-2</v>
      </c>
      <c r="H484" s="5">
        <f>Calc!AO484</f>
        <v>3.9961743109366397E-4</v>
      </c>
      <c r="I484" s="8">
        <f>Calc!AH484</f>
        <v>454.9445624382131</v>
      </c>
      <c r="J484" s="8">
        <f>Calc!AI484</f>
        <v>3.3010621151799118</v>
      </c>
      <c r="K484" s="77">
        <f>Calc!AJ484</f>
        <v>39.285612137381243</v>
      </c>
      <c r="L484" s="77">
        <f>Calc!AK484</f>
        <v>1.2492208946588685</v>
      </c>
      <c r="M484" s="99">
        <f>Calc!AP484</f>
        <v>6.6931000000000003</v>
      </c>
      <c r="N484" s="99">
        <f>Calc!AQ484</f>
        <v>4.6600000000000003E-2</v>
      </c>
      <c r="O484" s="99">
        <f>Calc!AW484</f>
        <v>6.6822999999999997</v>
      </c>
      <c r="P484" s="99">
        <f>Calc!AX484</f>
        <v>4.7208217300000001E-2</v>
      </c>
      <c r="Q484" s="77">
        <f>Calc!BB484</f>
        <v>40.034618125327214</v>
      </c>
      <c r="R484" s="77">
        <f>Calc!BC484</f>
        <v>1.2730493176727098</v>
      </c>
      <c r="S484" s="1">
        <f>Input!E484</f>
        <v>13.7</v>
      </c>
    </row>
    <row r="485" spans="1:19" s="156" customFormat="1" x14ac:dyDescent="0.2">
      <c r="A485" s="156">
        <f>Input!A485</f>
        <v>9186</v>
      </c>
      <c r="B485" s="156" t="str">
        <f>Input!B485</f>
        <v>Hu1-13</v>
      </c>
      <c r="C485" s="157">
        <f>Calc!O485*1000</f>
        <v>13713.313562699665</v>
      </c>
      <c r="D485" s="157">
        <f>Calc!P485*1000</f>
        <v>0.80888584405602915</v>
      </c>
      <c r="E485" s="157">
        <f>Calc!X485</f>
        <v>0.93715985523090517</v>
      </c>
      <c r="F485" s="157">
        <f>Calc!Y485</f>
        <v>3.3489840577087893E-3</v>
      </c>
      <c r="G485" s="157">
        <f>Calc!AN485</f>
        <v>1.0062177258742446</v>
      </c>
      <c r="H485" s="157">
        <f>Calc!AO485</f>
        <v>2.9176295903896275E-3</v>
      </c>
      <c r="I485" s="158">
        <f>Calc!AH485</f>
        <v>44990.672609861467</v>
      </c>
      <c r="J485" s="158">
        <f>Calc!AI485</f>
        <v>207.02768473404703</v>
      </c>
      <c r="K485" s="159">
        <f>Calc!AJ485</f>
        <v>-0.27353905032934112</v>
      </c>
      <c r="L485" s="159">
        <f>Calc!AK485</f>
        <v>0.82937322025458504</v>
      </c>
      <c r="M485" s="157" t="str">
        <f>Calc!AP485</f>
        <v>Out of range</v>
      </c>
      <c r="N485" s="157" t="e">
        <f>Calc!AQ485</f>
        <v>#VALUE!</v>
      </c>
      <c r="O485" s="157" t="str">
        <f>Calc!AW485</f>
        <v>Out of range</v>
      </c>
      <c r="P485" s="157">
        <f>Calc!AX485</f>
        <v>108.6314188138</v>
      </c>
      <c r="Q485" s="159" t="e">
        <f>Calc!BB485</f>
        <v>#VALUE!</v>
      </c>
      <c r="R485" s="159" t="e">
        <f>Calc!BC485</f>
        <v>#VALUE!</v>
      </c>
      <c r="S485" s="156">
        <f>Input!E485</f>
        <v>0</v>
      </c>
    </row>
    <row r="486" spans="1:19" x14ac:dyDescent="0.2">
      <c r="A486" s="1">
        <f>Input!A486</f>
        <v>9387</v>
      </c>
      <c r="B486" s="1" t="str">
        <f>Input!B486</f>
        <v>EH-STE 18 S6 Top</v>
      </c>
      <c r="C486" s="99">
        <f>Calc!O486*1000</f>
        <v>377.06873628569116</v>
      </c>
      <c r="D486" s="99">
        <f>Calc!P486*1000</f>
        <v>1.9625519857723872E-2</v>
      </c>
      <c r="E486" s="99">
        <f>Calc!X486</f>
        <v>3.2028535647966945</v>
      </c>
      <c r="F486" s="99">
        <f>Calc!Y486</f>
        <v>6.2770926502923076E-3</v>
      </c>
      <c r="G486" s="99">
        <f>Calc!AN486</f>
        <v>0.76817705660038504</v>
      </c>
      <c r="H486" s="5">
        <f>Calc!AO486</f>
        <v>2.0857027429612425E-3</v>
      </c>
      <c r="I486" s="8">
        <f>Calc!AH486</f>
        <v>277.8068197457809</v>
      </c>
      <c r="J486" s="8">
        <f>Calc!AI486</f>
        <v>0.93014373875643763</v>
      </c>
      <c r="K486" s="77">
        <f>Calc!AJ486</f>
        <v>203.05434260487542</v>
      </c>
      <c r="L486" s="77">
        <f>Calc!AK486</f>
        <v>1.1904037172645527</v>
      </c>
      <c r="M486" s="99">
        <f>Calc!AP486</f>
        <v>106.7741</v>
      </c>
      <c r="N486" s="99">
        <f>Calc!AQ486</f>
        <v>0.44619999999999999</v>
      </c>
      <c r="O486" s="99">
        <f>Calc!AW486</f>
        <v>106.59529999999999</v>
      </c>
      <c r="P486" s="99">
        <f>Calc!AX486</f>
        <v>0.5194648758</v>
      </c>
      <c r="Q486" s="77">
        <f>Calc!BB486</f>
        <v>274.44309552102601</v>
      </c>
      <c r="R486" s="77">
        <f>Calc!BC486</f>
        <v>1.6586055135521507</v>
      </c>
      <c r="S486" s="1">
        <f>Input!E486</f>
        <v>0</v>
      </c>
    </row>
    <row r="487" spans="1:19" s="156" customFormat="1" x14ac:dyDescent="0.2">
      <c r="A487" s="156">
        <f>Input!A487</f>
        <v>9186</v>
      </c>
      <c r="B487" s="156" t="str">
        <f>Input!B487</f>
        <v>Hu1-13</v>
      </c>
      <c r="C487" s="157">
        <f>Calc!O487*1000</f>
        <v>13713.777338547794</v>
      </c>
      <c r="D487" s="157">
        <f>Calc!P487*1000</f>
        <v>1.6493800717844749</v>
      </c>
      <c r="E487" s="157">
        <f>Calc!X487</f>
        <v>0.93372499451050384</v>
      </c>
      <c r="F487" s="157">
        <f>Calc!Y487</f>
        <v>5.2885348700459365E-3</v>
      </c>
      <c r="G487" s="157">
        <f>Calc!AN487</f>
        <v>1.0043853009724404</v>
      </c>
      <c r="H487" s="157">
        <f>Calc!AO487</f>
        <v>2.5645431062147396E-3</v>
      </c>
      <c r="I487" s="158">
        <f>Calc!AH487</f>
        <v>45075.46856322739</v>
      </c>
      <c r="J487" s="158">
        <f>Calc!AI487</f>
        <v>279.9944759807529</v>
      </c>
      <c r="K487" s="159">
        <f>Calc!AJ487</f>
        <v>3.1132444986665675</v>
      </c>
      <c r="L487" s="159">
        <f>Calc!AK487</f>
        <v>1.9511207843341003</v>
      </c>
      <c r="M487" s="157">
        <f>Calc!AP487</f>
        <v>995.89890000000003</v>
      </c>
      <c r="N487" s="157" t="e">
        <f>Calc!AQ487</f>
        <v>#VALUE!</v>
      </c>
      <c r="O487" s="157">
        <f>Calc!AW487</f>
        <v>995.89710000000002</v>
      </c>
      <c r="P487" s="157">
        <f>Calc!AX487</f>
        <v>353.29297405569997</v>
      </c>
      <c r="Q487" s="159">
        <f>Calc!BB487</f>
        <v>51.9545554734703</v>
      </c>
      <c r="R487" s="159">
        <f>Calc!BC487</f>
        <v>61.24909486431865</v>
      </c>
      <c r="S487" s="156">
        <f>Input!E487</f>
        <v>0</v>
      </c>
    </row>
    <row r="488" spans="1:19" x14ac:dyDescent="0.2">
      <c r="A488" s="1">
        <f>Input!A488</f>
        <v>9537</v>
      </c>
      <c r="B488" s="1" t="str">
        <f>Input!B488</f>
        <v>STE18-S1-B Top</v>
      </c>
      <c r="C488" s="99">
        <f>Calc!O488*1000</f>
        <v>477.02254615260142</v>
      </c>
      <c r="D488" s="99">
        <f>Calc!P488*1000</f>
        <v>2.3617584935253112E-2</v>
      </c>
      <c r="E488" s="99">
        <f>Calc!X488</f>
        <v>1.0533821069200229</v>
      </c>
      <c r="F488" s="99">
        <f>Calc!Y488</f>
        <v>2.2692933006057728E-3</v>
      </c>
      <c r="G488" s="99">
        <f>Calc!AN488</f>
        <v>1.0769888817461764</v>
      </c>
      <c r="H488" s="5">
        <f>Calc!AO488</f>
        <v>2.6355384664404542E-3</v>
      </c>
      <c r="I488" s="8">
        <f>Calc!AH488</f>
        <v>1497.3900927462964</v>
      </c>
      <c r="J488" s="8">
        <f>Calc!AI488</f>
        <v>4.8813541196203101</v>
      </c>
      <c r="K488" s="77">
        <f>Calc!AJ488</f>
        <v>611.58015960727369</v>
      </c>
      <c r="L488" s="77">
        <f>Calc!AK488</f>
        <v>1.1625219690891391</v>
      </c>
      <c r="M488" s="99">
        <f>Calc!AP488</f>
        <v>109.7431</v>
      </c>
      <c r="N488" s="99">
        <f>Calc!AQ488</f>
        <v>0.46810000000000002</v>
      </c>
      <c r="O488" s="99">
        <f>Calc!AW488</f>
        <v>109.71080000000001</v>
      </c>
      <c r="P488" s="99">
        <f>Calc!AX488</f>
        <v>0.45192816270000002</v>
      </c>
      <c r="Q488" s="77">
        <f>Calc!BB488</f>
        <v>833.90681827004664</v>
      </c>
      <c r="R488" s="77">
        <f>Calc!BC488</f>
        <v>1.9097532131991186</v>
      </c>
      <c r="S488" s="1">
        <f>Input!E488</f>
        <v>0</v>
      </c>
    </row>
    <row r="489" spans="1:19" s="156" customFormat="1" x14ac:dyDescent="0.2">
      <c r="A489" s="156">
        <f>Input!A489</f>
        <v>9186</v>
      </c>
      <c r="B489" s="156" t="str">
        <f>Input!B489</f>
        <v>Hu1-13</v>
      </c>
      <c r="C489" s="157">
        <f>Calc!O489*1000</f>
        <v>13714.014592801926</v>
      </c>
      <c r="D489" s="157">
        <f>Calc!P489*1000</f>
        <v>1.490207779157398</v>
      </c>
      <c r="E489" s="157">
        <f>Calc!X489</f>
        <v>0.92686665429316406</v>
      </c>
      <c r="F489" s="157">
        <f>Calc!Y489</f>
        <v>5.1717223256586755E-3</v>
      </c>
      <c r="G489" s="157">
        <f>Calc!AN489</f>
        <v>1.0051654082835852</v>
      </c>
      <c r="H489" s="157">
        <f>Calc!AO489</f>
        <v>4.5977791166073147E-3</v>
      </c>
      <c r="I489" s="158">
        <f>Calc!AH489</f>
        <v>45445.059461769473</v>
      </c>
      <c r="J489" s="158">
        <f>Calc!AI489</f>
        <v>327.85114608355229</v>
      </c>
      <c r="K489" s="159">
        <f>Calc!AJ489</f>
        <v>0.18482321999346851</v>
      </c>
      <c r="L489" s="159">
        <f>Calc!AK489</f>
        <v>1.416111974749283</v>
      </c>
      <c r="M489" s="157" t="str">
        <f>Calc!AP489</f>
        <v>Out of range</v>
      </c>
      <c r="N489" s="157" t="e">
        <f>Calc!AQ489</f>
        <v>#VALUE!</v>
      </c>
      <c r="O489" s="157" t="str">
        <f>Calc!AW489</f>
        <v>Out of range</v>
      </c>
      <c r="P489" s="157">
        <f>Calc!AX489</f>
        <v>266.38924088200002</v>
      </c>
      <c r="Q489" s="159" t="e">
        <f>Calc!BB489</f>
        <v>#VALUE!</v>
      </c>
      <c r="R489" s="159" t="e">
        <f>Calc!BC489</f>
        <v>#VALUE!</v>
      </c>
      <c r="S489" s="156">
        <f>Input!E489</f>
        <v>0</v>
      </c>
    </row>
    <row r="490" spans="1:19" x14ac:dyDescent="0.2">
      <c r="A490" s="1">
        <f>Input!A490</f>
        <v>9538</v>
      </c>
      <c r="B490" s="1" t="str">
        <f>Input!B490</f>
        <v>STE18-S1-B Bottom</v>
      </c>
      <c r="C490" s="99">
        <f>Calc!O490*1000</f>
        <v>496.79701435593273</v>
      </c>
      <c r="D490" s="99">
        <f>Calc!P490*1000</f>
        <v>0.15185987180181762</v>
      </c>
      <c r="E490" s="99">
        <f>Calc!X490</f>
        <v>8.0910234057503647</v>
      </c>
      <c r="F490" s="99">
        <f>Calc!Y490</f>
        <v>2.3281809014689993E-2</v>
      </c>
      <c r="G490" s="99">
        <f>Calc!AN490</f>
        <v>1.0291444409352171</v>
      </c>
      <c r="H490" s="5">
        <f>Calc!AO490</f>
        <v>3.2233807895631688E-3</v>
      </c>
      <c r="I490" s="8">
        <f>Calc!AH490</f>
        <v>194.0846455578633</v>
      </c>
      <c r="J490" s="8">
        <f>Calc!AI490</f>
        <v>0.82335189275671883</v>
      </c>
      <c r="K490" s="77">
        <f>Calc!AJ490</f>
        <v>539.87453217452082</v>
      </c>
      <c r="L490" s="77">
        <f>Calc!AK490</f>
        <v>1.6077997825629875</v>
      </c>
      <c r="M490" s="99">
        <f>Calc!AP490</f>
        <v>110.4495</v>
      </c>
      <c r="N490" s="99">
        <f>Calc!AQ490</f>
        <v>0.59719999999999995</v>
      </c>
      <c r="O490" s="99">
        <f>Calc!AW490</f>
        <v>110.19799999999999</v>
      </c>
      <c r="P490" s="99">
        <f>Calc!AX490</f>
        <v>0.58918224080000003</v>
      </c>
      <c r="Q490" s="77">
        <f>Calc!BB490</f>
        <v>737.1485056809571</v>
      </c>
      <c r="R490" s="77">
        <f>Calc!BC490</f>
        <v>2.5151765900235503</v>
      </c>
      <c r="S490" s="1">
        <f>Input!E490</f>
        <v>0</v>
      </c>
    </row>
    <row r="491" spans="1:19" s="156" customFormat="1" x14ac:dyDescent="0.2">
      <c r="A491" s="156">
        <f>Input!A491</f>
        <v>9186</v>
      </c>
      <c r="B491" s="156" t="str">
        <f>Input!B491</f>
        <v>Hu1-13</v>
      </c>
      <c r="C491" s="157">
        <f>Calc!O491*1000</f>
        <v>13714.014592801926</v>
      </c>
      <c r="D491" s="157">
        <f>Calc!P491*1000</f>
        <v>1.490207779157398</v>
      </c>
      <c r="E491" s="157">
        <f>Calc!X491</f>
        <v>0.92686665429316406</v>
      </c>
      <c r="F491" s="157">
        <f>Calc!Y491</f>
        <v>5.1717223256586755E-3</v>
      </c>
      <c r="G491" s="157">
        <f>Calc!AN491</f>
        <v>1.0051654082835852</v>
      </c>
      <c r="H491" s="157">
        <f>Calc!AO491</f>
        <v>4.5977791166073147E-3</v>
      </c>
      <c r="I491" s="158">
        <f>Calc!AH491</f>
        <v>45445.059461769473</v>
      </c>
      <c r="J491" s="158">
        <f>Calc!AI491</f>
        <v>327.85114608355229</v>
      </c>
      <c r="K491" s="159">
        <f>Calc!AJ491</f>
        <v>0.18482321999346851</v>
      </c>
      <c r="L491" s="159">
        <f>Calc!AK491</f>
        <v>1.416111974749283</v>
      </c>
      <c r="M491" s="157" t="str">
        <f>Calc!AP491</f>
        <v>Out of range</v>
      </c>
      <c r="N491" s="157" t="e">
        <f>Calc!AQ491</f>
        <v>#VALUE!</v>
      </c>
      <c r="O491" s="157" t="str">
        <f>Calc!AW491</f>
        <v>Out of range</v>
      </c>
      <c r="P491" s="157">
        <f>Calc!AX491</f>
        <v>263.06572706949999</v>
      </c>
      <c r="Q491" s="159" t="e">
        <f>Calc!BB491</f>
        <v>#VALUE!</v>
      </c>
      <c r="R491" s="159" t="e">
        <f>Calc!BC491</f>
        <v>#VALUE!</v>
      </c>
      <c r="S491" s="156">
        <f>Input!E491</f>
        <v>0</v>
      </c>
    </row>
    <row r="492" spans="1:19" x14ac:dyDescent="0.2">
      <c r="A492" s="56"/>
      <c r="B492" s="56"/>
      <c r="C492" s="106"/>
      <c r="D492" s="106"/>
      <c r="E492" s="106"/>
      <c r="F492" s="106"/>
      <c r="G492" s="106"/>
      <c r="H492" s="70"/>
      <c r="I492" s="72"/>
      <c r="J492" s="72"/>
      <c r="K492" s="107"/>
      <c r="L492" s="107"/>
      <c r="M492" s="106"/>
      <c r="N492" s="106"/>
      <c r="O492" s="106"/>
      <c r="P492" s="106"/>
      <c r="Q492" s="107"/>
      <c r="R492" s="107"/>
      <c r="S492" s="56"/>
    </row>
    <row r="493" spans="1:19" s="156" customFormat="1" x14ac:dyDescent="0.2">
      <c r="A493" s="156">
        <f>Input!A493</f>
        <v>9186</v>
      </c>
      <c r="B493" s="156" t="str">
        <f>Input!B493</f>
        <v>Hu1-13</v>
      </c>
      <c r="C493" s="157">
        <f>Calc!O493*1000</f>
        <v>13716.476732954477</v>
      </c>
      <c r="D493" s="157">
        <f>Calc!P493*1000</f>
        <v>2.5045850561200145</v>
      </c>
      <c r="E493" s="157">
        <f>Calc!X493</f>
        <v>0.94861032551012225</v>
      </c>
      <c r="F493" s="157">
        <f>Calc!Y493</f>
        <v>7.9744703802031927E-3</v>
      </c>
      <c r="G493" s="157">
        <f>Calc!AN493</f>
        <v>1.0036586698955041</v>
      </c>
      <c r="H493" s="157">
        <f>Calc!AO493</f>
        <v>4.1934304929848636E-3</v>
      </c>
      <c r="I493" s="158">
        <f>Calc!AH493</f>
        <v>44344.785278252253</v>
      </c>
      <c r="J493" s="158">
        <f>Calc!AI493</f>
        <v>416.20928013216331</v>
      </c>
      <c r="K493" s="159">
        <f>Calc!AJ493</f>
        <v>-1.212504417439475</v>
      </c>
      <c r="L493" s="159">
        <f>Calc!AK493</f>
        <v>2.8221101181775774</v>
      </c>
      <c r="M493" s="157" t="str">
        <f>Calc!AP493</f>
        <v>Out of range</v>
      </c>
      <c r="N493" s="157" t="e">
        <f>Calc!AQ493</f>
        <v>#VALUE!</v>
      </c>
      <c r="O493" s="157" t="str">
        <f>Calc!AW493</f>
        <v>Out of range</v>
      </c>
      <c r="P493" s="157">
        <f>Calc!AX493</f>
        <v>267.62648572879999</v>
      </c>
      <c r="Q493" s="159" t="e">
        <f>Calc!BB493</f>
        <v>#VALUE!</v>
      </c>
      <c r="R493" s="159" t="e">
        <f>Calc!BC493</f>
        <v>#VALUE!</v>
      </c>
      <c r="S493" s="156">
        <f>Input!E493</f>
        <v>0</v>
      </c>
    </row>
    <row r="494" spans="1:19" x14ac:dyDescent="0.2">
      <c r="A494" s="1">
        <f>Input!A494</f>
        <v>9539</v>
      </c>
      <c r="B494" s="1" t="str">
        <f>Input!B494</f>
        <v>FL-K</v>
      </c>
      <c r="C494" s="99">
        <f>Calc!O494*1000</f>
        <v>677.46564994043808</v>
      </c>
      <c r="D494" s="99">
        <f>Calc!P494*1000</f>
        <v>3.1645429841979406E-2</v>
      </c>
      <c r="E494" s="99">
        <f>Calc!X494</f>
        <v>1.471248456174451</v>
      </c>
      <c r="F494" s="99">
        <f>Calc!Y494</f>
        <v>4.5049119541118359E-3</v>
      </c>
      <c r="G494" s="99">
        <f>Calc!AN494</f>
        <v>1.2195966981903437</v>
      </c>
      <c r="H494" s="5">
        <f>Calc!AO494</f>
        <v>3.0182320512135417E-3</v>
      </c>
      <c r="I494" s="8">
        <f>Calc!AH494</f>
        <v>1723.4753955012291</v>
      </c>
      <c r="J494" s="8">
        <f>Calc!AI494</f>
        <v>6.7848873953511859</v>
      </c>
      <c r="K494" s="77">
        <f>Calc!AJ494</f>
        <v>193.92695051330099</v>
      </c>
      <c r="L494" s="77">
        <f>Calc!AK494</f>
        <v>0.59938524823491279</v>
      </c>
      <c r="M494" s="99">
        <f>Calc!AP494</f>
        <v>369.61520000000002</v>
      </c>
      <c r="N494" s="99">
        <f>Calc!AQ494</f>
        <v>5.8663999999999996</v>
      </c>
      <c r="O494" s="99">
        <f>Calc!AW494</f>
        <v>369.57769999999999</v>
      </c>
      <c r="P494" s="99">
        <f>Calc!AX494</f>
        <v>5.5878206631999996</v>
      </c>
      <c r="Q494" s="77">
        <f>Calc!BB494</f>
        <v>551.15661026142823</v>
      </c>
      <c r="R494" s="77">
        <f>Calc!BC494</f>
        <v>8.8694655698462448</v>
      </c>
      <c r="S494" s="1">
        <f>Input!E494</f>
        <v>0</v>
      </c>
    </row>
    <row r="495" spans="1:19" s="156" customFormat="1" x14ac:dyDescent="0.2">
      <c r="A495" s="156">
        <f>Input!A495</f>
        <v>9186</v>
      </c>
      <c r="B495" s="156" t="str">
        <f>Input!B495</f>
        <v>Hu1-13</v>
      </c>
      <c r="C495" s="157">
        <f>Calc!O495*1000</f>
        <v>13715.148610686785</v>
      </c>
      <c r="D495" s="157">
        <f>Calc!P495*1000</f>
        <v>3.0139719977480715</v>
      </c>
      <c r="E495" s="157">
        <f>Calc!X495</f>
        <v>0.9294705374144645</v>
      </c>
      <c r="F495" s="157">
        <f>Calc!Y495</f>
        <v>6.5738936438949347E-3</v>
      </c>
      <c r="G495" s="157">
        <f>Calc!AN495</f>
        <v>1.0050446234580632</v>
      </c>
      <c r="H495" s="157">
        <f>Calc!AO495</f>
        <v>3.6116960422796001E-3</v>
      </c>
      <c r="I495" s="158">
        <f>Calc!AH495</f>
        <v>45316.047852039643</v>
      </c>
      <c r="J495" s="158">
        <f>Calc!AI495</f>
        <v>359.36780117304033</v>
      </c>
      <c r="K495" s="159">
        <f>Calc!AJ495</f>
        <v>0.94493005399742813</v>
      </c>
      <c r="L495" s="159">
        <f>Calc!AK495</f>
        <v>3.5192738698959847</v>
      </c>
      <c r="M495" s="157" t="str">
        <f>Calc!AP495</f>
        <v>Out of range</v>
      </c>
      <c r="N495" s="157" t="e">
        <f>Calc!AQ495</f>
        <v>#VALUE!</v>
      </c>
      <c r="O495" s="157" t="str">
        <f>Calc!AW495</f>
        <v>Out of range</v>
      </c>
      <c r="P495" s="157">
        <f>Calc!AX495</f>
        <v>255.1239891436</v>
      </c>
      <c r="Q495" s="159" t="e">
        <f>Calc!BB495</f>
        <v>#VALUE!</v>
      </c>
      <c r="R495" s="159" t="e">
        <f>Calc!BC495</f>
        <v>#VALUE!</v>
      </c>
      <c r="S495" s="156">
        <f>Input!E495</f>
        <v>0</v>
      </c>
    </row>
    <row r="496" spans="1:19" x14ac:dyDescent="0.2">
      <c r="A496" s="1">
        <f>Input!A496</f>
        <v>9540</v>
      </c>
      <c r="B496" s="1" t="str">
        <f>Input!B496</f>
        <v>FL-L</v>
      </c>
      <c r="C496" s="99">
        <f>Calc!O496*1000</f>
        <v>82.842732987356385</v>
      </c>
      <c r="D496" s="99">
        <f>Calc!P496*1000</f>
        <v>7.7456723102400111E-3</v>
      </c>
      <c r="E496" s="99">
        <f>Calc!X496</f>
        <v>4.1190718545693761</v>
      </c>
      <c r="F496" s="99">
        <f>Calc!Y496</f>
        <v>9.8930478088594294E-3</v>
      </c>
      <c r="G496" s="99">
        <f>Calc!AN496</f>
        <v>1.1344226463686375</v>
      </c>
      <c r="H496" s="5">
        <f>Calc!AO496</f>
        <v>3.0676608137230974E-3</v>
      </c>
      <c r="I496" s="8">
        <f>Calc!AH496</f>
        <v>70.155870977854931</v>
      </c>
      <c r="J496" s="8">
        <f>Calc!AI496</f>
        <v>0.25365226255254281</v>
      </c>
      <c r="K496" s="77">
        <f>Calc!AJ496</f>
        <v>146.60091164143151</v>
      </c>
      <c r="L496" s="77">
        <f>Calc!AK496</f>
        <v>3.3885514738560119</v>
      </c>
      <c r="M496" s="99">
        <f>Calc!AP496</f>
        <v>325.70890000000003</v>
      </c>
      <c r="N496" s="99">
        <f>Calc!AQ496</f>
        <v>9.1556999999999995</v>
      </c>
      <c r="O496" s="99">
        <f>Calc!AW496</f>
        <v>324.73</v>
      </c>
      <c r="P496" s="99">
        <f>Calc!AX496</f>
        <v>8.4646221863999997</v>
      </c>
      <c r="Q496" s="77">
        <f>Calc!BB496</f>
        <v>367.05012055395065</v>
      </c>
      <c r="R496" s="77">
        <f>Calc!BC496</f>
        <v>12.210138810697577</v>
      </c>
      <c r="S496" s="1">
        <f>Input!E496</f>
        <v>0</v>
      </c>
    </row>
    <row r="497" spans="1:19" s="156" customFormat="1" x14ac:dyDescent="0.2">
      <c r="A497" s="156">
        <f>Input!A497</f>
        <v>9186</v>
      </c>
      <c r="B497" s="156" t="str">
        <f>Input!B497</f>
        <v>Hu1-13</v>
      </c>
      <c r="C497" s="157">
        <f>Calc!O497*1000</f>
        <v>13715.723359923119</v>
      </c>
      <c r="D497" s="157">
        <f>Calc!P497*1000</f>
        <v>3.0100922803196486</v>
      </c>
      <c r="E497" s="157">
        <f>Calc!X497</f>
        <v>0.93648626724423012</v>
      </c>
      <c r="F497" s="157">
        <f>Calc!Y497</f>
        <v>7.7187912524258199E-3</v>
      </c>
      <c r="G497" s="157">
        <f>Calc!AN497</f>
        <v>1.0075777050929113</v>
      </c>
      <c r="H497" s="157">
        <f>Calc!AO497</f>
        <v>3.4983576406409809E-3</v>
      </c>
      <c r="I497" s="158">
        <f>Calc!AH497</f>
        <v>45091.80760019338</v>
      </c>
      <c r="J497" s="158">
        <f>Calc!AI497</f>
        <v>403.16789610261941</v>
      </c>
      <c r="K497" s="159">
        <f>Calc!AJ497</f>
        <v>-1.785465384562035</v>
      </c>
      <c r="L497" s="159">
        <f>Calc!AK497</f>
        <v>3.0432556173103698</v>
      </c>
      <c r="M497" s="157" t="str">
        <f>Calc!AP497</f>
        <v>Out of range</v>
      </c>
      <c r="N497" s="157" t="e">
        <f>Calc!AQ497</f>
        <v>#VALUE!</v>
      </c>
      <c r="O497" s="157" t="str">
        <f>Calc!AW497</f>
        <v>Out of range</v>
      </c>
      <c r="P497" s="157">
        <f>Calc!AX497</f>
        <v>86.611265056899995</v>
      </c>
      <c r="Q497" s="159" t="e">
        <f>Calc!BB497</f>
        <v>#VALUE!</v>
      </c>
      <c r="R497" s="159" t="e">
        <f>Calc!BC497</f>
        <v>#VALUE!</v>
      </c>
      <c r="S497" s="156">
        <f>Input!E497</f>
        <v>0</v>
      </c>
    </row>
    <row r="498" spans="1:19" x14ac:dyDescent="0.2">
      <c r="A498" s="1">
        <f>Input!A498</f>
        <v>9541</v>
      </c>
      <c r="B498" s="1" t="str">
        <f>Input!B498</f>
        <v>FL-M</v>
      </c>
      <c r="C498" s="99">
        <f>Calc!O498*1000</f>
        <v>85.60228818883337</v>
      </c>
      <c r="D498" s="99">
        <f>Calc!P498*1000</f>
        <v>5.7436984548708356E-3</v>
      </c>
      <c r="E498" s="99">
        <f>Calc!X498</f>
        <v>1.2484864605678607</v>
      </c>
      <c r="F498" s="99">
        <f>Calc!Y498</f>
        <v>3.119801347413288E-3</v>
      </c>
      <c r="G498" s="99">
        <f>Calc!AN498</f>
        <v>1.1215245896801369</v>
      </c>
      <c r="H498" s="5">
        <f>Calc!AO498</f>
        <v>3.6104485349464153E-3</v>
      </c>
      <c r="I498" s="8">
        <f>Calc!AH498</f>
        <v>236.37810383994895</v>
      </c>
      <c r="J498" s="8">
        <f>Calc!AI498</f>
        <v>0.96317309843940768</v>
      </c>
      <c r="K498" s="77">
        <f>Calc!AJ498</f>
        <v>132.28449834873391</v>
      </c>
      <c r="L498" s="77">
        <f>Calc!AK498</f>
        <v>2.4764889421493295</v>
      </c>
      <c r="M498" s="99">
        <f>Calc!AP498</f>
        <v>334.39580000000001</v>
      </c>
      <c r="N498" s="99">
        <f>Calc!AQ498</f>
        <v>7.8967000000000001</v>
      </c>
      <c r="O498" s="99">
        <f>Calc!AW498</f>
        <v>334.10379999999998</v>
      </c>
      <c r="P498" s="99">
        <f>Calc!AX498</f>
        <v>8.7805910006999994</v>
      </c>
      <c r="Q498" s="77">
        <f>Calc!BB498</f>
        <v>340.09754167331903</v>
      </c>
      <c r="R498" s="77">
        <f>Calc!BC498</f>
        <v>10.572254201499693</v>
      </c>
      <c r="S498" s="1">
        <f>Input!E498</f>
        <v>0</v>
      </c>
    </row>
    <row r="499" spans="1:19" s="156" customFormat="1" x14ac:dyDescent="0.2">
      <c r="A499" s="156">
        <f>Input!A499</f>
        <v>9186</v>
      </c>
      <c r="B499" s="156" t="str">
        <f>Input!B499</f>
        <v>Hu1-13</v>
      </c>
      <c r="C499" s="157">
        <f>Calc!O499*1000</f>
        <v>13717.645936974648</v>
      </c>
      <c r="D499" s="157">
        <f>Calc!P499*1000</f>
        <v>2.2247811101476742</v>
      </c>
      <c r="E499" s="157">
        <f>Calc!X499</f>
        <v>0.92505651499380315</v>
      </c>
      <c r="F499" s="157">
        <f>Calc!Y499</f>
        <v>7.0473550747656788E-3</v>
      </c>
      <c r="G499" s="157">
        <f>Calc!AN499</f>
        <v>1.0044090206789986</v>
      </c>
      <c r="H499" s="157">
        <f>Calc!AO499</f>
        <v>4.2809074362435808E-3</v>
      </c>
      <c r="I499" s="158">
        <f>Calc!AH499</f>
        <v>45511.76935169458</v>
      </c>
      <c r="J499" s="158">
        <f>Calc!AI499</f>
        <v>397.22617114079145</v>
      </c>
      <c r="K499" s="159">
        <f>Calc!AJ499</f>
        <v>2.2950143562128211</v>
      </c>
      <c r="L499" s="159">
        <f>Calc!AK499</f>
        <v>3.0178112342190238</v>
      </c>
      <c r="M499" s="157" t="str">
        <f>Calc!AP499</f>
        <v>Out of range</v>
      </c>
      <c r="N499" s="157" t="e">
        <f>Calc!AQ499</f>
        <v>#VALUE!</v>
      </c>
      <c r="O499" s="157" t="str">
        <f>Calc!AW499</f>
        <v>Out of range</v>
      </c>
      <c r="P499" s="157">
        <f>Calc!AX499</f>
        <v>310.36347121609998</v>
      </c>
      <c r="Q499" s="159" t="e">
        <f>Calc!BB499</f>
        <v>#VALUE!</v>
      </c>
      <c r="R499" s="159" t="e">
        <f>Calc!BC499</f>
        <v>#VALUE!</v>
      </c>
      <c r="S499" s="156">
        <f>Input!E499</f>
        <v>0</v>
      </c>
    </row>
    <row r="500" spans="1:19" x14ac:dyDescent="0.2">
      <c r="A500" s="1">
        <f>Input!A500</f>
        <v>9542</v>
      </c>
      <c r="B500" s="1" t="str">
        <f>Input!B500</f>
        <v>FL-N</v>
      </c>
      <c r="C500" s="99">
        <f>Calc!O500*1000</f>
        <v>114.91571024353519</v>
      </c>
      <c r="D500" s="99">
        <f>Calc!P500*1000</f>
        <v>5.5370321164226396E-3</v>
      </c>
      <c r="E500" s="99">
        <f>Calc!X500</f>
        <v>1.2728420964858047</v>
      </c>
      <c r="F500" s="99">
        <f>Calc!Y500</f>
        <v>2.4915532128420765E-3</v>
      </c>
      <c r="G500" s="99">
        <f>Calc!AN500</f>
        <v>1.8599810496328943</v>
      </c>
      <c r="H500" s="5">
        <f>Calc!AO500</f>
        <v>4.3840080852052231E-3</v>
      </c>
      <c r="I500" s="8">
        <f>Calc!AH500</f>
        <v>515.47122877922777</v>
      </c>
      <c r="J500" s="8">
        <f>Calc!AI500</f>
        <v>1.5791356875427009</v>
      </c>
      <c r="K500" s="77">
        <f>Calc!AJ500</f>
        <v>712.22155268599272</v>
      </c>
      <c r="L500" s="77">
        <f>Calc!AK500</f>
        <v>1.7715288185018365</v>
      </c>
      <c r="M500" s="99">
        <f>Calc!AP500</f>
        <v>334.89659999999998</v>
      </c>
      <c r="N500" s="99">
        <f>Calc!AQ500</f>
        <v>3.9725000000000001</v>
      </c>
      <c r="O500" s="99">
        <f>Calc!AW500</f>
        <v>334.7919</v>
      </c>
      <c r="P500" s="99">
        <f>Calc!AX500</f>
        <v>4.2513197039000001</v>
      </c>
      <c r="Q500" s="77">
        <f>Calc!BB500</f>
        <v>1834.6543534096475</v>
      </c>
      <c r="R500" s="77">
        <f>Calc!BC500</f>
        <v>22.511676885518277</v>
      </c>
      <c r="S500" s="1">
        <f>Input!E500</f>
        <v>0</v>
      </c>
    </row>
    <row r="501" spans="1:19" s="156" customFormat="1" x14ac:dyDescent="0.2">
      <c r="A501" s="156">
        <f>Input!A501</f>
        <v>9186</v>
      </c>
      <c r="B501" s="156" t="str">
        <f>Input!B501</f>
        <v>Hu1-13</v>
      </c>
      <c r="C501" s="157">
        <f>Calc!O501*1000</f>
        <v>13714.481533137325</v>
      </c>
      <c r="D501" s="157">
        <f>Calc!P501*1000</f>
        <v>2.7087199267849571</v>
      </c>
      <c r="E501" s="157">
        <f>Calc!X501</f>
        <v>0.93439355633198595</v>
      </c>
      <c r="F501" s="157">
        <f>Calc!Y501</f>
        <v>4.8973236987054922E-3</v>
      </c>
      <c r="G501" s="157">
        <f>Calc!AN501</f>
        <v>1.0047727935853965</v>
      </c>
      <c r="H501" s="157">
        <f>Calc!AO501</f>
        <v>4.2142931108994936E-3</v>
      </c>
      <c r="I501" s="158">
        <f>Calc!AH501</f>
        <v>45062.908452552554</v>
      </c>
      <c r="J501" s="158">
        <f>Calc!AI501</f>
        <v>302.3680395217894</v>
      </c>
      <c r="K501" s="159">
        <f>Calc!AJ501</f>
        <v>-1.6000506160145367</v>
      </c>
      <c r="L501" s="159">
        <f>Calc!AK501</f>
        <v>2.3476797005449557</v>
      </c>
      <c r="M501" s="157" t="str">
        <f>Calc!AP501</f>
        <v>Out of range</v>
      </c>
      <c r="N501" s="157" t="e">
        <f>Calc!AQ501</f>
        <v>#VALUE!</v>
      </c>
      <c r="O501" s="157" t="str">
        <f>Calc!AW501</f>
        <v>Out of range</v>
      </c>
      <c r="P501" s="157">
        <f>Calc!AX501</f>
        <v>195.70472032820001</v>
      </c>
      <c r="Q501" s="159" t="e">
        <f>Calc!BB501</f>
        <v>#VALUE!</v>
      </c>
      <c r="R501" s="159" t="e">
        <f>Calc!BC501</f>
        <v>#VALUE!</v>
      </c>
      <c r="S501" s="156">
        <f>Input!E501</f>
        <v>0</v>
      </c>
    </row>
    <row r="502" spans="1:19" x14ac:dyDescent="0.2">
      <c r="A502" s="1">
        <f>Input!A502</f>
        <v>9543</v>
      </c>
      <c r="B502" s="1" t="str">
        <f>Input!B502</f>
        <v>FL-O</v>
      </c>
      <c r="C502" s="99">
        <f>Calc!O502*1000</f>
        <v>71.172059326743351</v>
      </c>
      <c r="D502" s="99">
        <f>Calc!P502*1000</f>
        <v>4.0656144130704914E-3</v>
      </c>
      <c r="E502" s="99">
        <f>Calc!X502</f>
        <v>0.10898126795706908</v>
      </c>
      <c r="F502" s="99">
        <f>Calc!Y502</f>
        <v>2.0214390422316293E-4</v>
      </c>
      <c r="G502" s="99">
        <f>Calc!AN502</f>
        <v>4.5776179301899411</v>
      </c>
      <c r="H502" s="5">
        <f>Calc!AO502</f>
        <v>9.2075929022796855E-3</v>
      </c>
      <c r="I502" s="8">
        <f>Calc!AH502</f>
        <v>9186.1752518299036</v>
      </c>
      <c r="J502" s="8">
        <f>Calc!AI502</f>
        <v>25.128994662512774</v>
      </c>
      <c r="K502" s="77">
        <f>Calc!AJ502</f>
        <v>4024.9813138308818</v>
      </c>
      <c r="L502" s="77">
        <f>Calc!AK502</f>
        <v>2.5045584254632463</v>
      </c>
      <c r="M502" s="99">
        <f>Calc!AP502</f>
        <v>166.6567</v>
      </c>
      <c r="N502" s="99">
        <f>Calc!AQ502</f>
        <v>0.63460000000000005</v>
      </c>
      <c r="O502" s="99">
        <f>Calc!AW502</f>
        <v>166.65119999999999</v>
      </c>
      <c r="P502" s="99">
        <f>Calc!AX502</f>
        <v>0.68315104520000003</v>
      </c>
      <c r="Q502" s="77">
        <f>Calc!BB502</f>
        <v>6446.4304234589463</v>
      </c>
      <c r="R502" s="77">
        <f>Calc!BC502</f>
        <v>13.077118517084154</v>
      </c>
      <c r="S502" s="1">
        <f>Input!E502</f>
        <v>0</v>
      </c>
    </row>
    <row r="503" spans="1:19" s="156" customFormat="1" x14ac:dyDescent="0.2">
      <c r="A503" s="156">
        <f>Input!A503</f>
        <v>9186</v>
      </c>
      <c r="B503" s="156" t="str">
        <f>Input!B503</f>
        <v>Hu1-13</v>
      </c>
      <c r="C503" s="157">
        <f>Calc!O503*1000</f>
        <v>13711.071732058987</v>
      </c>
      <c r="D503" s="157">
        <f>Calc!P503*1000</f>
        <v>2.7716963178313558</v>
      </c>
      <c r="E503" s="157">
        <f>Calc!X503</f>
        <v>0.93094690527516566</v>
      </c>
      <c r="F503" s="157">
        <f>Calc!Y503</f>
        <v>5.7396866800855026E-3</v>
      </c>
      <c r="G503" s="157">
        <f>Calc!AN503</f>
        <v>1.0064756115446027</v>
      </c>
      <c r="H503" s="157">
        <f>Calc!AO503</f>
        <v>3.6278501994249385E-3</v>
      </c>
      <c r="I503" s="158">
        <f>Calc!AH503</f>
        <v>45295.132913303773</v>
      </c>
      <c r="J503" s="158">
        <f>Calc!AI503</f>
        <v>323.35817196161838</v>
      </c>
      <c r="K503" s="159">
        <f>Calc!AJ503</f>
        <v>-1.314420903466007</v>
      </c>
      <c r="L503" s="159">
        <f>Calc!AK503</f>
        <v>3.3837722876429988</v>
      </c>
      <c r="M503" s="157" t="str">
        <f>Calc!AP503</f>
        <v>Out of range</v>
      </c>
      <c r="N503" s="157" t="e">
        <f>Calc!AQ503</f>
        <v>#VALUE!</v>
      </c>
      <c r="O503" s="157" t="str">
        <f>Calc!AW503</f>
        <v>Out of range</v>
      </c>
      <c r="P503" s="157">
        <f>Calc!AX503</f>
        <v>168.6558431581</v>
      </c>
      <c r="Q503" s="159" t="e">
        <f>Calc!BB503</f>
        <v>#VALUE!</v>
      </c>
      <c r="R503" s="159" t="e">
        <f>Calc!BC503</f>
        <v>#VALUE!</v>
      </c>
      <c r="S503" s="156">
        <f>Input!E503</f>
        <v>0</v>
      </c>
    </row>
    <row r="504" spans="1:19" x14ac:dyDescent="0.2">
      <c r="A504" s="1">
        <f>Input!A504</f>
        <v>9544</v>
      </c>
      <c r="B504" s="1" t="str">
        <f>Input!B504</f>
        <v>FL-P</v>
      </c>
      <c r="C504" s="99">
        <f>Calc!O504*1000</f>
        <v>92.341565073346032</v>
      </c>
      <c r="D504" s="99">
        <f>Calc!P504*1000</f>
        <v>5.4966299145268686E-3</v>
      </c>
      <c r="E504" s="99">
        <f>Calc!X504</f>
        <v>0.33513513091184649</v>
      </c>
      <c r="F504" s="99">
        <f>Calc!Y504</f>
        <v>5.0470440712658431E-4</v>
      </c>
      <c r="G504" s="99">
        <f>Calc!AN504</f>
        <v>4.9969572206252417</v>
      </c>
      <c r="H504" s="5">
        <f>Calc!AO504</f>
        <v>7.8744673733750371E-3</v>
      </c>
      <c r="I504" s="8">
        <f>Calc!AH504</f>
        <v>4224.8111173782127</v>
      </c>
      <c r="J504" s="8">
        <f>Calc!AI504</f>
        <v>9.2055541644772934</v>
      </c>
      <c r="K504" s="77">
        <f>Calc!AJ504</f>
        <v>3178.9057025517923</v>
      </c>
      <c r="L504" s="77">
        <f>Calc!AK504</f>
        <v>2.638777111140822</v>
      </c>
      <c r="M504" s="99">
        <f>Calc!AP504</f>
        <v>334.20209999999997</v>
      </c>
      <c r="N504" s="99">
        <f>Calc!AQ504</f>
        <v>1.8811</v>
      </c>
      <c r="O504" s="99">
        <f>Calc!AW504</f>
        <v>334.19150000000002</v>
      </c>
      <c r="P504" s="99">
        <f>Calc!AX504</f>
        <v>2.0258824258999999</v>
      </c>
      <c r="Q504" s="77">
        <f>Calc!BB504</f>
        <v>8174.8507139434441</v>
      </c>
      <c r="R504" s="77">
        <f>Calc!BC504</f>
        <v>47.29649535559124</v>
      </c>
      <c r="S504" s="1">
        <f>Input!E504</f>
        <v>0</v>
      </c>
    </row>
    <row r="505" spans="1:19" s="156" customFormat="1" x14ac:dyDescent="0.2">
      <c r="A505" s="156">
        <f>Input!A505</f>
        <v>9186</v>
      </c>
      <c r="B505" s="156" t="str">
        <f>Input!B505</f>
        <v>Hu1-13</v>
      </c>
      <c r="C505" s="157">
        <f>Calc!O505*1000</f>
        <v>13716.056124113906</v>
      </c>
      <c r="D505" s="157">
        <f>Calc!P505*1000</f>
        <v>2.5679942973915497</v>
      </c>
      <c r="E505" s="157">
        <f>Calc!X505</f>
        <v>0.94445767471320918</v>
      </c>
      <c r="F505" s="157">
        <f>Calc!Y505</f>
        <v>1.5545061913064378E-2</v>
      </c>
      <c r="G505" s="157">
        <f>Calc!AN505</f>
        <v>1.00193540022704</v>
      </c>
      <c r="H505" s="157">
        <f>Calc!AO505</f>
        <v>3.4816702475275393E-3</v>
      </c>
      <c r="I505" s="158">
        <f>Calc!AH505</f>
        <v>44461.925540756478</v>
      </c>
      <c r="J505" s="158">
        <f>Calc!AI505</f>
        <v>747.89530618598155</v>
      </c>
      <c r="K505" s="159">
        <f>Calc!AJ505</f>
        <v>0.61709707457335838</v>
      </c>
      <c r="L505" s="159">
        <f>Calc!AK505</f>
        <v>2.2990693415760921</v>
      </c>
      <c r="M505" s="157" t="str">
        <f>Calc!AP505</f>
        <v>Out of range</v>
      </c>
      <c r="N505" s="157" t="e">
        <f>Calc!AQ505</f>
        <v>#VALUE!</v>
      </c>
      <c r="O505" s="157" t="str">
        <f>Calc!AW505</f>
        <v>Out of range</v>
      </c>
      <c r="P505" s="157">
        <f>Calc!AX505</f>
        <v>327.8155495117</v>
      </c>
      <c r="Q505" s="159" t="e">
        <f>Calc!BB505</f>
        <v>#VALUE!</v>
      </c>
      <c r="R505" s="159" t="e">
        <f>Calc!BC505</f>
        <v>#VALUE!</v>
      </c>
      <c r="S505" s="156">
        <f>Input!E505</f>
        <v>0</v>
      </c>
    </row>
    <row r="506" spans="1:19" x14ac:dyDescent="0.2">
      <c r="A506" s="1">
        <f>Input!A506</f>
        <v>9545</v>
      </c>
      <c r="B506" s="1" t="str">
        <f>Input!B506</f>
        <v>FL-Q</v>
      </c>
      <c r="C506" s="99">
        <f>Calc!O506*1000</f>
        <v>156.31076896507352</v>
      </c>
      <c r="D506" s="99">
        <f>Calc!P506*1000</f>
        <v>8.5697025700137153E-3</v>
      </c>
      <c r="E506" s="99">
        <f>Calc!X506</f>
        <v>2.3339958702865968E-2</v>
      </c>
      <c r="F506" s="99">
        <f>Calc!Y506</f>
        <v>5.8208279996808422E-5</v>
      </c>
      <c r="G506" s="99">
        <f>Calc!AN506</f>
        <v>2.2164012285538912</v>
      </c>
      <c r="H506" s="5">
        <f>Calc!AO506</f>
        <v>4.4948270822961611E-3</v>
      </c>
      <c r="I506" s="8">
        <f>Calc!AH506</f>
        <v>45552.414435944593</v>
      </c>
      <c r="J506" s="8">
        <f>Calc!AI506</f>
        <v>146.40275213157585</v>
      </c>
      <c r="K506" s="77">
        <f>Calc!AJ506</f>
        <v>1563.7538108779099</v>
      </c>
      <c r="L506" s="77">
        <f>Calc!AK506</f>
        <v>1.6960617509701403</v>
      </c>
      <c r="M506" s="99">
        <f>Calc!AP506</f>
        <v>160.94999999999999</v>
      </c>
      <c r="N506" s="99">
        <f>Calc!AQ506</f>
        <v>0.64259999999999995</v>
      </c>
      <c r="O506" s="99">
        <f>Calc!AW506</f>
        <v>160.94880000000001</v>
      </c>
      <c r="P506" s="99">
        <f>Calc!AX506</f>
        <v>0.63362371910000004</v>
      </c>
      <c r="Q506" s="77">
        <f>Calc!BB506</f>
        <v>2464.4750250929592</v>
      </c>
      <c r="R506" s="77">
        <f>Calc!BC506</f>
        <v>5.1597539001954145</v>
      </c>
      <c r="S506" s="1">
        <f>Input!E506</f>
        <v>0</v>
      </c>
    </row>
    <row r="507" spans="1:19" s="156" customFormat="1" x14ac:dyDescent="0.2">
      <c r="A507" s="156">
        <f>Input!A507</f>
        <v>9186</v>
      </c>
      <c r="B507" s="156" t="str">
        <f>Input!B507</f>
        <v>Hu1-13</v>
      </c>
      <c r="C507" s="157">
        <f>Calc!O507*1000</f>
        <v>13716.99686782953</v>
      </c>
      <c r="D507" s="157">
        <f>Calc!P507*1000</f>
        <v>2.6390331328400776</v>
      </c>
      <c r="E507" s="157">
        <f>Calc!X507</f>
        <v>0.94264849580688337</v>
      </c>
      <c r="F507" s="157">
        <f>Calc!Y507</f>
        <v>5.8952609335538621E-3</v>
      </c>
      <c r="G507" s="157">
        <f>Calc!AN507</f>
        <v>1.0067059823409648</v>
      </c>
      <c r="H507" s="157">
        <f>Calc!AO507</f>
        <v>4.9065142237251684E-3</v>
      </c>
      <c r="I507" s="158">
        <f>Calc!AH507</f>
        <v>44762.434888530719</v>
      </c>
      <c r="J507" s="158">
        <f>Calc!AI507</f>
        <v>354.80799820128448</v>
      </c>
      <c r="K507" s="159">
        <f>Calc!AJ507</f>
        <v>1.9347260187920767</v>
      </c>
      <c r="L507" s="159">
        <f>Calc!AK507</f>
        <v>3.1046577517294329</v>
      </c>
      <c r="M507" s="157" t="str">
        <f>Calc!AP507</f>
        <v>Out of range</v>
      </c>
      <c r="N507" s="157" t="e">
        <f>Calc!AQ507</f>
        <v>#VALUE!</v>
      </c>
      <c r="O507" s="157" t="str">
        <f>Calc!AW507</f>
        <v>Out of range</v>
      </c>
      <c r="P507" s="157">
        <f>Calc!AX507</f>
        <v>272.3291038795</v>
      </c>
      <c r="Q507" s="159" t="e">
        <f>Calc!BB507</f>
        <v>#VALUE!</v>
      </c>
      <c r="R507" s="159" t="e">
        <f>Calc!BC507</f>
        <v>#VALUE!</v>
      </c>
      <c r="S507" s="156">
        <f>Input!E507</f>
        <v>0</v>
      </c>
    </row>
    <row r="508" spans="1:19" x14ac:dyDescent="0.2">
      <c r="A508" s="1">
        <f>Input!A508</f>
        <v>9546</v>
      </c>
      <c r="B508" s="1" t="str">
        <f>Input!B508</f>
        <v>M39_151-60 Top</v>
      </c>
      <c r="C508" s="99">
        <f>Calc!O508*1000</f>
        <v>513.26153680740754</v>
      </c>
      <c r="D508" s="99">
        <f>Calc!P508*1000</f>
        <v>1.8274681966830672E-2</v>
      </c>
      <c r="E508" s="99">
        <f>Calc!X508</f>
        <v>0.11777109894837466</v>
      </c>
      <c r="F508" s="99">
        <f>Calc!Y508</f>
        <v>2.3096291610012987E-4</v>
      </c>
      <c r="G508" s="99">
        <f>Calc!AN508</f>
        <v>1.4232383747454316</v>
      </c>
      <c r="H508" s="5">
        <f>Calc!AO508</f>
        <v>3.5396206120743815E-3</v>
      </c>
      <c r="I508" s="8">
        <f>Calc!AH508</f>
        <v>19053.534150693555</v>
      </c>
      <c r="J508" s="8">
        <f>Calc!AI508</f>
        <v>60.342801766782763</v>
      </c>
      <c r="K508" s="77">
        <f>Calc!AJ508</f>
        <v>353.0042617600688</v>
      </c>
      <c r="L508" s="77">
        <f>Calc!AK508</f>
        <v>0.71682269388466902</v>
      </c>
      <c r="M508" s="99">
        <f>Calc!AP508</f>
        <v>362.89690000000002</v>
      </c>
      <c r="N508" s="99">
        <f>Calc!AQ508</f>
        <v>5.5560999999999998</v>
      </c>
      <c r="O508" s="99">
        <f>Calc!AW508</f>
        <v>362.8938</v>
      </c>
      <c r="P508" s="99">
        <f>Calc!AX508</f>
        <v>5.4627004711999998</v>
      </c>
      <c r="Q508" s="77">
        <f>Calc!BB508</f>
        <v>984.49308755041807</v>
      </c>
      <c r="R508" s="77">
        <f>Calc!BC508</f>
        <v>15.330720029992502</v>
      </c>
      <c r="S508" s="1">
        <f>Input!E508</f>
        <v>0</v>
      </c>
    </row>
    <row r="509" spans="1:19" s="156" customFormat="1" x14ac:dyDescent="0.2">
      <c r="A509" s="156">
        <f>Input!A509</f>
        <v>9186</v>
      </c>
      <c r="B509" s="156" t="str">
        <f>Input!B509</f>
        <v>Hu1-13</v>
      </c>
      <c r="C509" s="157">
        <f>Calc!O509*1000</f>
        <v>13710.823623468885</v>
      </c>
      <c r="D509" s="157">
        <f>Calc!P509*1000</f>
        <v>2.5427691689370393</v>
      </c>
      <c r="E509" s="157">
        <f>Calc!X509</f>
        <v>0.92748844689406407</v>
      </c>
      <c r="F509" s="157">
        <f>Calc!Y509</f>
        <v>6.0232314114962429E-3</v>
      </c>
      <c r="G509" s="157">
        <f>Calc!AN509</f>
        <v>1.0038960101640451</v>
      </c>
      <c r="H509" s="157">
        <f>Calc!AO509</f>
        <v>3.256796860166816E-3</v>
      </c>
      <c r="I509" s="158">
        <f>Calc!AH509</f>
        <v>45346.686236033034</v>
      </c>
      <c r="J509" s="158">
        <f>Calc!AI509</f>
        <v>329.08043865404494</v>
      </c>
      <c r="K509" s="159">
        <f>Calc!AJ509</f>
        <v>9.9897163763351671E-4</v>
      </c>
      <c r="L509" s="159">
        <f>Calc!AK509</f>
        <v>2.6756710733443274</v>
      </c>
      <c r="M509" s="157" t="str">
        <f>Calc!AP509</f>
        <v>Out of range</v>
      </c>
      <c r="N509" s="157" t="e">
        <f>Calc!AQ509</f>
        <v>#VALUE!</v>
      </c>
      <c r="O509" s="157" t="str">
        <f>Calc!AW509</f>
        <v>Out of range</v>
      </c>
      <c r="P509" s="157">
        <f>Calc!AX509</f>
        <v>255.61674219229999</v>
      </c>
      <c r="Q509" s="159" t="e">
        <f>Calc!BB509</f>
        <v>#VALUE!</v>
      </c>
      <c r="R509" s="159" t="e">
        <f>Calc!BC509</f>
        <v>#VALUE!</v>
      </c>
      <c r="S509" s="156">
        <f>Input!E509</f>
        <v>0</v>
      </c>
    </row>
    <row r="510" spans="1:19" x14ac:dyDescent="0.2">
      <c r="A510" s="1">
        <f>Input!A510</f>
        <v>9547</v>
      </c>
      <c r="B510" s="1" t="str">
        <f>Input!B510</f>
        <v>M39_151-60 Bottom</v>
      </c>
      <c r="C510" s="99">
        <f>Calc!O510*1000</f>
        <v>570.93037149523707</v>
      </c>
      <c r="D510" s="99">
        <f>Calc!P510*1000</f>
        <v>2.8346967037073133E-2</v>
      </c>
      <c r="E510" s="99">
        <f>Calc!X510</f>
        <v>0.43110138870651421</v>
      </c>
      <c r="F510" s="99">
        <f>Calc!Y510</f>
        <v>1.136280662455628E-3</v>
      </c>
      <c r="G510" s="99">
        <f>Calc!AN510</f>
        <v>1.3404653857317985</v>
      </c>
      <c r="H510" s="5">
        <f>Calc!AO510</f>
        <v>3.6634111551796895E-3</v>
      </c>
      <c r="I510" s="8">
        <f>Calc!AH510</f>
        <v>5445.6515535610743</v>
      </c>
      <c r="J510" s="8">
        <f>Calc!AI510</f>
        <v>20.674648279896868</v>
      </c>
      <c r="K510" s="77">
        <f>Calc!AJ510</f>
        <v>280.67189341431111</v>
      </c>
      <c r="L510" s="77">
        <f>Calc!AK510</f>
        <v>0.72681806219786516</v>
      </c>
      <c r="M510" s="99">
        <f>Calc!AP510</f>
        <v>383.79840000000002</v>
      </c>
      <c r="N510" s="99">
        <f>Calc!AQ510</f>
        <v>7.5313999999999997</v>
      </c>
      <c r="O510" s="99">
        <f>Calc!AW510</f>
        <v>383.78739999999999</v>
      </c>
      <c r="P510" s="99">
        <f>Calc!AX510</f>
        <v>7.6428140244999998</v>
      </c>
      <c r="Q510" s="77">
        <f>Calc!BB510</f>
        <v>830.38103738937264</v>
      </c>
      <c r="R510" s="77">
        <f>Calc!BC510</f>
        <v>18.065398753278551</v>
      </c>
      <c r="S510" s="1">
        <f>Input!E510</f>
        <v>0</v>
      </c>
    </row>
    <row r="511" spans="1:19" s="156" customFormat="1" x14ac:dyDescent="0.2">
      <c r="A511" s="156">
        <f>Input!A511</f>
        <v>9186</v>
      </c>
      <c r="B511" s="156" t="str">
        <f>Input!B511</f>
        <v>Hu1-13</v>
      </c>
      <c r="C511" s="157">
        <f>Calc!O511*1000</f>
        <v>13710.823623468885</v>
      </c>
      <c r="D511" s="157">
        <f>Calc!P511*1000</f>
        <v>2.5427691689370393</v>
      </c>
      <c r="E511" s="157">
        <f>Calc!X511</f>
        <v>0.92748844689406407</v>
      </c>
      <c r="F511" s="157">
        <f>Calc!Y511</f>
        <v>6.0232314114962429E-3</v>
      </c>
      <c r="G511" s="157">
        <f>Calc!AN511</f>
        <v>1.0038960101640451</v>
      </c>
      <c r="H511" s="157">
        <f>Calc!AO511</f>
        <v>3.256796860166816E-3</v>
      </c>
      <c r="I511" s="158">
        <f>Calc!AH511</f>
        <v>45346.686236033034</v>
      </c>
      <c r="J511" s="158">
        <f>Calc!AI511</f>
        <v>329.08043865404494</v>
      </c>
      <c r="K511" s="159">
        <f>Calc!AJ511</f>
        <v>9.9897163763351671E-4</v>
      </c>
      <c r="L511" s="159">
        <f>Calc!AK511</f>
        <v>2.6756710733443274</v>
      </c>
      <c r="M511" s="157" t="str">
        <f>Calc!AP511</f>
        <v>Out of range</v>
      </c>
      <c r="N511" s="157" t="e">
        <f>Calc!AQ511</f>
        <v>#VALUE!</v>
      </c>
      <c r="O511" s="157" t="str">
        <f>Calc!AW511</f>
        <v>Out of range</v>
      </c>
      <c r="P511" s="157">
        <f>Calc!AX511</f>
        <v>276.4717985195</v>
      </c>
      <c r="Q511" s="159" t="e">
        <f>Calc!BB511</f>
        <v>#VALUE!</v>
      </c>
      <c r="R511" s="159" t="e">
        <f>Calc!BC511</f>
        <v>#VALUE!</v>
      </c>
      <c r="S511" s="156">
        <f>Input!E511</f>
        <v>0</v>
      </c>
    </row>
    <row r="512" spans="1:19" x14ac:dyDescent="0.2">
      <c r="A512" s="56"/>
      <c r="B512" s="56"/>
      <c r="C512" s="106"/>
      <c r="D512" s="106"/>
      <c r="E512" s="106"/>
      <c r="F512" s="106"/>
      <c r="G512" s="106"/>
      <c r="H512" s="70"/>
      <c r="I512" s="72"/>
      <c r="J512" s="72"/>
      <c r="K512" s="107"/>
      <c r="L512" s="107"/>
      <c r="M512" s="106"/>
      <c r="N512" s="106"/>
      <c r="O512" s="106"/>
      <c r="P512" s="106"/>
      <c r="Q512" s="107"/>
      <c r="R512" s="107"/>
      <c r="S512" s="56"/>
    </row>
    <row r="513" spans="1:19" s="156" customFormat="1" x14ac:dyDescent="0.2">
      <c r="A513" s="156">
        <f>Input!A513</f>
        <v>9186</v>
      </c>
      <c r="B513" s="156" t="str">
        <f>Input!B513</f>
        <v>Hu1-13</v>
      </c>
      <c r="C513" s="157">
        <f>Calc!O513*1000</f>
        <v>13713.624786555873</v>
      </c>
      <c r="D513" s="157">
        <f>Calc!P513*1000</f>
        <v>2.3377619329692192</v>
      </c>
      <c r="E513" s="157">
        <f>Calc!X513</f>
        <v>0.92086260825439092</v>
      </c>
      <c r="F513" s="157">
        <f>Calc!Y513</f>
        <v>4.4785463877540926E-3</v>
      </c>
      <c r="G513" s="157">
        <f>Calc!AN513</f>
        <v>0.99816624693429001</v>
      </c>
      <c r="H513" s="157">
        <f>Calc!AO513</f>
        <v>3.7885801667437657E-3</v>
      </c>
      <c r="I513" s="158">
        <f>Calc!AH513</f>
        <v>45421.565268726794</v>
      </c>
      <c r="J513" s="158">
        <f>Calc!AI513</f>
        <v>280.10772652272408</v>
      </c>
      <c r="K513" s="159">
        <f>Calc!AJ513</f>
        <v>-0.24358004932045763</v>
      </c>
      <c r="L513" s="159">
        <f>Calc!AK513</f>
        <v>1.6664135462727316</v>
      </c>
      <c r="M513" s="157">
        <f>Calc!AP513</f>
        <v>711.11109999999996</v>
      </c>
      <c r="N513" s="157" t="e">
        <f>Calc!AQ513</f>
        <v>#VALUE!</v>
      </c>
      <c r="O513" s="157">
        <f>Calc!AW513</f>
        <v>711.10929999999996</v>
      </c>
      <c r="P513" s="157">
        <f>Calc!AX513</f>
        <v>323.30144274740002</v>
      </c>
      <c r="Q513" s="159">
        <f>Calc!BB513</f>
        <v>-1.8175665913716275</v>
      </c>
      <c r="R513" s="159">
        <f>Calc!BC513</f>
        <v>12.545007951187248</v>
      </c>
      <c r="S513" s="156">
        <f>Input!E513</f>
        <v>0</v>
      </c>
    </row>
    <row r="514" spans="1:19" x14ac:dyDescent="0.2">
      <c r="A514" s="1">
        <f>Input!A514</f>
        <v>9588</v>
      </c>
      <c r="B514" s="1" t="str">
        <f>Input!B514</f>
        <v>ALMY</v>
      </c>
      <c r="C514" s="99">
        <f>Calc!O514*1000</f>
        <v>51.906796556041179</v>
      </c>
      <c r="D514" s="99">
        <f>Calc!P514*1000</f>
        <v>4.4981617322352625E-3</v>
      </c>
      <c r="E514" s="99">
        <f>Calc!X514</f>
        <v>0.11564759098455354</v>
      </c>
      <c r="F514" s="99">
        <f>Calc!Y514</f>
        <v>2.0904423296165203E-4</v>
      </c>
      <c r="G514" s="99">
        <f>Calc!AN514</f>
        <v>0.75819760041632878</v>
      </c>
      <c r="H514" s="5">
        <f>Calc!AO514</f>
        <v>3.25842527486306E-3</v>
      </c>
      <c r="I514" s="8">
        <f>Calc!AH514</f>
        <v>1040.1155309287133</v>
      </c>
      <c r="J514" s="8">
        <f>Calc!AI514</f>
        <v>4.8484569242112405</v>
      </c>
      <c r="K514" s="77">
        <f>Calc!AJ514</f>
        <v>-165.93160547742812</v>
      </c>
      <c r="L514" s="77">
        <f>Calc!AK514</f>
        <v>4.0090054889409066</v>
      </c>
      <c r="M514" s="99">
        <f>Calc!AP514</f>
        <v>459.36840000000001</v>
      </c>
      <c r="N514" s="99" t="e">
        <f>Calc!AQ514</f>
        <v>#VALUE!</v>
      </c>
      <c r="O514" s="99">
        <f>Calc!AW514</f>
        <v>459.21600000000001</v>
      </c>
      <c r="P514" s="99">
        <f>Calc!AX514</f>
        <v>210.6955378701</v>
      </c>
      <c r="Q514" s="77">
        <f>Calc!BB514</f>
        <v>-607.56421240362329</v>
      </c>
      <c r="R514" s="77">
        <f>Calc!BC514</f>
        <v>362.09534609770435</v>
      </c>
      <c r="S514" s="1">
        <f>Input!E514</f>
        <v>0</v>
      </c>
    </row>
    <row r="515" spans="1:19" s="156" customFormat="1" x14ac:dyDescent="0.2">
      <c r="A515" s="156">
        <f>Input!A515</f>
        <v>9186</v>
      </c>
      <c r="B515" s="156" t="str">
        <f>Input!B515</f>
        <v>Hu1-13</v>
      </c>
      <c r="C515" s="157">
        <f>Calc!O515*1000</f>
        <v>13713.769265939831</v>
      </c>
      <c r="D515" s="157">
        <f>Calc!P515*1000</f>
        <v>1.6965597323152144</v>
      </c>
      <c r="E515" s="157">
        <f>Calc!X515</f>
        <v>0.92655298992588619</v>
      </c>
      <c r="F515" s="157">
        <f>Calc!Y515</f>
        <v>5.3321634887254499E-3</v>
      </c>
      <c r="G515" s="157">
        <f>Calc!AN515</f>
        <v>1.0023392199132963</v>
      </c>
      <c r="H515" s="157">
        <f>Calc!AO515</f>
        <v>2.838945942274582E-3</v>
      </c>
      <c r="I515" s="158">
        <f>Calc!AH515</f>
        <v>45331.813415792472</v>
      </c>
      <c r="J515" s="158">
        <f>Calc!AI515</f>
        <v>290.70705348446563</v>
      </c>
      <c r="K515" s="159">
        <f>Calc!AJ515</f>
        <v>1.9004430444389264</v>
      </c>
      <c r="L515" s="159">
        <f>Calc!AK515</f>
        <v>2.307867867662297</v>
      </c>
      <c r="M515" s="157">
        <f>Calc!AP515</f>
        <v>855.10990000000004</v>
      </c>
      <c r="N515" s="157" t="e">
        <f>Calc!AQ515</f>
        <v>#VALUE!</v>
      </c>
      <c r="O515" s="157">
        <f>Calc!AW515</f>
        <v>855.10810000000004</v>
      </c>
      <c r="P515" s="157">
        <f>Calc!AX515</f>
        <v>342.49369856250001</v>
      </c>
      <c r="Q515" s="159">
        <f>Calc!BB515</f>
        <v>21.303663714580363</v>
      </c>
      <c r="R515" s="159">
        <f>Calc!BC515</f>
        <v>33.084070751626918</v>
      </c>
      <c r="S515" s="156">
        <f>Input!E515</f>
        <v>0</v>
      </c>
    </row>
    <row r="516" spans="1:19" x14ac:dyDescent="0.2">
      <c r="A516" s="1">
        <f>Input!A516</f>
        <v>6783</v>
      </c>
      <c r="B516" s="1" t="str">
        <f>Input!B516</f>
        <v>M39.151/10-1b Top</v>
      </c>
      <c r="C516" s="99">
        <f>Calc!O516*1000</f>
        <v>56.868857125268498</v>
      </c>
      <c r="D516" s="99">
        <f>Calc!P516*1000</f>
        <v>5.1885551068281957E-3</v>
      </c>
      <c r="E516" s="99">
        <f>Calc!X516</f>
        <v>2.0189321837946754</v>
      </c>
      <c r="F516" s="99">
        <f>Calc!Y516</f>
        <v>4.0954445402577276E-3</v>
      </c>
      <c r="G516" s="99">
        <f>Calc!AN516</f>
        <v>2.5939497399574463</v>
      </c>
      <c r="H516" s="5">
        <f>Calc!AO516</f>
        <v>5.5542617095577923E-3</v>
      </c>
      <c r="I516" s="8">
        <f>Calc!AH516</f>
        <v>223.9169766176</v>
      </c>
      <c r="J516" s="8">
        <f>Calc!AI516</f>
        <v>0.6601362013980393</v>
      </c>
      <c r="K516" s="77">
        <f>Calc!AJ516</f>
        <v>1866.2560931581434</v>
      </c>
      <c r="L516" s="77">
        <f>Calc!AK516</f>
        <v>4.1920486531398211</v>
      </c>
      <c r="M516" s="99">
        <f>Calc!AP516</f>
        <v>173.32159999999999</v>
      </c>
      <c r="N516" s="99">
        <f>Calc!AQ516</f>
        <v>0.90749999999999997</v>
      </c>
      <c r="O516" s="99">
        <f>Calc!AW516</f>
        <v>173.08619999999999</v>
      </c>
      <c r="P516" s="99">
        <f>Calc!AX516</f>
        <v>0.83676506699999997</v>
      </c>
      <c r="Q516" s="77">
        <f>Calc!BB516</f>
        <v>3043.8643071271649</v>
      </c>
      <c r="R516" s="77">
        <f>Calc!BC516</f>
        <v>9.928109880678905</v>
      </c>
      <c r="S516" s="1">
        <f>Input!E516</f>
        <v>0</v>
      </c>
    </row>
    <row r="517" spans="1:19" s="156" customFormat="1" x14ac:dyDescent="0.2">
      <c r="A517" s="156">
        <f>Input!A517</f>
        <v>9186</v>
      </c>
      <c r="B517" s="156" t="str">
        <f>Input!B517</f>
        <v>Hu1-13</v>
      </c>
      <c r="C517" s="157">
        <f>Calc!O517*1000</f>
        <v>13711.978112440012</v>
      </c>
      <c r="D517" s="157">
        <f>Calc!P517*1000</f>
        <v>2.0116741692662985</v>
      </c>
      <c r="E517" s="157">
        <f>Calc!X517</f>
        <v>0.92599906239580787</v>
      </c>
      <c r="F517" s="157">
        <f>Calc!Y517</f>
        <v>7.0974612411337902E-3</v>
      </c>
      <c r="G517" s="157">
        <f>Calc!AN517</f>
        <v>1.0035220766052129</v>
      </c>
      <c r="H517" s="157">
        <f>Calc!AO517</f>
        <v>3.9937088078691504E-3</v>
      </c>
      <c r="I517" s="158">
        <f>Calc!AH517</f>
        <v>45406.527242692755</v>
      </c>
      <c r="J517" s="158">
        <f>Calc!AI517</f>
        <v>392.08562958570019</v>
      </c>
      <c r="K517" s="159">
        <f>Calc!AJ517</f>
        <v>1.968834405841946</v>
      </c>
      <c r="L517" s="159">
        <f>Calc!AK517</f>
        <v>2.1624291880784088</v>
      </c>
      <c r="M517" s="157" t="str">
        <f>Calc!AP517</f>
        <v>Out of range</v>
      </c>
      <c r="N517" s="157" t="e">
        <f>Calc!AQ517</f>
        <v>#VALUE!</v>
      </c>
      <c r="O517" s="157" t="str">
        <f>Calc!AW517</f>
        <v>Out of range</v>
      </c>
      <c r="P517" s="157">
        <f>Calc!AX517</f>
        <v>333.79020782909998</v>
      </c>
      <c r="Q517" s="159" t="e">
        <f>Calc!BB517</f>
        <v>#VALUE!</v>
      </c>
      <c r="R517" s="159" t="e">
        <f>Calc!BC517</f>
        <v>#VALUE!</v>
      </c>
      <c r="S517" s="156">
        <f>Input!E517</f>
        <v>0</v>
      </c>
    </row>
    <row r="518" spans="1:19" x14ac:dyDescent="0.2">
      <c r="A518" s="1">
        <f>Input!A518</f>
        <v>6784</v>
      </c>
      <c r="B518" s="1" t="str">
        <f>Input!B518</f>
        <v>M39.151/10-1b Bottom</v>
      </c>
      <c r="C518" s="99">
        <f>Calc!O518*1000</f>
        <v>121.90329905816705</v>
      </c>
      <c r="D518" s="99">
        <f>Calc!P518*1000</f>
        <v>8.3434842321048822E-3</v>
      </c>
      <c r="E518" s="99">
        <f>Calc!X518</f>
        <v>9.8512018596339743</v>
      </c>
      <c r="F518" s="99">
        <f>Calc!Y518</f>
        <v>2.3528497706277109E-2</v>
      </c>
      <c r="G518" s="99">
        <f>Calc!AN518</f>
        <v>2.7343776009923157</v>
      </c>
      <c r="H518" s="5">
        <f>Calc!AO518</f>
        <v>7.3995072200684327E-3</v>
      </c>
      <c r="I518" s="8">
        <f>Calc!AH518</f>
        <v>103.65859937569907</v>
      </c>
      <c r="J518" s="8">
        <f>Calc!AI518</f>
        <v>0.37407268259733356</v>
      </c>
      <c r="K518" s="77">
        <f>Calc!AJ518</f>
        <v>1666.8994381981056</v>
      </c>
      <c r="L518" s="77">
        <f>Calc!AK518</f>
        <v>3.3347538814677762</v>
      </c>
      <c r="M518" s="99">
        <f>Calc!AP518</f>
        <v>231.5307</v>
      </c>
      <c r="N518" s="99">
        <f>Calc!AQ518</f>
        <v>1.5763</v>
      </c>
      <c r="O518" s="99">
        <f>Calc!AW518</f>
        <v>231.01429999999999</v>
      </c>
      <c r="P518" s="99">
        <f>Calc!AX518</f>
        <v>1.7331011819</v>
      </c>
      <c r="Q518" s="77">
        <f>Calc!BB518</f>
        <v>3202.3374395708092</v>
      </c>
      <c r="R518" s="77">
        <f>Calc!BC518</f>
        <v>16.943748953753513</v>
      </c>
      <c r="S518" s="1">
        <f>Input!E518</f>
        <v>0</v>
      </c>
    </row>
    <row r="519" spans="1:19" s="156" customFormat="1" x14ac:dyDescent="0.2">
      <c r="A519" s="156">
        <f>Input!A519</f>
        <v>9186</v>
      </c>
      <c r="B519" s="156" t="str">
        <f>Input!B519</f>
        <v>Hu1-13</v>
      </c>
      <c r="C519" s="157">
        <f>Calc!O519*1000</f>
        <v>13714.906896893299</v>
      </c>
      <c r="D519" s="157">
        <f>Calc!P519*1000</f>
        <v>2.0115276227085466</v>
      </c>
      <c r="E519" s="157">
        <f>Calc!X519</f>
        <v>0.9288063050929225</v>
      </c>
      <c r="F519" s="157">
        <f>Calc!Y519</f>
        <v>5.5552433663817943E-3</v>
      </c>
      <c r="G519" s="157">
        <f>Calc!AN519</f>
        <v>1.0016369015053215</v>
      </c>
      <c r="H519" s="157">
        <f>Calc!AO519</f>
        <v>3.2931799210588367E-3</v>
      </c>
      <c r="I519" s="158">
        <f>Calc!AH519</f>
        <v>45193.899678196605</v>
      </c>
      <c r="J519" s="158">
        <f>Calc!AI519</f>
        <v>308.38386841513147</v>
      </c>
      <c r="K519" s="159">
        <f>Calc!AJ519</f>
        <v>1.1218346656085565</v>
      </c>
      <c r="L519" s="159">
        <f>Calc!AK519</f>
        <v>1.7178039656219484</v>
      </c>
      <c r="M519" s="157" t="str">
        <f>Calc!AP519</f>
        <v>Out of range</v>
      </c>
      <c r="N519" s="157" t="e">
        <f>Calc!AQ519</f>
        <v>#VALUE!</v>
      </c>
      <c r="O519" s="157" t="str">
        <f>Calc!AW519</f>
        <v>Out of range</v>
      </c>
      <c r="P519" s="157">
        <f>Calc!AX519</f>
        <v>339.80938484289999</v>
      </c>
      <c r="Q519" s="159" t="e">
        <f>Calc!BB519</f>
        <v>#VALUE!</v>
      </c>
      <c r="R519" s="159" t="e">
        <f>Calc!BC519</f>
        <v>#VALUE!</v>
      </c>
      <c r="S519" s="156">
        <f>Input!E519</f>
        <v>0</v>
      </c>
    </row>
    <row r="520" spans="1:19" x14ac:dyDescent="0.2">
      <c r="A520" s="1">
        <f>Input!A520</f>
        <v>9583</v>
      </c>
      <c r="B520" s="1" t="str">
        <f>Input!B520</f>
        <v>M39_1_61D-2.3</v>
      </c>
      <c r="C520" s="99">
        <f>Calc!O520*1000</f>
        <v>133.07300635413068</v>
      </c>
      <c r="D520" s="99">
        <f>Calc!P520*1000</f>
        <v>9.0108460751035374E-3</v>
      </c>
      <c r="E520" s="99">
        <f>Calc!X520</f>
        <v>0.14533885960978651</v>
      </c>
      <c r="F520" s="99">
        <f>Calc!Y520</f>
        <v>3.5676139069568076E-4</v>
      </c>
      <c r="G520" s="99">
        <f>Calc!AN520</f>
        <v>2.770170432657757</v>
      </c>
      <c r="H520" s="5">
        <f>Calc!AO520</f>
        <v>7.0070123230424677E-3</v>
      </c>
      <c r="I520" s="8">
        <f>Calc!AH520</f>
        <v>7794.3593473274423</v>
      </c>
      <c r="J520" s="8">
        <f>Calc!AI520</f>
        <v>27.467822688518236</v>
      </c>
      <c r="K520" s="77">
        <f>Calc!AJ520</f>
        <v>1362.4878642292751</v>
      </c>
      <c r="L520" s="77">
        <f>Calc!AK520</f>
        <v>2.5971155111526314</v>
      </c>
      <c r="M520" s="99">
        <f>Calc!AP520</f>
        <v>385.803</v>
      </c>
      <c r="N520" s="99">
        <f>Calc!AQ520</f>
        <v>5.3140000000000001</v>
      </c>
      <c r="O520" s="99">
        <f>Calc!AW520</f>
        <v>385.79730000000001</v>
      </c>
      <c r="P520" s="99">
        <f>Calc!AX520</f>
        <v>6.0269058135</v>
      </c>
      <c r="Q520" s="77">
        <f>Calc!BB520</f>
        <v>4053.9481151647756</v>
      </c>
      <c r="R520" s="77">
        <f>Calc!BC520</f>
        <v>69.485341435816252</v>
      </c>
      <c r="S520" s="1">
        <f>Input!E520</f>
        <v>2.2999999999999998</v>
      </c>
    </row>
    <row r="521" spans="1:19" s="156" customFormat="1" x14ac:dyDescent="0.2">
      <c r="A521" s="156">
        <f>Input!A521</f>
        <v>9186</v>
      </c>
      <c r="B521" s="156" t="str">
        <f>Input!B521</f>
        <v>Hu1-13</v>
      </c>
      <c r="C521" s="157">
        <f>Calc!O521*1000</f>
        <v>13712.676935326412</v>
      </c>
      <c r="D521" s="157">
        <f>Calc!P521*1000</f>
        <v>1.0955932842633476</v>
      </c>
      <c r="E521" s="157">
        <f>Calc!X521</f>
        <v>0.92018838709129425</v>
      </c>
      <c r="F521" s="157">
        <f>Calc!Y521</f>
        <v>4.6632378547021873E-3</v>
      </c>
      <c r="G521" s="157">
        <f>Calc!AN521</f>
        <v>1.0097421286083412</v>
      </c>
      <c r="H521" s="157">
        <f>Calc!AO521</f>
        <v>3.4110740698663402E-3</v>
      </c>
      <c r="I521" s="158">
        <f>Calc!AH521</f>
        <v>45978.814018076599</v>
      </c>
      <c r="J521" s="158">
        <f>Calc!AI521</f>
        <v>280.00750343423658</v>
      </c>
      <c r="K521" s="159">
        <f>Calc!AJ521</f>
        <v>-0.33382457562025625</v>
      </c>
      <c r="L521" s="159">
        <f>Calc!AK521</f>
        <v>0.76143412157711254</v>
      </c>
      <c r="M521" s="157" t="str">
        <f>Calc!AP521</f>
        <v>Out of range</v>
      </c>
      <c r="N521" s="157" t="e">
        <f>Calc!AQ521</f>
        <v>#VALUE!</v>
      </c>
      <c r="O521" s="157" t="str">
        <f>Calc!AW521</f>
        <v>Out of range</v>
      </c>
      <c r="P521" s="157">
        <f>Calc!AX521</f>
        <v>70.047649987400007</v>
      </c>
      <c r="Q521" s="159" t="e">
        <f>Calc!BB521</f>
        <v>#VALUE!</v>
      </c>
      <c r="R521" s="159" t="e">
        <f>Calc!BC521</f>
        <v>#VALUE!</v>
      </c>
      <c r="S521" s="156">
        <f>Input!E521</f>
        <v>0</v>
      </c>
    </row>
    <row r="522" spans="1:19" x14ac:dyDescent="0.2">
      <c r="A522" s="1">
        <f>Input!A522</f>
        <v>9584</v>
      </c>
      <c r="B522" s="1" t="str">
        <f>Input!B522</f>
        <v>M39_1_61D-20.8</v>
      </c>
      <c r="C522" s="99">
        <f>Calc!O522*1000</f>
        <v>122.1941080327759</v>
      </c>
      <c r="D522" s="99">
        <f>Calc!P522*1000</f>
        <v>1.0246776616520892E-2</v>
      </c>
      <c r="E522" s="99">
        <f>Calc!X522</f>
        <v>9.5413995915092017E-2</v>
      </c>
      <c r="F522" s="99">
        <f>Calc!Y522</f>
        <v>2.6531681855516596E-4</v>
      </c>
      <c r="G522" s="99">
        <f>Calc!AN522</f>
        <v>2.7392552387391929</v>
      </c>
      <c r="H522" s="5">
        <f>Calc!AO522</f>
        <v>8.3042936826622313E-3</v>
      </c>
      <c r="I522" s="8">
        <f>Calc!AH522</f>
        <v>10795.128614829879</v>
      </c>
      <c r="J522" s="8">
        <f>Calc!AI522</f>
        <v>44.399008226544467</v>
      </c>
      <c r="K522" s="77">
        <f>Calc!AJ522</f>
        <v>1327.723476593452</v>
      </c>
      <c r="L522" s="77">
        <f>Calc!AK522</f>
        <v>2.5016489414737362</v>
      </c>
      <c r="M522" s="99">
        <f>Calc!AP522</f>
        <v>397.59210000000002</v>
      </c>
      <c r="N522" s="99">
        <f>Calc!AQ522</f>
        <v>6.2363</v>
      </c>
      <c r="O522" s="99">
        <f>Calc!AW522</f>
        <v>397.58800000000002</v>
      </c>
      <c r="P522" s="99">
        <f>Calc!AX522</f>
        <v>6.8501036719000004</v>
      </c>
      <c r="Q522" s="77">
        <f>Calc!BB522</f>
        <v>4084.3752062001845</v>
      </c>
      <c r="R522" s="77">
        <f>Calc!BC522</f>
        <v>79.4489218951135</v>
      </c>
      <c r="S522" s="1">
        <f>Input!E522</f>
        <v>20.8</v>
      </c>
    </row>
    <row r="523" spans="1:19" s="156" customFormat="1" x14ac:dyDescent="0.2">
      <c r="A523" s="156">
        <f>Input!A523</f>
        <v>9186</v>
      </c>
      <c r="B523" s="156" t="str">
        <f>Input!B523</f>
        <v>Hu1-13</v>
      </c>
      <c r="C523" s="157">
        <f>Calc!O523*1000</f>
        <v>13709.582771601206</v>
      </c>
      <c r="D523" s="157">
        <f>Calc!P523*1000</f>
        <v>2.2287087783644068</v>
      </c>
      <c r="E523" s="157">
        <f>Calc!X523</f>
        <v>0.91249068429944502</v>
      </c>
      <c r="F523" s="157">
        <f>Calc!Y523</f>
        <v>6.1891778151337484E-3</v>
      </c>
      <c r="G523" s="157">
        <f>Calc!AN523</f>
        <v>1.0043778727232144</v>
      </c>
      <c r="H523" s="157">
        <f>Calc!AO523</f>
        <v>3.6176949203927597E-3</v>
      </c>
      <c r="I523" s="158">
        <f>Calc!AH523</f>
        <v>46109.958050512061</v>
      </c>
      <c r="J523" s="158">
        <f>Calc!AI523</f>
        <v>354.03581536597466</v>
      </c>
      <c r="K523" s="159">
        <f>Calc!AJ523</f>
        <v>3.9488912964882328</v>
      </c>
      <c r="L523" s="159">
        <f>Calc!AK523</f>
        <v>2.3010366780034457</v>
      </c>
      <c r="M523" s="157">
        <f>Calc!AP523</f>
        <v>727.62419999999997</v>
      </c>
      <c r="N523" s="157" t="e">
        <f>Calc!AQ523</f>
        <v>#VALUE!</v>
      </c>
      <c r="O523" s="157">
        <f>Calc!AW523</f>
        <v>727.62249999999995</v>
      </c>
      <c r="P523" s="157">
        <f>Calc!AX523</f>
        <v>325.30764751359999</v>
      </c>
      <c r="Q523" s="159">
        <f>Calc!BB523</f>
        <v>30.873997563139167</v>
      </c>
      <c r="R523" s="159">
        <f>Calc!BC523</f>
        <v>33.606912157685841</v>
      </c>
      <c r="S523" s="156">
        <f>Input!E523</f>
        <v>0</v>
      </c>
    </row>
    <row r="524" spans="1:19" x14ac:dyDescent="0.2">
      <c r="A524" s="1">
        <f>Input!A524</f>
        <v>9585</v>
      </c>
      <c r="B524" s="1" t="str">
        <f>Input!B524</f>
        <v>M39_1_61D-40.0</v>
      </c>
      <c r="C524" s="99">
        <f>Calc!O524*1000</f>
        <v>156.08703865127845</v>
      </c>
      <c r="D524" s="99">
        <f>Calc!P524*1000</f>
        <v>1.3457140192719996E-2</v>
      </c>
      <c r="E524" s="99">
        <f>Calc!X524</f>
        <v>0.66798337846465561</v>
      </c>
      <c r="F524" s="99">
        <f>Calc!Y524</f>
        <v>1.231997277594523E-3</v>
      </c>
      <c r="G524" s="99">
        <f>Calc!AN524</f>
        <v>2.5858811751497841</v>
      </c>
      <c r="H524" s="5">
        <f>Calc!AO524</f>
        <v>4.8539234417888924E-3</v>
      </c>
      <c r="I524" s="8">
        <f>Calc!AH524</f>
        <v>1852.0778867660922</v>
      </c>
      <c r="J524" s="8">
        <f>Calc!AI524</f>
        <v>4.871232596601299</v>
      </c>
      <c r="K524" s="77">
        <f>Calc!AJ524</f>
        <v>1204.9281573431761</v>
      </c>
      <c r="L524" s="77">
        <f>Calc!AK524</f>
        <v>2.7400746433351895</v>
      </c>
      <c r="M524" s="99">
        <f>Calc!AP524</f>
        <v>406.6345</v>
      </c>
      <c r="N524" s="99">
        <f>Calc!AQ524</f>
        <v>5.9114000000000004</v>
      </c>
      <c r="O524" s="99">
        <f>Calc!AW524</f>
        <v>406.61059999999998</v>
      </c>
      <c r="P524" s="99">
        <f>Calc!AX524</f>
        <v>5.8293387774000003</v>
      </c>
      <c r="Q524" s="77">
        <f>Calc!BB524</f>
        <v>3802.3659198707892</v>
      </c>
      <c r="R524" s="77">
        <f>Calc!BC524</f>
        <v>63.239657943473276</v>
      </c>
      <c r="S524" s="1">
        <f>Input!E524</f>
        <v>40</v>
      </c>
    </row>
    <row r="525" spans="1:19" s="156" customFormat="1" x14ac:dyDescent="0.2">
      <c r="A525" s="156">
        <f>Input!A525</f>
        <v>9186</v>
      </c>
      <c r="B525" s="156" t="str">
        <f>Input!B525</f>
        <v>Hu1-13</v>
      </c>
      <c r="C525" s="157">
        <f>Calc!O525*1000</f>
        <v>13713.148059644776</v>
      </c>
      <c r="D525" s="157">
        <f>Calc!P525*1000</f>
        <v>1.8303919827739723</v>
      </c>
      <c r="E525" s="157">
        <f>Calc!X525</f>
        <v>0.90994686744659237</v>
      </c>
      <c r="F525" s="157">
        <f>Calc!Y525</f>
        <v>7.1477542046073685E-3</v>
      </c>
      <c r="G525" s="157">
        <f>Calc!AN525</f>
        <v>1.0018381757348342</v>
      </c>
      <c r="H525" s="157">
        <f>Calc!AO525</f>
        <v>4.1144129164171943E-3</v>
      </c>
      <c r="I525" s="158">
        <f>Calc!AH525</f>
        <v>46133.935049617743</v>
      </c>
      <c r="J525" s="158">
        <f>Calc!AI525</f>
        <v>408.88212195351514</v>
      </c>
      <c r="K525" s="159">
        <f>Calc!AJ525</f>
        <v>2.6202037672597989</v>
      </c>
      <c r="L525" s="159">
        <f>Calc!AK525</f>
        <v>2.8688501051205257</v>
      </c>
      <c r="M525" s="157">
        <f>Calc!AP525</f>
        <v>684.11689999999999</v>
      </c>
      <c r="N525" s="157" t="e">
        <f>Calc!AQ525</f>
        <v>#VALUE!</v>
      </c>
      <c r="O525" s="157">
        <f>Calc!AW525</f>
        <v>684.11519999999996</v>
      </c>
      <c r="P525" s="157">
        <f>Calc!AX525</f>
        <v>306.1411547578</v>
      </c>
      <c r="Q525" s="159">
        <f>Calc!BB525</f>
        <v>18.115481030738422</v>
      </c>
      <c r="R525" s="159">
        <f>Calc!BC525</f>
        <v>25.2803387499367</v>
      </c>
      <c r="S525" s="156">
        <f>Input!E525</f>
        <v>0</v>
      </c>
    </row>
    <row r="526" spans="1:19" x14ac:dyDescent="0.2">
      <c r="A526" s="1">
        <f>Input!A526</f>
        <v>9590</v>
      </c>
      <c r="B526" s="1" t="str">
        <f>Input!B526</f>
        <v>SP-C oben</v>
      </c>
      <c r="C526" s="99">
        <f>Calc!O526*1000</f>
        <v>1881.0483107396988</v>
      </c>
      <c r="D526" s="99">
        <f>Calc!P526*1000</f>
        <v>0.15350771644386726</v>
      </c>
      <c r="E526" s="99">
        <f>Calc!X526</f>
        <v>139.61203819598612</v>
      </c>
      <c r="F526" s="99">
        <f>Calc!Y526</f>
        <v>0.31623154520193958</v>
      </c>
      <c r="G526" s="99">
        <f>Calc!AN526</f>
        <v>1.8642999966865559</v>
      </c>
      <c r="H526" s="5">
        <f>Calc!AO526</f>
        <v>4.0512555410752481E-3</v>
      </c>
      <c r="I526" s="8">
        <f>Calc!AH526</f>
        <v>77.089763212887334</v>
      </c>
      <c r="J526" s="8">
        <f>Calc!AI526</f>
        <v>0.24189650665141246</v>
      </c>
      <c r="K526" s="77">
        <f>Calc!AJ526</f>
        <v>562.35873931930564</v>
      </c>
      <c r="L526" s="77">
        <f>Calc!AK526</f>
        <v>0.77213223428833588</v>
      </c>
      <c r="M526" s="99" t="str">
        <f>Calc!AP526</f>
        <v>Out of range</v>
      </c>
      <c r="N526" s="99" t="e">
        <f>Calc!AQ526</f>
        <v>#VALUE!</v>
      </c>
      <c r="O526" s="99" t="str">
        <f>Calc!AW526</f>
        <v>Out of range</v>
      </c>
      <c r="P526" s="99">
        <f>Calc!AX526</f>
        <v>0</v>
      </c>
      <c r="Q526" s="77" t="e">
        <f>Calc!BB526</f>
        <v>#VALUE!</v>
      </c>
      <c r="R526" s="77" t="e">
        <f>Calc!BC526</f>
        <v>#VALUE!</v>
      </c>
      <c r="S526" s="1">
        <f>Input!E526</f>
        <v>0</v>
      </c>
    </row>
    <row r="527" spans="1:19" s="156" customFormat="1" x14ac:dyDescent="0.2">
      <c r="A527" s="156">
        <f>Input!A527</f>
        <v>9186</v>
      </c>
      <c r="B527" s="156" t="str">
        <f>Input!B527</f>
        <v>Hu1-13</v>
      </c>
      <c r="C527" s="157">
        <f>Calc!O527*1000</f>
        <v>13714.16240580548</v>
      </c>
      <c r="D527" s="157">
        <f>Calc!P527*1000</f>
        <v>0.92379375309740608</v>
      </c>
      <c r="E527" s="157">
        <f>Calc!X527</f>
        <v>0.90730726873190659</v>
      </c>
      <c r="F527" s="157">
        <f>Calc!Y527</f>
        <v>2.9236675146323515E-3</v>
      </c>
      <c r="G527" s="157">
        <f>Calc!AN527</f>
        <v>1.0069402437999762</v>
      </c>
      <c r="H527" s="157">
        <f>Calc!AO527</f>
        <v>2.2317771386059153E-3</v>
      </c>
      <c r="I527" s="158">
        <f>Calc!AH527</f>
        <v>46507.2209234111</v>
      </c>
      <c r="J527" s="158">
        <f>Calc!AI527</f>
        <v>181.86315731398628</v>
      </c>
      <c r="K527" s="159">
        <f>Calc!AJ527</f>
        <v>-0.76714616672757252</v>
      </c>
      <c r="L527" s="159">
        <f>Calc!AK527</f>
        <v>0.82950001311478894</v>
      </c>
      <c r="M527" s="157" t="str">
        <f>Calc!AP527</f>
        <v>Out of range</v>
      </c>
      <c r="N527" s="157" t="e">
        <f>Calc!AQ527</f>
        <v>#VALUE!</v>
      </c>
      <c r="O527" s="157" t="str">
        <f>Calc!AW527</f>
        <v>Out of range</v>
      </c>
      <c r="P527" s="157">
        <f>Calc!AX527</f>
        <v>0</v>
      </c>
      <c r="Q527" s="159" t="e">
        <f>Calc!BB527</f>
        <v>#VALUE!</v>
      </c>
      <c r="R527" s="159" t="e">
        <f>Calc!BC527</f>
        <v>#VALUE!</v>
      </c>
      <c r="S527" s="156">
        <f>Input!E527</f>
        <v>0</v>
      </c>
    </row>
    <row r="528" spans="1:19" x14ac:dyDescent="0.2">
      <c r="A528" s="56"/>
      <c r="B528" s="56"/>
      <c r="C528" s="106"/>
      <c r="D528" s="106"/>
      <c r="E528" s="106"/>
      <c r="F528" s="106"/>
      <c r="G528" s="106"/>
      <c r="H528" s="70"/>
      <c r="I528" s="72"/>
      <c r="J528" s="72"/>
      <c r="K528" s="107"/>
      <c r="L528" s="107"/>
      <c r="M528" s="106"/>
      <c r="N528" s="106"/>
      <c r="O528" s="106"/>
      <c r="P528" s="106"/>
      <c r="Q528" s="107"/>
      <c r="R528" s="107"/>
      <c r="S528" s="56"/>
    </row>
    <row r="529" spans="1:19" s="156" customFormat="1" x14ac:dyDescent="0.2">
      <c r="A529" s="156">
        <f>Input!A529</f>
        <v>9186</v>
      </c>
      <c r="B529" s="156" t="str">
        <f>Input!B529</f>
        <v>Hu1-13</v>
      </c>
      <c r="C529" s="157">
        <f>Calc!O529*1000</f>
        <v>13714.006779289228</v>
      </c>
      <c r="D529" s="157">
        <f>Calc!P529*1000</f>
        <v>0.74007133735004782</v>
      </c>
      <c r="E529" s="157">
        <f>Calc!X529</f>
        <v>0.8971139901532641</v>
      </c>
      <c r="F529" s="157">
        <f>Calc!Y529</f>
        <v>3.2484575175273501E-3</v>
      </c>
      <c r="G529" s="157">
        <f>Calc!AN529</f>
        <v>1.0057287637637162</v>
      </c>
      <c r="H529" s="157">
        <f>Calc!AO529</f>
        <v>2.7775810851355539E-3</v>
      </c>
      <c r="I529" s="158">
        <f>Calc!AH529</f>
        <v>46978.526819971237</v>
      </c>
      <c r="J529" s="158">
        <f>Calc!AI529</f>
        <v>213.92572526903089</v>
      </c>
      <c r="K529" s="159">
        <f>Calc!AJ529</f>
        <v>-2.0346571417068082</v>
      </c>
      <c r="L529" s="159">
        <f>Calc!AK529</f>
        <v>0.94050071490232645</v>
      </c>
      <c r="M529" s="157" t="str">
        <f>Calc!AP529</f>
        <v>Out of range</v>
      </c>
      <c r="N529" s="157" t="e">
        <f>Calc!AQ529</f>
        <v>#VALUE!</v>
      </c>
      <c r="O529" s="157" t="str">
        <f>Calc!AW529</f>
        <v>Out of range</v>
      </c>
      <c r="P529" s="157">
        <f>Calc!AX529</f>
        <v>0</v>
      </c>
      <c r="Q529" s="159" t="e">
        <f>Calc!BB529</f>
        <v>#VALUE!</v>
      </c>
      <c r="R529" s="159" t="e">
        <f>Calc!BC529</f>
        <v>#VALUE!</v>
      </c>
      <c r="S529" s="156">
        <f>Input!E529</f>
        <v>0</v>
      </c>
    </row>
    <row r="530" spans="1:19" x14ac:dyDescent="0.2">
      <c r="A530" s="1">
        <f>Input!A530</f>
        <v>9591</v>
      </c>
      <c r="B530" s="1" t="str">
        <f>Input!B530</f>
        <v>SP-C unten</v>
      </c>
      <c r="C530" s="99">
        <f>Calc!O530*1000</f>
        <v>1923.6875610690718</v>
      </c>
      <c r="D530" s="99">
        <f>Calc!P530*1000</f>
        <v>8.1806975299025503E-2</v>
      </c>
      <c r="E530" s="99">
        <f>Calc!X530</f>
        <v>405.41365137352335</v>
      </c>
      <c r="F530" s="99">
        <f>Calc!Y530</f>
        <v>0.68174991657869766</v>
      </c>
      <c r="G530" s="99">
        <f>Calc!AN530</f>
        <v>2.4638993868129111</v>
      </c>
      <c r="H530" s="5">
        <f>Calc!AO530</f>
        <v>4.1617558710381388E-3</v>
      </c>
      <c r="I530" s="8">
        <f>Calc!AH530</f>
        <v>35.847530300287296</v>
      </c>
      <c r="J530" s="8">
        <f>Calc!AI530</f>
        <v>8.542744457174975E-2</v>
      </c>
      <c r="K530" s="77">
        <f>Calc!AJ530</f>
        <v>648.4489396254645</v>
      </c>
      <c r="L530" s="77">
        <f>Calc!AK530</f>
        <v>0.62143275286901922</v>
      </c>
      <c r="M530" s="99" t="str">
        <f>Calc!AP530</f>
        <v>Out of range</v>
      </c>
      <c r="N530" s="99" t="e">
        <f>Calc!AQ530</f>
        <v>#VALUE!</v>
      </c>
      <c r="O530" s="99" t="str">
        <f>Calc!AW530</f>
        <v>Out of range</v>
      </c>
      <c r="P530" s="99">
        <f>Calc!AX530</f>
        <v>0</v>
      </c>
      <c r="Q530" s="77" t="e">
        <f>Calc!BB530</f>
        <v>#VALUE!</v>
      </c>
      <c r="R530" s="77" t="e">
        <f>Calc!BC530</f>
        <v>#VALUE!</v>
      </c>
      <c r="S530" s="1">
        <f>Input!E530</f>
        <v>0</v>
      </c>
    </row>
    <row r="531" spans="1:19" s="156" customFormat="1" x14ac:dyDescent="0.2">
      <c r="A531" s="156">
        <f>Input!A531</f>
        <v>9186</v>
      </c>
      <c r="B531" s="156" t="str">
        <f>Input!B531</f>
        <v>Hu1-13</v>
      </c>
      <c r="C531" s="157">
        <f>Calc!O531*1000</f>
        <v>13713.690014562882</v>
      </c>
      <c r="D531" s="157">
        <f>Calc!P531*1000</f>
        <v>0.87445139651251691</v>
      </c>
      <c r="E531" s="157">
        <f>Calc!X531</f>
        <v>0.90638883512696777</v>
      </c>
      <c r="F531" s="157">
        <f>Calc!Y531</f>
        <v>3.772113239822324E-3</v>
      </c>
      <c r="G531" s="157">
        <f>Calc!AN531</f>
        <v>1.0011831270938523</v>
      </c>
      <c r="H531" s="157">
        <f>Calc!AO531</f>
        <v>2.5601182056074869E-3</v>
      </c>
      <c r="I531" s="158">
        <f>Calc!AH531</f>
        <v>46286.580238495721</v>
      </c>
      <c r="J531" s="158">
        <f>Calc!AI531</f>
        <v>226.06792826457513</v>
      </c>
      <c r="K531" s="159">
        <f>Calc!AJ531</f>
        <v>-0.5656557757359737</v>
      </c>
      <c r="L531" s="159">
        <f>Calc!AK531</f>
        <v>0.83473233988418905</v>
      </c>
      <c r="M531" s="157" t="str">
        <f>Calc!AP531</f>
        <v>Out of range</v>
      </c>
      <c r="N531" s="157" t="e">
        <f>Calc!AQ531</f>
        <v>#VALUE!</v>
      </c>
      <c r="O531" s="157" t="str">
        <f>Calc!AW531</f>
        <v>Out of range</v>
      </c>
      <c r="P531" s="157">
        <f>Calc!AX531</f>
        <v>272.66833585649999</v>
      </c>
      <c r="Q531" s="159" t="e">
        <f>Calc!BB531</f>
        <v>#VALUE!</v>
      </c>
      <c r="R531" s="159" t="e">
        <f>Calc!BC531</f>
        <v>#VALUE!</v>
      </c>
      <c r="S531" s="156">
        <f>Input!E531</f>
        <v>0</v>
      </c>
    </row>
    <row r="532" spans="1:19" x14ac:dyDescent="0.2">
      <c r="A532" s="1">
        <f>Input!A532</f>
        <v>9592</v>
      </c>
      <c r="B532" s="1" t="str">
        <f>Input!B532</f>
        <v>POC oben</v>
      </c>
      <c r="C532" s="99">
        <f>Calc!O532*1000</f>
        <v>2238.873276255224</v>
      </c>
      <c r="D532" s="99">
        <f>Calc!P532*1000</f>
        <v>0.10966647938211269</v>
      </c>
      <c r="E532" s="99">
        <f>Calc!X532</f>
        <v>142.96247188705939</v>
      </c>
      <c r="F532" s="99">
        <f>Calc!Y532</f>
        <v>0.32666945947418385</v>
      </c>
      <c r="G532" s="99">
        <f>Calc!AN532</f>
        <v>1.8451041045375103</v>
      </c>
      <c r="H532" s="5">
        <f>Calc!AO532</f>
        <v>4.3860369211090062E-3</v>
      </c>
      <c r="I532" s="8">
        <f>Calc!AH532</f>
        <v>88.516363683556705</v>
      </c>
      <c r="J532" s="8">
        <f>Calc!AI532</f>
        <v>0.29182946756430811</v>
      </c>
      <c r="K532" s="77">
        <f>Calc!AJ532</f>
        <v>623.06319473246094</v>
      </c>
      <c r="L532" s="77">
        <f>Calc!AK532</f>
        <v>0.74630242946032377</v>
      </c>
      <c r="M532" s="99">
        <f>Calc!AP532</f>
        <v>478.4239</v>
      </c>
      <c r="N532" s="99">
        <f>Calc!AQ532</f>
        <v>11.8276</v>
      </c>
      <c r="O532" s="99">
        <f>Calc!AW532</f>
        <v>477.92039999999997</v>
      </c>
      <c r="P532" s="99">
        <f>Calc!AX532</f>
        <v>10.6108631214</v>
      </c>
      <c r="Q532" s="77">
        <f>Calc!BB532</f>
        <v>2405.2145206340842</v>
      </c>
      <c r="R532" s="77">
        <f>Calc!BC532</f>
        <v>72.188649147545547</v>
      </c>
      <c r="S532" s="1">
        <f>Input!E532</f>
        <v>0</v>
      </c>
    </row>
    <row r="533" spans="1:19" s="156" customFormat="1" x14ac:dyDescent="0.2">
      <c r="A533" s="156">
        <f>Input!A533</f>
        <v>9186</v>
      </c>
      <c r="B533" s="156" t="str">
        <f>Input!B533</f>
        <v>Hu1-13</v>
      </c>
      <c r="C533" s="157">
        <f>Calc!O533*1000</f>
        <v>13712.463410160335</v>
      </c>
      <c r="D533" s="157">
        <f>Calc!P533*1000</f>
        <v>0.90435575723791928</v>
      </c>
      <c r="E533" s="157">
        <f>Calc!X533</f>
        <v>0.90875902905165618</v>
      </c>
      <c r="F533" s="157">
        <f>Calc!Y533</f>
        <v>2.692110601353586E-3</v>
      </c>
      <c r="G533" s="157">
        <f>Calc!AN533</f>
        <v>1.0038586642362699</v>
      </c>
      <c r="H533" s="157">
        <f>Calc!AO533</f>
        <v>2.4507816084080704E-3</v>
      </c>
      <c r="I533" s="158">
        <f>Calc!AH533</f>
        <v>46285.089394090115</v>
      </c>
      <c r="J533" s="158">
        <f>Calc!AI533</f>
        <v>177.65111732955211</v>
      </c>
      <c r="K533" s="159">
        <f>Calc!AJ533</f>
        <v>-0.47379031388217197</v>
      </c>
      <c r="L533" s="159">
        <f>Calc!AK533</f>
        <v>0.97746037185743295</v>
      </c>
      <c r="M533" s="157" t="str">
        <f>Calc!AP533</f>
        <v>Out of range</v>
      </c>
      <c r="N533" s="157" t="e">
        <f>Calc!AQ533</f>
        <v>#VALUE!</v>
      </c>
      <c r="O533" s="157" t="str">
        <f>Calc!AW533</f>
        <v>Out of range</v>
      </c>
      <c r="P533" s="157">
        <f>Calc!AX533</f>
        <v>0</v>
      </c>
      <c r="Q533" s="159" t="e">
        <f>Calc!BB533</f>
        <v>#VALUE!</v>
      </c>
      <c r="R533" s="159" t="e">
        <f>Calc!BC533</f>
        <v>#VALUE!</v>
      </c>
      <c r="S533" s="156">
        <f>Input!E533</f>
        <v>0</v>
      </c>
    </row>
    <row r="534" spans="1:19" x14ac:dyDescent="0.2">
      <c r="A534" s="1">
        <f>Input!A534</f>
        <v>9593</v>
      </c>
      <c r="B534" s="1" t="str">
        <f>Input!B534</f>
        <v>POC unten</v>
      </c>
      <c r="C534" s="99">
        <f>Calc!O534*1000</f>
        <v>1673.7594023742688</v>
      </c>
      <c r="D534" s="99">
        <f>Calc!P534*1000</f>
        <v>0.10626666567991699</v>
      </c>
      <c r="E534" s="99">
        <f>Calc!X534</f>
        <v>141.20495232648386</v>
      </c>
      <c r="F534" s="99">
        <f>Calc!Y534</f>
        <v>0.28955222411292086</v>
      </c>
      <c r="G534" s="99">
        <f>Calc!AN534</f>
        <v>2.0124283972606545</v>
      </c>
      <c r="H534" s="5">
        <f>Calc!AO534</f>
        <v>4.1826792231590883E-3</v>
      </c>
      <c r="I534" s="8">
        <f>Calc!AH534</f>
        <v>73.16223610358368</v>
      </c>
      <c r="J534" s="8">
        <f>Calc!AI534</f>
        <v>0.21356228657063531</v>
      </c>
      <c r="K534" s="77">
        <f>Calc!AJ534</f>
        <v>663.53686614345668</v>
      </c>
      <c r="L534" s="77">
        <f>Calc!AK534</f>
        <v>0.84684338490827593</v>
      </c>
      <c r="M534" s="99" t="str">
        <f>Calc!AP534</f>
        <v>Out of range</v>
      </c>
      <c r="N534" s="99" t="e">
        <f>Calc!AQ534</f>
        <v>#VALUE!</v>
      </c>
      <c r="O534" s="99" t="str">
        <f>Calc!AW534</f>
        <v>Out of range</v>
      </c>
      <c r="P534" s="99">
        <f>Calc!AX534</f>
        <v>0</v>
      </c>
      <c r="Q534" s="77" t="e">
        <f>Calc!BB534</f>
        <v>#VALUE!</v>
      </c>
      <c r="R534" s="77" t="e">
        <f>Calc!BC534</f>
        <v>#VALUE!</v>
      </c>
      <c r="S534" s="1">
        <f>Input!E534</f>
        <v>0</v>
      </c>
    </row>
    <row r="535" spans="1:19" s="156" customFormat="1" x14ac:dyDescent="0.2">
      <c r="A535" s="156">
        <f>Input!A535</f>
        <v>9186</v>
      </c>
      <c r="B535" s="156" t="str">
        <f>Input!B535</f>
        <v>Hu1-13</v>
      </c>
      <c r="C535" s="157">
        <f>Calc!O535*1000</f>
        <v>13713.78356531053</v>
      </c>
      <c r="D535" s="157">
        <f>Calc!P535*1000</f>
        <v>0.97090841381264104</v>
      </c>
      <c r="E535" s="157">
        <f>Calc!X535</f>
        <v>0.9111943359941731</v>
      </c>
      <c r="F535" s="157">
        <f>Calc!Y535</f>
        <v>3.8398443597300342E-3</v>
      </c>
      <c r="G535" s="157">
        <f>Calc!AN535</f>
        <v>1.0036232246458576</v>
      </c>
      <c r="H535" s="157">
        <f>Calc!AO535</f>
        <v>2.7660133249683984E-3</v>
      </c>
      <c r="I535" s="158">
        <f>Calc!AH535</f>
        <v>46155.002038915423</v>
      </c>
      <c r="J535" s="158">
        <f>Calc!AI535</f>
        <v>232.38084447274159</v>
      </c>
      <c r="K535" s="159">
        <f>Calc!AJ535</f>
        <v>5.7533658999409099E-2</v>
      </c>
      <c r="L535" s="159">
        <f>Calc!AK535</f>
        <v>0.97906229153155211</v>
      </c>
      <c r="M535" s="157" t="str">
        <f>Calc!AP535</f>
        <v>Out of range</v>
      </c>
      <c r="N535" s="157" t="e">
        <f>Calc!AQ535</f>
        <v>#VALUE!</v>
      </c>
      <c r="O535" s="157" t="str">
        <f>Calc!AW535</f>
        <v>Out of range</v>
      </c>
      <c r="P535" s="157">
        <f>Calc!AX535</f>
        <v>239.31261392479999</v>
      </c>
      <c r="Q535" s="159" t="e">
        <f>Calc!BB535</f>
        <v>#VALUE!</v>
      </c>
      <c r="R535" s="159" t="e">
        <f>Calc!BC535</f>
        <v>#VALUE!</v>
      </c>
      <c r="S535" s="156">
        <f>Input!E535</f>
        <v>0</v>
      </c>
    </row>
    <row r="536" spans="1:19" x14ac:dyDescent="0.2">
      <c r="A536" s="1">
        <f>Input!A536</f>
        <v>9594</v>
      </c>
      <c r="B536" s="1" t="str">
        <f>Input!B536</f>
        <v>TinTins-C01</v>
      </c>
      <c r="C536" s="99">
        <f>Calc!O536*1000</f>
        <v>913.20060784098723</v>
      </c>
      <c r="D536" s="99">
        <f>Calc!P536*1000</f>
        <v>5.5374917643240526E-2</v>
      </c>
      <c r="E536" s="99">
        <f>Calc!X536</f>
        <v>213.36610422893784</v>
      </c>
      <c r="F536" s="99">
        <f>Calc!Y536</f>
        <v>0.36357539281388263</v>
      </c>
      <c r="G536" s="99">
        <f>Calc!AN536</f>
        <v>0.56387299237372202</v>
      </c>
      <c r="H536" s="5">
        <f>Calc!AO536</f>
        <v>1.4463922717589278E-3</v>
      </c>
      <c r="I536" s="8">
        <f>Calc!AH536</f>
        <v>7.3837433615621668</v>
      </c>
      <c r="J536" s="8">
        <f>Calc!AI536</f>
        <v>2.2733879050381458E-2</v>
      </c>
      <c r="K536" s="77">
        <f>Calc!AJ536</f>
        <v>373.99741839451383</v>
      </c>
      <c r="L536" s="77">
        <f>Calc!AK536</f>
        <v>0.84656231494823064</v>
      </c>
      <c r="M536" s="99">
        <f>Calc!AP536</f>
        <v>56.150799999999997</v>
      </c>
      <c r="N536" s="99">
        <f>Calc!AQ536</f>
        <v>0.17580000000000001</v>
      </c>
      <c r="O536" s="99">
        <f>Calc!AW536</f>
        <v>51.698999999999998</v>
      </c>
      <c r="P536" s="99">
        <f>Calc!AX536</f>
        <v>2.3823964472000001</v>
      </c>
      <c r="Q536" s="77">
        <f>Calc!BB536</f>
        <v>432.83897577139805</v>
      </c>
      <c r="R536" s="77">
        <f>Calc!BC536</f>
        <v>3.074738206374247</v>
      </c>
      <c r="S536" s="1">
        <f>Input!E536</f>
        <v>0</v>
      </c>
    </row>
    <row r="537" spans="1:19" s="156" customFormat="1" x14ac:dyDescent="0.2">
      <c r="A537" s="156">
        <f>Input!A537</f>
        <v>9186</v>
      </c>
      <c r="B537" s="156" t="str">
        <f>Input!B537</f>
        <v>Hu1-13</v>
      </c>
      <c r="C537" s="157">
        <f>Calc!O537*1000</f>
        <v>13713.728844982768</v>
      </c>
      <c r="D537" s="157">
        <f>Calc!P537*1000</f>
        <v>0.79284780658495346</v>
      </c>
      <c r="E537" s="157">
        <f>Calc!X537</f>
        <v>0.91095653272113286</v>
      </c>
      <c r="F537" s="157">
        <f>Calc!Y537</f>
        <v>3.2090972137040017E-3</v>
      </c>
      <c r="G537" s="157">
        <f>Calc!AN537</f>
        <v>0.998923871836363</v>
      </c>
      <c r="H537" s="157">
        <f>Calc!AO537</f>
        <v>2.7545240637585656E-3</v>
      </c>
      <c r="I537" s="158">
        <f>Calc!AH537</f>
        <v>45950.695332957912</v>
      </c>
      <c r="J537" s="158">
        <f>Calc!AI537</f>
        <v>205.55106814543481</v>
      </c>
      <c r="K537" s="159">
        <f>Calc!AJ537</f>
        <v>0.27206045946037705</v>
      </c>
      <c r="L537" s="159">
        <f>Calc!AK537</f>
        <v>0.73261733252331673</v>
      </c>
      <c r="M537" s="157">
        <f>Calc!AP537</f>
        <v>712.59460000000001</v>
      </c>
      <c r="N537" s="157" t="e">
        <f>Calc!AQ537</f>
        <v>#VALUE!</v>
      </c>
      <c r="O537" s="157">
        <f>Calc!AW537</f>
        <v>712.59280000000001</v>
      </c>
      <c r="P537" s="157">
        <f>Calc!AX537</f>
        <v>328.85373582699998</v>
      </c>
      <c r="Q537" s="159">
        <f>Calc!BB537</f>
        <v>2.0386138073409885</v>
      </c>
      <c r="R537" s="159">
        <f>Calc!BC537</f>
        <v>5.8074683873153088</v>
      </c>
      <c r="S537" s="156">
        <f>Input!E537</f>
        <v>0</v>
      </c>
    </row>
    <row r="538" spans="1:19" x14ac:dyDescent="0.2">
      <c r="A538" s="1">
        <f>Input!A538</f>
        <v>9595</v>
      </c>
      <c r="B538" s="1" t="str">
        <f>Input!B538</f>
        <v>Pal_01</v>
      </c>
      <c r="C538" s="99">
        <f>Calc!O538*1000</f>
        <v>2650.9637309511313</v>
      </c>
      <c r="D538" s="99">
        <f>Calc!P538*1000</f>
        <v>0.13215393350929153</v>
      </c>
      <c r="E538" s="99">
        <f>Calc!X538</f>
        <v>583.77844457836397</v>
      </c>
      <c r="F538" s="99">
        <f>Calc!Y538</f>
        <v>1.1699361132798356</v>
      </c>
      <c r="G538" s="99">
        <f>Calc!AN538</f>
        <v>3.8744114446191795E-2</v>
      </c>
      <c r="H538" s="5">
        <f>Calc!AO538</f>
        <v>1.3417991249796901E-4</v>
      </c>
      <c r="I538" s="8">
        <f>Calc!AH538</f>
        <v>0.53773925412138823</v>
      </c>
      <c r="J538" s="8">
        <f>Calc!AI538</f>
        <v>2.1514825597860228E-3</v>
      </c>
      <c r="K538" s="77">
        <f>Calc!AJ538</f>
        <v>544.32058252116633</v>
      </c>
      <c r="L538" s="77">
        <f>Calc!AK538</f>
        <v>0.68577233992966202</v>
      </c>
      <c r="M538" s="99">
        <f>Calc!AP538</f>
        <v>2.7707000000000002</v>
      </c>
      <c r="N538" s="99">
        <f>Calc!AQ538</f>
        <v>0.01</v>
      </c>
      <c r="O538" s="99" t="str">
        <f>Calc!AW538</f>
        <v>Out of range</v>
      </c>
      <c r="P538" s="99">
        <f>Calc!AX538</f>
        <v>0.80116137600000004</v>
      </c>
      <c r="Q538" s="77" t="e">
        <f>Calc!BB538</f>
        <v>#VALUE!</v>
      </c>
      <c r="R538" s="77" t="e">
        <f>Calc!BC538</f>
        <v>#VALUE!</v>
      </c>
      <c r="S538" s="1">
        <f>Input!E538</f>
        <v>0</v>
      </c>
    </row>
    <row r="539" spans="1:19" s="156" customFormat="1" x14ac:dyDescent="0.2">
      <c r="A539" s="156">
        <f>Input!A539</f>
        <v>9186</v>
      </c>
      <c r="B539" s="156" t="str">
        <f>Input!B539</f>
        <v>Hu1-13</v>
      </c>
      <c r="C539" s="157">
        <f>Calc!O539*1000</f>
        <v>13711.999452600669</v>
      </c>
      <c r="D539" s="157">
        <f>Calc!P539*1000</f>
        <v>1.0086204470152687</v>
      </c>
      <c r="E539" s="157">
        <f>Calc!X539</f>
        <v>0.90850953315622796</v>
      </c>
      <c r="F539" s="157">
        <f>Calc!Y539</f>
        <v>2.7459303218352687E-3</v>
      </c>
      <c r="G539" s="157">
        <f>Calc!AN539</f>
        <v>1.0015757518294681</v>
      </c>
      <c r="H539" s="157">
        <f>Calc!AO539</f>
        <v>2.4587256417033039E-3</v>
      </c>
      <c r="I539" s="158">
        <f>Calc!AH539</f>
        <v>46190.949791961189</v>
      </c>
      <c r="J539" s="158">
        <f>Calc!AI539</f>
        <v>179.82556148398163</v>
      </c>
      <c r="K539" s="159">
        <f>Calc!AJ539</f>
        <v>0.47954787260939824</v>
      </c>
      <c r="L539" s="159">
        <f>Calc!AK539</f>
        <v>1.0824717530832086</v>
      </c>
      <c r="M539" s="157" t="str">
        <f>Calc!AP539</f>
        <v>Out of range</v>
      </c>
      <c r="N539" s="157" t="e">
        <f>Calc!AQ539</f>
        <v>#VALUE!</v>
      </c>
      <c r="O539" s="157" t="str">
        <f>Calc!AW539</f>
        <v>Out of range</v>
      </c>
      <c r="P539" s="157">
        <f>Calc!AX539</f>
        <v>351.01104242269997</v>
      </c>
      <c r="Q539" s="159" t="e">
        <f>Calc!BB539</f>
        <v>#VALUE!</v>
      </c>
      <c r="R539" s="159" t="e">
        <f>Calc!BC539</f>
        <v>#VALUE!</v>
      </c>
      <c r="S539" s="156">
        <f>Input!E539</f>
        <v>0</v>
      </c>
    </row>
    <row r="540" spans="1:19" x14ac:dyDescent="0.2">
      <c r="A540" s="1">
        <f>Input!A540</f>
        <v>9596</v>
      </c>
      <c r="B540" s="1" t="str">
        <f>Input!B540</f>
        <v>TinTinCF</v>
      </c>
      <c r="C540" s="99">
        <f>Calc!O540*1000</f>
        <v>1370.2109467650223</v>
      </c>
      <c r="D540" s="99">
        <f>Calc!P540*1000</f>
        <v>6.6927470249503837E-2</v>
      </c>
      <c r="E540" s="99">
        <f>Calc!X540</f>
        <v>333.45942266140196</v>
      </c>
      <c r="F540" s="99">
        <f>Calc!Y540</f>
        <v>0.5640141563695914</v>
      </c>
      <c r="G540" s="99">
        <f>Calc!AN540</f>
        <v>0.88640485139767167</v>
      </c>
      <c r="H540" s="5">
        <f>Calc!AO540</f>
        <v>1.4291857532683571E-3</v>
      </c>
      <c r="I540" s="8">
        <f>Calc!AH540</f>
        <v>11.147106674841931</v>
      </c>
      <c r="J540" s="8">
        <f>Calc!AI540</f>
        <v>2.6042505504081926E-2</v>
      </c>
      <c r="K540" s="77">
        <f>Calc!AJ540</f>
        <v>326.73399689689342</v>
      </c>
      <c r="L540" s="77">
        <f>Calc!AK540</f>
        <v>0.67098044154517755</v>
      </c>
      <c r="M540" s="99">
        <f>Calc!AP540</f>
        <v>113.04049999999999</v>
      </c>
      <c r="N540" s="99">
        <f>Calc!AQ540</f>
        <v>0.33910000000000001</v>
      </c>
      <c r="O540" s="99">
        <f>Calc!AW540</f>
        <v>108.43640000000001</v>
      </c>
      <c r="P540" s="99">
        <f>Calc!AX540</f>
        <v>2.5064234948999999</v>
      </c>
      <c r="Q540" s="77">
        <f>Calc!BB540</f>
        <v>443.90925993396218</v>
      </c>
      <c r="R540" s="77">
        <f>Calc!BC540</f>
        <v>3.274082016285865</v>
      </c>
      <c r="S540" s="1">
        <f>Input!E540</f>
        <v>0</v>
      </c>
    </row>
    <row r="541" spans="1:19" s="156" customFormat="1" x14ac:dyDescent="0.2">
      <c r="A541" s="156">
        <f>Input!A541</f>
        <v>9186</v>
      </c>
      <c r="B541" s="156" t="str">
        <f>Input!B541</f>
        <v>Hu1-13</v>
      </c>
      <c r="C541" s="157">
        <f>Calc!O541*1000</f>
        <v>13711.999452600669</v>
      </c>
      <c r="D541" s="157">
        <f>Calc!P541*1000</f>
        <v>1.0086204470152687</v>
      </c>
      <c r="E541" s="157">
        <f>Calc!X541</f>
        <v>0.90850953315622796</v>
      </c>
      <c r="F541" s="157">
        <f>Calc!Y541</f>
        <v>2.7459303218352687E-3</v>
      </c>
      <c r="G541" s="157">
        <f>Calc!AN541</f>
        <v>1.0015757518294681</v>
      </c>
      <c r="H541" s="157">
        <f>Calc!AO541</f>
        <v>2.4587256417033039E-3</v>
      </c>
      <c r="I541" s="158">
        <f>Calc!AH541</f>
        <v>46190.949791961189</v>
      </c>
      <c r="J541" s="158">
        <f>Calc!AI541</f>
        <v>179.82556148398163</v>
      </c>
      <c r="K541" s="159">
        <f>Calc!AJ541</f>
        <v>0.47954787260939824</v>
      </c>
      <c r="L541" s="159">
        <f>Calc!AK541</f>
        <v>1.0824717530832086</v>
      </c>
      <c r="M541" s="157" t="str">
        <f>Calc!AP541</f>
        <v>Out of range</v>
      </c>
      <c r="N541" s="157" t="e">
        <f>Calc!AQ541</f>
        <v>#VALUE!</v>
      </c>
      <c r="O541" s="157" t="str">
        <f>Calc!AW541</f>
        <v>Out of range</v>
      </c>
      <c r="P541" s="157">
        <f>Calc!AX541</f>
        <v>336.90960605269998</v>
      </c>
      <c r="Q541" s="159" t="e">
        <f>Calc!BB541</f>
        <v>#VALUE!</v>
      </c>
      <c r="R541" s="159" t="e">
        <f>Calc!BC541</f>
        <v>#VALUE!</v>
      </c>
      <c r="S541" s="156">
        <f>Input!E541</f>
        <v>0</v>
      </c>
    </row>
    <row r="542" spans="1:19" x14ac:dyDescent="0.2">
      <c r="A542" s="56"/>
      <c r="B542" s="56"/>
      <c r="C542" s="106"/>
      <c r="D542" s="106"/>
      <c r="E542" s="106"/>
      <c r="F542" s="106"/>
      <c r="G542" s="106"/>
      <c r="H542" s="70"/>
      <c r="I542" s="72"/>
      <c r="J542" s="72"/>
      <c r="K542" s="107"/>
      <c r="L542" s="107"/>
      <c r="M542" s="106"/>
      <c r="N542" s="106"/>
      <c r="O542" s="106"/>
      <c r="P542" s="106"/>
      <c r="Q542" s="107"/>
      <c r="R542" s="107"/>
      <c r="S542" s="56"/>
    </row>
    <row r="543" spans="1:19" s="156" customFormat="1" x14ac:dyDescent="0.2">
      <c r="A543" s="156">
        <f>Input!A543</f>
        <v>9186</v>
      </c>
      <c r="B543" s="156" t="str">
        <f>Input!B543</f>
        <v>Hu1-13</v>
      </c>
      <c r="C543" s="157">
        <f>Calc!O543*1000</f>
        <v>13715.757916270337</v>
      </c>
      <c r="D543" s="157">
        <f>Calc!P543*1000</f>
        <v>1.6025628316815439</v>
      </c>
      <c r="E543" s="157">
        <f>Calc!X543</f>
        <v>0.91769408905121796</v>
      </c>
      <c r="F543" s="157">
        <f>Calc!Y543</f>
        <v>4.2647988869934745E-3</v>
      </c>
      <c r="G543" s="157">
        <f>Calc!AN543</f>
        <v>1.0027076103828145</v>
      </c>
      <c r="H543" s="157">
        <f>Calc!AO543</f>
        <v>3.3607301651790702E-3</v>
      </c>
      <c r="I543" s="158">
        <f>Calc!AH543</f>
        <v>45792.882349085114</v>
      </c>
      <c r="J543" s="158">
        <f>Calc!AI543</f>
        <v>262.33098984452886</v>
      </c>
      <c r="K543" s="159">
        <f>Calc!AJ543</f>
        <v>-1.1137634474200908</v>
      </c>
      <c r="L543" s="159">
        <f>Calc!AK543</f>
        <v>1.7210056187282567</v>
      </c>
      <c r="M543" s="157" t="str">
        <f>Calc!AP543</f>
        <v>Out of range</v>
      </c>
      <c r="N543" s="157" t="e">
        <f>Calc!AQ543</f>
        <v>#VALUE!</v>
      </c>
      <c r="O543" s="157" t="str">
        <f>Calc!AW543</f>
        <v>Out of range</v>
      </c>
      <c r="P543" s="157">
        <f>Calc!AX543</f>
        <v>254.51791971579999</v>
      </c>
      <c r="Q543" s="159" t="e">
        <f>Calc!BB543</f>
        <v>#VALUE!</v>
      </c>
      <c r="R543" s="159" t="e">
        <f>Calc!BC543</f>
        <v>#VALUE!</v>
      </c>
      <c r="S543" s="156">
        <f>Input!E543</f>
        <v>0</v>
      </c>
    </row>
    <row r="544" spans="1:19" x14ac:dyDescent="0.2">
      <c r="A544" s="1">
        <f>Input!A544</f>
        <v>9586</v>
      </c>
      <c r="B544" s="1" t="str">
        <f>Input!B544</f>
        <v>M5_54/2-0.25</v>
      </c>
      <c r="C544" s="99">
        <f>Calc!O544*1000</f>
        <v>96.878224691334381</v>
      </c>
      <c r="D544" s="99">
        <f>Calc!P544*1000</f>
        <v>2.8349125448334397E-2</v>
      </c>
      <c r="E544" s="99">
        <f>Calc!X544</f>
        <v>1.2407936477866894</v>
      </c>
      <c r="F544" s="99">
        <f>Calc!Y544</f>
        <v>3.0333603996514635E-3</v>
      </c>
      <c r="G544" s="99">
        <f>Calc!AN544</f>
        <v>1.9287107151134599</v>
      </c>
      <c r="H544" s="5">
        <f>Calc!AO544</f>
        <v>1.1643570865002856E-2</v>
      </c>
      <c r="I544" s="8">
        <f>Calc!AH544</f>
        <v>461.9266612081521</v>
      </c>
      <c r="J544" s="8">
        <f>Calc!AI544</f>
        <v>3.0055746277224022</v>
      </c>
      <c r="K544" s="77">
        <f>Calc!AJ544</f>
        <v>784.55671115922712</v>
      </c>
      <c r="L544" s="77">
        <f>Calc!AK544</f>
        <v>14.343289268362314</v>
      </c>
      <c r="M544" s="99">
        <f>Calc!AP544</f>
        <v>317.87979999999999</v>
      </c>
      <c r="N544" s="99">
        <f>Calc!AQ544</f>
        <v>15.026199999999999</v>
      </c>
      <c r="O544" s="99">
        <f>Calc!AW544</f>
        <v>317.76249999999999</v>
      </c>
      <c r="P544" s="99">
        <f>Calc!AX544</f>
        <v>14.229525580400001</v>
      </c>
      <c r="Q544" s="77">
        <f>Calc!BB544</f>
        <v>1926.0200700097116</v>
      </c>
      <c r="R544" s="77">
        <f>Calc!BC544</f>
        <v>85.086333386002835</v>
      </c>
      <c r="S544" s="1">
        <f>Input!E544</f>
        <v>0.25</v>
      </c>
    </row>
    <row r="545" spans="1:19" s="156" customFormat="1" x14ac:dyDescent="0.2">
      <c r="A545" s="156">
        <f>Input!A545</f>
        <v>9186</v>
      </c>
      <c r="B545" s="156" t="str">
        <f>Input!B545</f>
        <v>Hu1-13</v>
      </c>
      <c r="C545" s="157">
        <f>Calc!O545*1000</f>
        <v>13711.854593366206</v>
      </c>
      <c r="D545" s="157">
        <f>Calc!P545*1000</f>
        <v>1.9367153569219895</v>
      </c>
      <c r="E545" s="157">
        <f>Calc!X545</f>
        <v>0.91673869382864082</v>
      </c>
      <c r="F545" s="157">
        <f>Calc!Y545</f>
        <v>4.9350989819752968E-3</v>
      </c>
      <c r="G545" s="157">
        <f>Calc!AN545</f>
        <v>1.0050326565466747</v>
      </c>
      <c r="H545" s="157">
        <f>Calc!AO545</f>
        <v>3.4159614136571627E-3</v>
      </c>
      <c r="I545" s="158">
        <f>Calc!AH545</f>
        <v>45933.824045198235</v>
      </c>
      <c r="J545" s="158">
        <f>Calc!AI545</f>
        <v>292.36589242980716</v>
      </c>
      <c r="K545" s="159">
        <f>Calc!AJ545</f>
        <v>0.54717490027567095</v>
      </c>
      <c r="L545" s="159">
        <f>Calc!AK545</f>
        <v>1.9274105933552195</v>
      </c>
      <c r="M545" s="157" t="str">
        <f>Calc!AP545</f>
        <v>Out of range</v>
      </c>
      <c r="N545" s="157" t="e">
        <f>Calc!AQ545</f>
        <v>#VALUE!</v>
      </c>
      <c r="O545" s="157" t="str">
        <f>Calc!AW545</f>
        <v>Out of range</v>
      </c>
      <c r="P545" s="157">
        <f>Calc!AX545</f>
        <v>281.76393674640002</v>
      </c>
      <c r="Q545" s="159" t="e">
        <f>Calc!BB545</f>
        <v>#VALUE!</v>
      </c>
      <c r="R545" s="159" t="e">
        <f>Calc!BC545</f>
        <v>#VALUE!</v>
      </c>
      <c r="S545" s="156">
        <f>Input!E545</f>
        <v>0</v>
      </c>
    </row>
    <row r="546" spans="1:19" x14ac:dyDescent="0.2">
      <c r="A546" s="1">
        <f>Input!A546</f>
        <v>9587</v>
      </c>
      <c r="B546" s="1" t="str">
        <f>Input!B546</f>
        <v>M5_54/2-5.55</v>
      </c>
      <c r="C546" s="99">
        <f>Calc!O546*1000</f>
        <v>197.29288250415837</v>
      </c>
      <c r="D546" s="99">
        <f>Calc!P546*1000</f>
        <v>2.9954715806474769E-2</v>
      </c>
      <c r="E546" s="99">
        <f>Calc!X546</f>
        <v>0.41589438703941506</v>
      </c>
      <c r="F546" s="99">
        <f>Calc!Y546</f>
        <v>1.3887935104386735E-3</v>
      </c>
      <c r="G546" s="99">
        <f>Calc!AN546</f>
        <v>1.8506681969119412</v>
      </c>
      <c r="H546" s="5">
        <f>Calc!AO546</f>
        <v>7.4797353061800895E-3</v>
      </c>
      <c r="I546" s="8">
        <f>Calc!AH546</f>
        <v>2698.4337459103572</v>
      </c>
      <c r="J546" s="8">
        <f>Calc!AI546</f>
        <v>14.14110270751724</v>
      </c>
      <c r="K546" s="77">
        <f>Calc!AJ546</f>
        <v>708.16616994599292</v>
      </c>
      <c r="L546" s="77">
        <f>Calc!AK546</f>
        <v>8.343047026218926</v>
      </c>
      <c r="M546" s="99">
        <f>Calc!AP546</f>
        <v>331.49340000000001</v>
      </c>
      <c r="N546" s="99">
        <f>Calc!AQ546</f>
        <v>11.016299999999999</v>
      </c>
      <c r="O546" s="99">
        <f>Calc!AW546</f>
        <v>331.47329999999999</v>
      </c>
      <c r="P546" s="99">
        <f>Calc!AX546</f>
        <v>11.0348486821</v>
      </c>
      <c r="Q546" s="77">
        <f>Calc!BB546</f>
        <v>1807.1779380267519</v>
      </c>
      <c r="R546" s="77">
        <f>Calc!BC546</f>
        <v>60.249130319333382</v>
      </c>
      <c r="S546" s="1">
        <f>Input!E546</f>
        <v>5.55</v>
      </c>
    </row>
    <row r="547" spans="1:19" s="156" customFormat="1" x14ac:dyDescent="0.2">
      <c r="A547" s="156">
        <f>Input!A547</f>
        <v>9186</v>
      </c>
      <c r="B547" s="156" t="str">
        <f>Input!B547</f>
        <v>Hu1-13</v>
      </c>
      <c r="C547" s="157">
        <f>Calc!O547*1000</f>
        <v>13713.456019468804</v>
      </c>
      <c r="D547" s="157">
        <f>Calc!P547*1000</f>
        <v>1.7163585338059619</v>
      </c>
      <c r="E547" s="157">
        <f>Calc!X547</f>
        <v>0.90739787713817155</v>
      </c>
      <c r="F547" s="157">
        <f>Calc!Y547</f>
        <v>3.4323607391282644E-3</v>
      </c>
      <c r="G547" s="157">
        <f>Calc!AN547</f>
        <v>1.0067591823671471</v>
      </c>
      <c r="H547" s="157">
        <f>Calc!AO547</f>
        <v>2.6080233016137783E-3</v>
      </c>
      <c r="I547" s="158">
        <f>Calc!AH547</f>
        <v>46491.820329974769</v>
      </c>
      <c r="J547" s="158">
        <f>Calc!AI547</f>
        <v>213.06989435781682</v>
      </c>
      <c r="K547" s="159">
        <f>Calc!AJ547</f>
        <v>-1.7442651527720399</v>
      </c>
      <c r="L547" s="159">
        <f>Calc!AK547</f>
        <v>1.583238873044553</v>
      </c>
      <c r="M547" s="157" t="str">
        <f>Calc!AP547</f>
        <v>Out of range</v>
      </c>
      <c r="N547" s="157" t="e">
        <f>Calc!AQ547</f>
        <v>#VALUE!</v>
      </c>
      <c r="O547" s="157" t="str">
        <f>Calc!AW547</f>
        <v>Out of range</v>
      </c>
      <c r="P547" s="157">
        <f>Calc!AX547</f>
        <v>0</v>
      </c>
      <c r="Q547" s="159" t="e">
        <f>Calc!BB547</f>
        <v>#VALUE!</v>
      </c>
      <c r="R547" s="159" t="e">
        <f>Calc!BC547</f>
        <v>#VALUE!</v>
      </c>
      <c r="S547" s="156">
        <f>Input!E547</f>
        <v>0</v>
      </c>
    </row>
    <row r="548" spans="1:19" x14ac:dyDescent="0.2">
      <c r="A548" s="1">
        <f>Input!A548</f>
        <v>9567</v>
      </c>
      <c r="B548" s="1" t="str">
        <f>Input!B548</f>
        <v>M5_14_42-0.55</v>
      </c>
      <c r="C548" s="99">
        <f>Calc!O548*1000</f>
        <v>1087.2911232997476</v>
      </c>
      <c r="D548" s="99">
        <f>Calc!P548*1000</f>
        <v>4.233948948075214E-2</v>
      </c>
      <c r="E548" s="99">
        <f>Calc!X548</f>
        <v>1.2880165947888786</v>
      </c>
      <c r="F548" s="99">
        <f>Calc!Y548</f>
        <v>2.2700017527501324E-3</v>
      </c>
      <c r="G548" s="99">
        <f>Calc!AN548</f>
        <v>1.120933257970022</v>
      </c>
      <c r="H548" s="5">
        <f>Calc!AO548</f>
        <v>2.8745377184065208E-3</v>
      </c>
      <c r="I548" s="8">
        <f>Calc!AH548</f>
        <v>2909.1131866143119</v>
      </c>
      <c r="J548" s="8">
        <f>Calc!AI548</f>
        <v>9.0513931471949576</v>
      </c>
      <c r="K548" s="77">
        <f>Calc!AJ548</f>
        <v>333.53472308495327</v>
      </c>
      <c r="L548" s="77">
        <f>Calc!AK548</f>
        <v>1.2461308563132307</v>
      </c>
      <c r="M548" s="99">
        <f>Calc!AP548</f>
        <v>174.71610000000001</v>
      </c>
      <c r="N548" s="99">
        <f>Calc!AQ548</f>
        <v>1.1444000000000001</v>
      </c>
      <c r="O548" s="99">
        <f>Calc!AW548</f>
        <v>174.69560000000001</v>
      </c>
      <c r="P548" s="99">
        <f>Calc!AX548</f>
        <v>1.0767213279000001</v>
      </c>
      <c r="Q548" s="77">
        <f>Calc!BB548</f>
        <v>546.47532269142687</v>
      </c>
      <c r="R548" s="77">
        <f>Calc!BC548</f>
        <v>2.6332735980996893</v>
      </c>
      <c r="S548" s="1">
        <f>Input!E548</f>
        <v>0.55000000000000004</v>
      </c>
    </row>
    <row r="549" spans="1:19" s="156" customFormat="1" x14ac:dyDescent="0.2">
      <c r="A549" s="156">
        <f>Input!A549</f>
        <v>9186</v>
      </c>
      <c r="B549" s="156" t="str">
        <f>Input!B549</f>
        <v>Hu1-13</v>
      </c>
      <c r="C549" s="157">
        <f>Calc!O549*1000</f>
        <v>13714.811635374022</v>
      </c>
      <c r="D549" s="157">
        <f>Calc!P549*1000</f>
        <v>1.6421873046304731</v>
      </c>
      <c r="E549" s="157">
        <f>Calc!X549</f>
        <v>0.91646556582398186</v>
      </c>
      <c r="F549" s="157">
        <f>Calc!Y549</f>
        <v>4.2267667608567932E-3</v>
      </c>
      <c r="G549" s="157">
        <f>Calc!AN549</f>
        <v>1.0055035478454242</v>
      </c>
      <c r="H549" s="157">
        <f>Calc!AO549</f>
        <v>3.029079142544109E-3</v>
      </c>
      <c r="I549" s="158">
        <f>Calc!AH549</f>
        <v>45978.954826006942</v>
      </c>
      <c r="J549" s="158">
        <f>Calc!AI549</f>
        <v>253.22526377231821</v>
      </c>
      <c r="K549" s="159">
        <f>Calc!AJ549</f>
        <v>-1.0932591793084701</v>
      </c>
      <c r="L549" s="159">
        <f>Calc!AK549</f>
        <v>1.8300215189821873</v>
      </c>
      <c r="M549" s="157" t="str">
        <f>Calc!AP549</f>
        <v>Out of range</v>
      </c>
      <c r="N549" s="157" t="e">
        <f>Calc!AQ549</f>
        <v>#VALUE!</v>
      </c>
      <c r="O549" s="157" t="str">
        <f>Calc!AW549</f>
        <v>Out of range</v>
      </c>
      <c r="P549" s="157">
        <f>Calc!AX549</f>
        <v>158.5734668636</v>
      </c>
      <c r="Q549" s="159" t="e">
        <f>Calc!BB549</f>
        <v>#VALUE!</v>
      </c>
      <c r="R549" s="159" t="e">
        <f>Calc!BC549</f>
        <v>#VALUE!</v>
      </c>
      <c r="S549" s="156">
        <f>Input!E549</f>
        <v>0</v>
      </c>
    </row>
    <row r="550" spans="1:19" x14ac:dyDescent="0.2">
      <c r="A550" s="1">
        <f>Input!A550</f>
        <v>9568</v>
      </c>
      <c r="B550" s="1" t="str">
        <f>Input!B550</f>
        <v>M5_14_42-4.1</v>
      </c>
      <c r="C550" s="99">
        <f>Calc!O550*1000</f>
        <v>656.55295305437039</v>
      </c>
      <c r="D550" s="99">
        <f>Calc!P550*1000</f>
        <v>4.6156749796898183E-2</v>
      </c>
      <c r="E550" s="99">
        <f>Calc!X550</f>
        <v>0.68825822348937182</v>
      </c>
      <c r="F550" s="99">
        <f>Calc!Y550</f>
        <v>1.5473396164164166E-3</v>
      </c>
      <c r="G550" s="99">
        <f>Calc!AN550</f>
        <v>1.2401356755447164</v>
      </c>
      <c r="H550" s="5">
        <f>Calc!AO550</f>
        <v>3.9014021436750827E-3</v>
      </c>
      <c r="I550" s="8">
        <f>Calc!AH550</f>
        <v>3631.8306182264514</v>
      </c>
      <c r="J550" s="8">
        <f>Calc!AI550</f>
        <v>14.040880858640817</v>
      </c>
      <c r="K550" s="77">
        <f>Calc!AJ550</f>
        <v>397.9848130679091</v>
      </c>
      <c r="L550" s="77">
        <f>Calc!AK550</f>
        <v>2.3111514855839483</v>
      </c>
      <c r="M550" s="99">
        <f>Calc!AP550</f>
        <v>194.8629</v>
      </c>
      <c r="N550" s="99">
        <f>Calc!AQ550</f>
        <v>1.7450000000000001</v>
      </c>
      <c r="O550" s="99">
        <f>Calc!AW550</f>
        <v>194.84620000000001</v>
      </c>
      <c r="P550" s="99">
        <f>Calc!AX550</f>
        <v>1.6647226416000001</v>
      </c>
      <c r="Q550" s="77">
        <f>Calc!BB550</f>
        <v>690.28714382488863</v>
      </c>
      <c r="R550" s="77">
        <f>Calc!BC550</f>
        <v>5.1591699595387821</v>
      </c>
      <c r="S550" s="1">
        <f>Input!E550</f>
        <v>4.0999999999999996</v>
      </c>
    </row>
    <row r="551" spans="1:19" s="156" customFormat="1" x14ac:dyDescent="0.2">
      <c r="A551" s="156">
        <f>Input!A551</f>
        <v>9186</v>
      </c>
      <c r="B551" s="156" t="str">
        <f>Input!B551</f>
        <v>Hu1-13</v>
      </c>
      <c r="C551" s="157">
        <f>Calc!O551*1000</f>
        <v>13713.965193619717</v>
      </c>
      <c r="D551" s="157">
        <f>Calc!P551*1000</f>
        <v>1.6754610855413845</v>
      </c>
      <c r="E551" s="157">
        <f>Calc!X551</f>
        <v>0.9094113405840536</v>
      </c>
      <c r="F551" s="157">
        <f>Calc!Y551</f>
        <v>4.4532933593350648E-3</v>
      </c>
      <c r="G551" s="157">
        <f>Calc!AN551</f>
        <v>1.0038957118401979</v>
      </c>
      <c r="H551" s="157">
        <f>Calc!AO551</f>
        <v>3.2788784595309877E-3</v>
      </c>
      <c r="I551" s="158">
        <f>Calc!AH551</f>
        <v>46258.662179258441</v>
      </c>
      <c r="J551" s="158">
        <f>Calc!AI551</f>
        <v>272.22912571379339</v>
      </c>
      <c r="K551" s="159">
        <f>Calc!AJ551</f>
        <v>1.8401643092049724</v>
      </c>
      <c r="L551" s="159">
        <f>Calc!AK551</f>
        <v>1.589590315238165</v>
      </c>
      <c r="M551" s="157" t="str">
        <f>Calc!AP551</f>
        <v>Out of range</v>
      </c>
      <c r="N551" s="157" t="e">
        <f>Calc!AQ551</f>
        <v>#VALUE!</v>
      </c>
      <c r="O551" s="157" t="str">
        <f>Calc!AW551</f>
        <v>Out of range</v>
      </c>
      <c r="P551" s="157">
        <f>Calc!AX551</f>
        <v>328.19305157150001</v>
      </c>
      <c r="Q551" s="159" t="e">
        <f>Calc!BB551</f>
        <v>#VALUE!</v>
      </c>
      <c r="R551" s="159" t="e">
        <f>Calc!BC551</f>
        <v>#VALUE!</v>
      </c>
      <c r="S551" s="156">
        <f>Input!E551</f>
        <v>0</v>
      </c>
    </row>
    <row r="552" spans="1:19" x14ac:dyDescent="0.2">
      <c r="A552" s="1">
        <f>Input!A552</f>
        <v>9569</v>
      </c>
      <c r="B552" s="1" t="str">
        <f>Input!B552</f>
        <v>M5_14_42-4.9</v>
      </c>
      <c r="C552" s="99">
        <f>Calc!O552*1000</f>
        <v>1553.6702236455392</v>
      </c>
      <c r="D552" s="99">
        <f>Calc!P552*1000</f>
        <v>8.3859632232626005E-2</v>
      </c>
      <c r="E552" s="99">
        <f>Calc!X552</f>
        <v>0.18239406724405041</v>
      </c>
      <c r="F552" s="99">
        <f>Calc!Y552</f>
        <v>5.8704188109713401E-4</v>
      </c>
      <c r="G552" s="99">
        <f>Calc!AN552</f>
        <v>0.99788407885604213</v>
      </c>
      <c r="H552" s="5">
        <f>Calc!AO552</f>
        <v>2.6476678592892368E-3</v>
      </c>
      <c r="I552" s="8">
        <f>Calc!AH552</f>
        <v>26102.107651544833</v>
      </c>
      <c r="J552" s="8">
        <f>Calc!AI552</f>
        <v>108.86790253694532</v>
      </c>
      <c r="K552" s="77">
        <f>Calc!AJ552</f>
        <v>129.40233978047021</v>
      </c>
      <c r="L552" s="77">
        <f>Calc!AK552</f>
        <v>0.58253090008939867</v>
      </c>
      <c r="M552" s="99">
        <f>Calc!AP552</f>
        <v>213.93369999999999</v>
      </c>
      <c r="N552" s="99">
        <f>Calc!AQ552</f>
        <v>1.5610999999999999</v>
      </c>
      <c r="O552" s="99">
        <f>Calc!AW552</f>
        <v>213.93119999999999</v>
      </c>
      <c r="P552" s="99">
        <f>Calc!AX552</f>
        <v>1.7754360159</v>
      </c>
      <c r="Q552" s="77">
        <f>Calc!BB552</f>
        <v>236.88154693463682</v>
      </c>
      <c r="R552" s="77">
        <f>Calc!BC552</f>
        <v>1.5968838304939192</v>
      </c>
      <c r="S552" s="1">
        <f>Input!E552</f>
        <v>4.9000000000000004</v>
      </c>
    </row>
    <row r="553" spans="1:19" s="156" customFormat="1" x14ac:dyDescent="0.2">
      <c r="A553" s="156">
        <f>Input!A553</f>
        <v>9186</v>
      </c>
      <c r="B553" s="156" t="str">
        <f>Input!B553</f>
        <v>Hu1-13</v>
      </c>
      <c r="C553" s="157">
        <f>Calc!O553*1000</f>
        <v>13710.819935286598</v>
      </c>
      <c r="D553" s="157">
        <f>Calc!P553*1000</f>
        <v>1.8693227972253277</v>
      </c>
      <c r="E553" s="157">
        <f>Calc!X553</f>
        <v>0.90943548365727311</v>
      </c>
      <c r="F553" s="157">
        <f>Calc!Y553</f>
        <v>4.6769358110936342E-3</v>
      </c>
      <c r="G553" s="157">
        <f>Calc!AN553</f>
        <v>1.0060093858624337</v>
      </c>
      <c r="H553" s="157">
        <f>Calc!AO553</f>
        <v>3.1408395310271149E-3</v>
      </c>
      <c r="I553" s="158">
        <f>Calc!AH553</f>
        <v>46344.196508865527</v>
      </c>
      <c r="J553" s="158">
        <f>Calc!AI553</f>
        <v>278.74383519772221</v>
      </c>
      <c r="K553" s="159">
        <f>Calc!AJ553</f>
        <v>1.7072613945459114</v>
      </c>
      <c r="L553" s="159">
        <f>Calc!AK553</f>
        <v>1.8757808135336063</v>
      </c>
      <c r="M553" s="157" t="str">
        <f>Calc!AP553</f>
        <v>Out of range</v>
      </c>
      <c r="N553" s="157" t="e">
        <f>Calc!AQ553</f>
        <v>#VALUE!</v>
      </c>
      <c r="O553" s="157" t="str">
        <f>Calc!AW553</f>
        <v>Out of range</v>
      </c>
      <c r="P553" s="157">
        <f>Calc!AX553</f>
        <v>289.39686576150001</v>
      </c>
      <c r="Q553" s="159" t="e">
        <f>Calc!BB553</f>
        <v>#VALUE!</v>
      </c>
      <c r="R553" s="159" t="e">
        <f>Calc!BC553</f>
        <v>#VALUE!</v>
      </c>
      <c r="S553" s="156">
        <f>Input!E553</f>
        <v>0</v>
      </c>
    </row>
    <row r="554" spans="1:19" x14ac:dyDescent="0.2">
      <c r="A554" s="1">
        <f>Input!A554</f>
        <v>9570</v>
      </c>
      <c r="B554" s="1" t="str">
        <f>Input!B554</f>
        <v>M5_14_42-18.1</v>
      </c>
      <c r="C554" s="99">
        <f>Calc!O554*1000</f>
        <v>521.62077927449366</v>
      </c>
      <c r="D554" s="99">
        <f>Calc!P554*1000</f>
        <v>4.0527688911249263E-2</v>
      </c>
      <c r="E554" s="99">
        <f>Calc!X554</f>
        <v>1.2149577982644697</v>
      </c>
      <c r="F554" s="99">
        <f>Calc!Y554</f>
        <v>2.7657285647011655E-3</v>
      </c>
      <c r="G554" s="99">
        <f>Calc!AN554</f>
        <v>1.2347540431393882</v>
      </c>
      <c r="H554" s="5">
        <f>Calc!AO554</f>
        <v>3.8208316991950428E-3</v>
      </c>
      <c r="I554" s="8">
        <f>Calc!AH554</f>
        <v>1629.5885799723385</v>
      </c>
      <c r="J554" s="8">
        <f>Calc!AI554</f>
        <v>6.2588317441238361</v>
      </c>
      <c r="K554" s="77">
        <f>Calc!AJ554</f>
        <v>306.83716138853902</v>
      </c>
      <c r="L554" s="77">
        <f>Calc!AK554</f>
        <v>2.8995670721509859</v>
      </c>
      <c r="M554" s="99">
        <f>Calc!AP554</f>
        <v>239.44929999999999</v>
      </c>
      <c r="N554" s="99">
        <f>Calc!AQ554</f>
        <v>2.7776999999999998</v>
      </c>
      <c r="O554" s="99">
        <f>Calc!AW554</f>
        <v>239.41040000000001</v>
      </c>
      <c r="P554" s="99">
        <f>Calc!AX554</f>
        <v>3.0492450673999998</v>
      </c>
      <c r="Q554" s="77">
        <f>Calc!BB554</f>
        <v>603.63082939278206</v>
      </c>
      <c r="R554" s="77">
        <f>Calc!BC554</f>
        <v>7.7201317509517358</v>
      </c>
      <c r="S554" s="1">
        <f>Input!E554</f>
        <v>18.100000000000001</v>
      </c>
    </row>
    <row r="555" spans="1:19" s="156" customFormat="1" x14ac:dyDescent="0.2">
      <c r="A555" s="156">
        <f>Input!A555</f>
        <v>9186</v>
      </c>
      <c r="B555" s="156" t="str">
        <f>Input!B555</f>
        <v>Hu1-13</v>
      </c>
      <c r="C555" s="157">
        <f>Calc!O555*1000</f>
        <v>13710.819935286598</v>
      </c>
      <c r="D555" s="157">
        <f>Calc!P555*1000</f>
        <v>1.8693227972253277</v>
      </c>
      <c r="E555" s="157">
        <f>Calc!X555</f>
        <v>0.90943548365727311</v>
      </c>
      <c r="F555" s="157">
        <f>Calc!Y555</f>
        <v>4.6769358110936342E-3</v>
      </c>
      <c r="G555" s="157">
        <f>Calc!AN555</f>
        <v>1.0060093858624337</v>
      </c>
      <c r="H555" s="157">
        <f>Calc!AO555</f>
        <v>3.1408395310271149E-3</v>
      </c>
      <c r="I555" s="158">
        <f>Calc!AH555</f>
        <v>46344.196508865527</v>
      </c>
      <c r="J555" s="158">
        <f>Calc!AI555</f>
        <v>278.74383519772221</v>
      </c>
      <c r="K555" s="159">
        <f>Calc!AJ555</f>
        <v>1.7072613945459114</v>
      </c>
      <c r="L555" s="159">
        <f>Calc!AK555</f>
        <v>1.8757808135336063</v>
      </c>
      <c r="M555" s="157" t="str">
        <f>Calc!AP555</f>
        <v>Out of range</v>
      </c>
      <c r="N555" s="157" t="e">
        <f>Calc!AQ555</f>
        <v>#VALUE!</v>
      </c>
      <c r="O555" s="157" t="str">
        <f>Calc!AW555</f>
        <v>Out of range</v>
      </c>
      <c r="P555" s="157">
        <f>Calc!AX555</f>
        <v>288.54988550420001</v>
      </c>
      <c r="Q555" s="159" t="e">
        <f>Calc!BB555</f>
        <v>#VALUE!</v>
      </c>
      <c r="R555" s="159" t="e">
        <f>Calc!BC555</f>
        <v>#VALUE!</v>
      </c>
      <c r="S555" s="156">
        <f>Input!E555</f>
        <v>0</v>
      </c>
    </row>
    <row r="556" spans="1:19" x14ac:dyDescent="0.2">
      <c r="A556" s="56"/>
      <c r="B556" s="56"/>
      <c r="C556" s="106"/>
      <c r="D556" s="106"/>
      <c r="E556" s="106"/>
      <c r="F556" s="106"/>
      <c r="G556" s="106"/>
      <c r="H556" s="70"/>
      <c r="I556" s="72"/>
      <c r="J556" s="72"/>
      <c r="K556" s="107"/>
      <c r="L556" s="107"/>
      <c r="M556" s="106"/>
      <c r="N556" s="106"/>
      <c r="O556" s="106"/>
      <c r="P556" s="106"/>
      <c r="Q556" s="107"/>
      <c r="R556" s="107"/>
      <c r="S556" s="56"/>
    </row>
    <row r="557" spans="1:19" s="156" customFormat="1" x14ac:dyDescent="0.2">
      <c r="A557" s="156">
        <f>Input!A557</f>
        <v>9186</v>
      </c>
      <c r="B557" s="156" t="str">
        <f>Input!B557</f>
        <v>Hu1-13</v>
      </c>
      <c r="C557" s="157">
        <f>Calc!O557*1000</f>
        <v>13713.924073941484</v>
      </c>
      <c r="D557" s="157">
        <f>Calc!P557*1000</f>
        <v>1.9163322593287286</v>
      </c>
      <c r="E557" s="157">
        <f>Calc!X557</f>
        <v>0.91908664468470036</v>
      </c>
      <c r="F557" s="157">
        <f>Calc!Y557</f>
        <v>4.5473978416172593E-3</v>
      </c>
      <c r="G557" s="157">
        <f>Calc!AN557</f>
        <v>1.0021449013131116</v>
      </c>
      <c r="H557" s="157">
        <f>Calc!AO557</f>
        <v>2.807501746241654E-3</v>
      </c>
      <c r="I557" s="158">
        <f>Calc!AH557</f>
        <v>45691.729684105027</v>
      </c>
      <c r="J557" s="158">
        <f>Calc!AI557</f>
        <v>259.71608724816929</v>
      </c>
      <c r="K557" s="159">
        <f>Calc!AJ557</f>
        <v>-1.1892804995513595</v>
      </c>
      <c r="L557" s="159">
        <f>Calc!AK557</f>
        <v>1.4015813788646956</v>
      </c>
      <c r="M557" s="157" t="str">
        <f>Calc!AP557</f>
        <v>Out of range</v>
      </c>
      <c r="N557" s="157" t="e">
        <f>Calc!AQ557</f>
        <v>#VALUE!</v>
      </c>
      <c r="O557" s="157" t="str">
        <f>Calc!AW557</f>
        <v>Out of range</v>
      </c>
      <c r="P557" s="157">
        <f>Calc!AX557</f>
        <v>224.19261249900001</v>
      </c>
      <c r="Q557" s="159" t="e">
        <f>Calc!BB557</f>
        <v>#VALUE!</v>
      </c>
      <c r="R557" s="159" t="e">
        <f>Calc!BC557</f>
        <v>#VALUE!</v>
      </c>
      <c r="S557" s="156">
        <f>Input!E557</f>
        <v>0</v>
      </c>
    </row>
    <row r="558" spans="1:19" x14ac:dyDescent="0.2">
      <c r="A558" s="1">
        <f>Input!A558</f>
        <v>9571</v>
      </c>
      <c r="B558" s="1" t="str">
        <f>Input!B558</f>
        <v>M5_14_42-18.7</v>
      </c>
      <c r="C558" s="99">
        <f>Calc!O558*1000</f>
        <v>639.71164863726949</v>
      </c>
      <c r="D558" s="99">
        <f>Calc!P558*1000</f>
        <v>4.0304145650439473E-2</v>
      </c>
      <c r="E558" s="99">
        <f>Calc!X558</f>
        <v>0.16963977100182834</v>
      </c>
      <c r="F558" s="99">
        <f>Calc!Y558</f>
        <v>4.3252531404941956E-4</v>
      </c>
      <c r="G558" s="99">
        <f>Calc!AN558</f>
        <v>1.182588952448024</v>
      </c>
      <c r="H558" s="5">
        <f>Calc!AO558</f>
        <v>2.8882210572816944E-3</v>
      </c>
      <c r="I558" s="8">
        <f>Calc!AH558</f>
        <v>13665.238272514072</v>
      </c>
      <c r="J558" s="8">
        <f>Calc!AI558</f>
        <v>48.239660443429116</v>
      </c>
      <c r="K558" s="77">
        <f>Calc!AJ558</f>
        <v>260.47114391601968</v>
      </c>
      <c r="L558" s="77">
        <f>Calc!AK558</f>
        <v>1.6977707356630436</v>
      </c>
      <c r="M558" s="99">
        <f>Calc!AP558</f>
        <v>239.56120000000001</v>
      </c>
      <c r="N558" s="99">
        <f>Calc!AQ558</f>
        <v>2.2391999999999999</v>
      </c>
      <c r="O558" s="99">
        <f>Calc!AW558</f>
        <v>239.5565</v>
      </c>
      <c r="P558" s="99">
        <f>Calc!AX558</f>
        <v>2.4271737965</v>
      </c>
      <c r="Q558" s="77">
        <f>Calc!BB558</f>
        <v>512.62809389604229</v>
      </c>
      <c r="R558" s="77">
        <f>Calc!BC558</f>
        <v>4.8508768756641922</v>
      </c>
      <c r="S558" s="1">
        <f>Input!E558</f>
        <v>18.7</v>
      </c>
    </row>
    <row r="559" spans="1:19" s="156" customFormat="1" x14ac:dyDescent="0.2">
      <c r="A559" s="156">
        <f>Input!A559</f>
        <v>9186</v>
      </c>
      <c r="B559" s="156" t="str">
        <f>Input!B559</f>
        <v>Hu1-13</v>
      </c>
      <c r="C559" s="157">
        <f>Calc!O559*1000</f>
        <v>13714.974479798282</v>
      </c>
      <c r="D559" s="157">
        <f>Calc!P559*1000</f>
        <v>1.6775247032057807</v>
      </c>
      <c r="E559" s="157">
        <f>Calc!X559</f>
        <v>0.91150037697548025</v>
      </c>
      <c r="F559" s="157">
        <f>Calc!Y559</f>
        <v>5.4174582546161199E-3</v>
      </c>
      <c r="G559" s="157">
        <f>Calc!AN559</f>
        <v>1.0035044760031258</v>
      </c>
      <c r="H559" s="157">
        <f>Calc!AO559</f>
        <v>2.9767322856227136E-3</v>
      </c>
      <c r="I559" s="158">
        <f>Calc!AH559</f>
        <v>46138.052346445809</v>
      </c>
      <c r="J559" s="158">
        <f>Calc!AI559</f>
        <v>306.42339716849909</v>
      </c>
      <c r="K559" s="159">
        <f>Calc!AJ559</f>
        <v>-1.296464047775947</v>
      </c>
      <c r="L559" s="159">
        <f>Calc!AK559</f>
        <v>1.8863543094900621</v>
      </c>
      <c r="M559" s="157" t="str">
        <f>Calc!AP559</f>
        <v>Out of range</v>
      </c>
      <c r="N559" s="157" t="e">
        <f>Calc!AQ559</f>
        <v>#VALUE!</v>
      </c>
      <c r="O559" s="157" t="str">
        <f>Calc!AW559</f>
        <v>Out of range</v>
      </c>
      <c r="P559" s="157">
        <f>Calc!AX559</f>
        <v>233.09347134839999</v>
      </c>
      <c r="Q559" s="159" t="e">
        <f>Calc!BB559</f>
        <v>#VALUE!</v>
      </c>
      <c r="R559" s="159" t="e">
        <f>Calc!BC559</f>
        <v>#VALUE!</v>
      </c>
      <c r="S559" s="156">
        <f>Input!E559</f>
        <v>0</v>
      </c>
    </row>
    <row r="560" spans="1:19" x14ac:dyDescent="0.2">
      <c r="A560" s="1">
        <f>Input!A560</f>
        <v>9572</v>
      </c>
      <c r="B560" s="1" t="str">
        <f>Input!B560</f>
        <v>M5_14_42-25.75</v>
      </c>
      <c r="C560" s="99">
        <f>Calc!O560*1000</f>
        <v>390.02288973922475</v>
      </c>
      <c r="D560" s="99">
        <f>Calc!P560*1000</f>
        <v>2.9226337042157165E-2</v>
      </c>
      <c r="E560" s="99">
        <f>Calc!X560</f>
        <v>0.38861928057458928</v>
      </c>
      <c r="F560" s="99">
        <f>Calc!Y560</f>
        <v>9.6202764677521526E-4</v>
      </c>
      <c r="G560" s="99">
        <f>Calc!AN560</f>
        <v>1.2113444590833542</v>
      </c>
      <c r="H560" s="5">
        <f>Calc!AO560</f>
        <v>3.2305639685418358E-3</v>
      </c>
      <c r="I560" s="8">
        <f>Calc!AH560</f>
        <v>3729.6945557505728</v>
      </c>
      <c r="J560" s="8">
        <f>Calc!AI560</f>
        <v>13.568595000940983</v>
      </c>
      <c r="K560" s="77">
        <f>Calc!AJ560</f>
        <v>237.13542597097126</v>
      </c>
      <c r="L560" s="77">
        <f>Calc!AK560</f>
        <v>1.9316264878859464</v>
      </c>
      <c r="M560" s="99">
        <f>Calc!AP560</f>
        <v>283.3965</v>
      </c>
      <c r="N560" s="99">
        <f>Calc!AQ560</f>
        <v>3.9251999999999998</v>
      </c>
      <c r="O560" s="99">
        <f>Calc!AW560</f>
        <v>283.37900000000002</v>
      </c>
      <c r="P560" s="99">
        <f>Calc!AX560</f>
        <v>3.8846321705000002</v>
      </c>
      <c r="Q560" s="77">
        <f>Calc!BB560</f>
        <v>528.2372200655966</v>
      </c>
      <c r="R560" s="77">
        <f>Calc!BC560</f>
        <v>7.2214748902934636</v>
      </c>
      <c r="S560" s="1">
        <f>Input!E560</f>
        <v>25.75</v>
      </c>
    </row>
    <row r="561" spans="1:19" s="156" customFormat="1" x14ac:dyDescent="0.2">
      <c r="A561" s="156">
        <f>Input!A561</f>
        <v>9186</v>
      </c>
      <c r="B561" s="156" t="str">
        <f>Input!B561</f>
        <v>Hu1-13</v>
      </c>
      <c r="C561" s="157">
        <f>Calc!O561*1000</f>
        <v>13715.020801390136</v>
      </c>
      <c r="D561" s="157">
        <f>Calc!P561*1000</f>
        <v>2.0985297182173301</v>
      </c>
      <c r="E561" s="157">
        <f>Calc!X561</f>
        <v>0.92265250006911659</v>
      </c>
      <c r="F561" s="157">
        <f>Calc!Y561</f>
        <v>3.276271868913749E-3</v>
      </c>
      <c r="G561" s="157">
        <f>Calc!AN561</f>
        <v>1.0045156466573011</v>
      </c>
      <c r="H561" s="157">
        <f>Calc!AO561</f>
        <v>2.3474288970484823E-3</v>
      </c>
      <c r="I561" s="158">
        <f>Calc!AH561</f>
        <v>45626.46327938074</v>
      </c>
      <c r="J561" s="158">
        <f>Calc!AI561</f>
        <v>193.8274421903958</v>
      </c>
      <c r="K561" s="159">
        <f>Calc!AJ561</f>
        <v>0.21862339861700164</v>
      </c>
      <c r="L561" s="159">
        <f>Calc!AK561</f>
        <v>1.4958608924329673</v>
      </c>
      <c r="M561" s="157" t="str">
        <f>Calc!AP561</f>
        <v>Out of range</v>
      </c>
      <c r="N561" s="157" t="e">
        <f>Calc!AQ561</f>
        <v>#VALUE!</v>
      </c>
      <c r="O561" s="157" t="str">
        <f>Calc!AW561</f>
        <v>Out of range</v>
      </c>
      <c r="P561" s="157">
        <f>Calc!AX561</f>
        <v>105.4705447922</v>
      </c>
      <c r="Q561" s="159" t="e">
        <f>Calc!BB561</f>
        <v>#VALUE!</v>
      </c>
      <c r="R561" s="159" t="e">
        <f>Calc!BC561</f>
        <v>#VALUE!</v>
      </c>
      <c r="S561" s="156">
        <f>Input!E561</f>
        <v>0</v>
      </c>
    </row>
    <row r="562" spans="1:19" x14ac:dyDescent="0.2">
      <c r="A562" s="1">
        <f>Input!A562</f>
        <v>9573</v>
      </c>
      <c r="B562" s="1" t="str">
        <f>Input!B562</f>
        <v>M5_14_42-30.4</v>
      </c>
      <c r="C562" s="99">
        <f>Calc!O562*1000</f>
        <v>443.44664939645344</v>
      </c>
      <c r="D562" s="99">
        <f>Calc!P562*1000</f>
        <v>2.6177411352890149E-2</v>
      </c>
      <c r="E562" s="99">
        <f>Calc!X562</f>
        <v>0.37964512315441618</v>
      </c>
      <c r="F562" s="99">
        <f>Calc!Y562</f>
        <v>8.7907447067934823E-4</v>
      </c>
      <c r="G562" s="99">
        <f>Calc!AN562</f>
        <v>1.5562408469226092</v>
      </c>
      <c r="H562" s="5">
        <f>Calc!AO562</f>
        <v>4.7949662589585581E-3</v>
      </c>
      <c r="I562" s="8">
        <f>Calc!AH562</f>
        <v>5580.9071318617762</v>
      </c>
      <c r="J562" s="8">
        <f>Calc!AI562</f>
        <v>21.507455736398345</v>
      </c>
      <c r="K562" s="77">
        <f>Calc!AJ562</f>
        <v>505.09523257039655</v>
      </c>
      <c r="L562" s="77">
        <f>Calc!AK562</f>
        <v>2.179982387237597</v>
      </c>
      <c r="M562" s="99">
        <f>Calc!AP562</f>
        <v>299.30399999999997</v>
      </c>
      <c r="N562" s="99">
        <f>Calc!AQ562</f>
        <v>4.4420000000000002</v>
      </c>
      <c r="O562" s="99">
        <f>Calc!AW562</f>
        <v>299.29349999999999</v>
      </c>
      <c r="P562" s="99">
        <f>Calc!AX562</f>
        <v>4.4135088693000002</v>
      </c>
      <c r="Q562" s="77">
        <f>Calc!BB562</f>
        <v>1176.901256941891</v>
      </c>
      <c r="R562" s="77">
        <f>Calc!BC562</f>
        <v>15.534467674061156</v>
      </c>
      <c r="S562" s="1">
        <f>Input!E562</f>
        <v>30.4</v>
      </c>
    </row>
    <row r="563" spans="1:19" s="156" customFormat="1" x14ac:dyDescent="0.2">
      <c r="A563" s="156">
        <f>Input!A563</f>
        <v>9186</v>
      </c>
      <c r="B563" s="156" t="str">
        <f>Input!B563</f>
        <v>Hu1-13</v>
      </c>
      <c r="C563" s="157">
        <f>Calc!O563*1000</f>
        <v>13712.370289197792</v>
      </c>
      <c r="D563" s="157">
        <f>Calc!P563*1000</f>
        <v>1.8455784492093799</v>
      </c>
      <c r="E563" s="157">
        <f>Calc!X563</f>
        <v>0.91713633182456189</v>
      </c>
      <c r="F563" s="157">
        <f>Calc!Y563</f>
        <v>4.3429325365461719E-3</v>
      </c>
      <c r="G563" s="157">
        <f>Calc!AN563</f>
        <v>1.0050057586281294</v>
      </c>
      <c r="H563" s="157">
        <f>Calc!AO563</f>
        <v>2.510284693760789E-3</v>
      </c>
      <c r="I563" s="158">
        <f>Calc!AH563</f>
        <v>45914.406705644913</v>
      </c>
      <c r="J563" s="158">
        <f>Calc!AI563</f>
        <v>245.73447564455975</v>
      </c>
      <c r="K563" s="159">
        <f>Calc!AJ563</f>
        <v>-0.71807263223255813</v>
      </c>
      <c r="L563" s="159">
        <f>Calc!AK563</f>
        <v>1.2684734834471088</v>
      </c>
      <c r="M563" s="157" t="str">
        <f>Calc!AP563</f>
        <v>Out of range</v>
      </c>
      <c r="N563" s="157" t="e">
        <f>Calc!AQ563</f>
        <v>#VALUE!</v>
      </c>
      <c r="O563" s="157" t="str">
        <f>Calc!AW563</f>
        <v>Out of range</v>
      </c>
      <c r="P563" s="157">
        <f>Calc!AX563</f>
        <v>98.267232124200007</v>
      </c>
      <c r="Q563" s="159" t="e">
        <f>Calc!BB563</f>
        <v>#VALUE!</v>
      </c>
      <c r="R563" s="159" t="e">
        <f>Calc!BC563</f>
        <v>#VALUE!</v>
      </c>
      <c r="S563" s="156">
        <f>Input!E563</f>
        <v>0</v>
      </c>
    </row>
    <row r="564" spans="1:19" x14ac:dyDescent="0.2">
      <c r="A564" s="1">
        <f>Input!A564</f>
        <v>9574</v>
      </c>
      <c r="B564" s="1" t="str">
        <f>Input!B564</f>
        <v>M5_14_42-33.25</v>
      </c>
      <c r="C564" s="99">
        <f>Calc!O564*1000</f>
        <v>615.33902501325838</v>
      </c>
      <c r="D564" s="99">
        <f>Calc!P564*1000</f>
        <v>3.7230114544989389E-2</v>
      </c>
      <c r="E564" s="99">
        <f>Calc!X564</f>
        <v>1.1530573706759055</v>
      </c>
      <c r="F564" s="99">
        <f>Calc!Y564</f>
        <v>2.2450211210797298E-3</v>
      </c>
      <c r="G564" s="99">
        <f>Calc!AN564</f>
        <v>1.3878858759408794</v>
      </c>
      <c r="H564" s="5">
        <f>Calc!AO564</f>
        <v>3.305792405100645E-3</v>
      </c>
      <c r="I564" s="8">
        <f>Calc!AH564</f>
        <v>2272.1657237326126</v>
      </c>
      <c r="J564" s="8">
        <f>Calc!AI564</f>
        <v>6.9887524572118513</v>
      </c>
      <c r="K564" s="77">
        <f>Calc!AJ564</f>
        <v>366.19522950508741</v>
      </c>
      <c r="L564" s="77">
        <f>Calc!AK564</f>
        <v>1.5980375370068494</v>
      </c>
      <c r="M564" s="99">
        <f>Calc!AP564</f>
        <v>301.46890000000002</v>
      </c>
      <c r="N564" s="99">
        <f>Calc!AQ564</f>
        <v>3.5981999999999998</v>
      </c>
      <c r="O564" s="99">
        <f>Calc!AW564</f>
        <v>301.44189999999998</v>
      </c>
      <c r="P564" s="99">
        <f>Calc!AX564</f>
        <v>3.8357728175000001</v>
      </c>
      <c r="Q564" s="77">
        <f>Calc!BB564</f>
        <v>858.4529269605049</v>
      </c>
      <c r="R564" s="77">
        <f>Calc!BC564</f>
        <v>10.032220070857996</v>
      </c>
      <c r="S564" s="1">
        <f>Input!E564</f>
        <v>33.25</v>
      </c>
    </row>
    <row r="565" spans="1:19" s="156" customFormat="1" x14ac:dyDescent="0.2">
      <c r="A565" s="156">
        <f>Input!A565</f>
        <v>9186</v>
      </c>
      <c r="B565" s="156" t="str">
        <f>Input!B565</f>
        <v>Hu1-13</v>
      </c>
      <c r="C565" s="157">
        <f>Calc!O565*1000</f>
        <v>13714.423546924923</v>
      </c>
      <c r="D565" s="157">
        <f>Calc!P565*1000</f>
        <v>1.6291783226088703</v>
      </c>
      <c r="E565" s="157">
        <f>Calc!X565</f>
        <v>0.92390488931246884</v>
      </c>
      <c r="F565" s="157">
        <f>Calc!Y565</f>
        <v>5.2067874465259022E-3</v>
      </c>
      <c r="G565" s="157">
        <f>Calc!AN565</f>
        <v>1.0029350607649403</v>
      </c>
      <c r="H565" s="157">
        <f>Calc!AO565</f>
        <v>3.3824305420878482E-3</v>
      </c>
      <c r="I565" s="158">
        <f>Calc!AH565</f>
        <v>45490.938682867927</v>
      </c>
      <c r="J565" s="158">
        <f>Calc!AI565</f>
        <v>298.72068097484299</v>
      </c>
      <c r="K565" s="159">
        <f>Calc!AJ565</f>
        <v>1.3475507552329624</v>
      </c>
      <c r="L565" s="159">
        <f>Calc!AK565</f>
        <v>1.7041235507786121</v>
      </c>
      <c r="M565" s="157" t="str">
        <f>Calc!AP565</f>
        <v>Out of range</v>
      </c>
      <c r="N565" s="157" t="e">
        <f>Calc!AQ565</f>
        <v>#VALUE!</v>
      </c>
      <c r="O565" s="157" t="str">
        <f>Calc!AW565</f>
        <v>Out of range</v>
      </c>
      <c r="P565" s="157">
        <f>Calc!AX565</f>
        <v>341.71399117710001</v>
      </c>
      <c r="Q565" s="159" t="e">
        <f>Calc!BB565</f>
        <v>#VALUE!</v>
      </c>
      <c r="R565" s="159" t="e">
        <f>Calc!BC565</f>
        <v>#VALUE!</v>
      </c>
      <c r="S565" s="156">
        <f>Input!E565</f>
        <v>0</v>
      </c>
    </row>
    <row r="566" spans="1:19" x14ac:dyDescent="0.2">
      <c r="A566" s="1">
        <f>Input!A566</f>
        <v>9575</v>
      </c>
      <c r="B566" s="1" t="str">
        <f>Input!B566</f>
        <v>M5_14_42-33.6</v>
      </c>
      <c r="C566" s="99">
        <f>Calc!O566*1000</f>
        <v>669.7014466158771</v>
      </c>
      <c r="D566" s="99">
        <f>Calc!P566*1000</f>
        <v>4.4485742476160287E-2</v>
      </c>
      <c r="E566" s="99">
        <f>Calc!X566</f>
        <v>6.8809678844744644</v>
      </c>
      <c r="F566" s="99">
        <f>Calc!Y566</f>
        <v>1.1843460809495943E-2</v>
      </c>
      <c r="G566" s="99">
        <f>Calc!AN566</f>
        <v>1.1147648143440974</v>
      </c>
      <c r="H566" s="5">
        <f>Calc!AO566</f>
        <v>2.6477856184816749E-3</v>
      </c>
      <c r="I566" s="8">
        <f>Calc!AH566</f>
        <v>332.52143019331197</v>
      </c>
      <c r="J566" s="8">
        <f>Calc!AI566</f>
        <v>0.97512414865424313</v>
      </c>
      <c r="K566" s="77">
        <f>Calc!AJ566</f>
        <v>127.02439232621288</v>
      </c>
      <c r="L566" s="77">
        <f>Calc!AK566</f>
        <v>1.7823980416742073</v>
      </c>
      <c r="M566" s="99">
        <f>Calc!AP566</f>
        <v>334.2774</v>
      </c>
      <c r="N566" s="99">
        <f>Calc!AQ566</f>
        <v>6.1939000000000002</v>
      </c>
      <c r="O566" s="99">
        <f>Calc!AW566</f>
        <v>334.06959999999998</v>
      </c>
      <c r="P566" s="99">
        <f>Calc!AX566</f>
        <v>6.2714447784000003</v>
      </c>
      <c r="Q566" s="77">
        <f>Calc!BB566</f>
        <v>326.54247889180164</v>
      </c>
      <c r="R566" s="77">
        <f>Calc!BC566</f>
        <v>7.38210124192981</v>
      </c>
      <c r="S566" s="1">
        <f>Input!E566</f>
        <v>33.6</v>
      </c>
    </row>
    <row r="567" spans="1:19" s="156" customFormat="1" x14ac:dyDescent="0.2">
      <c r="A567" s="156">
        <f>Input!A567</f>
        <v>9186</v>
      </c>
      <c r="B567" s="156" t="str">
        <f>Input!B567</f>
        <v>Hu1-13</v>
      </c>
      <c r="C567" s="157">
        <f>Calc!O567*1000</f>
        <v>13715.831099279105</v>
      </c>
      <c r="D567" s="157">
        <f>Calc!P567*1000</f>
        <v>1.4934694406942886</v>
      </c>
      <c r="E567" s="157">
        <f>Calc!X567</f>
        <v>0.92026619201058724</v>
      </c>
      <c r="F567" s="157">
        <f>Calc!Y567</f>
        <v>5.1135559313730764E-3</v>
      </c>
      <c r="G567" s="157">
        <f>Calc!AN567</f>
        <v>1.0030739730301554</v>
      </c>
      <c r="H567" s="157">
        <f>Calc!AO567</f>
        <v>3.0623699297177391E-3</v>
      </c>
      <c r="I567" s="158">
        <f>Calc!AH567</f>
        <v>45681.821763544744</v>
      </c>
      <c r="J567" s="158">
        <f>Calc!AI567</f>
        <v>289.58356324911028</v>
      </c>
      <c r="K567" s="159">
        <f>Calc!AJ567</f>
        <v>1.8203144365582791</v>
      </c>
      <c r="L567" s="159">
        <f>Calc!AK567</f>
        <v>2.3536804992948182</v>
      </c>
      <c r="M567" s="157" t="str">
        <f>Calc!AP567</f>
        <v>Out of range</v>
      </c>
      <c r="N567" s="157" t="e">
        <f>Calc!AQ567</f>
        <v>#VALUE!</v>
      </c>
      <c r="O567" s="157" t="str">
        <f>Calc!AW567</f>
        <v>Out of range</v>
      </c>
      <c r="P567" s="157">
        <f>Calc!AX567</f>
        <v>309.9993673184</v>
      </c>
      <c r="Q567" s="159" t="e">
        <f>Calc!BB567</f>
        <v>#VALUE!</v>
      </c>
      <c r="R567" s="159" t="e">
        <f>Calc!BC567</f>
        <v>#VALUE!</v>
      </c>
      <c r="S567" s="156">
        <f>Input!E567</f>
        <v>0</v>
      </c>
    </row>
    <row r="568" spans="1:19" x14ac:dyDescent="0.2">
      <c r="A568" s="1">
        <f>Input!A568</f>
        <v>9576</v>
      </c>
      <c r="B568" s="1" t="str">
        <f>Input!B568</f>
        <v>M5_14_42-37.2</v>
      </c>
      <c r="C568" s="99">
        <f>Calc!O568*1000</f>
        <v>197.91916159339334</v>
      </c>
      <c r="D568" s="99">
        <f>Calc!P568*1000</f>
        <v>2.4325370064952525E-2</v>
      </c>
      <c r="E568" s="99">
        <f>Calc!X568</f>
        <v>1.7474108067456064</v>
      </c>
      <c r="F568" s="99">
        <f>Calc!Y568</f>
        <v>3.6314333249168507E-3</v>
      </c>
      <c r="G568" s="99">
        <f>Calc!AN568</f>
        <v>1.9033987392033644</v>
      </c>
      <c r="H568" s="5">
        <f>Calc!AO568</f>
        <v>5.6169205313106622E-3</v>
      </c>
      <c r="I568" s="8">
        <f>Calc!AH568</f>
        <v>660.43075541310861</v>
      </c>
      <c r="J568" s="8">
        <f>Calc!AI568</f>
        <v>2.3823245932307975</v>
      </c>
      <c r="K568" s="77">
        <f>Calc!AJ568</f>
        <v>724.90233858813497</v>
      </c>
      <c r="L568" s="77">
        <f>Calc!AK568</f>
        <v>5.3927197593752174</v>
      </c>
      <c r="M568" s="99">
        <f>Calc!AP568</f>
        <v>359.24169999999998</v>
      </c>
      <c r="N568" s="99">
        <f>Calc!AQ568</f>
        <v>8.3512000000000004</v>
      </c>
      <c r="O568" s="99">
        <f>Calc!AW568</f>
        <v>359.1628</v>
      </c>
      <c r="P568" s="99">
        <f>Calc!AX568</f>
        <v>7.9269506569999999</v>
      </c>
      <c r="Q568" s="77">
        <f>Calc!BB568</f>
        <v>2000.4726608099222</v>
      </c>
      <c r="R568" s="77">
        <f>Calc!BC568</f>
        <v>47.224664205468571</v>
      </c>
      <c r="S568" s="1">
        <f>Input!E568</f>
        <v>37.200000000000003</v>
      </c>
    </row>
    <row r="569" spans="1:19" s="156" customFormat="1" x14ac:dyDescent="0.2">
      <c r="A569" s="156">
        <f>Input!A569</f>
        <v>9186</v>
      </c>
      <c r="B569" s="156" t="str">
        <f>Input!B569</f>
        <v>Hu1-13</v>
      </c>
      <c r="C569" s="157">
        <f>Calc!O569*1000</f>
        <v>13712.936288179755</v>
      </c>
      <c r="D569" s="157">
        <f>Calc!P569*1000</f>
        <v>1.60928094104413</v>
      </c>
      <c r="E569" s="157">
        <f>Calc!X569</f>
        <v>0.92268714633226689</v>
      </c>
      <c r="F569" s="157">
        <f>Calc!Y569</f>
        <v>4.3800163453561096E-3</v>
      </c>
      <c r="G569" s="157">
        <f>Calc!AN569</f>
        <v>1.002011499336797</v>
      </c>
      <c r="H569" s="157">
        <f>Calc!AO569</f>
        <v>2.464989364762209E-3</v>
      </c>
      <c r="I569" s="158">
        <f>Calc!AH569</f>
        <v>45504.095430136418</v>
      </c>
      <c r="J569" s="158">
        <f>Calc!AI569</f>
        <v>243.2331134892801</v>
      </c>
      <c r="K569" s="159">
        <f>Calc!AJ569</f>
        <v>1.4757886004150844</v>
      </c>
      <c r="L569" s="159">
        <f>Calc!AK569</f>
        <v>2.0796767373688465</v>
      </c>
      <c r="M569" s="157">
        <f>Calc!AP569</f>
        <v>986.81029999999998</v>
      </c>
      <c r="N569" s="157" t="e">
        <f>Calc!AQ569</f>
        <v>#VALUE!</v>
      </c>
      <c r="O569" s="157">
        <f>Calc!AW569</f>
        <v>986.80859999999996</v>
      </c>
      <c r="P569" s="157">
        <f>Calc!AX569</f>
        <v>339.50819951139999</v>
      </c>
      <c r="Q569" s="159">
        <f>Calc!BB569</f>
        <v>24.00373966176565</v>
      </c>
      <c r="R569" s="159">
        <f>Calc!BC569</f>
        <v>40.923215546326091</v>
      </c>
      <c r="S569" s="156">
        <f>Input!E569</f>
        <v>0</v>
      </c>
    </row>
    <row r="570" spans="1:19" x14ac:dyDescent="0.2">
      <c r="A570" s="1">
        <f>Input!A570</f>
        <v>9577</v>
      </c>
      <c r="B570" s="1" t="str">
        <f>Input!B570</f>
        <v>M5_14_42-39.9</v>
      </c>
      <c r="C570" s="99">
        <f>Calc!O570*1000</f>
        <v>99.838507246812767</v>
      </c>
      <c r="D570" s="99">
        <f>Calc!P570*1000</f>
        <v>3.386255255884809E-2</v>
      </c>
      <c r="E570" s="99">
        <f>Calc!X570</f>
        <v>6.4724535564235559</v>
      </c>
      <c r="F570" s="99">
        <f>Calc!Y570</f>
        <v>1.2130291672580378E-2</v>
      </c>
      <c r="G570" s="99">
        <f>Calc!AN570</f>
        <v>2.4921957528047738</v>
      </c>
      <c r="H570" s="5">
        <f>Calc!AO570</f>
        <v>9.1503943186624324E-3</v>
      </c>
      <c r="I570" s="8">
        <f>Calc!AH570</f>
        <v>117.83397890526645</v>
      </c>
      <c r="J570" s="8">
        <f>Calc!AI570</f>
        <v>0.48409772093908182</v>
      </c>
      <c r="K570" s="77">
        <f>Calc!AJ570</f>
        <v>1184.696566673166</v>
      </c>
      <c r="L570" s="77">
        <f>Calc!AK570</f>
        <v>22.7263630149418</v>
      </c>
      <c r="M570" s="99">
        <f>Calc!AP570</f>
        <v>353.95420000000001</v>
      </c>
      <c r="N570" s="99">
        <f>Calc!AQ570</f>
        <v>20.602599999999999</v>
      </c>
      <c r="O570" s="99">
        <f>Calc!AW570</f>
        <v>353.54169999999999</v>
      </c>
      <c r="P570" s="99">
        <f>Calc!AX570</f>
        <v>20.1139609773</v>
      </c>
      <c r="Q570" s="77">
        <f>Calc!BB570</f>
        <v>3217.8118749706687</v>
      </c>
      <c r="R570" s="77">
        <f>Calc!BC570</f>
        <v>193.06075456295406</v>
      </c>
      <c r="S570" s="1">
        <f>Input!E570</f>
        <v>39.9</v>
      </c>
    </row>
    <row r="571" spans="1:19" s="156" customFormat="1" x14ac:dyDescent="0.2">
      <c r="A571" s="156">
        <f>Input!A571</f>
        <v>9186</v>
      </c>
      <c r="B571" s="156" t="str">
        <f>Input!B571</f>
        <v>Hu1-13</v>
      </c>
      <c r="C571" s="157">
        <f>Calc!O571*1000</f>
        <v>13714.817917626528</v>
      </c>
      <c r="D571" s="157">
        <f>Calc!P571*1000</f>
        <v>2.1224344213975557</v>
      </c>
      <c r="E571" s="157">
        <f>Calc!X571</f>
        <v>0.91135412671690585</v>
      </c>
      <c r="F571" s="157">
        <f>Calc!Y571</f>
        <v>4.6565430308820486E-3</v>
      </c>
      <c r="G571" s="157">
        <f>Calc!AN571</f>
        <v>1.0042496278413466</v>
      </c>
      <c r="H571" s="157">
        <f>Calc!AO571</f>
        <v>4.0254685714285632E-3</v>
      </c>
      <c r="I571" s="158">
        <f>Calc!AH571</f>
        <v>46179.194515014147</v>
      </c>
      <c r="J571" s="158">
        <f>Calc!AI571</f>
        <v>299.81058101348566</v>
      </c>
      <c r="K571" s="159">
        <f>Calc!AJ571</f>
        <v>0.79207336976572229</v>
      </c>
      <c r="L571" s="159">
        <f>Calc!AK571</f>
        <v>1.7216351546865454</v>
      </c>
      <c r="M571" s="157" t="str">
        <f>Calc!AP571</f>
        <v>Out of range</v>
      </c>
      <c r="N571" s="157" t="e">
        <f>Calc!AQ571</f>
        <v>#VALUE!</v>
      </c>
      <c r="O571" s="157" t="str">
        <f>Calc!AW571</f>
        <v>Out of range</v>
      </c>
      <c r="P571" s="157">
        <f>Calc!AX571</f>
        <v>277.75170038689998</v>
      </c>
      <c r="Q571" s="159" t="e">
        <f>Calc!BB571</f>
        <v>#VALUE!</v>
      </c>
      <c r="R571" s="159" t="e">
        <f>Calc!BC571</f>
        <v>#VALUE!</v>
      </c>
      <c r="S571" s="156">
        <f>Input!E571</f>
        <v>0</v>
      </c>
    </row>
    <row r="572" spans="1:19" x14ac:dyDescent="0.2">
      <c r="A572" s="56"/>
      <c r="B572" s="56"/>
      <c r="C572" s="106"/>
      <c r="D572" s="106"/>
      <c r="E572" s="106"/>
      <c r="F572" s="106"/>
      <c r="G572" s="106"/>
      <c r="H572" s="70"/>
      <c r="I572" s="72"/>
      <c r="J572" s="72"/>
      <c r="K572" s="107"/>
      <c r="L572" s="107"/>
      <c r="M572" s="106"/>
      <c r="N572" s="106"/>
      <c r="O572" s="106"/>
      <c r="P572" s="106"/>
      <c r="Q572" s="107"/>
      <c r="R572" s="107"/>
      <c r="S572" s="56"/>
    </row>
    <row r="573" spans="1:19" s="156" customFormat="1" x14ac:dyDescent="0.2">
      <c r="A573" s="156">
        <f>Input!A573</f>
        <v>9186</v>
      </c>
      <c r="B573" s="156" t="str">
        <f>Input!B573</f>
        <v>Hu1-13</v>
      </c>
      <c r="C573" s="157">
        <f>Calc!O573*1000</f>
        <v>13712.959750005863</v>
      </c>
      <c r="D573" s="157">
        <f>Calc!P573*1000</f>
        <v>1.4918892540913953</v>
      </c>
      <c r="E573" s="157">
        <f>Calc!X573</f>
        <v>0.92050730180449203</v>
      </c>
      <c r="F573" s="157">
        <f>Calc!Y573</f>
        <v>6.4776334826511751E-3</v>
      </c>
      <c r="G573" s="157">
        <f>Calc!AN573</f>
        <v>1.001732457730824</v>
      </c>
      <c r="H573" s="157">
        <f>Calc!AO573</f>
        <v>3.5739208728642184E-3</v>
      </c>
      <c r="I573" s="158">
        <f>Calc!AH573</f>
        <v>45599.229205024494</v>
      </c>
      <c r="J573" s="158">
        <f>Calc!AI573</f>
        <v>359.73330402711593</v>
      </c>
      <c r="K573" s="159">
        <f>Calc!AJ573</f>
        <v>-1.4225556880946844</v>
      </c>
      <c r="L573" s="159">
        <f>Calc!AK573</f>
        <v>1.3563847399919964</v>
      </c>
      <c r="M573" s="157" t="str">
        <f>Calc!AP573</f>
        <v>Out of range</v>
      </c>
      <c r="N573" s="157" t="e">
        <f>Calc!AQ573</f>
        <v>#VALUE!</v>
      </c>
      <c r="O573" s="157" t="str">
        <f>Calc!AW573</f>
        <v>Out of range</v>
      </c>
      <c r="P573" s="157">
        <f>Calc!AX573</f>
        <v>132.48918666759999</v>
      </c>
      <c r="Q573" s="159" t="e">
        <f>Calc!BB573</f>
        <v>#VALUE!</v>
      </c>
      <c r="R573" s="159" t="e">
        <f>Calc!BC573</f>
        <v>#VALUE!</v>
      </c>
      <c r="S573" s="156">
        <f>Input!E573</f>
        <v>0</v>
      </c>
    </row>
    <row r="574" spans="1:19" x14ac:dyDescent="0.2">
      <c r="A574" s="1">
        <f>Input!A574</f>
        <v>9578</v>
      </c>
      <c r="B574" s="1" t="str">
        <f>Input!B574</f>
        <v>M5_14_44B-0.20</v>
      </c>
      <c r="C574" s="99">
        <f>Calc!O574*1000</f>
        <v>107.31476305414992</v>
      </c>
      <c r="D574" s="99">
        <f>Calc!P574*1000</f>
        <v>2.5204252544614149E-2</v>
      </c>
      <c r="E574" s="99">
        <f>Calc!X574</f>
        <v>3.8061281140894896</v>
      </c>
      <c r="F574" s="99">
        <f>Calc!Y574</f>
        <v>9.9082939269084392E-3</v>
      </c>
      <c r="G574" s="99">
        <f>Calc!AN574</f>
        <v>1.7875906579856846</v>
      </c>
      <c r="H574" s="5">
        <f>Calc!AO574</f>
        <v>8.5787808284392593E-3</v>
      </c>
      <c r="I574" s="8">
        <f>Calc!AH574</f>
        <v>154.31539242101246</v>
      </c>
      <c r="J574" s="8">
        <f>Calc!AI574</f>
        <v>0.84173146847678193</v>
      </c>
      <c r="K574" s="77">
        <f>Calc!AJ574</f>
        <v>894.36179204892903</v>
      </c>
      <c r="L574" s="77">
        <f>Calc!AK574</f>
        <v>16.251973945756429</v>
      </c>
      <c r="M574" s="99">
        <f>Calc!AP574</f>
        <v>205.0727</v>
      </c>
      <c r="N574" s="99">
        <f>Calc!AQ574</f>
        <v>5.6054000000000004</v>
      </c>
      <c r="O574" s="99">
        <f>Calc!AW574</f>
        <v>204.70590000000001</v>
      </c>
      <c r="P574" s="99">
        <f>Calc!AX574</f>
        <v>5.1147391615000002</v>
      </c>
      <c r="Q574" s="77">
        <f>Calc!BB574</f>
        <v>1595.0664368863102</v>
      </c>
      <c r="R574" s="77">
        <f>Calc!BC574</f>
        <v>37.037717236996272</v>
      </c>
      <c r="S574" s="1">
        <f>Input!E574</f>
        <v>0.2</v>
      </c>
    </row>
    <row r="575" spans="1:19" s="156" customFormat="1" x14ac:dyDescent="0.2">
      <c r="A575" s="156">
        <f>Input!A575</f>
        <v>9186</v>
      </c>
      <c r="B575" s="156" t="str">
        <f>Input!B575</f>
        <v>Hu1-13</v>
      </c>
      <c r="C575" s="157">
        <f>Calc!O575*1000</f>
        <v>13713.009714592483</v>
      </c>
      <c r="D575" s="157">
        <f>Calc!P575*1000</f>
        <v>2.3412791294260864</v>
      </c>
      <c r="E575" s="157">
        <f>Calc!X575</f>
        <v>0.93226419221329637</v>
      </c>
      <c r="F575" s="157">
        <f>Calc!Y575</f>
        <v>6.1856466576873407E-3</v>
      </c>
      <c r="G575" s="157">
        <f>Calc!AN575</f>
        <v>1.0022471880828994</v>
      </c>
      <c r="H575" s="157">
        <f>Calc!AO575</f>
        <v>3.6671270893664926E-3</v>
      </c>
      <c r="I575" s="158">
        <f>Calc!AH575</f>
        <v>45047.471469190874</v>
      </c>
      <c r="J575" s="158">
        <f>Calc!AI575</f>
        <v>341.24079342170467</v>
      </c>
      <c r="K575" s="159">
        <f>Calc!AJ575</f>
        <v>-0.53792136417352143</v>
      </c>
      <c r="L575" s="159">
        <f>Calc!AK575</f>
        <v>2.5362667806575829</v>
      </c>
      <c r="M575" s="157" t="str">
        <f>Calc!AP575</f>
        <v>Out of range</v>
      </c>
      <c r="N575" s="157" t="e">
        <f>Calc!AQ575</f>
        <v>#VALUE!</v>
      </c>
      <c r="O575" s="157" t="str">
        <f>Calc!AW575</f>
        <v>Out of range</v>
      </c>
      <c r="P575" s="157">
        <f>Calc!AX575</f>
        <v>276.94142288310002</v>
      </c>
      <c r="Q575" s="159" t="e">
        <f>Calc!BB575</f>
        <v>#VALUE!</v>
      </c>
      <c r="R575" s="159" t="e">
        <f>Calc!BC575</f>
        <v>#VALUE!</v>
      </c>
      <c r="S575" s="156">
        <f>Input!E575</f>
        <v>0</v>
      </c>
    </row>
    <row r="576" spans="1:19" x14ac:dyDescent="0.2">
      <c r="A576" s="1">
        <f>Input!A576</f>
        <v>9579</v>
      </c>
      <c r="B576" s="1" t="str">
        <f>Input!B576</f>
        <v>M5_14_44B-11.5</v>
      </c>
      <c r="C576" s="99">
        <f>Calc!O576*1000</f>
        <v>181.52485832114689</v>
      </c>
      <c r="D576" s="99">
        <f>Calc!P576*1000</f>
        <v>1.8567265077639717E-2</v>
      </c>
      <c r="E576" s="99">
        <f>Calc!X576</f>
        <v>0.3882018629320988</v>
      </c>
      <c r="F576" s="99">
        <f>Calc!Y576</f>
        <v>5.8634014421855623E-4</v>
      </c>
      <c r="G576" s="99">
        <f>Calc!AN576</f>
        <v>2.3028500535320502</v>
      </c>
      <c r="H576" s="5">
        <f>Calc!AO576</f>
        <v>5.6271642981720231E-3</v>
      </c>
      <c r="I576" s="8">
        <f>Calc!AH576</f>
        <v>3296.9573358518364</v>
      </c>
      <c r="J576" s="8">
        <f>Calc!AI576</f>
        <v>9.4651145264021057</v>
      </c>
      <c r="K576" s="77">
        <f>Calc!AJ576</f>
        <v>1218.5964303596797</v>
      </c>
      <c r="L576" s="77">
        <f>Calc!AK576</f>
        <v>4.0991254385543732</v>
      </c>
      <c r="M576" s="99">
        <f>Calc!AP576</f>
        <v>251.1276</v>
      </c>
      <c r="N576" s="99">
        <f>Calc!AQ576</f>
        <v>2.2723</v>
      </c>
      <c r="O576" s="99">
        <f>Calc!AW576</f>
        <v>251.1112</v>
      </c>
      <c r="P576" s="99">
        <f>Calc!AX576</f>
        <v>2.1541458919999998</v>
      </c>
      <c r="Q576" s="77">
        <f>Calc!BB576</f>
        <v>2477.9096311804778</v>
      </c>
      <c r="R576" s="77">
        <f>Calc!BC576</f>
        <v>17.23566514606561</v>
      </c>
      <c r="S576" s="1">
        <f>Input!E576</f>
        <v>11.5</v>
      </c>
    </row>
    <row r="577" spans="1:19" s="156" customFormat="1" x14ac:dyDescent="0.2">
      <c r="A577" s="156">
        <f>Input!A577</f>
        <v>9186</v>
      </c>
      <c r="B577" s="156" t="str">
        <f>Input!B577</f>
        <v>Hu1-13</v>
      </c>
      <c r="C577" s="157">
        <f>Calc!O577*1000</f>
        <v>13712.334566475771</v>
      </c>
      <c r="D577" s="157">
        <f>Calc!P577*1000</f>
        <v>2.4763437130155781</v>
      </c>
      <c r="E577" s="157">
        <f>Calc!X577</f>
        <v>0.92954315645051444</v>
      </c>
      <c r="F577" s="157">
        <f>Calc!Y577</f>
        <v>7.305388979743194E-3</v>
      </c>
      <c r="G577" s="157">
        <f>Calc!AN577</f>
        <v>1.0017512505972319</v>
      </c>
      <c r="H577" s="157">
        <f>Calc!AO577</f>
        <v>3.6805962826163647E-3</v>
      </c>
      <c r="I577" s="158">
        <f>Calc!AH577</f>
        <v>45154.759006688255</v>
      </c>
      <c r="J577" s="158">
        <f>Calc!AI577</f>
        <v>391.65755726820464</v>
      </c>
      <c r="K577" s="159">
        <f>Calc!AJ577</f>
        <v>3.5817992799838105</v>
      </c>
      <c r="L577" s="159">
        <f>Calc!AK577</f>
        <v>2.655350400684195</v>
      </c>
      <c r="M577" s="157">
        <f>Calc!AP577</f>
        <v>622.98149999999998</v>
      </c>
      <c r="N577" s="157" t="e">
        <f>Calc!AQ577</f>
        <v>#VALUE!</v>
      </c>
      <c r="O577" s="157">
        <f>Calc!AW577</f>
        <v>622.97969999999998</v>
      </c>
      <c r="P577" s="157">
        <f>Calc!AX577</f>
        <v>278.7986037499</v>
      </c>
      <c r="Q577" s="159">
        <f>Calc!BB577</f>
        <v>20.83413593974041</v>
      </c>
      <c r="R577" s="159">
        <f>Calc!BC577</f>
        <v>22.540256515469405</v>
      </c>
      <c r="S577" s="156">
        <f>Input!E577</f>
        <v>0</v>
      </c>
    </row>
    <row r="578" spans="1:19" x14ac:dyDescent="0.2">
      <c r="A578" s="1">
        <f>Input!A578</f>
        <v>9580</v>
      </c>
      <c r="B578" s="1" t="str">
        <f>Input!B578</f>
        <v>M5_14_44B-31.5</v>
      </c>
      <c r="C578" s="99">
        <f>Calc!O578*1000</f>
        <v>256.60544802461976</v>
      </c>
      <c r="D578" s="99">
        <f>Calc!P578*1000</f>
        <v>2.7126250087445129E-2</v>
      </c>
      <c r="E578" s="99">
        <f>Calc!X578</f>
        <v>0.2310133219928949</v>
      </c>
      <c r="F578" s="99">
        <f>Calc!Y578</f>
        <v>3.7012032886104938E-4</v>
      </c>
      <c r="G578" s="99">
        <f>Calc!AN578</f>
        <v>2.3982954500723426</v>
      </c>
      <c r="H578" s="5">
        <f>Calc!AO578</f>
        <v>7.3750618832167172E-3</v>
      </c>
      <c r="I578" s="8">
        <f>Calc!AH578</f>
        <v>8177.9829213586527</v>
      </c>
      <c r="J578" s="8">
        <f>Calc!AI578</f>
        <v>28.343696023699248</v>
      </c>
      <c r="K578" s="77">
        <f>Calc!AJ578</f>
        <v>1280.8791391230079</v>
      </c>
      <c r="L578" s="77">
        <f>Calc!AK578</f>
        <v>4.5210738203300949</v>
      </c>
      <c r="M578" s="99">
        <f>Calc!AP578</f>
        <v>258.48540000000003</v>
      </c>
      <c r="N578" s="99">
        <f>Calc!AQ578</f>
        <v>3.1459999999999999</v>
      </c>
      <c r="O578" s="99">
        <f>Calc!AW578</f>
        <v>258.47879999999998</v>
      </c>
      <c r="P578" s="99">
        <f>Calc!AX578</f>
        <v>3.0110448019999998</v>
      </c>
      <c r="Q578" s="77">
        <f>Calc!BB578</f>
        <v>2659.3594939575883</v>
      </c>
      <c r="R578" s="77">
        <f>Calc!BC578</f>
        <v>24.500857489966521</v>
      </c>
      <c r="S578" s="1">
        <f>Input!E578</f>
        <v>31.5</v>
      </c>
    </row>
    <row r="579" spans="1:19" s="156" customFormat="1" x14ac:dyDescent="0.2">
      <c r="A579" s="156">
        <f>Input!A579</f>
        <v>9186</v>
      </c>
      <c r="B579" s="156" t="str">
        <f>Input!B579</f>
        <v>Hu1-13</v>
      </c>
      <c r="C579" s="157">
        <f>Calc!O579*1000</f>
        <v>13707.964834898798</v>
      </c>
      <c r="D579" s="157">
        <f>Calc!P579*1000</f>
        <v>2.0849377348757243</v>
      </c>
      <c r="E579" s="157">
        <f>Calc!X579</f>
        <v>0.93456723677492071</v>
      </c>
      <c r="F579" s="157">
        <f>Calc!Y579</f>
        <v>5.2423326758606727E-3</v>
      </c>
      <c r="G579" s="157">
        <f>Calc!AN579</f>
        <v>1.0075399011764523</v>
      </c>
      <c r="H579" s="157">
        <f>Calc!AO579</f>
        <v>3.200711596521941E-3</v>
      </c>
      <c r="I579" s="158">
        <f>Calc!AH579</f>
        <v>45157.144998782096</v>
      </c>
      <c r="J579" s="158">
        <f>Calc!AI579</f>
        <v>291.02260574752938</v>
      </c>
      <c r="K579" s="159">
        <f>Calc!AJ579</f>
        <v>1.8906181975555381</v>
      </c>
      <c r="L579" s="159">
        <f>Calc!AK579</f>
        <v>2.8330637990426983</v>
      </c>
      <c r="M579" s="157" t="str">
        <f>Calc!AP579</f>
        <v>Out of range</v>
      </c>
      <c r="N579" s="157" t="e">
        <f>Calc!AQ579</f>
        <v>#VALUE!</v>
      </c>
      <c r="O579" s="157" t="str">
        <f>Calc!AW579</f>
        <v>Out of range</v>
      </c>
      <c r="P579" s="157">
        <f>Calc!AX579</f>
        <v>232.84549692440001</v>
      </c>
      <c r="Q579" s="159" t="e">
        <f>Calc!BB579</f>
        <v>#VALUE!</v>
      </c>
      <c r="R579" s="159" t="e">
        <f>Calc!BC579</f>
        <v>#VALUE!</v>
      </c>
      <c r="S579" s="156">
        <f>Input!E579</f>
        <v>0</v>
      </c>
    </row>
    <row r="580" spans="1:19" x14ac:dyDescent="0.2">
      <c r="A580" s="1">
        <f>Input!A580</f>
        <v>9581</v>
      </c>
      <c r="B580" s="1" t="str">
        <f>Input!B580</f>
        <v>M5_14_44B-31.0</v>
      </c>
      <c r="C580" s="99">
        <f>Calc!O580*1000</f>
        <v>120.66304655186958</v>
      </c>
      <c r="D580" s="99">
        <f>Calc!P580*1000</f>
        <v>1.5746068501189158E-2</v>
      </c>
      <c r="E580" s="99">
        <f>Calc!X580</f>
        <v>2.1573449866703092</v>
      </c>
      <c r="F580" s="99">
        <f>Calc!Y580</f>
        <v>3.3305246550717283E-3</v>
      </c>
      <c r="G580" s="99">
        <f>Calc!AN580</f>
        <v>2.3414218912258855</v>
      </c>
      <c r="H580" s="5">
        <f>Calc!AO580</f>
        <v>7.8701399761642379E-3</v>
      </c>
      <c r="I580" s="8">
        <f>Calc!AH580</f>
        <v>402.56930749167771</v>
      </c>
      <c r="J580" s="8">
        <f>Calc!AI580</f>
        <v>1.4881139424861034</v>
      </c>
      <c r="K580" s="77">
        <f>Calc!AJ580</f>
        <v>1234.788762876839</v>
      </c>
      <c r="L580" s="77">
        <f>Calc!AK580</f>
        <v>9.930229839344225</v>
      </c>
      <c r="M580" s="99">
        <f>Calc!AP580</f>
        <v>257.44839999999999</v>
      </c>
      <c r="N580" s="99">
        <f>Calc!AQ580</f>
        <v>4.5490000000000004</v>
      </c>
      <c r="O580" s="99">
        <f>Calc!AW580</f>
        <v>257.31349999999998</v>
      </c>
      <c r="P580" s="99">
        <f>Calc!AX580</f>
        <v>4.8660595778999998</v>
      </c>
      <c r="Q580" s="77">
        <f>Calc!BB580</f>
        <v>2555.2372035151202</v>
      </c>
      <c r="R580" s="77">
        <f>Calc!BC580</f>
        <v>40.709187251979444</v>
      </c>
      <c r="S580" s="1">
        <f>Input!E580</f>
        <v>31</v>
      </c>
    </row>
    <row r="581" spans="1:19" s="156" customFormat="1" x14ac:dyDescent="0.2">
      <c r="A581" s="156">
        <f>Input!A581</f>
        <v>9186</v>
      </c>
      <c r="B581" s="156" t="str">
        <f>Input!B581</f>
        <v>Hu1-13</v>
      </c>
      <c r="C581" s="157">
        <f>Calc!O581*1000</f>
        <v>13714.708301746252</v>
      </c>
      <c r="D581" s="157">
        <f>Calc!P581*1000</f>
        <v>2.5631795524201895</v>
      </c>
      <c r="E581" s="157">
        <f>Calc!X581</f>
        <v>0.92125924150211336</v>
      </c>
      <c r="F581" s="157">
        <f>Calc!Y581</f>
        <v>6.3617731106550687E-3</v>
      </c>
      <c r="G581" s="157">
        <f>Calc!AN581</f>
        <v>1.0044903350060155</v>
      </c>
      <c r="H581" s="157">
        <f>Calc!AO581</f>
        <v>3.6951583641726569E-3</v>
      </c>
      <c r="I581" s="158">
        <f>Calc!AH581</f>
        <v>45693.273489631531</v>
      </c>
      <c r="J581" s="158">
        <f>Calc!AI581</f>
        <v>357.4127005540953</v>
      </c>
      <c r="K581" s="159">
        <f>Calc!AJ581</f>
        <v>3.1617962875463146</v>
      </c>
      <c r="L581" s="159">
        <f>Calc!AK581</f>
        <v>2.6781797343327045</v>
      </c>
      <c r="M581" s="157" t="str">
        <f>Calc!AP581</f>
        <v>Out of range</v>
      </c>
      <c r="N581" s="157" t="e">
        <f>Calc!AQ581</f>
        <v>#VALUE!</v>
      </c>
      <c r="O581" s="157" t="str">
        <f>Calc!AW581</f>
        <v>Out of range</v>
      </c>
      <c r="P581" s="157">
        <f>Calc!AX581</f>
        <v>324.97288241929999</v>
      </c>
      <c r="Q581" s="159" t="e">
        <f>Calc!BB581</f>
        <v>#VALUE!</v>
      </c>
      <c r="R581" s="159" t="e">
        <f>Calc!BC581</f>
        <v>#VALUE!</v>
      </c>
      <c r="S581" s="156">
        <f>Input!E581</f>
        <v>0</v>
      </c>
    </row>
    <row r="582" spans="1:19" x14ac:dyDescent="0.2">
      <c r="A582" s="1">
        <f>Input!A582</f>
        <v>9582</v>
      </c>
      <c r="B582" s="1" t="str">
        <f>Input!B582</f>
        <v>M5_14_44B-66.3</v>
      </c>
      <c r="C582" s="99">
        <f>Calc!O582*1000</f>
        <v>321.89734462496261</v>
      </c>
      <c r="D582" s="99">
        <f>Calc!P582*1000</f>
        <v>2.4443910084520591E-2</v>
      </c>
      <c r="E582" s="99">
        <f>Calc!X582</f>
        <v>2.7925140017082819E-2</v>
      </c>
      <c r="F582" s="99">
        <f>Calc!Y582</f>
        <v>1.0439318394587923E-4</v>
      </c>
      <c r="G582" s="99">
        <f>Calc!AN582</f>
        <v>2.1308930303482114</v>
      </c>
      <c r="H582" s="5">
        <f>Calc!AO582</f>
        <v>4.8928572446602361E-3</v>
      </c>
      <c r="I582" s="8">
        <f>Calc!AH582</f>
        <v>75407.805115522613</v>
      </c>
      <c r="J582" s="8">
        <f>Calc!AI582</f>
        <v>330.77829746965705</v>
      </c>
      <c r="K582" s="77">
        <f>Calc!AJ582</f>
        <v>1008.9240724081936</v>
      </c>
      <c r="L582" s="77">
        <f>Calc!AK582</f>
        <v>2.4046468232531377</v>
      </c>
      <c r="M582" s="99">
        <f>Calc!AP582</f>
        <v>278.44760000000002</v>
      </c>
      <c r="N582" s="99">
        <f>Calc!AQ582</f>
        <v>2.5364</v>
      </c>
      <c r="O582" s="99">
        <f>Calc!AW582</f>
        <v>278.44690000000003</v>
      </c>
      <c r="P582" s="99">
        <f>Calc!AX582</f>
        <v>2.5953159763000002</v>
      </c>
      <c r="Q582" s="77">
        <f>Calc!BB582</f>
        <v>2216.3439339016218</v>
      </c>
      <c r="R582" s="77">
        <f>Calc!BC582</f>
        <v>17.093859068680402</v>
      </c>
      <c r="S582" s="1">
        <f>Input!E582</f>
        <v>66.3</v>
      </c>
    </row>
    <row r="583" spans="1:19" s="156" customFormat="1" x14ac:dyDescent="0.2">
      <c r="A583" s="156">
        <f>Input!A583</f>
        <v>9186</v>
      </c>
      <c r="B583" s="156" t="str">
        <f>Input!B583</f>
        <v>Hu1-13</v>
      </c>
      <c r="C583" s="157">
        <f>Calc!O583*1000</f>
        <v>13709.715263387441</v>
      </c>
      <c r="D583" s="157">
        <f>Calc!P583*1000</f>
        <v>2.4290502896109638</v>
      </c>
      <c r="E583" s="157">
        <f>Calc!X583</f>
        <v>0.93310613586753599</v>
      </c>
      <c r="F583" s="157">
        <f>Calc!Y583</f>
        <v>6.6380432455306103E-3</v>
      </c>
      <c r="G583" s="157">
        <f>Calc!AN583</f>
        <v>1.0048838557651643</v>
      </c>
      <c r="H583" s="157">
        <f>Calc!AO583</f>
        <v>3.1032630190762777E-3</v>
      </c>
      <c r="I583" s="158">
        <f>Calc!AH583</f>
        <v>45114.386000521597</v>
      </c>
      <c r="J583" s="158">
        <f>Calc!AI583</f>
        <v>349.78443370720743</v>
      </c>
      <c r="K583" s="159">
        <f>Calc!AJ583</f>
        <v>-0.43373542945202015</v>
      </c>
      <c r="L583" s="159">
        <f>Calc!AK583</f>
        <v>2.3245064789654966</v>
      </c>
      <c r="M583" s="157" t="str">
        <f>Calc!AP583</f>
        <v>Out of range</v>
      </c>
      <c r="N583" s="157" t="e">
        <f>Calc!AQ583</f>
        <v>#VALUE!</v>
      </c>
      <c r="O583" s="157" t="str">
        <f>Calc!AW583</f>
        <v>Out of range</v>
      </c>
      <c r="P583" s="157">
        <f>Calc!AX583</f>
        <v>203.96801301580001</v>
      </c>
      <c r="Q583" s="159" t="e">
        <f>Calc!BB583</f>
        <v>#VALUE!</v>
      </c>
      <c r="R583" s="159" t="e">
        <f>Calc!BC583</f>
        <v>#VALUE!</v>
      </c>
      <c r="S583" s="156">
        <f>Input!E583</f>
        <v>0</v>
      </c>
    </row>
    <row r="584" spans="1:19" x14ac:dyDescent="0.2">
      <c r="A584" s="56"/>
      <c r="B584" s="56"/>
      <c r="C584" s="106"/>
      <c r="D584" s="106"/>
      <c r="E584" s="106"/>
      <c r="F584" s="106"/>
      <c r="G584" s="106"/>
      <c r="H584" s="70"/>
      <c r="I584" s="72"/>
      <c r="J584" s="72"/>
      <c r="K584" s="107"/>
      <c r="L584" s="107"/>
      <c r="M584" s="106"/>
      <c r="N584" s="106"/>
      <c r="O584" s="106"/>
      <c r="P584" s="106"/>
      <c r="Q584" s="107"/>
      <c r="R584" s="107"/>
      <c r="S584" s="56"/>
    </row>
    <row r="585" spans="1:19" s="156" customFormat="1" x14ac:dyDescent="0.2">
      <c r="A585" s="156">
        <f>Input!A585</f>
        <v>9186</v>
      </c>
      <c r="B585" s="156" t="str">
        <f>Input!B585</f>
        <v>Hu1-13</v>
      </c>
      <c r="C585" s="157">
        <f>Calc!O585*1000</f>
        <v>13714.857348204854</v>
      </c>
      <c r="D585" s="157">
        <f>Calc!P585*1000</f>
        <v>2.0696028130492805</v>
      </c>
      <c r="E585" s="157">
        <f>Calc!X585</f>
        <v>0.91854567473840087</v>
      </c>
      <c r="F585" s="157">
        <f>Calc!Y585</f>
        <v>5.7093250611062974E-3</v>
      </c>
      <c r="G585" s="157">
        <f>Calc!AN585</f>
        <v>1.0042539647126854</v>
      </c>
      <c r="H585" s="157">
        <f>Calc!AO585</f>
        <v>2.648910507667324E-3</v>
      </c>
      <c r="I585" s="158">
        <f>Calc!AH585</f>
        <v>45817.974427087793</v>
      </c>
      <c r="J585" s="158">
        <f>Calc!AI585</f>
        <v>309.29165551725958</v>
      </c>
      <c r="K585" s="159">
        <f>Calc!AJ585</f>
        <v>-1.6104774109092501</v>
      </c>
      <c r="L585" s="159">
        <f>Calc!AK585</f>
        <v>1.39134306388388</v>
      </c>
      <c r="M585" s="157" t="str">
        <f>Calc!AP585</f>
        <v>Out of range</v>
      </c>
      <c r="N585" s="157" t="e">
        <f>Calc!AQ585</f>
        <v>#VALUE!</v>
      </c>
      <c r="O585" s="157" t="str">
        <f>Calc!AW585</f>
        <v>Out of range</v>
      </c>
      <c r="P585" s="157">
        <f>Calc!AX585</f>
        <v>102.8080869671</v>
      </c>
      <c r="Q585" s="159" t="e">
        <f>Calc!BB585</f>
        <v>#VALUE!</v>
      </c>
      <c r="R585" s="159" t="e">
        <f>Calc!BC585</f>
        <v>#VALUE!</v>
      </c>
      <c r="S585" s="156">
        <f>Input!E585</f>
        <v>0</v>
      </c>
    </row>
    <row r="586" spans="1:19" x14ac:dyDescent="0.2">
      <c r="A586" s="1">
        <f>Input!A586</f>
        <v>9597</v>
      </c>
      <c r="B586" s="1" t="str">
        <f>Input!B586</f>
        <v>M39_151_10_1a-40</v>
      </c>
      <c r="C586" s="99">
        <f>Calc!O586*1000</f>
        <v>72.712913687528285</v>
      </c>
      <c r="D586" s="99">
        <f>Calc!P586*1000</f>
        <v>6.438251267339077E-3</v>
      </c>
      <c r="E586" s="99">
        <f>Calc!X586</f>
        <v>0.25209943042998989</v>
      </c>
      <c r="F586" s="99">
        <f>Calc!Y586</f>
        <v>7.5750961406502199E-4</v>
      </c>
      <c r="G586" s="99">
        <f>Calc!AN586</f>
        <v>2.6577096924607795</v>
      </c>
      <c r="H586" s="5">
        <f>Calc!AO586</f>
        <v>7.1702474096814583E-3</v>
      </c>
      <c r="I586" s="8">
        <f>Calc!AH586</f>
        <v>2348.5552018931098</v>
      </c>
      <c r="J586" s="8">
        <f>Calc!AI586</f>
        <v>9.4817960731275015</v>
      </c>
      <c r="K586" s="77">
        <f>Calc!AJ586</f>
        <v>1806.9095752061116</v>
      </c>
      <c r="L586" s="77">
        <f>Calc!AK586</f>
        <v>3.3264113856813</v>
      </c>
      <c r="M586" s="99">
        <f>Calc!AP586</f>
        <v>190.69720000000001</v>
      </c>
      <c r="N586" s="99">
        <f>Calc!AQ586</f>
        <v>1.3049999999999999</v>
      </c>
      <c r="O586" s="99">
        <f>Calc!AW586</f>
        <v>190.67449999999999</v>
      </c>
      <c r="P586" s="99">
        <f>Calc!AX586</f>
        <v>1.1436004307000001</v>
      </c>
      <c r="Q586" s="77">
        <f>Calc!BB586</f>
        <v>3097.2707123187001</v>
      </c>
      <c r="R586" s="77">
        <f>Calc!BC586</f>
        <v>11.520807616250673</v>
      </c>
      <c r="S586" s="1">
        <f>Input!E586</f>
        <v>40</v>
      </c>
    </row>
    <row r="587" spans="1:19" s="156" customFormat="1" x14ac:dyDescent="0.2">
      <c r="A587" s="156">
        <f>Input!A587</f>
        <v>9186</v>
      </c>
      <c r="B587" s="156" t="str">
        <f>Input!B587</f>
        <v>Hu1-13</v>
      </c>
      <c r="C587" s="157">
        <f>Calc!O587*1000</f>
        <v>13711.368990953082</v>
      </c>
      <c r="D587" s="157">
        <f>Calc!P587*1000</f>
        <v>2.2106387446228952</v>
      </c>
      <c r="E587" s="157">
        <f>Calc!X587</f>
        <v>0.91102560615389161</v>
      </c>
      <c r="F587" s="157">
        <f>Calc!Y587</f>
        <v>6.0393420986840874E-3</v>
      </c>
      <c r="G587" s="157">
        <f>Calc!AN587</f>
        <v>1.0010571110779547</v>
      </c>
      <c r="H587" s="157">
        <f>Calc!AO587</f>
        <v>3.5204611972405476E-3</v>
      </c>
      <c r="I587" s="158">
        <f>Calc!AH587</f>
        <v>46037.409897999183</v>
      </c>
      <c r="J587" s="158">
        <f>Calc!AI587</f>
        <v>345.39523237603612</v>
      </c>
      <c r="K587" s="159">
        <f>Calc!AJ587</f>
        <v>2.1726207716612489</v>
      </c>
      <c r="L587" s="159">
        <f>Calc!AK587</f>
        <v>3.0227965632873142</v>
      </c>
      <c r="M587" s="157">
        <f>Calc!AP587</f>
        <v>676.35839999999996</v>
      </c>
      <c r="N587" s="157" t="e">
        <f>Calc!AQ587</f>
        <v>#VALUE!</v>
      </c>
      <c r="O587" s="157">
        <f>Calc!AW587</f>
        <v>676.35670000000005</v>
      </c>
      <c r="P587" s="157">
        <f>Calc!AX587</f>
        <v>304.50878355139997</v>
      </c>
      <c r="Q587" s="159">
        <f>Calc!BB587</f>
        <v>14.695202925387767</v>
      </c>
      <c r="R587" s="159">
        <f>Calc!BC587</f>
        <v>24.041112412019004</v>
      </c>
      <c r="S587" s="156">
        <f>Input!E587</f>
        <v>0</v>
      </c>
    </row>
    <row r="588" spans="1:19" x14ac:dyDescent="0.2">
      <c r="A588" s="1">
        <f>Input!A588</f>
        <v>9598</v>
      </c>
      <c r="B588" s="1" t="str">
        <f>Input!B588</f>
        <v>M39_151_10_1a-45</v>
      </c>
      <c r="C588" s="99">
        <f>Calc!O588*1000</f>
        <v>75.611484591295863</v>
      </c>
      <c r="D588" s="99">
        <f>Calc!P588*1000</f>
        <v>6.2308652556861306E-3</v>
      </c>
      <c r="E588" s="99">
        <f>Calc!X588</f>
        <v>0.43609516151268019</v>
      </c>
      <c r="F588" s="99">
        <f>Calc!Y588</f>
        <v>9.488788161255209E-4</v>
      </c>
      <c r="G588" s="99">
        <f>Calc!AN588</f>
        <v>2.7547576096865032</v>
      </c>
      <c r="H588" s="5">
        <f>Calc!AO588</f>
        <v>8.0489000154756029E-3</v>
      </c>
      <c r="I588" s="8">
        <f>Calc!AH588</f>
        <v>1463.2128143593447</v>
      </c>
      <c r="J588" s="8">
        <f>Calc!AI588</f>
        <v>5.3291013526287951</v>
      </c>
      <c r="K588" s="77">
        <f>Calc!AJ588</f>
        <v>1716.9555677247081</v>
      </c>
      <c r="L588" s="77">
        <f>Calc!AK588</f>
        <v>4.095513250640594</v>
      </c>
      <c r="M588" s="99">
        <f>Calc!AP588</f>
        <v>224.25299999999999</v>
      </c>
      <c r="N588" s="99">
        <f>Calc!AQ588</f>
        <v>1.8519000000000001</v>
      </c>
      <c r="O588" s="99">
        <f>Calc!AW588</f>
        <v>224.2165</v>
      </c>
      <c r="P588" s="99">
        <f>Calc!AX588</f>
        <v>1.9023997731</v>
      </c>
      <c r="Q588" s="77">
        <f>Calc!BB588</f>
        <v>3235.7340068148292</v>
      </c>
      <c r="R588" s="77">
        <f>Calc!BC588</f>
        <v>19.03296249236746</v>
      </c>
      <c r="S588" s="1">
        <f>Input!E588</f>
        <v>45</v>
      </c>
    </row>
    <row r="589" spans="1:19" s="156" customFormat="1" x14ac:dyDescent="0.2">
      <c r="A589" s="156">
        <f>Input!A589</f>
        <v>9186</v>
      </c>
      <c r="B589" s="156" t="str">
        <f>Input!B589</f>
        <v>Hu1-13</v>
      </c>
      <c r="C589" s="157">
        <f>Calc!O589*1000</f>
        <v>13715.752745263484</v>
      </c>
      <c r="D589" s="157">
        <f>Calc!P589*1000</f>
        <v>2.6351422294754383</v>
      </c>
      <c r="E589" s="157">
        <f>Calc!X589</f>
        <v>0.91535624305913055</v>
      </c>
      <c r="F589" s="157">
        <f>Calc!Y589</f>
        <v>5.6012132453226969E-3</v>
      </c>
      <c r="G589" s="157">
        <f>Calc!AN589</f>
        <v>1.0040880141347583</v>
      </c>
      <c r="H589" s="157">
        <f>Calc!AO589</f>
        <v>2.5863461201021186E-3</v>
      </c>
      <c r="I589" s="158">
        <f>Calc!AH589</f>
        <v>45973.02433079914</v>
      </c>
      <c r="J589" s="158">
        <f>Calc!AI589</f>
        <v>305.09626801575649</v>
      </c>
      <c r="K589" s="159">
        <f>Calc!AJ589</f>
        <v>3.4628601531681014</v>
      </c>
      <c r="L589" s="159">
        <f>Calc!AK589</f>
        <v>2.9946430444033956</v>
      </c>
      <c r="M589" s="157">
        <f>Calc!AP589</f>
        <v>768.02570000000003</v>
      </c>
      <c r="N589" s="157" t="e">
        <f>Calc!AQ589</f>
        <v>#VALUE!</v>
      </c>
      <c r="O589" s="157">
        <f>Calc!AW589</f>
        <v>768.02390000000003</v>
      </c>
      <c r="P589" s="157">
        <f>Calc!AX589</f>
        <v>334.88687229240003</v>
      </c>
      <c r="Q589" s="159">
        <f>Calc!BB589</f>
        <v>30.348916904434116</v>
      </c>
      <c r="R589" s="159">
        <f>Calc!BC589</f>
        <v>38.909449386424043</v>
      </c>
      <c r="S589" s="156">
        <f>Input!E589</f>
        <v>0</v>
      </c>
    </row>
    <row r="590" spans="1:19" x14ac:dyDescent="0.2">
      <c r="A590" s="1">
        <f>Input!A590</f>
        <v>9599</v>
      </c>
      <c r="B590" s="1" t="str">
        <f>Input!B590</f>
        <v>M39_151_10_2-56</v>
      </c>
      <c r="C590" s="99">
        <f>Calc!O590*1000</f>
        <v>166.8440556639421</v>
      </c>
      <c r="D590" s="99">
        <f>Calc!P590*1000</f>
        <v>1.3154804917157908E-2</v>
      </c>
      <c r="E590" s="99">
        <f>Calc!X590</f>
        <v>6.1704972931149182E-2</v>
      </c>
      <c r="F590" s="99">
        <f>Calc!Y590</f>
        <v>2.8628888481183187E-4</v>
      </c>
      <c r="G590" s="99">
        <f>Calc!AN590</f>
        <v>2.1532926788791236</v>
      </c>
      <c r="H590" s="5">
        <f>Calc!AO590</f>
        <v>6.7535057241245745E-3</v>
      </c>
      <c r="I590" s="8">
        <f>Calc!AH590</f>
        <v>17845.591292681958</v>
      </c>
      <c r="J590" s="8">
        <f>Calc!AI590</f>
        <v>99.930234969186287</v>
      </c>
      <c r="K590" s="77">
        <f>Calc!AJ590</f>
        <v>2995.819361271303</v>
      </c>
      <c r="L590" s="77">
        <f>Calc!AK590</f>
        <v>2.9780201253693175</v>
      </c>
      <c r="M590" s="99">
        <f>Calc!AP590</f>
        <v>75.852900000000005</v>
      </c>
      <c r="N590" s="99">
        <f>Calc!AQ590</f>
        <v>0.32750000000000001</v>
      </c>
      <c r="O590" s="99">
        <f>Calc!AW590</f>
        <v>75.850800000000007</v>
      </c>
      <c r="P590" s="99">
        <f>Calc!AX590</f>
        <v>0.31031195639999998</v>
      </c>
      <c r="Q590" s="77">
        <f>Calc!BB590</f>
        <v>3712.0893550501746</v>
      </c>
      <c r="R590" s="77">
        <f>Calc!BC590</f>
        <v>4.9209235458730438</v>
      </c>
      <c r="S590" s="1">
        <f>Input!E590</f>
        <v>56</v>
      </c>
    </row>
    <row r="591" spans="1:19" s="156" customFormat="1" x14ac:dyDescent="0.2">
      <c r="A591" s="156">
        <f>Input!A591</f>
        <v>9186</v>
      </c>
      <c r="B591" s="156" t="str">
        <f>Input!B591</f>
        <v>Hu1-13</v>
      </c>
      <c r="C591" s="157">
        <f>Calc!O591*1000</f>
        <v>13714.390054765838</v>
      </c>
      <c r="D591" s="157">
        <f>Calc!P591*1000</f>
        <v>2.5305213663939385</v>
      </c>
      <c r="E591" s="157">
        <f>Calc!X591</f>
        <v>0.91402495615636847</v>
      </c>
      <c r="F591" s="157">
        <f>Calc!Y591</f>
        <v>5.8564706732122211E-3</v>
      </c>
      <c r="G591" s="157">
        <f>Calc!AN591</f>
        <v>1.0020717223430382</v>
      </c>
      <c r="H591" s="157">
        <f>Calc!AO591</f>
        <v>3.048393872639661E-3</v>
      </c>
      <c r="I591" s="158">
        <f>Calc!AH591</f>
        <v>45942.967434488746</v>
      </c>
      <c r="J591" s="158">
        <f>Calc!AI591</f>
        <v>325.75575460454525</v>
      </c>
      <c r="K591" s="159">
        <f>Calc!AJ591</f>
        <v>-0.16046850272677382</v>
      </c>
      <c r="L591" s="159">
        <f>Calc!AK591</f>
        <v>2.3882797645721499</v>
      </c>
      <c r="M591" s="157" t="str">
        <f>Calc!AP591</f>
        <v>Out of range</v>
      </c>
      <c r="N591" s="157" t="e">
        <f>Calc!AQ591</f>
        <v>#VALUE!</v>
      </c>
      <c r="O591" s="157" t="str">
        <f>Calc!AW591</f>
        <v>Out of range</v>
      </c>
      <c r="P591" s="157">
        <f>Calc!AX591</f>
        <v>293.07547089809998</v>
      </c>
      <c r="Q591" s="159" t="e">
        <f>Calc!BB591</f>
        <v>#VALUE!</v>
      </c>
      <c r="R591" s="159" t="e">
        <f>Calc!BC591</f>
        <v>#VALUE!</v>
      </c>
      <c r="S591" s="156">
        <f>Input!E591</f>
        <v>0</v>
      </c>
    </row>
    <row r="592" spans="1:19" x14ac:dyDescent="0.2">
      <c r="A592" s="1">
        <f>Input!A592</f>
        <v>9600</v>
      </c>
      <c r="B592" s="1" t="str">
        <f>Input!B592</f>
        <v>M39_151_10_2-62.5</v>
      </c>
      <c r="C592" s="99">
        <f>Calc!O592*1000</f>
        <v>132.67398155906864</v>
      </c>
      <c r="D592" s="99">
        <f>Calc!P592*1000</f>
        <v>1.0289459143546752E-2</v>
      </c>
      <c r="E592" s="99">
        <f>Calc!X592</f>
        <v>0.47003974481980837</v>
      </c>
      <c r="F592" s="99">
        <f>Calc!Y592</f>
        <v>1.1472524716242235E-3</v>
      </c>
      <c r="G592" s="99">
        <f>Calc!AN592</f>
        <v>2.279269472058234</v>
      </c>
      <c r="H592" s="5">
        <f>Calc!AO592</f>
        <v>6.6913399942561819E-3</v>
      </c>
      <c r="I592" s="8">
        <f>Calc!AH592</f>
        <v>1969.256271887509</v>
      </c>
      <c r="J592" s="8">
        <f>Calc!AI592</f>
        <v>7.5167415762167584</v>
      </c>
      <c r="K592" s="77">
        <f>Calc!AJ592</f>
        <v>2839.0796161717167</v>
      </c>
      <c r="L592" s="77">
        <f>Calc!AK592</f>
        <v>2.7486572558266431</v>
      </c>
      <c r="M592" s="99">
        <f>Calc!AP592</f>
        <v>86.523700000000005</v>
      </c>
      <c r="N592" s="99">
        <f>Calc!AQ592</f>
        <v>0.37609999999999999</v>
      </c>
      <c r="O592" s="99">
        <f>Calc!AW592</f>
        <v>86.503200000000007</v>
      </c>
      <c r="P592" s="99">
        <f>Calc!AX592</f>
        <v>0.35556635749999999</v>
      </c>
      <c r="Q592" s="77">
        <f>Calc!BB592</f>
        <v>3625.3974185303914</v>
      </c>
      <c r="R592" s="77">
        <f>Calc!BC592</f>
        <v>5.0589751890383807</v>
      </c>
      <c r="S592" s="1">
        <f>Input!E592</f>
        <v>62.5</v>
      </c>
    </row>
    <row r="593" spans="1:19" s="156" customFormat="1" x14ac:dyDescent="0.2">
      <c r="A593" s="156">
        <f>Input!A593</f>
        <v>9186</v>
      </c>
      <c r="B593" s="156" t="str">
        <f>Input!B593</f>
        <v>Hu1-13</v>
      </c>
      <c r="C593" s="157">
        <f>Calc!O593*1000</f>
        <v>13710.875348025089</v>
      </c>
      <c r="D593" s="157">
        <f>Calc!P593*1000</f>
        <v>2.0135641244534934</v>
      </c>
      <c r="E593" s="157">
        <f>Calc!X593</f>
        <v>0.91474473880010643</v>
      </c>
      <c r="F593" s="157">
        <f>Calc!Y593</f>
        <v>5.6176971096141949E-3</v>
      </c>
      <c r="G593" s="157">
        <f>Calc!AN593</f>
        <v>1.0014017033456082</v>
      </c>
      <c r="H593" s="157">
        <f>Calc!AO593</f>
        <v>3.8999231023457591E-3</v>
      </c>
      <c r="I593" s="158">
        <f>Calc!AH593</f>
        <v>45864.36449671744</v>
      </c>
      <c r="J593" s="158">
        <f>Calc!AI593</f>
        <v>333.4579567592088</v>
      </c>
      <c r="K593" s="159">
        <f>Calc!AJ593</f>
        <v>5.0527040850043559</v>
      </c>
      <c r="L593" s="159">
        <f>Calc!AK593</f>
        <v>2.5364147540296531</v>
      </c>
      <c r="M593" s="157">
        <f>Calc!AP593</f>
        <v>564.23260000000005</v>
      </c>
      <c r="N593" s="157" t="e">
        <f>Calc!AQ593</f>
        <v>#VALUE!</v>
      </c>
      <c r="O593" s="157">
        <f>Calc!AW593</f>
        <v>564.23080000000004</v>
      </c>
      <c r="P593" s="157">
        <f>Calc!AX593</f>
        <v>213.2752875999</v>
      </c>
      <c r="Q593" s="159">
        <f>Calc!BB593</f>
        <v>24.893558429582747</v>
      </c>
      <c r="R593" s="159">
        <f>Calc!BC593</f>
        <v>19.527392934707116</v>
      </c>
      <c r="S593" s="156">
        <f>Input!E593</f>
        <v>0</v>
      </c>
    </row>
    <row r="594" spans="1:19" x14ac:dyDescent="0.2">
      <c r="A594" s="1">
        <f>Input!A594</f>
        <v>9601</v>
      </c>
      <c r="B594" s="1" t="str">
        <f>Input!B594</f>
        <v>M39_151_10_2-96.5</v>
      </c>
      <c r="C594" s="99">
        <f>Calc!O594*1000</f>
        <v>132.45629469942486</v>
      </c>
      <c r="D594" s="99">
        <f>Calc!P594*1000</f>
        <v>8.3830806045204383E-3</v>
      </c>
      <c r="E594" s="99">
        <f>Calc!X594</f>
        <v>0.78478345189218879</v>
      </c>
      <c r="F594" s="99">
        <f>Calc!Y594</f>
        <v>1.8195674778657641E-3</v>
      </c>
      <c r="G594" s="99">
        <f>Calc!AN594</f>
        <v>2.5283663540983761</v>
      </c>
      <c r="H594" s="5">
        <f>Calc!AO594</f>
        <v>8.1506343420909497E-3</v>
      </c>
      <c r="I594" s="8">
        <f>Calc!AH594</f>
        <v>1305.7464694610501</v>
      </c>
      <c r="J594" s="8">
        <f>Calc!AI594</f>
        <v>5.1842908100227199</v>
      </c>
      <c r="K594" s="77">
        <f>Calc!AJ594</f>
        <v>2619.4787918142633</v>
      </c>
      <c r="L594" s="77">
        <f>Calc!AK594</f>
        <v>3.0569674880895019</v>
      </c>
      <c r="M594" s="99">
        <f>Calc!AP594</f>
        <v>109.53660000000001</v>
      </c>
      <c r="N594" s="99">
        <f>Calc!AQ594</f>
        <v>0.54800000000000004</v>
      </c>
      <c r="O594" s="99">
        <f>Calc!AW594</f>
        <v>109.50190000000001</v>
      </c>
      <c r="P594" s="99">
        <f>Calc!AX594</f>
        <v>0.59122871379999997</v>
      </c>
      <c r="Q594" s="77">
        <f>Calc!BB594</f>
        <v>3569.6251259129908</v>
      </c>
      <c r="R594" s="77">
        <f>Calc!BC594</f>
        <v>7.2754945396867203</v>
      </c>
      <c r="S594" s="1">
        <f>Input!E594</f>
        <v>96.5</v>
      </c>
    </row>
    <row r="595" spans="1:19" s="156" customFormat="1" x14ac:dyDescent="0.2">
      <c r="A595" s="156">
        <f>Input!A595</f>
        <v>9186</v>
      </c>
      <c r="B595" s="156" t="str">
        <f>Input!B595</f>
        <v>Hu1-13</v>
      </c>
      <c r="C595" s="157">
        <f>Calc!O595*1000</f>
        <v>13712.320089681443</v>
      </c>
      <c r="D595" s="157">
        <f>Calc!P595*1000</f>
        <v>2.1670386032785927</v>
      </c>
      <c r="E595" s="157">
        <f>Calc!X595</f>
        <v>0.91052802782744791</v>
      </c>
      <c r="F595" s="157">
        <f>Calc!Y595</f>
        <v>5.5061736505785273E-3</v>
      </c>
      <c r="G595" s="157">
        <f>Calc!AN595</f>
        <v>1.0013370246199249</v>
      </c>
      <c r="H595" s="157">
        <f>Calc!AO595</f>
        <v>2.0809275862516681E-3</v>
      </c>
      <c r="I595" s="158">
        <f>Calc!AH595</f>
        <v>46078.644043147811</v>
      </c>
      <c r="J595" s="158">
        <f>Calc!AI595</f>
        <v>294.55297129733356</v>
      </c>
      <c r="K595" s="159">
        <f>Calc!AJ595</f>
        <v>2.2159173173623703</v>
      </c>
      <c r="L595" s="159">
        <f>Calc!AK595</f>
        <v>3.0254413172201273</v>
      </c>
      <c r="M595" s="157">
        <f>Calc!AP595</f>
        <v>688.50210000000004</v>
      </c>
      <c r="N595" s="157" t="e">
        <f>Calc!AQ595</f>
        <v>#VALUE!</v>
      </c>
      <c r="O595" s="157">
        <f>Calc!AW595</f>
        <v>688.50040000000001</v>
      </c>
      <c r="P595" s="157">
        <f>Calc!AX595</f>
        <v>311.06740101989999</v>
      </c>
      <c r="Q595" s="159">
        <f>Calc!BB595</f>
        <v>15.511398442483497</v>
      </c>
      <c r="R595" s="159">
        <f>Calc!BC595</f>
        <v>25.188927876727071</v>
      </c>
      <c r="S595" s="156">
        <f>Input!E595</f>
        <v>0</v>
      </c>
    </row>
    <row r="596" spans="1:19" x14ac:dyDescent="0.2">
      <c r="A596" s="56"/>
      <c r="B596" s="56"/>
      <c r="C596" s="106"/>
      <c r="D596" s="106"/>
      <c r="E596" s="106"/>
      <c r="F596" s="106"/>
      <c r="G596" s="106"/>
      <c r="H596" s="70"/>
      <c r="I596" s="72"/>
      <c r="J596" s="72"/>
      <c r="K596" s="107"/>
      <c r="L596" s="107"/>
      <c r="M596" s="106"/>
      <c r="N596" s="106"/>
      <c r="O596" s="106"/>
      <c r="P596" s="106"/>
      <c r="Q596" s="107"/>
      <c r="R596" s="107"/>
      <c r="S596" s="56"/>
    </row>
    <row r="597" spans="1:19" s="156" customFormat="1" x14ac:dyDescent="0.2">
      <c r="A597" s="156">
        <f>Input!A597</f>
        <v>9186</v>
      </c>
      <c r="B597" s="156" t="str">
        <f>Input!B597</f>
        <v>Hu1-13</v>
      </c>
      <c r="C597" s="157">
        <f>Calc!O597*1000</f>
        <v>13717.03130041441</v>
      </c>
      <c r="D597" s="157">
        <f>Calc!P597*1000</f>
        <v>1.3433089609171081</v>
      </c>
      <c r="E597" s="157">
        <f>Calc!X597</f>
        <v>0.92030204331486176</v>
      </c>
      <c r="F597" s="157">
        <f>Calc!Y597</f>
        <v>4.9787534066989452E-3</v>
      </c>
      <c r="G597" s="157">
        <f>Calc!AN597</f>
        <v>0.99984716831048237</v>
      </c>
      <c r="H597" s="157">
        <f>Calc!AO597</f>
        <v>3.2134541967320279E-3</v>
      </c>
      <c r="I597" s="158">
        <f>Calc!AH597</f>
        <v>45537.0776872153</v>
      </c>
      <c r="J597" s="158">
        <f>Calc!AI597</f>
        <v>286.51112363799842</v>
      </c>
      <c r="K597" s="159">
        <f>Calc!AJ597</f>
        <v>-0.82957035313224736</v>
      </c>
      <c r="L597" s="159">
        <f>Calc!AK597</f>
        <v>2.2062119756854459</v>
      </c>
      <c r="M597" s="157" t="str">
        <f>Calc!AP597</f>
        <v>Out of range</v>
      </c>
      <c r="N597" s="157" t="e">
        <f>Calc!AQ597</f>
        <v>#VALUE!</v>
      </c>
      <c r="O597" s="157" t="str">
        <f>Calc!AW597</f>
        <v>Out of range</v>
      </c>
      <c r="P597" s="157">
        <f>Calc!AX597</f>
        <v>321.46457177550002</v>
      </c>
      <c r="Q597" s="159" t="e">
        <f>Calc!BB597</f>
        <v>#VALUE!</v>
      </c>
      <c r="R597" s="159" t="e">
        <f>Calc!BC597</f>
        <v>#VALUE!</v>
      </c>
      <c r="S597" s="156">
        <f>Input!E597</f>
        <v>0</v>
      </c>
    </row>
    <row r="598" spans="1:19" x14ac:dyDescent="0.2">
      <c r="A598" s="1">
        <f>Input!A598</f>
        <v>9550</v>
      </c>
      <c r="B598" s="1" t="str">
        <f>Input!B598</f>
        <v>E4-6</v>
      </c>
      <c r="C598" s="99">
        <f>Calc!O598*1000</f>
        <v>1140.5441726295765</v>
      </c>
      <c r="D598" s="99">
        <f>Calc!P598*1000</f>
        <v>6.7269989152558829E-2</v>
      </c>
      <c r="E598" s="99">
        <f>Calc!X598</f>
        <v>2.0164968281812654</v>
      </c>
      <c r="F598" s="99">
        <f>Calc!Y598</f>
        <v>4.5918728588784626E-3</v>
      </c>
      <c r="G598" s="99">
        <f>Calc!AN598</f>
        <v>1.0838136633385832E-2</v>
      </c>
      <c r="H598" s="5">
        <f>Calc!AO598</f>
        <v>1.6703791198524959E-4</v>
      </c>
      <c r="I598" s="8">
        <f>Calc!AH598</f>
        <v>18.766450807342181</v>
      </c>
      <c r="J598" s="8">
        <f>Calc!AI598</f>
        <v>0.2923673658591906</v>
      </c>
      <c r="K598" s="77">
        <f>Calc!AJ598</f>
        <v>7.8653961745056566</v>
      </c>
      <c r="L598" s="77">
        <f>Calc!AK598</f>
        <v>0.86199456989177614</v>
      </c>
      <c r="M598" s="99">
        <f>Calc!AP598</f>
        <v>1.1806000000000001</v>
      </c>
      <c r="N598" s="99">
        <f>Calc!AQ598</f>
        <v>1.9E-2</v>
      </c>
      <c r="O598" s="99">
        <f>Calc!AW598</f>
        <v>1.1335999999999999</v>
      </c>
      <c r="P598" s="99">
        <f>Calc!AX598</f>
        <v>3.0809927800000001E-2</v>
      </c>
      <c r="Q598" s="77">
        <f>Calc!BB598</f>
        <v>7.8906364796360595</v>
      </c>
      <c r="R598" s="77">
        <f>Calc!BC598</f>
        <v>0.86476101070470035</v>
      </c>
      <c r="S598" s="1">
        <f>Input!E598</f>
        <v>6</v>
      </c>
    </row>
    <row r="599" spans="1:19" s="156" customFormat="1" x14ac:dyDescent="0.2">
      <c r="A599" s="156">
        <f>Input!A599</f>
        <v>9186</v>
      </c>
      <c r="B599" s="156" t="str">
        <f>Input!B599</f>
        <v>Hu1-13</v>
      </c>
      <c r="C599" s="157">
        <f>Calc!O599*1000</f>
        <v>13715.641224913694</v>
      </c>
      <c r="D599" s="157">
        <f>Calc!P599*1000</f>
        <v>1.577701745352792</v>
      </c>
      <c r="E599" s="157">
        <f>Calc!X599</f>
        <v>0.91211017059028099</v>
      </c>
      <c r="F599" s="157">
        <f>Calc!Y599</f>
        <v>5.693057345935437E-3</v>
      </c>
      <c r="G599" s="157">
        <f>Calc!AN599</f>
        <v>1.0038918708271196</v>
      </c>
      <c r="H599" s="157">
        <f>Calc!AO599</f>
        <v>4.5788024668395591E-3</v>
      </c>
      <c r="I599" s="158">
        <f>Calc!AH599</f>
        <v>46127.248287100025</v>
      </c>
      <c r="J599" s="158">
        <f>Calc!AI599</f>
        <v>356.54884964819809</v>
      </c>
      <c r="K599" s="159">
        <f>Calc!AJ599</f>
        <v>-1.9657451648084079</v>
      </c>
      <c r="L599" s="159">
        <f>Calc!AK599</f>
        <v>1.0162437989535251</v>
      </c>
      <c r="M599" s="157" t="str">
        <f>Calc!AP599</f>
        <v>Out of range</v>
      </c>
      <c r="N599" s="157" t="e">
        <f>Calc!AQ599</f>
        <v>#VALUE!</v>
      </c>
      <c r="O599" s="157" t="str">
        <f>Calc!AW599</f>
        <v>Out of range</v>
      </c>
      <c r="P599" s="157">
        <f>Calc!AX599</f>
        <v>159.2854977625</v>
      </c>
      <c r="Q599" s="159" t="e">
        <f>Calc!BB599</f>
        <v>#VALUE!</v>
      </c>
      <c r="R599" s="159" t="e">
        <f>Calc!BC599</f>
        <v>#VALUE!</v>
      </c>
      <c r="S599" s="156">
        <f>Input!E599</f>
        <v>0</v>
      </c>
    </row>
    <row r="600" spans="1:19" x14ac:dyDescent="0.2">
      <c r="A600" s="1">
        <f>Input!A600</f>
        <v>9551</v>
      </c>
      <c r="B600" s="1" t="str">
        <f>Input!B600</f>
        <v>E4-49,5</v>
      </c>
      <c r="C600" s="99">
        <f>Calc!O600*1000</f>
        <v>671.58988741265466</v>
      </c>
      <c r="D600" s="99">
        <f>Calc!P600*1000</f>
        <v>5.400122639499369E-2</v>
      </c>
      <c r="E600" s="99">
        <f>Calc!X600</f>
        <v>5.3155781108009212E-2</v>
      </c>
      <c r="F600" s="99">
        <f>Calc!Y600</f>
        <v>3.3013880836024322E-4</v>
      </c>
      <c r="G600" s="99">
        <f>Calc!AN600</f>
        <v>1.4011119186911952E-2</v>
      </c>
      <c r="H600" s="5">
        <f>Calc!AO600</f>
        <v>2.7025559433026253E-4</v>
      </c>
      <c r="I600" s="8">
        <f>Calc!AH600</f>
        <v>542.73835068477217</v>
      </c>
      <c r="J600" s="8">
        <f>Calc!AI600</f>
        <v>10.99791185151676</v>
      </c>
      <c r="K600" s="77">
        <f>Calc!AJ600</f>
        <v>9.7335419158113279</v>
      </c>
      <c r="L600" s="77">
        <f>Calc!AK600</f>
        <v>1.4628450881397976</v>
      </c>
      <c r="M600" s="99">
        <f>Calc!AP600</f>
        <v>1.5258</v>
      </c>
      <c r="N600" s="99">
        <f>Calc!AQ600</f>
        <v>2.9000000000000001E-2</v>
      </c>
      <c r="O600" s="99">
        <f>Calc!AW600</f>
        <v>1.5237000000000001</v>
      </c>
      <c r="P600" s="99">
        <f>Calc!AX600</f>
        <v>2.97244986E-2</v>
      </c>
      <c r="Q600" s="77">
        <f>Calc!BB600</f>
        <v>9.7755491506997032</v>
      </c>
      <c r="R600" s="77">
        <f>Calc!BC600</f>
        <v>1.4691585464825865</v>
      </c>
      <c r="S600" s="1">
        <f>Input!E600</f>
        <v>49.5</v>
      </c>
    </row>
    <row r="601" spans="1:19" s="156" customFormat="1" x14ac:dyDescent="0.2">
      <c r="A601" s="156">
        <f>Input!A601</f>
        <v>9186</v>
      </c>
      <c r="B601" s="156" t="str">
        <f>Input!B601</f>
        <v>Hu1-13</v>
      </c>
      <c r="C601" s="157">
        <f>Calc!O601*1000</f>
        <v>13712.326716311829</v>
      </c>
      <c r="D601" s="157">
        <f>Calc!P601*1000</f>
        <v>1.7019889959477903</v>
      </c>
      <c r="E601" s="157">
        <f>Calc!X601</f>
        <v>0.91730199468965801</v>
      </c>
      <c r="F601" s="157">
        <f>Calc!Y601</f>
        <v>3.968176224230624E-3</v>
      </c>
      <c r="G601" s="157">
        <f>Calc!AN601</f>
        <v>1.0028533751386808</v>
      </c>
      <c r="H601" s="157">
        <f>Calc!AO601</f>
        <v>3.3273187986219183E-3</v>
      </c>
      <c r="I601" s="158">
        <f>Calc!AH601</f>
        <v>45807.65367726663</v>
      </c>
      <c r="J601" s="158">
        <f>Calc!AI601</f>
        <v>249.66780345177867</v>
      </c>
      <c r="K601" s="159">
        <f>Calc!AJ601</f>
        <v>-0.49288540389191837</v>
      </c>
      <c r="L601" s="159">
        <f>Calc!AK601</f>
        <v>1.8386858155269992</v>
      </c>
      <c r="M601" s="157" t="str">
        <f>Calc!AP601</f>
        <v>Out of range</v>
      </c>
      <c r="N601" s="157" t="e">
        <f>Calc!AQ601</f>
        <v>#VALUE!</v>
      </c>
      <c r="O601" s="157" t="str">
        <f>Calc!AW601</f>
        <v>Out of range</v>
      </c>
      <c r="P601" s="157">
        <f>Calc!AX601</f>
        <v>289.20158098629997</v>
      </c>
      <c r="Q601" s="159" t="e">
        <f>Calc!BB601</f>
        <v>#VALUE!</v>
      </c>
      <c r="R601" s="159" t="e">
        <f>Calc!BC601</f>
        <v>#VALUE!</v>
      </c>
      <c r="S601" s="156">
        <f>Input!E601</f>
        <v>0</v>
      </c>
    </row>
    <row r="602" spans="1:19" x14ac:dyDescent="0.2">
      <c r="A602" s="1">
        <f>Input!A602</f>
        <v>9552</v>
      </c>
      <c r="B602" s="1" t="str">
        <f>Input!B602</f>
        <v>E0-B-212</v>
      </c>
      <c r="C602" s="99">
        <f>Calc!O602*1000</f>
        <v>549.82753075452615</v>
      </c>
      <c r="D602" s="99">
        <f>Calc!P602*1000</f>
        <v>4.5107516955266019E-2</v>
      </c>
      <c r="E602" s="99">
        <f>Calc!X602</f>
        <v>0.14521621896235534</v>
      </c>
      <c r="F602" s="99">
        <f>Calc!Y602</f>
        <v>7.3993258966020814E-4</v>
      </c>
      <c r="G602" s="99">
        <f>Calc!AN602</f>
        <v>2.869535709219137E-2</v>
      </c>
      <c r="H602" s="5">
        <f>Calc!AO602</f>
        <v>4.5314182299845552E-4</v>
      </c>
      <c r="I602" s="8">
        <f>Calc!AH602</f>
        <v>333.10699525184759</v>
      </c>
      <c r="J602" s="8">
        <f>Calc!AI602</f>
        <v>5.5272347798263572</v>
      </c>
      <c r="K602" s="77">
        <f>Calc!AJ602</f>
        <v>17.40280644051051</v>
      </c>
      <c r="L602" s="77">
        <f>Calc!AK602</f>
        <v>2.9656153817972677</v>
      </c>
      <c r="M602" s="99">
        <f>Calc!AP602</f>
        <v>3.1238999999999999</v>
      </c>
      <c r="N602" s="99">
        <f>Calc!AQ602</f>
        <v>4.9200000000000001E-2</v>
      </c>
      <c r="O602" s="99">
        <f>Calc!AW602</f>
        <v>3.1168999999999998</v>
      </c>
      <c r="P602" s="99">
        <f>Calc!AX602</f>
        <v>4.9887210699999997E-2</v>
      </c>
      <c r="Q602" s="77">
        <f>Calc!BB602</f>
        <v>17.556790135096957</v>
      </c>
      <c r="R602" s="77">
        <f>Calc!BC602</f>
        <v>2.9918567950235095</v>
      </c>
      <c r="S602" s="1">
        <f>Input!E602</f>
        <v>212</v>
      </c>
    </row>
    <row r="603" spans="1:19" s="156" customFormat="1" x14ac:dyDescent="0.2">
      <c r="A603" s="156">
        <f>Input!A603</f>
        <v>9186</v>
      </c>
      <c r="B603" s="156" t="str">
        <f>Input!B603</f>
        <v>Hu1-13</v>
      </c>
      <c r="C603" s="157">
        <f>Calc!O603*1000</f>
        <v>13711.559094277498</v>
      </c>
      <c r="D603" s="157">
        <f>Calc!P603*1000</f>
        <v>1.7712832838878032</v>
      </c>
      <c r="E603" s="157">
        <f>Calc!X603</f>
        <v>0.91780085406275869</v>
      </c>
      <c r="F603" s="157">
        <f>Calc!Y603</f>
        <v>4.5307473614641224E-3</v>
      </c>
      <c r="G603" s="157">
        <f>Calc!AN603</f>
        <v>1.0038767280297167</v>
      </c>
      <c r="H603" s="157">
        <f>Calc!AO603</f>
        <v>3.4013753556035881E-3</v>
      </c>
      <c r="I603" s="158">
        <f>Calc!AH603</f>
        <v>45826.90854566318</v>
      </c>
      <c r="J603" s="158">
        <f>Calc!AI603</f>
        <v>274.32206141537245</v>
      </c>
      <c r="K603" s="159">
        <f>Calc!AJ603</f>
        <v>-0.22502833337612049</v>
      </c>
      <c r="L603" s="159">
        <f>Calc!AK603</f>
        <v>1.8056561834756175</v>
      </c>
      <c r="M603" s="157" t="str">
        <f>Calc!AP603</f>
        <v>Out of range</v>
      </c>
      <c r="N603" s="157" t="e">
        <f>Calc!AQ603</f>
        <v>#VALUE!</v>
      </c>
      <c r="O603" s="157" t="str">
        <f>Calc!AW603</f>
        <v>Out of range</v>
      </c>
      <c r="P603" s="157">
        <f>Calc!AX603</f>
        <v>241.16493601120001</v>
      </c>
      <c r="Q603" s="159" t="e">
        <f>Calc!BB603</f>
        <v>#VALUE!</v>
      </c>
      <c r="R603" s="159" t="e">
        <f>Calc!BC603</f>
        <v>#VALUE!</v>
      </c>
      <c r="S603" s="156">
        <f>Input!E603</f>
        <v>0</v>
      </c>
    </row>
    <row r="604" spans="1:19" x14ac:dyDescent="0.2">
      <c r="A604" s="1">
        <f>Input!A604</f>
        <v>9553</v>
      </c>
      <c r="B604" s="1" t="str">
        <f>Input!B604</f>
        <v>E0-B-5</v>
      </c>
      <c r="C604" s="99">
        <f>Calc!O604*1000</f>
        <v>476.13109966574802</v>
      </c>
      <c r="D604" s="99">
        <f>Calc!P604*1000</f>
        <v>4.5159913970085848E-2</v>
      </c>
      <c r="E604" s="99">
        <f>Calc!X604</f>
        <v>-3.9620369667519549E-3</v>
      </c>
      <c r="F604" s="99">
        <f>Calc!Y604</f>
        <v>-8.6989985998267642E-5</v>
      </c>
      <c r="G604" s="99">
        <f>Calc!AN604</f>
        <v>1.6508323508933467E-2</v>
      </c>
      <c r="H604" s="5">
        <f>Calc!AO604</f>
        <v>3.9304689065546776E-4</v>
      </c>
      <c r="I604" s="8">
        <f>Calc!AH604</f>
        <v>-6079.293497276396</v>
      </c>
      <c r="J604" s="8">
        <f>Calc!AI604</f>
        <v>-196.89033754950736</v>
      </c>
      <c r="K604" s="77">
        <f>Calc!AJ604</f>
        <v>20.722174549681949</v>
      </c>
      <c r="L604" s="77">
        <f>Calc!AK604</f>
        <v>2.3152159210162155</v>
      </c>
      <c r="M604" s="99">
        <f>Calc!AP604</f>
        <v>1.7804</v>
      </c>
      <c r="N604" s="99">
        <f>Calc!AQ604</f>
        <v>4.0800000000000003E-2</v>
      </c>
      <c r="O604" s="99">
        <f>Calc!AW604</f>
        <v>1.7806</v>
      </c>
      <c r="P604" s="99">
        <f>Calc!AX604</f>
        <v>4.16670975E-2</v>
      </c>
      <c r="Q604" s="77">
        <f>Calc!BB604</f>
        <v>20.82672194300725</v>
      </c>
      <c r="R604" s="77">
        <f>Calc!BC604</f>
        <v>2.3268979273630208</v>
      </c>
      <c r="S604" s="1">
        <f>Input!E604</f>
        <v>5</v>
      </c>
    </row>
    <row r="605" spans="1:19" s="156" customFormat="1" x14ac:dyDescent="0.2">
      <c r="A605" s="156">
        <f>Input!A605</f>
        <v>9186</v>
      </c>
      <c r="B605" s="156" t="str">
        <f>Input!B605</f>
        <v>Hu1-13</v>
      </c>
      <c r="C605" s="157">
        <f>Calc!O605*1000</f>
        <v>13714.560534800268</v>
      </c>
      <c r="D605" s="157">
        <f>Calc!P605*1000</f>
        <v>1.3820865258152966</v>
      </c>
      <c r="E605" s="157">
        <f>Calc!X605</f>
        <v>0.92240731089363015</v>
      </c>
      <c r="F605" s="157">
        <f>Calc!Y605</f>
        <v>5.0348142170935674E-3</v>
      </c>
      <c r="G605" s="157">
        <f>Calc!AN605</f>
        <v>1.0018433273956291</v>
      </c>
      <c r="H605" s="157">
        <f>Calc!AO605</f>
        <v>2.4609055280774934E-3</v>
      </c>
      <c r="I605" s="158">
        <f>Calc!AH605</f>
        <v>45515.651296366137</v>
      </c>
      <c r="J605" s="158">
        <f>Calc!AI605</f>
        <v>272.39939893137114</v>
      </c>
      <c r="K605" s="159">
        <f>Calc!AJ605</f>
        <v>1.9697988017319812</v>
      </c>
      <c r="L605" s="159">
        <f>Calc!AK605</f>
        <v>1.7496730609432913</v>
      </c>
      <c r="M605" s="157">
        <f>Calc!AP605</f>
        <v>756.28660000000002</v>
      </c>
      <c r="N605" s="157" t="e">
        <f>Calc!AQ605</f>
        <v>#VALUE!</v>
      </c>
      <c r="O605" s="157">
        <f>Calc!AW605</f>
        <v>756.28480000000002</v>
      </c>
      <c r="P605" s="157">
        <f>Calc!AX605</f>
        <v>339.86267257370002</v>
      </c>
      <c r="Q605" s="159">
        <f>Calc!BB605</f>
        <v>16.700173968996747</v>
      </c>
      <c r="R605" s="159">
        <f>Calc!BC605</f>
        <v>21.848852021235807</v>
      </c>
      <c r="S605" s="156">
        <f>Input!E605</f>
        <v>0</v>
      </c>
    </row>
    <row r="606" spans="1:19" x14ac:dyDescent="0.2">
      <c r="A606" s="1">
        <f>Input!A606</f>
        <v>9554</v>
      </c>
      <c r="B606" s="1" t="str">
        <f>Input!B606</f>
        <v>E0-C-200</v>
      </c>
      <c r="C606" s="99">
        <f>Calc!O606*1000</f>
        <v>544.95369684471257</v>
      </c>
      <c r="D606" s="99">
        <f>Calc!P606*1000</f>
        <v>4.4624982092010823E-2</v>
      </c>
      <c r="E606" s="99">
        <f>Calc!X606</f>
        <v>0.10526701813834576</v>
      </c>
      <c r="F606" s="99">
        <f>Calc!Y606</f>
        <v>5.1252330579422531E-4</v>
      </c>
      <c r="G606" s="99">
        <f>Calc!AN606</f>
        <v>1.6812249505169109E-2</v>
      </c>
      <c r="H606" s="5">
        <f>Calc!AO606</f>
        <v>2.838350217786953E-4</v>
      </c>
      <c r="I606" s="8">
        <f>Calc!AH606</f>
        <v>266.40337413315109</v>
      </c>
      <c r="J606" s="8">
        <f>Calc!AI606</f>
        <v>4.6808346619384364</v>
      </c>
      <c r="K606" s="77">
        <f>Calc!AJ606</f>
        <v>17.634165453425776</v>
      </c>
      <c r="L606" s="77">
        <f>Calc!AK606</f>
        <v>1.9132117986085653</v>
      </c>
      <c r="M606" s="99">
        <f>Calc!AP606</f>
        <v>1.819</v>
      </c>
      <c r="N606" s="99">
        <f>Calc!AQ606</f>
        <v>3.2800000000000003E-2</v>
      </c>
      <c r="O606" s="99">
        <f>Calc!AW606</f>
        <v>1.8139000000000001</v>
      </c>
      <c r="P606" s="99">
        <f>Calc!AX606</f>
        <v>3.2262851400000001E-2</v>
      </c>
      <c r="Q606" s="77">
        <f>Calc!BB606</f>
        <v>17.724801346578804</v>
      </c>
      <c r="R606" s="77">
        <f>Calc!BC606</f>
        <v>1.9230459831293063</v>
      </c>
      <c r="S606" s="1">
        <f>Input!E606</f>
        <v>200</v>
      </c>
    </row>
    <row r="607" spans="1:19" s="156" customFormat="1" x14ac:dyDescent="0.2">
      <c r="A607" s="156">
        <f>Input!A607</f>
        <v>9186</v>
      </c>
      <c r="B607" s="156" t="str">
        <f>Input!B607</f>
        <v>Hu1-13</v>
      </c>
      <c r="C607" s="157">
        <f>Calc!O607*1000</f>
        <v>13712.283970649385</v>
      </c>
      <c r="D607" s="157">
        <f>Calc!P607*1000</f>
        <v>1.7430290427467623</v>
      </c>
      <c r="E607" s="157">
        <f>Calc!X607</f>
        <v>0.91724200740709405</v>
      </c>
      <c r="F607" s="157">
        <f>Calc!Y607</f>
        <v>5.4555659501315775E-3</v>
      </c>
      <c r="G607" s="157">
        <f>Calc!AN607</f>
        <v>1.0015896390132009</v>
      </c>
      <c r="H607" s="157">
        <f>Calc!AO607</f>
        <v>3.4021649889078441E-3</v>
      </c>
      <c r="I607" s="158">
        <f>Calc!AH607</f>
        <v>45752.779000805196</v>
      </c>
      <c r="J607" s="158">
        <f>Calc!AI607</f>
        <v>313.32504905074217</v>
      </c>
      <c r="K607" s="159">
        <f>Calc!AJ607</f>
        <v>1.0307821750685786</v>
      </c>
      <c r="L607" s="159">
        <f>Calc!AK607</f>
        <v>1.292742353822629</v>
      </c>
      <c r="M607" s="157" t="str">
        <f>Calc!AP607</f>
        <v>Out of range</v>
      </c>
      <c r="N607" s="157" t="e">
        <f>Calc!AQ607</f>
        <v>#VALUE!</v>
      </c>
      <c r="O607" s="157" t="str">
        <f>Calc!AW607</f>
        <v>Out of range</v>
      </c>
      <c r="P607" s="157">
        <f>Calc!AX607</f>
        <v>318.4656314293</v>
      </c>
      <c r="Q607" s="159" t="e">
        <f>Calc!BB607</f>
        <v>#VALUE!</v>
      </c>
      <c r="R607" s="159" t="e">
        <f>Calc!BC607</f>
        <v>#VALUE!</v>
      </c>
      <c r="S607" s="156">
        <f>Input!E607</f>
        <v>0</v>
      </c>
    </row>
    <row r="608" spans="1:19" x14ac:dyDescent="0.2">
      <c r="A608" s="1">
        <f>Input!A608</f>
        <v>9555</v>
      </c>
      <c r="B608" s="1" t="str">
        <f>Input!B608</f>
        <v>E0-C-7</v>
      </c>
      <c r="C608" s="99">
        <f>Calc!O608*1000</f>
        <v>769.5443851515646</v>
      </c>
      <c r="D608" s="99">
        <f>Calc!P608*1000</f>
        <v>4.6577600456087657E-2</v>
      </c>
      <c r="E608" s="99">
        <f>Calc!X608</f>
        <v>4.849157756423679E-2</v>
      </c>
      <c r="F608" s="99">
        <f>Calc!Y608</f>
        <v>1.896877745259505E-4</v>
      </c>
      <c r="G608" s="99">
        <f>Calc!AN608</f>
        <v>4.2315750714140028E-3</v>
      </c>
      <c r="H608" s="5">
        <f>Calc!AO608</f>
        <v>1.0120663405325519E-4</v>
      </c>
      <c r="I608" s="8">
        <f>Calc!AH608</f>
        <v>205.72174140664902</v>
      </c>
      <c r="J608" s="8">
        <f>Calc!AI608</f>
        <v>4.9856092107476453</v>
      </c>
      <c r="K608" s="77">
        <f>Calc!AJ608</f>
        <v>13.748175133873941</v>
      </c>
      <c r="L608" s="77">
        <f>Calc!AK608</f>
        <v>1.199866311039514</v>
      </c>
      <c r="M608" s="99">
        <f>Calc!AP608</f>
        <v>0.45679999999999998</v>
      </c>
      <c r="N608" s="99">
        <f>Calc!AQ608</f>
        <v>1.14E-2</v>
      </c>
      <c r="O608" s="99">
        <f>Calc!AW608</f>
        <v>0.4551</v>
      </c>
      <c r="P608" s="99">
        <f>Calc!AX608</f>
        <v>1.1021788100000001E-2</v>
      </c>
      <c r="Q608" s="77">
        <f>Calc!BB608</f>
        <v>13.76587008980021</v>
      </c>
      <c r="R608" s="77">
        <f>Calc!BC608</f>
        <v>1.2014107075444813</v>
      </c>
      <c r="S608" s="1">
        <f>Input!E608</f>
        <v>7</v>
      </c>
    </row>
    <row r="609" spans="1:25" s="156" customFormat="1" x14ac:dyDescent="0.2">
      <c r="A609" s="156">
        <f>Input!A609</f>
        <v>9186</v>
      </c>
      <c r="B609" s="156" t="str">
        <f>Input!B609</f>
        <v>Hu1-13</v>
      </c>
      <c r="C609" s="157">
        <f>Calc!O609*1000</f>
        <v>13711.233252430273</v>
      </c>
      <c r="D609" s="157">
        <f>Calc!P609*1000</f>
        <v>1.5691476388218453</v>
      </c>
      <c r="E609" s="157">
        <f>Calc!X609</f>
        <v>0.92203862296230277</v>
      </c>
      <c r="F609" s="157">
        <f>Calc!Y609</f>
        <v>4.5353279726912171E-3</v>
      </c>
      <c r="G609" s="157">
        <f>Calc!AN609</f>
        <v>1.0035239702071799</v>
      </c>
      <c r="H609" s="157">
        <f>Calc!AO609</f>
        <v>2.6616214829268707E-3</v>
      </c>
      <c r="I609" s="158">
        <f>Calc!AH609</f>
        <v>45599.171123011598</v>
      </c>
      <c r="J609" s="158">
        <f>Calc!AI609</f>
        <v>254.76883968201128</v>
      </c>
      <c r="K609" s="159">
        <f>Calc!AJ609</f>
        <v>0.55160251021213469</v>
      </c>
      <c r="L609" s="159">
        <f>Calc!AK609</f>
        <v>1.2728999002801595</v>
      </c>
      <c r="M609" s="157" t="str">
        <f>Calc!AP609</f>
        <v>Out of range</v>
      </c>
      <c r="N609" s="157" t="e">
        <f>Calc!AQ609</f>
        <v>#VALUE!</v>
      </c>
      <c r="O609" s="157" t="str">
        <f>Calc!AW609</f>
        <v>Out of range</v>
      </c>
      <c r="P609" s="157">
        <f>Calc!AX609</f>
        <v>273.16151169279999</v>
      </c>
      <c r="Q609" s="159" t="e">
        <f>Calc!BB609</f>
        <v>#VALUE!</v>
      </c>
      <c r="R609" s="159" t="e">
        <f>Calc!BC609</f>
        <v>#VALUE!</v>
      </c>
      <c r="S609" s="156">
        <f>Input!E609</f>
        <v>0</v>
      </c>
    </row>
    <row r="610" spans="1:25" x14ac:dyDescent="0.2">
      <c r="A610" s="56"/>
      <c r="B610" s="56"/>
      <c r="C610" s="106"/>
      <c r="D610" s="106"/>
      <c r="E610" s="106"/>
      <c r="F610" s="106"/>
      <c r="G610" s="106"/>
      <c r="H610" s="70"/>
      <c r="I610" s="72"/>
      <c r="J610" s="72"/>
      <c r="K610" s="107"/>
      <c r="L610" s="107"/>
      <c r="M610" s="106"/>
      <c r="N610" s="106"/>
      <c r="O610" s="106"/>
      <c r="P610" s="106"/>
      <c r="Q610" s="107"/>
      <c r="R610" s="107"/>
      <c r="S610" s="56"/>
      <c r="T610" s="106"/>
      <c r="U610" s="106"/>
      <c r="V610" s="106"/>
      <c r="W610" s="106"/>
      <c r="X610" s="107"/>
      <c r="Y610" s="107"/>
    </row>
    <row r="611" spans="1:25" s="156" customFormat="1" x14ac:dyDescent="0.2">
      <c r="A611" s="156">
        <f>Input!A611</f>
        <v>9186</v>
      </c>
      <c r="B611" s="156" t="str">
        <f>Input!B611</f>
        <v>Hu1-13</v>
      </c>
      <c r="C611" s="157">
        <f>Calc!O611*1000</f>
        <v>13717.87140899123</v>
      </c>
      <c r="D611" s="157">
        <f>Calc!P611*1000</f>
        <v>1.9355960494261903</v>
      </c>
      <c r="E611" s="157">
        <f>Calc!X611</f>
        <v>0.91007221467148602</v>
      </c>
      <c r="F611" s="157">
        <f>Calc!Y611</f>
        <v>5.6472138184176165E-3</v>
      </c>
      <c r="G611" s="157">
        <f>Calc!AN611</f>
        <v>1.0017083720294735</v>
      </c>
      <c r="H611" s="157">
        <f>Calc!AO611</f>
        <v>3.329974326828568E-3</v>
      </c>
      <c r="I611" s="158">
        <f>Calc!AH611</f>
        <v>46137.490427368008</v>
      </c>
      <c r="J611" s="158">
        <f>Calc!AI611</f>
        <v>324.72402230821302</v>
      </c>
      <c r="K611" s="159">
        <f>Calc!AJ611</f>
        <v>-2.5994614574001984</v>
      </c>
      <c r="L611" s="159">
        <f>Calc!AK611</f>
        <v>1.7274772358718451</v>
      </c>
      <c r="M611" s="157" t="str">
        <f>Calc!AP611</f>
        <v>Out of range</v>
      </c>
      <c r="N611" s="157" t="e">
        <f>Calc!AQ611</f>
        <v>#VALUE!</v>
      </c>
      <c r="O611" s="157" t="str">
        <f>Calc!AW611</f>
        <v>Out of range</v>
      </c>
      <c r="P611" s="157">
        <f>Calc!AX611</f>
        <v>180.4435232365</v>
      </c>
      <c r="Q611" s="159" t="e">
        <f>Calc!BB611</f>
        <v>#VALUE!</v>
      </c>
      <c r="R611" s="159" t="e">
        <f>Calc!BC611</f>
        <v>#VALUE!</v>
      </c>
      <c r="S611" s="156">
        <f>Input!E611</f>
        <v>0</v>
      </c>
    </row>
    <row r="612" spans="1:25" x14ac:dyDescent="0.2">
      <c r="A612" s="1">
        <f>Input!A612</f>
        <v>9602</v>
      </c>
      <c r="B612" s="1" t="str">
        <f>Input!B612</f>
        <v>E0-A-49</v>
      </c>
      <c r="C612" s="99">
        <f>Calc!O612*1000</f>
        <v>645.36105357856036</v>
      </c>
      <c r="D612" s="99">
        <f>Calc!P612*1000</f>
        <v>3.5564475500926916E-2</v>
      </c>
      <c r="E612" s="99">
        <f>Calc!X612</f>
        <v>1.927099001191011E-2</v>
      </c>
      <c r="F612" s="99">
        <f>Calc!Y612</f>
        <v>1.7065592449250374E-4</v>
      </c>
      <c r="G612" s="99">
        <f>Calc!AN612</f>
        <v>2.0653546070935447E-2</v>
      </c>
      <c r="H612" s="5">
        <f>Calc!AO612</f>
        <v>3.0787726435192009E-4</v>
      </c>
      <c r="I612" s="8">
        <f>Calc!AH612</f>
        <v>2118.3992218311705</v>
      </c>
      <c r="J612" s="8">
        <f>Calc!AI612</f>
        <v>36.730232512227481</v>
      </c>
      <c r="K612" s="77">
        <f>Calc!AJ612</f>
        <v>38.624663190727219</v>
      </c>
      <c r="L612" s="77">
        <f>Calc!AK612</f>
        <v>1.4512710991778799</v>
      </c>
      <c r="M612" s="99">
        <f>Calc!AP612</f>
        <v>2.1930999999999998</v>
      </c>
      <c r="N612" s="99">
        <f>Calc!AQ612</f>
        <v>3.2300000000000002E-2</v>
      </c>
      <c r="O612" s="99">
        <f>Calc!AW612</f>
        <v>2.1922999999999999</v>
      </c>
      <c r="P612" s="99">
        <f>Calc!AX612</f>
        <v>3.2386298500000001E-2</v>
      </c>
      <c r="Q612" s="77">
        <f>Calc!BB612</f>
        <v>38.864728334853446</v>
      </c>
      <c r="R612" s="77">
        <f>Calc!BC612</f>
        <v>1.4602955654627909</v>
      </c>
      <c r="S612" s="1">
        <f>Input!E612</f>
        <v>49</v>
      </c>
    </row>
    <row r="613" spans="1:25" s="156" customFormat="1" x14ac:dyDescent="0.2">
      <c r="A613" s="156">
        <f>Input!A613</f>
        <v>9186</v>
      </c>
      <c r="B613" s="156" t="str">
        <f>Input!B613</f>
        <v>Hu1-13</v>
      </c>
      <c r="C613" s="157">
        <f>Calc!O613*1000</f>
        <v>13716.910871575312</v>
      </c>
      <c r="D613" s="157">
        <f>Calc!P613*1000</f>
        <v>2.0518830271474897</v>
      </c>
      <c r="E613" s="157">
        <f>Calc!X613</f>
        <v>0.92917610586121557</v>
      </c>
      <c r="F613" s="157">
        <f>Calc!Y613</f>
        <v>4.3032994696873463E-3</v>
      </c>
      <c r="G613" s="157">
        <f>Calc!AN613</f>
        <v>1.0029605481139994</v>
      </c>
      <c r="H613" s="157">
        <f>Calc!AO613</f>
        <v>2.9736966067520094E-3</v>
      </c>
      <c r="I613" s="158">
        <f>Calc!AH613</f>
        <v>45242.221950121151</v>
      </c>
      <c r="J613" s="158">
        <f>Calc!AI613</f>
        <v>248.69797264625421</v>
      </c>
      <c r="K613" s="159">
        <f>Calc!AJ613</f>
        <v>1.0986277397524447</v>
      </c>
      <c r="L613" s="159">
        <f>Calc!AK613</f>
        <v>1.7738919335782628</v>
      </c>
      <c r="M613" s="157" t="str">
        <f>Calc!AP613</f>
        <v>Out of range</v>
      </c>
      <c r="N613" s="157" t="e">
        <f>Calc!AQ613</f>
        <v>#VALUE!</v>
      </c>
      <c r="O613" s="157" t="str">
        <f>Calc!AW613</f>
        <v>Out of range</v>
      </c>
      <c r="P613" s="157">
        <f>Calc!AX613</f>
        <v>318.29634102300002</v>
      </c>
      <c r="Q613" s="159" t="e">
        <f>Calc!BB613</f>
        <v>#VALUE!</v>
      </c>
      <c r="R613" s="159" t="e">
        <f>Calc!BC613</f>
        <v>#VALUE!</v>
      </c>
      <c r="S613" s="156">
        <f>Input!E613</f>
        <v>0</v>
      </c>
    </row>
    <row r="614" spans="1:25" x14ac:dyDescent="0.2">
      <c r="A614" s="1">
        <f>Input!A614</f>
        <v>9603</v>
      </c>
      <c r="B614" s="1" t="str">
        <f>Input!B614</f>
        <v>E0-A-8</v>
      </c>
      <c r="C614" s="99">
        <f>Calc!O614*1000</f>
        <v>530.41583132676737</v>
      </c>
      <c r="D614" s="99">
        <f>Calc!P614*1000</f>
        <v>3.4610102429099308E-2</v>
      </c>
      <c r="E614" s="99">
        <f>Calc!X614</f>
        <v>7.3431705088345928E-2</v>
      </c>
      <c r="F614" s="99">
        <f>Calc!Y614</f>
        <v>4.2163458149608706E-4</v>
      </c>
      <c r="G614" s="99">
        <f>Calc!AN614</f>
        <v>1.7716315682919315E-2</v>
      </c>
      <c r="H614" s="5">
        <f>Calc!AO614</f>
        <v>3.4587425386107352E-4</v>
      </c>
      <c r="I614" s="8">
        <f>Calc!AH614</f>
        <v>393.02655762023932</v>
      </c>
      <c r="J614" s="8">
        <f>Calc!AI614</f>
        <v>7.9979619551621308</v>
      </c>
      <c r="K614" s="77">
        <f>Calc!AJ614</f>
        <v>37.457107043493032</v>
      </c>
      <c r="L614" s="77">
        <f>Calc!AK614</f>
        <v>1.6468591121110059</v>
      </c>
      <c r="M614" s="99">
        <f>Calc!AP614</f>
        <v>1.8807</v>
      </c>
      <c r="N614" s="99">
        <f>Calc!AQ614</f>
        <v>3.56E-2</v>
      </c>
      <c r="O614" s="99">
        <f>Calc!AW614</f>
        <v>1.8771</v>
      </c>
      <c r="P614" s="99">
        <f>Calc!AX614</f>
        <v>3.8711558899999998E-2</v>
      </c>
      <c r="Q614" s="77">
        <f>Calc!BB614</f>
        <v>37.656354336403552</v>
      </c>
      <c r="R614" s="77">
        <f>Calc!BC614</f>
        <v>1.6556244509699281</v>
      </c>
      <c r="S614" s="1">
        <f>Input!E614</f>
        <v>8</v>
      </c>
    </row>
    <row r="615" spans="1:25" s="156" customFormat="1" x14ac:dyDescent="0.2">
      <c r="A615" s="156">
        <f>Input!A615</f>
        <v>9186</v>
      </c>
      <c r="B615" s="156" t="str">
        <f>Input!B615</f>
        <v>Hu1-13</v>
      </c>
      <c r="C615" s="157">
        <f>Calc!O615*1000</f>
        <v>13715.247355069545</v>
      </c>
      <c r="D615" s="157">
        <f>Calc!P615*1000</f>
        <v>1.6568325185907467</v>
      </c>
      <c r="E615" s="157">
        <f>Calc!X615</f>
        <v>0.92638317464376996</v>
      </c>
      <c r="F615" s="157">
        <f>Calc!Y615</f>
        <v>6.0187186003294582E-3</v>
      </c>
      <c r="G615" s="157">
        <f>Calc!AN615</f>
        <v>1.0072605433816626</v>
      </c>
      <c r="H615" s="157">
        <f>Calc!AO615</f>
        <v>2.545173348138436E-3</v>
      </c>
      <c r="I615" s="158">
        <f>Calc!AH615</f>
        <v>45567.646677019788</v>
      </c>
      <c r="J615" s="158">
        <f>Calc!AI615</f>
        <v>317.60803814235834</v>
      </c>
      <c r="K615" s="159">
        <f>Calc!AJ615</f>
        <v>1.2417996954372512</v>
      </c>
      <c r="L615" s="159">
        <f>Calc!AK615</f>
        <v>1.7432238530862574</v>
      </c>
      <c r="M615" s="157" t="str">
        <f>Calc!AP615</f>
        <v>Out of range</v>
      </c>
      <c r="N615" s="157" t="e">
        <f>Calc!AQ615</f>
        <v>#VALUE!</v>
      </c>
      <c r="O615" s="157" t="str">
        <f>Calc!AW615</f>
        <v>Out of range</v>
      </c>
      <c r="P615" s="157">
        <f>Calc!AX615</f>
        <v>184.42292773969999</v>
      </c>
      <c r="Q615" s="159" t="e">
        <f>Calc!BB615</f>
        <v>#VALUE!</v>
      </c>
      <c r="R615" s="159" t="e">
        <f>Calc!BC615</f>
        <v>#VALUE!</v>
      </c>
      <c r="S615" s="156">
        <f>Input!E615</f>
        <v>0</v>
      </c>
    </row>
    <row r="616" spans="1:25" x14ac:dyDescent="0.2">
      <c r="A616" s="1">
        <f>Input!A616</f>
        <v>9548</v>
      </c>
      <c r="B616" s="1" t="str">
        <f>Input!B616</f>
        <v>NAH14-5,5</v>
      </c>
      <c r="C616" s="99">
        <f>Calc!O616*1000</f>
        <v>745.22802499171257</v>
      </c>
      <c r="D616" s="99">
        <f>Calc!P616*1000</f>
        <v>4.420156911040727E-2</v>
      </c>
      <c r="E616" s="99">
        <f>Calc!X616</f>
        <v>6.0693853622457362E-2</v>
      </c>
      <c r="F616" s="99">
        <f>Calc!Y616</f>
        <v>2.0069405988171622E-4</v>
      </c>
      <c r="G616" s="99">
        <f>Calc!AN616</f>
        <v>8.7610448149481157E-2</v>
      </c>
      <c r="H616" s="5">
        <f>Calc!AO616</f>
        <v>4.717731637340872E-4</v>
      </c>
      <c r="I616" s="8">
        <f>Calc!AH616</f>
        <v>3305.6767281543762</v>
      </c>
      <c r="J616" s="8">
        <f>Calc!AI616</f>
        <v>20.88800652149563</v>
      </c>
      <c r="K616" s="77">
        <f>Calc!AJ616</f>
        <v>19.593715694865345</v>
      </c>
      <c r="L616" s="77">
        <f>Calc!AK616</f>
        <v>0.92307286488178442</v>
      </c>
      <c r="M616" s="99">
        <f>Calc!AP616</f>
        <v>9.8080999999999996</v>
      </c>
      <c r="N616" s="99">
        <f>Calc!AQ616</f>
        <v>4.9399999999999999E-2</v>
      </c>
      <c r="O616" s="99">
        <f>Calc!AW616</f>
        <v>9.8059999999999992</v>
      </c>
      <c r="P616" s="99">
        <f>Calc!AX616</f>
        <v>5.5874700499999999E-2</v>
      </c>
      <c r="Q616" s="77">
        <f>Calc!BB616</f>
        <v>20.144344616617122</v>
      </c>
      <c r="R616" s="77">
        <f>Calc!BC616</f>
        <v>0.94901868817405099</v>
      </c>
      <c r="S616" s="1">
        <f>Input!E616</f>
        <v>5.5</v>
      </c>
    </row>
    <row r="617" spans="1:25" s="156" customFormat="1" x14ac:dyDescent="0.2">
      <c r="A617" s="156">
        <f>Input!A617</f>
        <v>9186</v>
      </c>
      <c r="B617" s="156" t="str">
        <f>Input!B617</f>
        <v>Hu1-13</v>
      </c>
      <c r="C617" s="157">
        <f>Calc!O617*1000</f>
        <v>13711.246992628716</v>
      </c>
      <c r="D617" s="157">
        <f>Calc!P617*1000</f>
        <v>1.6578176500853028</v>
      </c>
      <c r="E617" s="157">
        <f>Calc!X617</f>
        <v>0.92467412491805012</v>
      </c>
      <c r="F617" s="157">
        <f>Calc!Y617</f>
        <v>5.3406321387581826E-3</v>
      </c>
      <c r="G617" s="157">
        <f>Calc!AN617</f>
        <v>1.0040920799289272</v>
      </c>
      <c r="H617" s="157">
        <f>Calc!AO617</f>
        <v>3.2408468187242715E-3</v>
      </c>
      <c r="I617" s="158">
        <f>Calc!AH617</f>
        <v>45494.990952770328</v>
      </c>
      <c r="J617" s="158">
        <f>Calc!AI617</f>
        <v>300.96111811550981</v>
      </c>
      <c r="K617" s="159">
        <f>Calc!AJ617</f>
        <v>-0.76162302811555449</v>
      </c>
      <c r="L617" s="159">
        <f>Calc!AK617</f>
        <v>2.0184796187971603</v>
      </c>
      <c r="M617" s="157" t="str">
        <f>Calc!AP617</f>
        <v>Out of range</v>
      </c>
      <c r="N617" s="157" t="e">
        <f>Calc!AQ617</f>
        <v>#VALUE!</v>
      </c>
      <c r="O617" s="157" t="str">
        <f>Calc!AW617</f>
        <v>Out of range</v>
      </c>
      <c r="P617" s="157">
        <f>Calc!AX617</f>
        <v>229.16455751749999</v>
      </c>
      <c r="Q617" s="159" t="e">
        <f>Calc!BB617</f>
        <v>#VALUE!</v>
      </c>
      <c r="R617" s="159" t="e">
        <f>Calc!BC617</f>
        <v>#VALUE!</v>
      </c>
      <c r="S617" s="156">
        <f>Input!E617</f>
        <v>0</v>
      </c>
    </row>
    <row r="618" spans="1:25" x14ac:dyDescent="0.2">
      <c r="A618" s="1">
        <f>Input!A618</f>
        <v>9549</v>
      </c>
      <c r="B618" s="1" t="str">
        <f>Input!B618</f>
        <v>NAH14-98,5</v>
      </c>
      <c r="C618" s="99">
        <f>Calc!O618*1000</f>
        <v>1384.6213549564848</v>
      </c>
      <c r="D618" s="99">
        <f>Calc!P618*1000</f>
        <v>0.10457739542023853</v>
      </c>
      <c r="E618" s="99">
        <f>Calc!X618</f>
        <v>6.2867913634156683E-2</v>
      </c>
      <c r="F618" s="99">
        <f>Calc!Y618</f>
        <v>2.6055905049370074E-4</v>
      </c>
      <c r="G618" s="99">
        <f>Calc!AN618</f>
        <v>0.10321670126784938</v>
      </c>
      <c r="H618" s="5">
        <f>Calc!AO618</f>
        <v>4.2623691550198339E-4</v>
      </c>
      <c r="I618" s="8">
        <f>Calc!AH618</f>
        <v>6973.4047671761718</v>
      </c>
      <c r="J618" s="8">
        <f>Calc!AI618</f>
        <v>40.795683303099999</v>
      </c>
      <c r="K618" s="77">
        <f>Calc!AJ618</f>
        <v>18.317902267777299</v>
      </c>
      <c r="L618" s="77">
        <f>Calc!AK618</f>
        <v>0.656793638432423</v>
      </c>
      <c r="M618" s="99">
        <f>Calc!AP618</f>
        <v>11.666600000000001</v>
      </c>
      <c r="N618" s="99">
        <f>Calc!AQ618</f>
        <v>4.8099999999999997E-2</v>
      </c>
      <c r="O618" s="99">
        <f>Calc!AW618</f>
        <v>11.6654</v>
      </c>
      <c r="P618" s="99">
        <f>Calc!AX618</f>
        <v>4.9838894000000002E-2</v>
      </c>
      <c r="Q618" s="77">
        <f>Calc!BB618</f>
        <v>18.931908286643203</v>
      </c>
      <c r="R618" s="77">
        <f>Calc!BC618</f>
        <v>0.67881423851292744</v>
      </c>
      <c r="S618" s="1">
        <f>Input!E618</f>
        <v>98.5</v>
      </c>
    </row>
    <row r="619" spans="1:25" s="156" customFormat="1" x14ac:dyDescent="0.2">
      <c r="A619" s="156">
        <f>Input!A619</f>
        <v>9186</v>
      </c>
      <c r="B619" s="156" t="str">
        <f>Input!B619</f>
        <v>Hu1-13</v>
      </c>
      <c r="C619" s="157">
        <f>Calc!O619*1000</f>
        <v>13713.718824795971</v>
      </c>
      <c r="D619" s="157">
        <f>Calc!P619*1000</f>
        <v>1.921833878067174</v>
      </c>
      <c r="E619" s="157">
        <f>Calc!X619</f>
        <v>0.92674872733388125</v>
      </c>
      <c r="F619" s="157">
        <f>Calc!Y619</f>
        <v>4.2308618512559605E-3</v>
      </c>
      <c r="G619" s="157">
        <f>Calc!AN619</f>
        <v>1.0037110408244425</v>
      </c>
      <c r="H619" s="157">
        <f>Calc!AO619</f>
        <v>3.4057239166570916E-3</v>
      </c>
      <c r="I619" s="158">
        <f>Calc!AH619</f>
        <v>45384.100907989276</v>
      </c>
      <c r="J619" s="158">
        <f>Calc!AI619</f>
        <v>258.07329403014677</v>
      </c>
      <c r="K619" s="159">
        <f>Calc!AJ619</f>
        <v>1.0576196040981145</v>
      </c>
      <c r="L619" s="159">
        <f>Calc!AK619</f>
        <v>1.8263876728010022</v>
      </c>
      <c r="M619" s="157" t="str">
        <f>Calc!AP619</f>
        <v>Out of range</v>
      </c>
      <c r="N619" s="157" t="e">
        <f>Calc!AQ619</f>
        <v>#VALUE!</v>
      </c>
      <c r="O619" s="157" t="str">
        <f>Calc!AW619</f>
        <v>Out of range</v>
      </c>
      <c r="P619" s="157">
        <f>Calc!AX619</f>
        <v>307.14631954420003</v>
      </c>
      <c r="Q619" s="159" t="e">
        <f>Calc!BB619</f>
        <v>#VALUE!</v>
      </c>
      <c r="R619" s="159" t="e">
        <f>Calc!BC619</f>
        <v>#VALUE!</v>
      </c>
      <c r="S619" s="156">
        <f>Input!E619</f>
        <v>0</v>
      </c>
    </row>
    <row r="620" spans="1:25" x14ac:dyDescent="0.2">
      <c r="A620" s="56"/>
      <c r="B620" s="56"/>
      <c r="C620" s="106"/>
      <c r="D620" s="106"/>
      <c r="E620" s="106"/>
      <c r="F620" s="106"/>
      <c r="G620" s="106"/>
      <c r="H620" s="70"/>
      <c r="I620" s="72"/>
      <c r="J620" s="72"/>
      <c r="K620" s="107"/>
      <c r="L620" s="107"/>
      <c r="M620" s="106"/>
      <c r="N620" s="106"/>
      <c r="O620" s="106"/>
      <c r="P620" s="106"/>
      <c r="Q620" s="107"/>
      <c r="R620" s="107"/>
      <c r="S620" s="56"/>
      <c r="T620" s="106"/>
      <c r="U620" s="106"/>
      <c r="V620" s="106"/>
      <c r="W620" s="106"/>
      <c r="X620" s="107"/>
      <c r="Y620" s="107"/>
    </row>
    <row r="621" spans="1:25" s="156" customFormat="1" x14ac:dyDescent="0.2">
      <c r="A621" s="156">
        <f>Input!A621</f>
        <v>9186</v>
      </c>
      <c r="B621" s="156" t="str">
        <f>Input!B621</f>
        <v>Hu1-13</v>
      </c>
      <c r="C621" s="157">
        <f>Calc!O621*1000</f>
        <v>13715.062626319861</v>
      </c>
      <c r="D621" s="157">
        <f>Calc!P621*1000</f>
        <v>3.8499419598738172</v>
      </c>
      <c r="E621" s="157">
        <f>Calc!X621</f>
        <v>0.93181765566397379</v>
      </c>
      <c r="F621" s="157">
        <f>Calc!Y621</f>
        <v>1.046163380228377E-2</v>
      </c>
      <c r="G621" s="157">
        <f>Calc!AN621</f>
        <v>1.0022737569296924</v>
      </c>
      <c r="H621" s="157">
        <f>Calc!AO621</f>
        <v>3.9107181084333574E-3</v>
      </c>
      <c r="I621" s="158">
        <f>Calc!AH621</f>
        <v>45077.000686984982</v>
      </c>
      <c r="J621" s="158">
        <f>Calc!AI621</f>
        <v>535.62774204484379</v>
      </c>
      <c r="K621" s="159">
        <f>Calc!AJ621</f>
        <v>2.9856699141956877</v>
      </c>
      <c r="L621" s="159">
        <f>Calc!AK621</f>
        <v>5.7994274100080361</v>
      </c>
      <c r="M621" s="157">
        <f>Calc!AP621</f>
        <v>679.37660000000005</v>
      </c>
      <c r="N621" s="157" t="e">
        <f>Calc!AQ621</f>
        <v>#VALUE!</v>
      </c>
      <c r="O621" s="157">
        <f>Calc!AW621</f>
        <v>679.37480000000005</v>
      </c>
      <c r="P621" s="157">
        <f>Calc!AX621</f>
        <v>288.34433626790002</v>
      </c>
      <c r="Q621" s="159">
        <f>Calc!BB621</f>
        <v>20.367513291186963</v>
      </c>
      <c r="R621" s="159">
        <f>Calc!BC621</f>
        <v>42.903180451617793</v>
      </c>
      <c r="S621" s="156">
        <f>Input!E621</f>
        <v>0</v>
      </c>
    </row>
    <row r="622" spans="1:25" x14ac:dyDescent="0.2">
      <c r="A622" s="1">
        <f>Input!A622</f>
        <v>9638</v>
      </c>
      <c r="B622" s="1" t="str">
        <f>Input!B622</f>
        <v>GM1702-2,2</v>
      </c>
      <c r="C622" s="99">
        <f>Calc!O622*1000</f>
        <v>56.107057383413938</v>
      </c>
      <c r="D622" s="99">
        <f>Calc!P622*1000</f>
        <v>3.7067131231599006E-3</v>
      </c>
      <c r="E622" s="99">
        <f>Calc!X622</f>
        <v>1.04453116782916</v>
      </c>
      <c r="F622" s="99">
        <f>Calc!Y622</f>
        <v>2.1178913143390932E-3</v>
      </c>
      <c r="G622" s="99">
        <f>Calc!AN622</f>
        <v>3.8821782613946136E-2</v>
      </c>
      <c r="H622" s="5">
        <f>Calc!AO622</f>
        <v>5.6547359406367991E-4</v>
      </c>
      <c r="I622" s="8">
        <f>Calc!AH622</f>
        <v>6.3909062796660594</v>
      </c>
      <c r="J622" s="8">
        <f>Calc!AI622</f>
        <v>9.3985829464860213E-2</v>
      </c>
      <c r="K622" s="77">
        <f>Calc!AJ622</f>
        <v>315.12171511482092</v>
      </c>
      <c r="L622" s="77">
        <f>Calc!AK622</f>
        <v>2.6855086470282492</v>
      </c>
      <c r="M622" s="99">
        <f>Calc!AP622</f>
        <v>3.2683</v>
      </c>
      <c r="N622" s="99">
        <f>Calc!AQ622</f>
        <v>4.9599999999999998E-2</v>
      </c>
      <c r="O622" s="99">
        <f>Calc!AW622</f>
        <v>2.3047</v>
      </c>
      <c r="P622" s="99">
        <f>Calc!AX622</f>
        <v>0.48912977670000002</v>
      </c>
      <c r="Q622" s="77">
        <f>Calc!BB622</f>
        <v>317.18104635409645</v>
      </c>
      <c r="R622" s="77">
        <f>Calc!BC622</f>
        <v>2.738391862785738</v>
      </c>
      <c r="S622" s="1">
        <f>Input!E622</f>
        <v>2.2000000000000002</v>
      </c>
    </row>
    <row r="623" spans="1:25" s="156" customFormat="1" x14ac:dyDescent="0.2">
      <c r="A623" s="156">
        <f>Input!A623</f>
        <v>9186</v>
      </c>
      <c r="B623" s="156" t="str">
        <f>Input!B623</f>
        <v>Hu1-13</v>
      </c>
      <c r="C623" s="157">
        <f>Calc!O623*1000</f>
        <v>13717.763464110878</v>
      </c>
      <c r="D623" s="157">
        <f>Calc!P623*1000</f>
        <v>5.0754716575487322</v>
      </c>
      <c r="E623" s="157">
        <f>Calc!X623</f>
        <v>0.9483069658521156</v>
      </c>
      <c r="F623" s="157">
        <f>Calc!Y623</f>
        <v>1.5537725437010121E-2</v>
      </c>
      <c r="G623" s="157">
        <f>Calc!AN623</f>
        <v>1.0036715619321459</v>
      </c>
      <c r="H623" s="157">
        <f>Calc!AO623</f>
        <v>4.9928132216893687E-3</v>
      </c>
      <c r="I623" s="158">
        <f>Calc!AH623</f>
        <v>44363.702124197756</v>
      </c>
      <c r="J623" s="158">
        <f>Calc!AI623</f>
        <v>759.47191526352879</v>
      </c>
      <c r="K623" s="159">
        <f>Calc!AJ623</f>
        <v>0.71070374261639202</v>
      </c>
      <c r="L623" s="159">
        <f>Calc!AK623</f>
        <v>5.4706444628554021</v>
      </c>
      <c r="M623" s="157" t="str">
        <f>Calc!AP623</f>
        <v>Out of range</v>
      </c>
      <c r="N623" s="157" t="e">
        <f>Calc!AQ623</f>
        <v>#VALUE!</v>
      </c>
      <c r="O623" s="157" t="str">
        <f>Calc!AW623</f>
        <v>Out of range</v>
      </c>
      <c r="P623" s="157">
        <f>Calc!AX623</f>
        <v>285.19302442859998</v>
      </c>
      <c r="Q623" s="159" t="e">
        <f>Calc!BB623</f>
        <v>#VALUE!</v>
      </c>
      <c r="R623" s="159" t="e">
        <f>Calc!BC623</f>
        <v>#VALUE!</v>
      </c>
      <c r="S623" s="156">
        <f>Input!E623</f>
        <v>0</v>
      </c>
    </row>
    <row r="624" spans="1:25" x14ac:dyDescent="0.2">
      <c r="A624" s="1">
        <f>Input!A624</f>
        <v>9639</v>
      </c>
      <c r="B624" s="1" t="str">
        <f>Input!B624</f>
        <v>GM1702-3,8</v>
      </c>
      <c r="C624" s="99">
        <f>Calc!O624*1000</f>
        <v>44.485079960863722</v>
      </c>
      <c r="D624" s="99">
        <f>Calc!P624*1000</f>
        <v>3.2687910031627891E-3</v>
      </c>
      <c r="E624" s="99">
        <f>Calc!X624</f>
        <v>1.2210121520824486</v>
      </c>
      <c r="F624" s="99">
        <f>Calc!Y624</f>
        <v>2.722459720638397E-3</v>
      </c>
      <c r="G624" s="99">
        <f>Calc!AN624</f>
        <v>4.3945747036793319E-2</v>
      </c>
      <c r="H624" s="5">
        <f>Calc!AO624</f>
        <v>4.5870381950745368E-4</v>
      </c>
      <c r="I624" s="8">
        <f>Calc!AH624</f>
        <v>4.9043022185144896</v>
      </c>
      <c r="J624" s="8">
        <f>Calc!AI624</f>
        <v>5.2344552041833095E-2</v>
      </c>
      <c r="K624" s="77">
        <f>Calc!AJ624</f>
        <v>322.66854445062052</v>
      </c>
      <c r="L624" s="77">
        <f>Calc!AK624</f>
        <v>3.4291212236071087</v>
      </c>
      <c r="M624" s="99">
        <f>Calc!AP624</f>
        <v>3.6850000000000001</v>
      </c>
      <c r="N624" s="99">
        <f>Calc!AQ624</f>
        <v>4.2000000000000003E-2</v>
      </c>
      <c r="O624" s="99">
        <f>Calc!AW624</f>
        <v>2.2696999999999998</v>
      </c>
      <c r="P624" s="99">
        <f>Calc!AX624</f>
        <v>0.71814908850000003</v>
      </c>
      <c r="Q624" s="77">
        <f>Calc!BB624</f>
        <v>324.74506894549313</v>
      </c>
      <c r="R624" s="77">
        <f>Calc!BC624</f>
        <v>3.5135691592311873</v>
      </c>
      <c r="S624" s="1">
        <f>Input!E624</f>
        <v>3.8</v>
      </c>
    </row>
    <row r="625" spans="1:25" s="156" customFormat="1" x14ac:dyDescent="0.2">
      <c r="A625" s="156">
        <f>Input!A625</f>
        <v>9186</v>
      </c>
      <c r="B625" s="156" t="str">
        <f>Input!B625</f>
        <v>Hu1-13</v>
      </c>
      <c r="C625" s="157">
        <f>Calc!O625*1000</f>
        <v>13717.193366839056</v>
      </c>
      <c r="D625" s="157">
        <f>Calc!P625*1000</f>
        <v>3.6089229995068051</v>
      </c>
      <c r="E625" s="157">
        <f>Calc!X625</f>
        <v>0.93723282248787165</v>
      </c>
      <c r="F625" s="157">
        <f>Calc!Y625</f>
        <v>9.2396873346977399E-3</v>
      </c>
      <c r="G625" s="157">
        <f>Calc!AN625</f>
        <v>1.0012352322496925</v>
      </c>
      <c r="H625" s="157">
        <f>Calc!AO625</f>
        <v>4.3271872266736049E-3</v>
      </c>
      <c r="I625" s="158">
        <f>Calc!AH625</f>
        <v>44777.071557744559</v>
      </c>
      <c r="J625" s="158">
        <f>Calc!AI625</f>
        <v>481.84520709750763</v>
      </c>
      <c r="K625" s="159">
        <f>Calc!AJ625</f>
        <v>-2.2969050895706999</v>
      </c>
      <c r="L625" s="159">
        <f>Calc!AK625</f>
        <v>3.8508477163153474</v>
      </c>
      <c r="M625" s="157" t="str">
        <f>Calc!AP625</f>
        <v>Out of range</v>
      </c>
      <c r="N625" s="157" t="e">
        <f>Calc!AQ625</f>
        <v>#VALUE!</v>
      </c>
      <c r="O625" s="157" t="str">
        <f>Calc!AW625</f>
        <v>Out of range</v>
      </c>
      <c r="P625" s="157">
        <f>Calc!AX625</f>
        <v>281.03593690709999</v>
      </c>
      <c r="Q625" s="159" t="e">
        <f>Calc!BB625</f>
        <v>#VALUE!</v>
      </c>
      <c r="R625" s="159" t="e">
        <f>Calc!BC625</f>
        <v>#VALUE!</v>
      </c>
      <c r="S625" s="156">
        <f>Input!E625</f>
        <v>0</v>
      </c>
    </row>
    <row r="626" spans="1:25" x14ac:dyDescent="0.2">
      <c r="A626" s="1">
        <f>Input!A626</f>
        <v>9640</v>
      </c>
      <c r="B626" s="1" t="str">
        <f>Input!B626</f>
        <v>GH17-05-1,0</v>
      </c>
      <c r="C626" s="99">
        <f>Calc!O626*1000</f>
        <v>224.7035401238852</v>
      </c>
      <c r="D626" s="99">
        <f>Calc!P626*1000</f>
        <v>1.1465335506270503E-2</v>
      </c>
      <c r="E626" s="99">
        <f>Calc!X626</f>
        <v>3.4761327472263694</v>
      </c>
      <c r="F626" s="99">
        <f>Calc!Y626</f>
        <v>5.6576841773747465E-3</v>
      </c>
      <c r="G626" s="99">
        <f>Calc!AN626</f>
        <v>2.7458371186597066E-2</v>
      </c>
      <c r="H626" s="5">
        <f>Calc!AO626</f>
        <v>2.1400976845844263E-4</v>
      </c>
      <c r="I626" s="8">
        <f>Calc!AH626</f>
        <v>5.4378035703385512</v>
      </c>
      <c r="J626" s="8">
        <f>Calc!AI626</f>
        <v>4.329543837135031E-2</v>
      </c>
      <c r="K626" s="77">
        <f>Calc!AJ626</f>
        <v>49.214206545373116</v>
      </c>
      <c r="L626" s="77">
        <f>Calc!AK626</f>
        <v>0.81661906929843542</v>
      </c>
      <c r="M626" s="99">
        <f>Calc!AP626</f>
        <v>2.8952</v>
      </c>
      <c r="N626" s="99">
        <f>Calc!AQ626</f>
        <v>2.1299999999999999E-2</v>
      </c>
      <c r="O626" s="99">
        <f>Calc!AW626</f>
        <v>2.2612999999999999</v>
      </c>
      <c r="P626" s="99">
        <f>Calc!AX626</f>
        <v>0.2881234359</v>
      </c>
      <c r="Q626" s="77">
        <f>Calc!BB626</f>
        <v>49.529747314920037</v>
      </c>
      <c r="R626" s="77">
        <f>Calc!BC626</f>
        <v>0.82284398535483405</v>
      </c>
      <c r="S626" s="1">
        <f>Input!E626</f>
        <v>1</v>
      </c>
    </row>
    <row r="627" spans="1:25" s="156" customFormat="1" x14ac:dyDescent="0.2">
      <c r="A627" s="156">
        <f>Input!A627</f>
        <v>9186</v>
      </c>
      <c r="B627" s="156" t="str">
        <f>Input!B627</f>
        <v>Hu1-13</v>
      </c>
      <c r="C627" s="157">
        <f>Calc!O627*1000</f>
        <v>13715.835162442498</v>
      </c>
      <c r="D627" s="157">
        <f>Calc!P627*1000</f>
        <v>4.2253079151209212</v>
      </c>
      <c r="E627" s="157">
        <f>Calc!X627</f>
        <v>0.93042787177991859</v>
      </c>
      <c r="F627" s="157">
        <f>Calc!Y627</f>
        <v>1.1212370584675148E-2</v>
      </c>
      <c r="G627" s="157">
        <f>Calc!AN627</f>
        <v>1.0039910384286064</v>
      </c>
      <c r="H627" s="157">
        <f>Calc!AO627</f>
        <v>5.158148770514394E-3</v>
      </c>
      <c r="I627" s="158">
        <f>Calc!AH627</f>
        <v>45224.229265502625</v>
      </c>
      <c r="J627" s="158">
        <f>Calc!AI627</f>
        <v>592.28462337321616</v>
      </c>
      <c r="K627" s="159">
        <f>Calc!AJ627</f>
        <v>-2.760758478735803</v>
      </c>
      <c r="L627" s="159">
        <f>Calc!AK627</f>
        <v>3.5586014153189449</v>
      </c>
      <c r="M627" s="157" t="str">
        <f>Calc!AP627</f>
        <v>Out of range</v>
      </c>
      <c r="N627" s="157" t="e">
        <f>Calc!AQ627</f>
        <v>#VALUE!</v>
      </c>
      <c r="O627" s="157" t="str">
        <f>Calc!AW627</f>
        <v>Out of range</v>
      </c>
      <c r="P627" s="157">
        <f>Calc!AX627</f>
        <v>220.70042325119999</v>
      </c>
      <c r="Q627" s="159" t="e">
        <f>Calc!BB627</f>
        <v>#VALUE!</v>
      </c>
      <c r="R627" s="159" t="e">
        <f>Calc!BC627</f>
        <v>#VALUE!</v>
      </c>
      <c r="S627" s="156">
        <f>Input!E627</f>
        <v>0</v>
      </c>
    </row>
    <row r="628" spans="1:25" x14ac:dyDescent="0.2">
      <c r="A628" s="1">
        <f>Input!A628</f>
        <v>9608</v>
      </c>
      <c r="B628" s="1" t="str">
        <f>Input!B628</f>
        <v>CO9-2-33,1</v>
      </c>
      <c r="C628" s="99">
        <f>Calc!O628*1000</f>
        <v>48.516284422686134</v>
      </c>
      <c r="D628" s="99">
        <f>Calc!P628*1000</f>
        <v>4.9779386525179358E-3</v>
      </c>
      <c r="E628" s="99">
        <f>Calc!X628</f>
        <v>2.5522306957527389E-2</v>
      </c>
      <c r="F628" s="99">
        <f>Calc!Y628</f>
        <v>9.238773561382526E-5</v>
      </c>
      <c r="G628" s="99">
        <f>Calc!AN628</f>
        <v>3.5283054882744233E-2</v>
      </c>
      <c r="H628" s="5">
        <f>Calc!AO628</f>
        <v>5.94821270626392E-4</v>
      </c>
      <c r="I628" s="8">
        <f>Calc!AH628</f>
        <v>205.52563754421169</v>
      </c>
      <c r="J628" s="8">
        <f>Calc!AI628</f>
        <v>3.5437760384535824</v>
      </c>
      <c r="K628" s="77">
        <f>Calc!AJ628</f>
        <v>443.48896882062428</v>
      </c>
      <c r="L628" s="77">
        <f>Calc!AK628</f>
        <v>4.4279004410840948</v>
      </c>
      <c r="M628" s="99">
        <f>Calc!AP628</f>
        <v>2.6991000000000001</v>
      </c>
      <c r="N628" s="99">
        <f>Calc!AQ628</f>
        <v>4.2200000000000001E-2</v>
      </c>
      <c r="O628" s="99">
        <f>Calc!AW628</f>
        <v>2.6892999999999998</v>
      </c>
      <c r="P628" s="99">
        <f>Calc!AX628</f>
        <v>4.9300971499999999E-2</v>
      </c>
      <c r="Q628" s="77">
        <f>Calc!BB628</f>
        <v>446.87266891539161</v>
      </c>
      <c r="R628" s="77">
        <f>Calc!BC628</f>
        <v>4.462118591286254</v>
      </c>
      <c r="S628" s="1">
        <f>Input!E628</f>
        <v>33.1</v>
      </c>
    </row>
    <row r="629" spans="1:25" s="156" customFormat="1" x14ac:dyDescent="0.2">
      <c r="A629" s="156">
        <f>Input!A629</f>
        <v>9186</v>
      </c>
      <c r="B629" s="156" t="str">
        <f>Input!B629</f>
        <v>Hu1-13</v>
      </c>
      <c r="C629" s="157">
        <f>Calc!O629*1000</f>
        <v>13714.127385984011</v>
      </c>
      <c r="D629" s="157">
        <f>Calc!P629*1000</f>
        <v>4.1749032153053127</v>
      </c>
      <c r="E629" s="157">
        <f>Calc!X629</f>
        <v>0.93926488883812953</v>
      </c>
      <c r="F629" s="157">
        <f>Calc!Y629</f>
        <v>1.1301029926085886E-2</v>
      </c>
      <c r="G629" s="157">
        <f>Calc!AN629</f>
        <v>1.0016833161231442</v>
      </c>
      <c r="H629" s="157">
        <f>Calc!AO629</f>
        <v>5.8867618933012749E-3</v>
      </c>
      <c r="I629" s="158">
        <f>Calc!AH629</f>
        <v>44690.202618260671</v>
      </c>
      <c r="J629" s="158">
        <f>Calc!AI629</f>
        <v>598.26259481952491</v>
      </c>
      <c r="K629" s="159">
        <f>Calc!AJ629</f>
        <v>-0.80873391775260206</v>
      </c>
      <c r="L629" s="159">
        <f>Calc!AK629</f>
        <v>5.1567032936750135</v>
      </c>
      <c r="M629" s="157" t="str">
        <f>Calc!AP629</f>
        <v>Out of range</v>
      </c>
      <c r="N629" s="157" t="e">
        <f>Calc!AQ629</f>
        <v>#VALUE!</v>
      </c>
      <c r="O629" s="157" t="str">
        <f>Calc!AW629</f>
        <v>Out of range</v>
      </c>
      <c r="P629" s="157">
        <f>Calc!AX629</f>
        <v>283.08607877790001</v>
      </c>
      <c r="Q629" s="159" t="e">
        <f>Calc!BB629</f>
        <v>#VALUE!</v>
      </c>
      <c r="R629" s="159" t="e">
        <f>Calc!BC629</f>
        <v>#VALUE!</v>
      </c>
      <c r="S629" s="156">
        <f>Input!E629</f>
        <v>0</v>
      </c>
    </row>
    <row r="630" spans="1:25" x14ac:dyDescent="0.2">
      <c r="A630" s="1">
        <f>Input!A630</f>
        <v>9607</v>
      </c>
      <c r="B630" s="1" t="str">
        <f>Input!B630</f>
        <v>CO9-2-27,0</v>
      </c>
      <c r="C630" s="99">
        <f>Calc!O630*1000</f>
        <v>46.595639468172564</v>
      </c>
      <c r="D630" s="99">
        <f>Calc!P630*1000</f>
        <v>5.2282526345113029E-3</v>
      </c>
      <c r="E630" s="99">
        <f>Calc!X630</f>
        <v>3.0026652050403356E-2</v>
      </c>
      <c r="F630" s="99">
        <f>Calc!Y630</f>
        <v>6.7607938524196013E-5</v>
      </c>
      <c r="G630" s="99">
        <f>Calc!AN630</f>
        <v>2.8562808554875772E-2</v>
      </c>
      <c r="H630" s="5">
        <f>Calc!AO630</f>
        <v>5.7369124939449494E-4</v>
      </c>
      <c r="I630" s="8">
        <f>Calc!AH630</f>
        <v>135.72394596113182</v>
      </c>
      <c r="J630" s="8">
        <f>Calc!AI630</f>
        <v>2.7430830531523562</v>
      </c>
      <c r="K630" s="77">
        <f>Calc!AJ630</f>
        <v>429.48173936398626</v>
      </c>
      <c r="L630" s="77">
        <f>Calc!AK630</f>
        <v>4.0265009375512504</v>
      </c>
      <c r="M630" s="99">
        <f>Calc!AP630</f>
        <v>2.2019000000000002</v>
      </c>
      <c r="N630" s="99">
        <f>Calc!AQ630</f>
        <v>4.5699999999999998E-2</v>
      </c>
      <c r="O630" s="99">
        <f>Calc!AW630</f>
        <v>2.1899000000000002</v>
      </c>
      <c r="P630" s="99">
        <f>Calc!AX630</f>
        <v>4.83678076E-2</v>
      </c>
      <c r="Q630" s="77">
        <f>Calc!BB630</f>
        <v>432.1481800729066</v>
      </c>
      <c r="R630" s="77">
        <f>Calc!BC630</f>
        <v>4.0519301710430087</v>
      </c>
      <c r="S630" s="1">
        <f>Input!E630</f>
        <v>27</v>
      </c>
    </row>
    <row r="631" spans="1:25" s="156" customFormat="1" x14ac:dyDescent="0.2">
      <c r="A631" s="156">
        <f>Input!A631</f>
        <v>9186</v>
      </c>
      <c r="B631" s="156" t="str">
        <f>Input!B631</f>
        <v>Hu1-13</v>
      </c>
      <c r="C631" s="157">
        <f>Calc!O631*1000</f>
        <v>13710.964395792749</v>
      </c>
      <c r="D631" s="157">
        <f>Calc!P631*1000</f>
        <v>4.4539703692581929</v>
      </c>
      <c r="E631" s="157">
        <f>Calc!X631</f>
        <v>0.94493271201274098</v>
      </c>
      <c r="F631" s="157">
        <f>Calc!Y631</f>
        <v>1.1356382520849442E-2</v>
      </c>
      <c r="G631" s="157">
        <f>Calc!AN631</f>
        <v>1.002536755367148</v>
      </c>
      <c r="H631" s="157">
        <f>Calc!AO631</f>
        <v>4.199912118109282E-3</v>
      </c>
      <c r="I631" s="158">
        <f>Calc!AH631</f>
        <v>44449.739016936313</v>
      </c>
      <c r="J631" s="158">
        <f>Calc!AI631</f>
        <v>565.54588381819519</v>
      </c>
      <c r="K631" s="159">
        <f>Calc!AJ631</f>
        <v>-3.644963102828469</v>
      </c>
      <c r="L631" s="159">
        <f>Calc!AK631</f>
        <v>4.1514890377673561</v>
      </c>
      <c r="M631" s="157" t="str">
        <f>Calc!AP631</f>
        <v>Out of range</v>
      </c>
      <c r="N631" s="157" t="e">
        <f>Calc!AQ631</f>
        <v>#VALUE!</v>
      </c>
      <c r="O631" s="157" t="str">
        <f>Calc!AW631</f>
        <v>Out of range</v>
      </c>
      <c r="P631" s="157">
        <f>Calc!AX631</f>
        <v>167.1021395768</v>
      </c>
      <c r="Q631" s="159" t="e">
        <f>Calc!BB631</f>
        <v>#VALUE!</v>
      </c>
      <c r="R631" s="159" t="e">
        <f>Calc!BC631</f>
        <v>#VALUE!</v>
      </c>
      <c r="S631" s="156">
        <f>Input!E631</f>
        <v>0</v>
      </c>
    </row>
    <row r="632" spans="1:25" x14ac:dyDescent="0.2">
      <c r="A632" s="1">
        <f>Input!A632</f>
        <v>9606</v>
      </c>
      <c r="B632" s="1" t="str">
        <f>Input!B632</f>
        <v>CO9-2-15,0</v>
      </c>
      <c r="C632" s="99">
        <f>Calc!O632*1000</f>
        <v>51.096792847161673</v>
      </c>
      <c r="D632" s="99">
        <f>Calc!P632*1000</f>
        <v>4.0524986316755702E-3</v>
      </c>
      <c r="E632" s="99">
        <f>Calc!X632</f>
        <v>4.4679177669808348E-2</v>
      </c>
      <c r="F632" s="99">
        <f>Calc!Y632</f>
        <v>1.4437356661608521E-4</v>
      </c>
      <c r="G632" s="99">
        <f>Calc!AN632</f>
        <v>1.721496778629401E-2</v>
      </c>
      <c r="H632" s="5">
        <f>Calc!AO632</f>
        <v>5.8250847609609335E-4</v>
      </c>
      <c r="I632" s="8">
        <f>Calc!AH632</f>
        <v>60.250768679774666</v>
      </c>
      <c r="J632" s="8">
        <f>Calc!AI632</f>
        <v>2.0479943426474763</v>
      </c>
      <c r="K632" s="77">
        <f>Calc!AJ632</f>
        <v>435.97816352013183</v>
      </c>
      <c r="L632" s="77">
        <f>Calc!AK632</f>
        <v>4.2134616681467643</v>
      </c>
      <c r="M632" s="99">
        <f>Calc!AP632</f>
        <v>1.3163</v>
      </c>
      <c r="N632" s="99">
        <f>Calc!AQ632</f>
        <v>4.4299999999999999E-2</v>
      </c>
      <c r="O632" s="99">
        <f>Calc!AW632</f>
        <v>1.3</v>
      </c>
      <c r="P632" s="99">
        <f>Calc!AX632</f>
        <v>4.43483395E-2</v>
      </c>
      <c r="Q632" s="77">
        <f>Calc!BB632</f>
        <v>437.58297651731851</v>
      </c>
      <c r="R632" s="77">
        <f>Calc!BC632</f>
        <v>4.2293268570570293</v>
      </c>
      <c r="S632" s="1">
        <f>Input!E632</f>
        <v>15</v>
      </c>
    </row>
    <row r="633" spans="1:25" s="156" customFormat="1" x14ac:dyDescent="0.2">
      <c r="A633" s="156">
        <f>Input!A633</f>
        <v>9186</v>
      </c>
      <c r="B633" s="156" t="str">
        <f>Input!B633</f>
        <v>Hu1-13</v>
      </c>
      <c r="C633" s="157">
        <f>Calc!O633*1000</f>
        <v>13712.832827853043</v>
      </c>
      <c r="D633" s="157">
        <f>Calc!P633*1000</f>
        <v>3.1339496855687203</v>
      </c>
      <c r="E633" s="157">
        <f>Calc!X633</f>
        <v>0.93248989755906686</v>
      </c>
      <c r="F633" s="157">
        <f>Calc!Y633</f>
        <v>1.5168186559980274E-2</v>
      </c>
      <c r="G633" s="157">
        <f>Calc!AN633</f>
        <v>1.0005331696389606</v>
      </c>
      <c r="H633" s="157">
        <f>Calc!AO633</f>
        <v>5.6016273538901729E-3</v>
      </c>
      <c r="I633" s="158">
        <f>Calc!AH633</f>
        <v>44958.967543451421</v>
      </c>
      <c r="J633" s="158">
        <f>Calc!AI633</f>
        <v>773.35434901510064</v>
      </c>
      <c r="K633" s="159">
        <f>Calc!AJ633</f>
        <v>-3.2290000247950923</v>
      </c>
      <c r="L633" s="159">
        <f>Calc!AK633</f>
        <v>5.0540751376931023</v>
      </c>
      <c r="M633" s="157" t="str">
        <f>Calc!AP633</f>
        <v>Out of range</v>
      </c>
      <c r="N633" s="157" t="e">
        <f>Calc!AQ633</f>
        <v>#VALUE!</v>
      </c>
      <c r="O633" s="157" t="str">
        <f>Calc!AW633</f>
        <v>Out of range</v>
      </c>
      <c r="P633" s="157">
        <f>Calc!AX633</f>
        <v>273.27840431060002</v>
      </c>
      <c r="Q633" s="159" t="e">
        <f>Calc!BB633</f>
        <v>#VALUE!</v>
      </c>
      <c r="R633" s="159" t="e">
        <f>Calc!BC633</f>
        <v>#VALUE!</v>
      </c>
      <c r="S633" s="156">
        <f>Input!E633</f>
        <v>0</v>
      </c>
    </row>
    <row r="634" spans="1:25" x14ac:dyDescent="0.2">
      <c r="A634" s="1">
        <f>Input!A634</f>
        <v>9605</v>
      </c>
      <c r="B634" s="1" t="str">
        <f>Input!B634</f>
        <v>CO9-2-8,2</v>
      </c>
      <c r="C634" s="99">
        <f>Calc!O634*1000</f>
        <v>49.578157750794716</v>
      </c>
      <c r="D634" s="99">
        <f>Calc!P634*1000</f>
        <v>5.2546849272913747E-3</v>
      </c>
      <c r="E634" s="99">
        <f>Calc!X634</f>
        <v>8.6214087461500305E-2</v>
      </c>
      <c r="F634" s="99">
        <f>Calc!Y634</f>
        <v>2.0383450803712378E-4</v>
      </c>
      <c r="G634" s="99">
        <f>Calc!AN634</f>
        <v>8.5385754795971915E-3</v>
      </c>
      <c r="H634" s="5">
        <f>Calc!AO634</f>
        <v>4.0200576476230414E-4</v>
      </c>
      <c r="I634" s="8">
        <f>Calc!AH634</f>
        <v>15.009154584548368</v>
      </c>
      <c r="J634" s="8">
        <f>Calc!AI634</f>
        <v>0.70753657951790105</v>
      </c>
      <c r="K634" s="77">
        <f>Calc!AJ634</f>
        <v>448.23731018809985</v>
      </c>
      <c r="L634" s="77">
        <f>Calc!AK634</f>
        <v>4.2979355813821396</v>
      </c>
      <c r="M634" s="99">
        <f>Calc!AP634</f>
        <v>0.64549999999999996</v>
      </c>
      <c r="N634" s="99">
        <f>Calc!AQ634</f>
        <v>3.1E-2</v>
      </c>
      <c r="O634" s="99">
        <f>Calc!AW634</f>
        <v>0.61339999999999995</v>
      </c>
      <c r="P634" s="99">
        <f>Calc!AX634</f>
        <v>3.5435316299999998E-2</v>
      </c>
      <c r="Q634" s="77">
        <f>Calc!BB634</f>
        <v>449.01507187505695</v>
      </c>
      <c r="R634" s="77">
        <f>Calc!BC634</f>
        <v>4.3056280126693851</v>
      </c>
      <c r="S634" s="1">
        <f>Input!E634</f>
        <v>8.1999999999999993</v>
      </c>
    </row>
    <row r="635" spans="1:25" s="156" customFormat="1" x14ac:dyDescent="0.2">
      <c r="A635" s="156">
        <f>Input!A635</f>
        <v>9186</v>
      </c>
      <c r="B635" s="156" t="str">
        <f>Input!B635</f>
        <v>Hu1-13</v>
      </c>
      <c r="C635" s="157">
        <f>Calc!O635*1000</f>
        <v>13715.976127406268</v>
      </c>
      <c r="D635" s="157">
        <f>Calc!P635*1000</f>
        <v>2.5536531868177947</v>
      </c>
      <c r="E635" s="157">
        <f>Calc!X635</f>
        <v>0.9298232114243804</v>
      </c>
      <c r="F635" s="157">
        <f>Calc!Y635</f>
        <v>9.5968223220122377E-3</v>
      </c>
      <c r="G635" s="157">
        <f>Calc!AN635</f>
        <v>1.0001893608799628</v>
      </c>
      <c r="H635" s="157">
        <f>Calc!AO635</f>
        <v>4.6218435919701028E-3</v>
      </c>
      <c r="I635" s="158">
        <f>Calc!AH635</f>
        <v>45082.745884245793</v>
      </c>
      <c r="J635" s="158">
        <f>Calc!AI635</f>
        <v>509.74278397155348</v>
      </c>
      <c r="K635" s="159">
        <f>Calc!AJ635</f>
        <v>-0.72725977166776534</v>
      </c>
      <c r="L635" s="159">
        <f>Calc!AK635</f>
        <v>3.3529886782269602</v>
      </c>
      <c r="M635" s="157" t="str">
        <f>Calc!AP635</f>
        <v>Out of range</v>
      </c>
      <c r="N635" s="157" t="e">
        <f>Calc!AQ635</f>
        <v>#VALUE!</v>
      </c>
      <c r="O635" s="157" t="str">
        <f>Calc!AW635</f>
        <v>Out of range</v>
      </c>
      <c r="P635" s="157">
        <f>Calc!AX635</f>
        <v>305.41835701410002</v>
      </c>
      <c r="Q635" s="159" t="e">
        <f>Calc!BB635</f>
        <v>#VALUE!</v>
      </c>
      <c r="R635" s="159" t="e">
        <f>Calc!BC635</f>
        <v>#VALUE!</v>
      </c>
      <c r="S635" s="156">
        <f>Input!E635</f>
        <v>0</v>
      </c>
    </row>
    <row r="636" spans="1:25" x14ac:dyDescent="0.2">
      <c r="A636" s="1">
        <f>Input!A636</f>
        <v>9604</v>
      </c>
      <c r="B636" s="1" t="str">
        <f>Input!B636</f>
        <v>CO9-2-3,7</v>
      </c>
      <c r="C636" s="99">
        <f>Calc!O636*1000</f>
        <v>45.226037288234146</v>
      </c>
      <c r="D636" s="99">
        <f>Calc!P636*1000</f>
        <v>5.1603207694703558E-3</v>
      </c>
      <c r="E636" s="99">
        <f>Calc!X636</f>
        <v>3.3785926192178184E-2</v>
      </c>
      <c r="F636" s="99">
        <f>Calc!Y636</f>
        <v>1.5430338173557788E-4</v>
      </c>
      <c r="G636" s="99">
        <f>Calc!AN636</f>
        <v>5.4458634213394091E-3</v>
      </c>
      <c r="H636" s="5">
        <f>Calc!AO636</f>
        <v>2.9731422438038501E-4</v>
      </c>
      <c r="I636" s="8">
        <f>Calc!AH636</f>
        <v>22.325393292743705</v>
      </c>
      <c r="J636" s="8">
        <f>Calc!AI636</f>
        <v>1.2230985419833005</v>
      </c>
      <c r="K636" s="77">
        <f>Calc!AJ636</f>
        <v>446.71740449602316</v>
      </c>
      <c r="L636" s="77">
        <f>Calc!AK636</f>
        <v>4.9835280633812609</v>
      </c>
      <c r="M636" s="99">
        <f>Calc!AP636</f>
        <v>0.4118</v>
      </c>
      <c r="N636" s="99">
        <f>Calc!AQ636</f>
        <v>2.35E-2</v>
      </c>
      <c r="O636" s="99">
        <f>Calc!AW636</f>
        <v>0.39789999999999998</v>
      </c>
      <c r="P636" s="99">
        <f>Calc!AX636</f>
        <v>2.4626744999999998E-2</v>
      </c>
      <c r="Q636" s="77">
        <f>Calc!BB636</f>
        <v>447.22005867125313</v>
      </c>
      <c r="R636" s="77">
        <f>Calc!BC636</f>
        <v>4.9892327188394363</v>
      </c>
      <c r="S636" s="1">
        <f>Input!E636</f>
        <v>3.7</v>
      </c>
    </row>
    <row r="637" spans="1:25" s="156" customFormat="1" x14ac:dyDescent="0.2">
      <c r="A637" s="156">
        <f>Input!A637</f>
        <v>9186</v>
      </c>
      <c r="B637" s="156" t="str">
        <f>Input!B637</f>
        <v>Hu1-13</v>
      </c>
      <c r="C637" s="157">
        <f>Calc!O637*1000</f>
        <v>13712.246093801677</v>
      </c>
      <c r="D637" s="157">
        <f>Calc!P637*1000</f>
        <v>4.7003235801027108</v>
      </c>
      <c r="E637" s="157">
        <f>Calc!X637</f>
        <v>0.93227693997057037</v>
      </c>
      <c r="F637" s="157">
        <f>Calc!Y637</f>
        <v>1.3110672936427063E-2</v>
      </c>
      <c r="G637" s="157">
        <f>Calc!AN637</f>
        <v>1.004318985491363</v>
      </c>
      <c r="H637" s="157">
        <f>Calc!AO637</f>
        <v>4.4760782157781771E-3</v>
      </c>
      <c r="I637" s="158">
        <f>Calc!AH637</f>
        <v>45137.460544403562</v>
      </c>
      <c r="J637" s="158">
        <f>Calc!AI637</f>
        <v>665.70589476987993</v>
      </c>
      <c r="K637" s="159">
        <f>Calc!AJ637</f>
        <v>-0.91676611793201079</v>
      </c>
      <c r="L637" s="159">
        <f>Calc!AK637</f>
        <v>3.6978026097635572</v>
      </c>
      <c r="M637" s="157" t="str">
        <f>Calc!AP637</f>
        <v>Out of range</v>
      </c>
      <c r="N637" s="157" t="e">
        <f>Calc!AQ637</f>
        <v>#VALUE!</v>
      </c>
      <c r="O637" s="157" t="str">
        <f>Calc!AW637</f>
        <v>Out of range</v>
      </c>
      <c r="P637" s="157">
        <f>Calc!AX637</f>
        <v>251.42134731729999</v>
      </c>
      <c r="Q637" s="159" t="e">
        <f>Calc!BB637</f>
        <v>#VALUE!</v>
      </c>
      <c r="R637" s="159" t="e">
        <f>Calc!BC637</f>
        <v>#VALUE!</v>
      </c>
      <c r="S637" s="156">
        <f>Input!E637</f>
        <v>0</v>
      </c>
    </row>
    <row r="638" spans="1:25" x14ac:dyDescent="0.2">
      <c r="A638" s="56" t="s">
        <v>782</v>
      </c>
      <c r="B638" s="56"/>
      <c r="C638" s="106"/>
      <c r="D638" s="106"/>
      <c r="E638" s="106"/>
      <c r="F638" s="106"/>
      <c r="G638" s="106"/>
      <c r="H638" s="70"/>
      <c r="I638" s="72"/>
      <c r="J638" s="72"/>
      <c r="K638" s="107"/>
      <c r="L638" s="107"/>
      <c r="M638" s="106"/>
      <c r="N638" s="106"/>
      <c r="O638" s="106"/>
      <c r="P638" s="106"/>
      <c r="Q638" s="107"/>
      <c r="R638" s="107"/>
      <c r="S638" s="56"/>
      <c r="T638" s="106"/>
      <c r="U638" s="106"/>
      <c r="V638" s="106"/>
      <c r="W638" s="106"/>
      <c r="X638" s="107"/>
      <c r="Y638" s="107"/>
    </row>
    <row r="639" spans="1:25" s="156" customFormat="1" x14ac:dyDescent="0.2">
      <c r="A639" s="156">
        <f>Input!A639</f>
        <v>9186</v>
      </c>
      <c r="B639" s="156" t="str">
        <f>Input!B639</f>
        <v>Hu1-13</v>
      </c>
      <c r="C639" s="157">
        <f>Calc!O639*1000</f>
        <v>13716.036197224557</v>
      </c>
      <c r="D639" s="157">
        <f>Calc!P639*1000</f>
        <v>1.4931570527473272</v>
      </c>
      <c r="E639" s="157">
        <f>Calc!X639</f>
        <v>0.92598290338373146</v>
      </c>
      <c r="F639" s="157">
        <f>Calc!Y639</f>
        <v>5.2341086200363984E-3</v>
      </c>
      <c r="G639" s="157">
        <f>Calc!AN639</f>
        <v>0.99998970874138404</v>
      </c>
      <c r="H639" s="157">
        <f>Calc!AO639</f>
        <v>1.8575000558367499E-3</v>
      </c>
      <c r="I639" s="158">
        <f>Calc!AH639</f>
        <v>45260.878277816366</v>
      </c>
      <c r="J639" s="158">
        <f>Calc!AI639</f>
        <v>269.25149771942057</v>
      </c>
      <c r="K639" s="159">
        <f>Calc!AJ639</f>
        <v>8.2527639000407049E-3</v>
      </c>
      <c r="L639" s="159">
        <f>Calc!AK639</f>
        <v>1.5035889286620252</v>
      </c>
      <c r="M639" s="157" t="str">
        <f>Calc!AP639</f>
        <v>Out of range</v>
      </c>
      <c r="N639" s="157" t="e">
        <f>Calc!AQ639</f>
        <v>#VALUE!</v>
      </c>
      <c r="O639" s="157" t="str">
        <f>Calc!AW639</f>
        <v>Out of range</v>
      </c>
      <c r="P639" s="157">
        <f>Calc!AX639</f>
        <v>357.15953237719998</v>
      </c>
      <c r="Q639" s="159" t="e">
        <f>Calc!BB639</f>
        <v>#VALUE!</v>
      </c>
      <c r="R639" s="159" t="e">
        <f>Calc!BC639</f>
        <v>#VALUE!</v>
      </c>
      <c r="S639" s="156">
        <f>Input!E639</f>
        <v>0</v>
      </c>
    </row>
    <row r="640" spans="1:25" x14ac:dyDescent="0.2">
      <c r="A640" s="1">
        <f>Input!A640</f>
        <v>9737</v>
      </c>
      <c r="B640" s="1" t="str">
        <f>Input!B640</f>
        <v>Sachalin-2018</v>
      </c>
      <c r="C640" s="99">
        <f>Calc!O640*1000</f>
        <v>501.27238855989333</v>
      </c>
      <c r="D640" s="99">
        <f>Calc!P640*1000</f>
        <v>5.8194686601128948E-2</v>
      </c>
      <c r="E640" s="99">
        <f>Calc!X640</f>
        <v>43.219700277838022</v>
      </c>
      <c r="F640" s="99">
        <f>Calc!Y640</f>
        <v>7.3022199438160518E-2</v>
      </c>
      <c r="G640" s="99">
        <f>Calc!AN640</f>
        <v>0.91596828359473093</v>
      </c>
      <c r="H640" s="5">
        <f>Calc!AO640</f>
        <v>2.4750021467932421E-3</v>
      </c>
      <c r="I640" s="8">
        <f>Calc!AH640</f>
        <v>32.517106193060989</v>
      </c>
      <c r="J640" s="8">
        <f>Calc!AI640</f>
        <v>0.10355696530463239</v>
      </c>
      <c r="K640" s="77">
        <f>Calc!AJ640</f>
        <v>1525.270011461934</v>
      </c>
      <c r="L640" s="77">
        <f>Calc!AK640</f>
        <v>3.3658445693866126</v>
      </c>
      <c r="M640" s="99">
        <f>Calc!AP640</f>
        <v>46.9011</v>
      </c>
      <c r="N640" s="99">
        <f>Calc!AQ640</f>
        <v>0.16869999999999999</v>
      </c>
      <c r="O640" s="99">
        <f>Calc!AW640</f>
        <v>46.054200000000002</v>
      </c>
      <c r="P640" s="99">
        <f>Calc!AX640</f>
        <v>0.45162384830000002</v>
      </c>
      <c r="Q640" s="77">
        <f>Calc!BB640</f>
        <v>1737.3039134903788</v>
      </c>
      <c r="R640" s="77">
        <f>Calc!BC640</f>
        <v>4.4288898666094267</v>
      </c>
      <c r="S640" s="1">
        <f>Input!E640</f>
        <v>0</v>
      </c>
    </row>
    <row r="641" spans="1:25" s="156" customFormat="1" x14ac:dyDescent="0.2">
      <c r="A641" s="156">
        <f>Input!A641</f>
        <v>9186</v>
      </c>
      <c r="B641" s="156" t="str">
        <f>Input!B641</f>
        <v>Hu1-13</v>
      </c>
      <c r="C641" s="157">
        <f>Calc!O641*1000</f>
        <v>13711.765272269799</v>
      </c>
      <c r="D641" s="157">
        <f>Calc!P641*1000</f>
        <v>1.3873355683650446</v>
      </c>
      <c r="E641" s="157">
        <f>Calc!X641</f>
        <v>0.92853317628814891</v>
      </c>
      <c r="F641" s="157">
        <f>Calc!Y641</f>
        <v>5.1613581631529959E-3</v>
      </c>
      <c r="G641" s="157">
        <f>Calc!AN641</f>
        <v>1.0034100831787773</v>
      </c>
      <c r="H641" s="157">
        <f>Calc!AO641</f>
        <v>2.4083232934521354E-3</v>
      </c>
      <c r="I641" s="158">
        <f>Calc!AH641</f>
        <v>45276.849285758944</v>
      </c>
      <c r="J641" s="158">
        <f>Calc!AI641</f>
        <v>274.09748105317107</v>
      </c>
      <c r="K641" s="159">
        <f>Calc!AJ641</f>
        <v>-0.33427384367457069</v>
      </c>
      <c r="L641" s="159">
        <f>Calc!AK641</f>
        <v>1.6383903658216552</v>
      </c>
      <c r="M641" s="157" t="str">
        <f>Calc!AP641</f>
        <v>Out of range</v>
      </c>
      <c r="N641" s="157" t="e">
        <f>Calc!AQ641</f>
        <v>#VALUE!</v>
      </c>
      <c r="O641" s="157" t="str">
        <f>Calc!AW641</f>
        <v>Out of range</v>
      </c>
      <c r="P641" s="157">
        <f>Calc!AX641</f>
        <v>219.74777119999999</v>
      </c>
      <c r="Q641" s="159" t="e">
        <f>Calc!BB641</f>
        <v>#VALUE!</v>
      </c>
      <c r="R641" s="159" t="e">
        <f>Calc!BC641</f>
        <v>#VALUE!</v>
      </c>
      <c r="S641" s="156">
        <f>Input!E641</f>
        <v>0</v>
      </c>
    </row>
    <row r="642" spans="1:25" x14ac:dyDescent="0.2">
      <c r="A642" s="1">
        <f>Input!A642</f>
        <v>9729</v>
      </c>
      <c r="B642" s="1" t="str">
        <f>Input!B642</f>
        <v>ZLOM18/DS1-4</v>
      </c>
      <c r="C642" s="99">
        <f>Calc!O642*1000</f>
        <v>960.52948986950787</v>
      </c>
      <c r="D642" s="99">
        <f>Calc!P642*1000</f>
        <v>0.17429581780451053</v>
      </c>
      <c r="E642" s="99">
        <f>Calc!X642</f>
        <v>21.580883936322994</v>
      </c>
      <c r="F642" s="99">
        <f>Calc!Y642</f>
        <v>3.130451806886024E-2</v>
      </c>
      <c r="G642" s="99">
        <f>Calc!AN642</f>
        <v>0.55855309613248738</v>
      </c>
      <c r="H642" s="5">
        <f>Calc!AO642</f>
        <v>2.0531076104056186E-3</v>
      </c>
      <c r="I642" s="8">
        <f>Calc!AH642</f>
        <v>76.223026809676028</v>
      </c>
      <c r="J642" s="8">
        <f>Calc!AI642</f>
        <v>0.30088730172381661</v>
      </c>
      <c r="K642" s="77">
        <f>Calc!AJ642</f>
        <v>538.40223518669416</v>
      </c>
      <c r="L642" s="77">
        <f>Calc!AK642</f>
        <v>2.9328427737435008</v>
      </c>
      <c r="M642" s="99">
        <f>Calc!AP642</f>
        <v>47.872300000000003</v>
      </c>
      <c r="N642" s="99">
        <f>Calc!AQ642</f>
        <v>0.22750000000000001</v>
      </c>
      <c r="O642" s="99">
        <f>Calc!AW642</f>
        <v>47.499099999999999</v>
      </c>
      <c r="P642" s="99">
        <f>Calc!AX642</f>
        <v>0.31934494340000003</v>
      </c>
      <c r="Q642" s="77">
        <f>Calc!BB642</f>
        <v>615.75714224064359</v>
      </c>
      <c r="R642" s="77">
        <f>Calc!BC642</f>
        <v>3.3999490339514993</v>
      </c>
      <c r="S642" s="1" t="str">
        <f>Input!E642</f>
        <v>25 m</v>
      </c>
    </row>
    <row r="643" spans="1:25" s="156" customFormat="1" x14ac:dyDescent="0.2">
      <c r="A643" s="156">
        <f>Input!A643</f>
        <v>9186</v>
      </c>
      <c r="B643" s="156" t="str">
        <f>Input!B643</f>
        <v>Hu1-13</v>
      </c>
      <c r="C643" s="157">
        <f>Calc!O643*1000</f>
        <v>13711.765272269799</v>
      </c>
      <c r="D643" s="157">
        <f>Calc!P643*1000</f>
        <v>1.3873355683650446</v>
      </c>
      <c r="E643" s="157">
        <f>Calc!X643</f>
        <v>0.92853317628814891</v>
      </c>
      <c r="F643" s="157">
        <f>Calc!Y643</f>
        <v>5.1613581631529959E-3</v>
      </c>
      <c r="G643" s="157">
        <f>Calc!AN643</f>
        <v>1.0034100831787773</v>
      </c>
      <c r="H643" s="157">
        <f>Calc!AO643</f>
        <v>2.4083232934521354E-3</v>
      </c>
      <c r="I643" s="158">
        <f>Calc!AH643</f>
        <v>45276.849285758944</v>
      </c>
      <c r="J643" s="158">
        <f>Calc!AI643</f>
        <v>274.09748105317107</v>
      </c>
      <c r="K643" s="159">
        <f>Calc!AJ643</f>
        <v>-0.33427384367457069</v>
      </c>
      <c r="L643" s="159">
        <f>Calc!AK643</f>
        <v>1.6383903658216552</v>
      </c>
      <c r="M643" s="157" t="str">
        <f>Calc!AP643</f>
        <v>Out of range</v>
      </c>
      <c r="N643" s="157" t="e">
        <f>Calc!AQ643</f>
        <v>#VALUE!</v>
      </c>
      <c r="O643" s="157" t="str">
        <f>Calc!AW643</f>
        <v>Out of range</v>
      </c>
      <c r="P643" s="157">
        <f>Calc!AX643</f>
        <v>204.74454831400001</v>
      </c>
      <c r="Q643" s="159" t="e">
        <f>Calc!BB643</f>
        <v>#VALUE!</v>
      </c>
      <c r="R643" s="159" t="e">
        <f>Calc!BC643</f>
        <v>#VALUE!</v>
      </c>
      <c r="S643" s="156">
        <f>Input!E643</f>
        <v>0</v>
      </c>
    </row>
    <row r="644" spans="1:25" x14ac:dyDescent="0.2">
      <c r="A644" s="56"/>
      <c r="B644" s="56"/>
      <c r="C644" s="106"/>
      <c r="D644" s="106"/>
      <c r="E644" s="106"/>
      <c r="F644" s="106"/>
      <c r="G644" s="106"/>
      <c r="H644" s="70"/>
      <c r="I644" s="72"/>
      <c r="J644" s="72"/>
      <c r="K644" s="107"/>
      <c r="L644" s="107"/>
      <c r="M644" s="106"/>
      <c r="N644" s="106"/>
      <c r="O644" s="106"/>
      <c r="P644" s="106"/>
      <c r="Q644" s="107"/>
      <c r="R644" s="107"/>
      <c r="S644" s="56"/>
      <c r="T644" s="106"/>
      <c r="U644" s="106"/>
      <c r="V644" s="106"/>
      <c r="W644" s="106"/>
      <c r="X644" s="107"/>
      <c r="Y644" s="107"/>
    </row>
    <row r="645" spans="1:25" s="156" customFormat="1" x14ac:dyDescent="0.2">
      <c r="A645" s="156">
        <f>Input!A645</f>
        <v>9186</v>
      </c>
      <c r="B645" s="156" t="str">
        <f>Input!B645</f>
        <v>Hu1-13</v>
      </c>
      <c r="C645" s="157">
        <f>Calc!O645*1000</f>
        <v>13715.634304906927</v>
      </c>
      <c r="D645" s="157">
        <f>Calc!P645*1000</f>
        <v>1.5900002821705823</v>
      </c>
      <c r="E645" s="157">
        <f>Calc!X645</f>
        <v>0.91975438481185767</v>
      </c>
      <c r="F645" s="157">
        <f>Calc!Y645</f>
        <v>5.7243707121024615E-3</v>
      </c>
      <c r="G645" s="157">
        <f>Calc!AN645</f>
        <v>1.0050297680274602</v>
      </c>
      <c r="H645" s="157">
        <f>Calc!AO645</f>
        <v>2.4025320686837316E-3</v>
      </c>
      <c r="I645" s="158">
        <f>Calc!AH645</f>
        <v>45795.704861038015</v>
      </c>
      <c r="J645" s="158">
        <f>Calc!AI645</f>
        <v>305.27852231509542</v>
      </c>
      <c r="K645" s="159">
        <f>Calc!AJ645</f>
        <v>-1.1763848905979035</v>
      </c>
      <c r="L645" s="159">
        <f>Calc!AK645</f>
        <v>1.3404905539845968</v>
      </c>
      <c r="M645" s="157" t="str">
        <f>Calc!AP645</f>
        <v>Out of range</v>
      </c>
      <c r="N645" s="157" t="e">
        <f>Calc!AQ645</f>
        <v>#VALUE!</v>
      </c>
      <c r="O645" s="157" t="str">
        <f>Calc!AW645</f>
        <v>Out of range</v>
      </c>
      <c r="P645" s="157">
        <f>Calc!AX645</f>
        <v>76.0355428206</v>
      </c>
      <c r="Q645" s="159" t="e">
        <f>Calc!BB645</f>
        <v>#VALUE!</v>
      </c>
      <c r="R645" s="159" t="e">
        <f>Calc!BC645</f>
        <v>#VALUE!</v>
      </c>
      <c r="S645" s="156">
        <f>Input!E645</f>
        <v>0</v>
      </c>
    </row>
    <row r="646" spans="1:25" x14ac:dyDescent="0.2">
      <c r="A646" s="1">
        <f>Input!A646</f>
        <v>9731</v>
      </c>
      <c r="B646" s="1" t="str">
        <f>Input!B646</f>
        <v>ZLOM18/DS1-6</v>
      </c>
      <c r="C646" s="99">
        <f>Calc!O646*1000</f>
        <v>1627.9656289172183</v>
      </c>
      <c r="D646" s="99">
        <f>Calc!P646*1000</f>
        <v>0.11102305718089962</v>
      </c>
      <c r="E646" s="99">
        <f>Calc!X646</f>
        <v>23.718547854764108</v>
      </c>
      <c r="F646" s="99">
        <f>Calc!Y646</f>
        <v>3.9629688256917671E-2</v>
      </c>
      <c r="G646" s="99">
        <f>Calc!AN646</f>
        <v>0.44112375493831008</v>
      </c>
      <c r="H646" s="5">
        <f>Calc!AO646</f>
        <v>1.4881399110899468E-3</v>
      </c>
      <c r="I646" s="8">
        <f>Calc!AH646</f>
        <v>93.074925317494632</v>
      </c>
      <c r="J646" s="8">
        <f>Calc!AI646</f>
        <v>0.35033362989332212</v>
      </c>
      <c r="K646" s="77">
        <f>Calc!AJ646</f>
        <v>496.24239836972794</v>
      </c>
      <c r="L646" s="77">
        <f>Calc!AK646</f>
        <v>2.4132862478597952</v>
      </c>
      <c r="M646" s="99">
        <f>Calc!AP646</f>
        <v>37.378300000000003</v>
      </c>
      <c r="N646" s="99">
        <f>Calc!AQ646</f>
        <v>0.17460000000000001</v>
      </c>
      <c r="O646" s="99">
        <f>Calc!AW646</f>
        <v>37.126300000000001</v>
      </c>
      <c r="P646" s="99">
        <f>Calc!AX646</f>
        <v>0.20249416589999999</v>
      </c>
      <c r="Q646" s="77">
        <f>Calc!BB646</f>
        <v>551.14314980920062</v>
      </c>
      <c r="R646" s="77">
        <f>Calc!BC646</f>
        <v>2.6987714894558619</v>
      </c>
      <c r="S646" s="1" t="str">
        <f>Input!E646</f>
        <v>25 m</v>
      </c>
    </row>
    <row r="647" spans="1:25" s="156" customFormat="1" x14ac:dyDescent="0.2">
      <c r="A647" s="156">
        <f>Input!A647</f>
        <v>9186</v>
      </c>
      <c r="B647" s="156" t="str">
        <f>Input!B647</f>
        <v>Hu1-13</v>
      </c>
      <c r="C647" s="157">
        <f>Calc!O647*1000</f>
        <v>13714.257698590583</v>
      </c>
      <c r="D647" s="157">
        <f>Calc!P647*1000</f>
        <v>2.04237529394995</v>
      </c>
      <c r="E647" s="157">
        <f>Calc!X647</f>
        <v>0.92601549377920067</v>
      </c>
      <c r="F647" s="157">
        <f>Calc!Y647</f>
        <v>7.4206889851955813E-3</v>
      </c>
      <c r="G647" s="157">
        <f>Calc!AN647</f>
        <v>1.0070413126911857</v>
      </c>
      <c r="H647" s="157">
        <f>Calc!AO647</f>
        <v>4.3081835757763183E-3</v>
      </c>
      <c r="I647" s="158">
        <f>Calc!AH647</f>
        <v>45572.529238705407</v>
      </c>
      <c r="J647" s="158">
        <f>Calc!AI647</f>
        <v>413.92529999906361</v>
      </c>
      <c r="K647" s="159">
        <f>Calc!AJ647</f>
        <v>-0.86961333727508805</v>
      </c>
      <c r="L647" s="159">
        <f>Calc!AK647</f>
        <v>1.860456194361477</v>
      </c>
      <c r="M647" s="157" t="str">
        <f>Calc!AP647</f>
        <v>Out of range</v>
      </c>
      <c r="N647" s="157" t="e">
        <f>Calc!AQ647</f>
        <v>#VALUE!</v>
      </c>
      <c r="O647" s="157" t="str">
        <f>Calc!AW647</f>
        <v>Out of range</v>
      </c>
      <c r="P647" s="157">
        <f>Calc!AX647</f>
        <v>184.9628428787</v>
      </c>
      <c r="Q647" s="159" t="e">
        <f>Calc!BB647</f>
        <v>#VALUE!</v>
      </c>
      <c r="R647" s="159" t="e">
        <f>Calc!BC647</f>
        <v>#VALUE!</v>
      </c>
      <c r="S647" s="156">
        <f>Input!E647</f>
        <v>0</v>
      </c>
    </row>
    <row r="648" spans="1:25" x14ac:dyDescent="0.2">
      <c r="A648" s="1">
        <f>Input!A648</f>
        <v>9726</v>
      </c>
      <c r="B648" s="1" t="str">
        <f>Input!B648</f>
        <v>ZLOM18/DS1-1</v>
      </c>
      <c r="C648" s="99">
        <f>Calc!O648*1000</f>
        <v>2223.3877591789619</v>
      </c>
      <c r="D648" s="99">
        <f>Calc!P648*1000</f>
        <v>0.14439917884560266</v>
      </c>
      <c r="E648" s="99">
        <f>Calc!X648</f>
        <v>20.106549746889108</v>
      </c>
      <c r="F648" s="99">
        <f>Calc!Y648</f>
        <v>2.8469663190706523E-2</v>
      </c>
      <c r="G648" s="99">
        <f>Calc!AN648</f>
        <v>0.40513313621800728</v>
      </c>
      <c r="H648" s="5">
        <f>Calc!AO648</f>
        <v>1.0260921767080377E-3</v>
      </c>
      <c r="I648" s="8">
        <f>Calc!AH648</f>
        <v>137.64810494865378</v>
      </c>
      <c r="J648" s="8">
        <f>Calc!AI648</f>
        <v>0.39930717227790563</v>
      </c>
      <c r="K648" s="77">
        <f>Calc!AJ648</f>
        <v>535.02975606893676</v>
      </c>
      <c r="L648" s="77">
        <f>Calc!AK648</f>
        <v>1.1598332872564161</v>
      </c>
      <c r="M648" s="99">
        <f>Calc!AP648</f>
        <v>32.851700000000001</v>
      </c>
      <c r="N648" s="99">
        <f>Calc!AQ648</f>
        <v>0.10390000000000001</v>
      </c>
      <c r="O648" s="99">
        <f>Calc!AW648</f>
        <v>32.698900000000002</v>
      </c>
      <c r="P648" s="99">
        <f>Calc!AX648</f>
        <v>0.1257340824</v>
      </c>
      <c r="Q648" s="77">
        <f>Calc!BB648</f>
        <v>586.83240338678797</v>
      </c>
      <c r="R648" s="77">
        <f>Calc!BC648</f>
        <v>1.2891099795272236</v>
      </c>
      <c r="S648" s="1" t="str">
        <f>Input!E648</f>
        <v>25 m</v>
      </c>
    </row>
    <row r="649" spans="1:25" s="156" customFormat="1" x14ac:dyDescent="0.2">
      <c r="A649" s="156">
        <f>Input!A649</f>
        <v>9186</v>
      </c>
      <c r="B649" s="156" t="str">
        <f>Input!B649</f>
        <v>Hu1-13</v>
      </c>
      <c r="C649" s="157">
        <f>Calc!O649*1000</f>
        <v>13712.780771762604</v>
      </c>
      <c r="D649" s="157">
        <f>Calc!P649*1000</f>
        <v>2.301578126928018</v>
      </c>
      <c r="E649" s="157">
        <f>Calc!X649</f>
        <v>0.93486622513782291</v>
      </c>
      <c r="F649" s="157">
        <f>Calc!Y649</f>
        <v>9.1428315033334571E-3</v>
      </c>
      <c r="G649" s="157">
        <f>Calc!AN649</f>
        <v>1.0040093728265942</v>
      </c>
      <c r="H649" s="157">
        <f>Calc!AO649</f>
        <v>3.3038831642308118E-3</v>
      </c>
      <c r="I649" s="158">
        <f>Calc!AH649</f>
        <v>45000.322113817354</v>
      </c>
      <c r="J649" s="158">
        <f>Calc!AI649</f>
        <v>464.27928547873614</v>
      </c>
      <c r="K649" s="159">
        <f>Calc!AJ649</f>
        <v>0.22217465912177659</v>
      </c>
      <c r="L649" s="159">
        <f>Calc!AK649</f>
        <v>1.7445269452667167</v>
      </c>
      <c r="M649" s="157" t="str">
        <f>Calc!AP649</f>
        <v>Out of range</v>
      </c>
      <c r="N649" s="157" t="e">
        <f>Calc!AQ649</f>
        <v>#VALUE!</v>
      </c>
      <c r="O649" s="157" t="str">
        <f>Calc!AW649</f>
        <v>Out of range</v>
      </c>
      <c r="P649" s="157">
        <f>Calc!AX649</f>
        <v>274.0622822725</v>
      </c>
      <c r="Q649" s="159" t="e">
        <f>Calc!BB649</f>
        <v>#VALUE!</v>
      </c>
      <c r="R649" s="159" t="e">
        <f>Calc!BC649</f>
        <v>#VALUE!</v>
      </c>
      <c r="S649" s="156">
        <f>Input!E649</f>
        <v>0</v>
      </c>
    </row>
    <row r="650" spans="1:25" x14ac:dyDescent="0.2">
      <c r="A650" s="1">
        <f>Input!A650</f>
        <v>9728</v>
      </c>
      <c r="B650" s="1" t="str">
        <f>Input!B650</f>
        <v>ZLOM18/DS1-3</v>
      </c>
      <c r="C650" s="99">
        <f>Calc!O650*1000</f>
        <v>2518.8224164100006</v>
      </c>
      <c r="D650" s="99">
        <f>Calc!P650*1000</f>
        <v>0.12078136363666672</v>
      </c>
      <c r="E650" s="99">
        <f>Calc!X650</f>
        <v>15.896631301506405</v>
      </c>
      <c r="F650" s="99">
        <f>Calc!Y650</f>
        <v>2.3981076815355547E-2</v>
      </c>
      <c r="G650" s="99">
        <f>Calc!AN650</f>
        <v>0.40817051938273857</v>
      </c>
      <c r="H650" s="5">
        <f>Calc!AO650</f>
        <v>1.1710240130224112E-3</v>
      </c>
      <c r="I650" s="8">
        <f>Calc!AH650</f>
        <v>198.59489202212686</v>
      </c>
      <c r="J650" s="8">
        <f>Calc!AI650</f>
        <v>0.64365531031287804</v>
      </c>
      <c r="K650" s="77">
        <f>Calc!AJ650</f>
        <v>558.56221672867525</v>
      </c>
      <c r="L650" s="77">
        <f>Calc!AK650</f>
        <v>1.3217472798470531</v>
      </c>
      <c r="M650" s="99">
        <f>Calc!AP650</f>
        <v>32.545299999999997</v>
      </c>
      <c r="N650" s="99">
        <f>Calc!AQ650</f>
        <v>0.1099</v>
      </c>
      <c r="O650" s="99">
        <f>Calc!AW650</f>
        <v>32.440300000000001</v>
      </c>
      <c r="P650" s="99">
        <f>Calc!AX650</f>
        <v>0.12671559700000001</v>
      </c>
      <c r="Q650" s="77">
        <f>Calc!BB650</f>
        <v>612.1957179065912</v>
      </c>
      <c r="R650" s="77">
        <f>Calc!BC650</f>
        <v>1.4651596503181579</v>
      </c>
      <c r="S650" s="1" t="str">
        <f>Input!E650</f>
        <v>25 m</v>
      </c>
    </row>
    <row r="651" spans="1:25" s="156" customFormat="1" x14ac:dyDescent="0.2">
      <c r="A651" s="156">
        <f>Input!A651</f>
        <v>9186</v>
      </c>
      <c r="B651" s="156" t="str">
        <f>Input!B651</f>
        <v>Hu1-13</v>
      </c>
      <c r="C651" s="157">
        <f>Calc!O651*1000</f>
        <v>13712.618773401633</v>
      </c>
      <c r="D651" s="157">
        <f>Calc!P651*1000</f>
        <v>0.86378528061332727</v>
      </c>
      <c r="E651" s="157">
        <f>Calc!X651</f>
        <v>0.90390572498383814</v>
      </c>
      <c r="F651" s="157">
        <f>Calc!Y651</f>
        <v>3.8116107054156139E-3</v>
      </c>
      <c r="G651" s="157">
        <f>Calc!AN651</f>
        <v>1.0058339122388735</v>
      </c>
      <c r="H651" s="157">
        <f>Calc!AO651</f>
        <v>3.1401030890733875E-3</v>
      </c>
      <c r="I651" s="158">
        <f>Calc!AH651</f>
        <v>46625.696404579139</v>
      </c>
      <c r="J651" s="158">
        <f>Calc!AI651</f>
        <v>244.61312723740787</v>
      </c>
      <c r="K651" s="159">
        <f>Calc!AJ651</f>
        <v>1.1054937314134428</v>
      </c>
      <c r="L651" s="159">
        <f>Calc!AK651</f>
        <v>1.4036372192988682</v>
      </c>
      <c r="M651" s="157" t="str">
        <f>Calc!AP651</f>
        <v>Out of range</v>
      </c>
      <c r="N651" s="157" t="e">
        <f>Calc!AQ651</f>
        <v>#VALUE!</v>
      </c>
      <c r="O651" s="157" t="str">
        <f>Calc!AW651</f>
        <v>Out of range</v>
      </c>
      <c r="P651" s="157">
        <f>Calc!AX651</f>
        <v>249.675677963</v>
      </c>
      <c r="Q651" s="159" t="e">
        <f>Calc!BB651</f>
        <v>#VALUE!</v>
      </c>
      <c r="R651" s="159" t="e">
        <f>Calc!BC651</f>
        <v>#VALUE!</v>
      </c>
      <c r="S651" s="156">
        <f>Input!E651</f>
        <v>0</v>
      </c>
    </row>
    <row r="652" spans="1:25" x14ac:dyDescent="0.2">
      <c r="A652" s="1">
        <f>Input!A652</f>
        <v>9730</v>
      </c>
      <c r="B652" s="1" t="str">
        <f>Input!B652</f>
        <v>ZLOM18/DS1-5</v>
      </c>
      <c r="C652" s="99">
        <f>Calc!O652*1000</f>
        <v>1684.7894658563457</v>
      </c>
      <c r="D652" s="99">
        <f>Calc!P652*1000</f>
        <v>9.2177109184466074E-2</v>
      </c>
      <c r="E652" s="99">
        <f>Calc!X652</f>
        <v>51.961864431533456</v>
      </c>
      <c r="F652" s="99">
        <f>Calc!Y652</f>
        <v>7.9641052449581279E-2</v>
      </c>
      <c r="G652" s="99">
        <f>Calc!AN652</f>
        <v>0.5303448552035096</v>
      </c>
      <c r="H652" s="5">
        <f>Calc!AO652</f>
        <v>1.3496298719278407E-3</v>
      </c>
      <c r="I652" s="8">
        <f>Calc!AH652</f>
        <v>52.905153369719791</v>
      </c>
      <c r="J652" s="8">
        <f>Calc!AI652</f>
        <v>0.15713996892856527</v>
      </c>
      <c r="K652" s="77">
        <f>Calc!AJ652</f>
        <v>546.56319982468267</v>
      </c>
      <c r="L652" s="77">
        <f>Calc!AK652</f>
        <v>1.432490171083282</v>
      </c>
      <c r="M652" s="99">
        <f>Calc!AP652</f>
        <v>44.655900000000003</v>
      </c>
      <c r="N652" s="99">
        <f>Calc!AQ652</f>
        <v>0.1484</v>
      </c>
      <c r="O652" s="99">
        <f>Calc!AW652</f>
        <v>44.144300000000001</v>
      </c>
      <c r="P652" s="99">
        <f>Calc!AX652</f>
        <v>0.29932673430000001</v>
      </c>
      <c r="Q652" s="77">
        <f>Calc!BB652</f>
        <v>619.1917389597113</v>
      </c>
      <c r="R652" s="77">
        <f>Calc!BC652</f>
        <v>1.7052901092558179</v>
      </c>
      <c r="S652" s="1" t="str">
        <f>Input!E652</f>
        <v>25 m</v>
      </c>
    </row>
    <row r="653" spans="1:25" s="156" customFormat="1" x14ac:dyDescent="0.2">
      <c r="A653" s="156">
        <f>Input!A653</f>
        <v>9186</v>
      </c>
      <c r="B653" s="156" t="str">
        <f>Input!B653</f>
        <v>Hu1-13</v>
      </c>
      <c r="C653" s="157">
        <f>Calc!O653*1000</f>
        <v>13712.666818806951</v>
      </c>
      <c r="D653" s="157">
        <f>Calc!P653*1000</f>
        <v>1.1103586186760588</v>
      </c>
      <c r="E653" s="157">
        <f>Calc!X653</f>
        <v>0.91241885435810932</v>
      </c>
      <c r="F653" s="157">
        <f>Calc!Y653</f>
        <v>4.4422481044288538E-3</v>
      </c>
      <c r="G653" s="157">
        <f>Calc!AN653</f>
        <v>1.0079223687430305</v>
      </c>
      <c r="H653" s="157">
        <f>Calc!AO653</f>
        <v>2.6793793870335128E-3</v>
      </c>
      <c r="I653" s="158">
        <f>Calc!AH653</f>
        <v>46286.735150399742</v>
      </c>
      <c r="J653" s="158">
        <f>Calc!AI653</f>
        <v>256.73019190835339</v>
      </c>
      <c r="K653" s="159">
        <f>Calc!AJ653</f>
        <v>0.65682163505953461</v>
      </c>
      <c r="L653" s="159">
        <f>Calc!AK653</f>
        <v>1.4358208809179211</v>
      </c>
      <c r="M653" s="157" t="str">
        <f>Calc!AP653</f>
        <v>Out of range</v>
      </c>
      <c r="N653" s="157" t="e">
        <f>Calc!AQ653</f>
        <v>#VALUE!</v>
      </c>
      <c r="O653" s="157" t="str">
        <f>Calc!AW653</f>
        <v>Out of range</v>
      </c>
      <c r="P653" s="157">
        <f>Calc!AX653</f>
        <v>0</v>
      </c>
      <c r="Q653" s="159" t="e">
        <f>Calc!BB653</f>
        <v>#VALUE!</v>
      </c>
      <c r="R653" s="159" t="e">
        <f>Calc!BC653</f>
        <v>#VALUE!</v>
      </c>
      <c r="S653" s="156">
        <f>Input!E653</f>
        <v>0</v>
      </c>
    </row>
    <row r="654" spans="1:25" x14ac:dyDescent="0.2">
      <c r="A654" s="1">
        <f>Input!A654</f>
        <v>9727</v>
      </c>
      <c r="B654" s="1" t="str">
        <f>Input!B654</f>
        <v>ZLOM18/DS1-2</v>
      </c>
      <c r="C654" s="99">
        <f>Calc!O654*1000</f>
        <v>2015.9284566923534</v>
      </c>
      <c r="D654" s="99">
        <f>Calc!P654*1000</f>
        <v>8.969328569991171E-2</v>
      </c>
      <c r="E654" s="99">
        <f>Calc!X654</f>
        <v>11.516774712351861</v>
      </c>
      <c r="F654" s="99">
        <f>Calc!Y654</f>
        <v>1.6557204539766127E-2</v>
      </c>
      <c r="G654" s="99">
        <f>Calc!AN654</f>
        <v>0.42201236173216927</v>
      </c>
      <c r="H654" s="5">
        <f>Calc!AO654</f>
        <v>8.8834603874887058E-4</v>
      </c>
      <c r="I654" s="8">
        <f>Calc!AH654</f>
        <v>227.27573311992396</v>
      </c>
      <c r="J654" s="8">
        <f>Calc!AI654</f>
        <v>0.57926388110244842</v>
      </c>
      <c r="K654" s="77">
        <f>Calc!AJ654</f>
        <v>556.17742785320388</v>
      </c>
      <c r="L654" s="77">
        <f>Calc!AK654</f>
        <v>0.81018619640652234</v>
      </c>
      <c r="M654" s="99">
        <f>Calc!AP654</f>
        <v>33.876100000000001</v>
      </c>
      <c r="N654" s="99">
        <f>Calc!AQ654</f>
        <v>7.9500000000000001E-2</v>
      </c>
      <c r="O654" s="99">
        <f>Calc!AW654</f>
        <v>33.781100000000002</v>
      </c>
      <c r="P654" s="99">
        <f>Calc!AX654</f>
        <v>9.21557135E-2</v>
      </c>
      <c r="Q654" s="77">
        <f>Calc!BB654</f>
        <v>611.89633512750652</v>
      </c>
      <c r="R654" s="77">
        <f>Calc!BC654</f>
        <v>0.90548820610854663</v>
      </c>
      <c r="S654" s="1" t="str">
        <f>Input!E654</f>
        <v>25 m</v>
      </c>
    </row>
    <row r="655" spans="1:25" s="156" customFormat="1" x14ac:dyDescent="0.2">
      <c r="A655" s="156">
        <f>Input!A655</f>
        <v>9186</v>
      </c>
      <c r="B655" s="156" t="str">
        <f>Input!B655</f>
        <v>Hu1-13</v>
      </c>
      <c r="C655" s="157">
        <f>Calc!O655*1000</f>
        <v>13709.793052198302</v>
      </c>
      <c r="D655" s="157">
        <f>Calc!P655*1000</f>
        <v>1.2206956104067657</v>
      </c>
      <c r="E655" s="157">
        <f>Calc!X655</f>
        <v>0.91249453142736892</v>
      </c>
      <c r="F655" s="157">
        <f>Calc!Y655</f>
        <v>3.4984450913863561E-3</v>
      </c>
      <c r="G655" s="157">
        <f>Calc!AN655</f>
        <v>1.0058568465926252</v>
      </c>
      <c r="H655" s="157">
        <f>Calc!AO655</f>
        <v>3.0724550855705185E-3</v>
      </c>
      <c r="I655" s="158">
        <f>Calc!AH655</f>
        <v>46178.36981873808</v>
      </c>
      <c r="J655" s="158">
        <f>Calc!AI655</f>
        <v>226.32819465585149</v>
      </c>
      <c r="K655" s="159">
        <f>Calc!AJ655</f>
        <v>0.81300953094776141</v>
      </c>
      <c r="L655" s="159">
        <f>Calc!AK655</f>
        <v>1.1514756194049289</v>
      </c>
      <c r="M655" s="157" t="str">
        <f>Calc!AP655</f>
        <v>Out of range</v>
      </c>
      <c r="N655" s="157" t="e">
        <f>Calc!AQ655</f>
        <v>#VALUE!</v>
      </c>
      <c r="O655" s="157" t="str">
        <f>Calc!AW655</f>
        <v>Out of range</v>
      </c>
      <c r="P655" s="157">
        <f>Calc!AX655</f>
        <v>196.2642062534</v>
      </c>
      <c r="Q655" s="159" t="e">
        <f>Calc!BB655</f>
        <v>#VALUE!</v>
      </c>
      <c r="R655" s="159" t="e">
        <f>Calc!BC655</f>
        <v>#VALUE!</v>
      </c>
      <c r="S655" s="156">
        <f>Input!E655</f>
        <v>0</v>
      </c>
    </row>
    <row r="656" spans="1:25" x14ac:dyDescent="0.2">
      <c r="A656" s="1">
        <f>Input!A656</f>
        <v>9733</v>
      </c>
      <c r="B656" s="1" t="str">
        <f>Input!B656</f>
        <v>ZLOM18/PS/904-2</v>
      </c>
      <c r="C656" s="99">
        <f>Calc!O656*1000</f>
        <v>11571.612058327208</v>
      </c>
      <c r="D656" s="99">
        <f>Calc!P656*1000</f>
        <v>0.39465421436233861</v>
      </c>
      <c r="E656" s="99">
        <f>Calc!X656</f>
        <v>56.516168077790191</v>
      </c>
      <c r="F656" s="99">
        <f>Calc!Y656</f>
        <v>9.0473887981342982E-2</v>
      </c>
      <c r="G656" s="99">
        <f>Calc!AN656</f>
        <v>0.32327646502337237</v>
      </c>
      <c r="H656" s="5">
        <f>Calc!AO656</f>
        <v>7.1479858901555692E-4</v>
      </c>
      <c r="I656" s="8">
        <f>Calc!AH656</f>
        <v>203.43453812853659</v>
      </c>
      <c r="J656" s="8">
        <f>Calc!AI656</f>
        <v>0.55528861011031305</v>
      </c>
      <c r="K656" s="77">
        <f>Calc!AJ656</f>
        <v>533.90749088138682</v>
      </c>
      <c r="L656" s="77">
        <f>Calc!AK656</f>
        <v>0.53623985149502063</v>
      </c>
      <c r="M656" s="99">
        <f>Calc!AP656</f>
        <v>25.489699999999999</v>
      </c>
      <c r="N656" s="99">
        <f>Calc!AQ656</f>
        <v>6.5799999999999997E-2</v>
      </c>
      <c r="O656" s="99">
        <f>Calc!AW656</f>
        <v>25.406500000000001</v>
      </c>
      <c r="P656" s="99">
        <f>Calc!AX656</f>
        <v>7.4763066500000003E-2</v>
      </c>
      <c r="Q656" s="77">
        <f>Calc!BB656</f>
        <v>573.65546266995159</v>
      </c>
      <c r="R656" s="77">
        <f>Calc!BC656</f>
        <v>0.58877424756869112</v>
      </c>
      <c r="S656" s="1" t="str">
        <f>Input!E656</f>
        <v>60 m</v>
      </c>
    </row>
    <row r="657" spans="1:25" s="156" customFormat="1" x14ac:dyDescent="0.2">
      <c r="A657" s="156">
        <f>Input!A657</f>
        <v>9186</v>
      </c>
      <c r="B657" s="156" t="str">
        <f>Input!B657</f>
        <v>Hu1-13</v>
      </c>
      <c r="C657" s="157">
        <f>Calc!O657*1000</f>
        <v>13710.969521947743</v>
      </c>
      <c r="D657" s="157">
        <f>Calc!P657*1000</f>
        <v>1.0553405582565558</v>
      </c>
      <c r="E657" s="157">
        <f>Calc!X657</f>
        <v>0.90724947785718713</v>
      </c>
      <c r="F657" s="157">
        <f>Calc!Y657</f>
        <v>3.8106295023417362E-3</v>
      </c>
      <c r="G657" s="157">
        <f>Calc!AN657</f>
        <v>1.005817347530273</v>
      </c>
      <c r="H657" s="157">
        <f>Calc!AO657</f>
        <v>2.8580579154073682E-3</v>
      </c>
      <c r="I657" s="158">
        <f>Calc!AH657</f>
        <v>46447.50097392546</v>
      </c>
      <c r="J657" s="158">
        <f>Calc!AI657</f>
        <v>235.51236338315687</v>
      </c>
      <c r="K657" s="159">
        <f>Calc!AJ657</f>
        <v>0.95490505951278948</v>
      </c>
      <c r="L657" s="159">
        <f>Calc!AK657</f>
        <v>0.93443151348133413</v>
      </c>
      <c r="M657" s="157" t="str">
        <f>Calc!AP657</f>
        <v>Out of range</v>
      </c>
      <c r="N657" s="157" t="e">
        <f>Calc!AQ657</f>
        <v>#VALUE!</v>
      </c>
      <c r="O657" s="157" t="str">
        <f>Calc!AW657</f>
        <v>Out of range</v>
      </c>
      <c r="P657" s="157">
        <f>Calc!AX657</f>
        <v>224.88140819029999</v>
      </c>
      <c r="Q657" s="159" t="e">
        <f>Calc!BB657</f>
        <v>#VALUE!</v>
      </c>
      <c r="R657" s="159" t="e">
        <f>Calc!BC657</f>
        <v>#VALUE!</v>
      </c>
      <c r="S657" s="156">
        <f>Input!E657</f>
        <v>0</v>
      </c>
    </row>
    <row r="658" spans="1:25" x14ac:dyDescent="0.2">
      <c r="A658" s="1">
        <f>Input!A658</f>
        <v>9734</v>
      </c>
      <c r="B658" s="1" t="str">
        <f>Input!B658</f>
        <v>ZLOM18/PS/904-3</v>
      </c>
      <c r="C658" s="99">
        <f>Calc!O658*1000</f>
        <v>10307.891422048335</v>
      </c>
      <c r="D658" s="99">
        <f>Calc!P658*1000</f>
        <v>0.29430558576693577</v>
      </c>
      <c r="E658" s="99">
        <f>Calc!X658</f>
        <v>33.829153237005116</v>
      </c>
      <c r="F658" s="99">
        <f>Calc!Y658</f>
        <v>4.9601727934199896E-2</v>
      </c>
      <c r="G658" s="99">
        <f>Calc!AN658</f>
        <v>0.32486818021412844</v>
      </c>
      <c r="H658" s="5">
        <f>Calc!AO658</f>
        <v>5.6354360614662747E-4</v>
      </c>
      <c r="I658" s="8">
        <f>Calc!AH658</f>
        <v>303.92072094985008</v>
      </c>
      <c r="J658" s="8">
        <f>Calc!AI658</f>
        <v>0.69025333243065934</v>
      </c>
      <c r="K658" s="77">
        <f>Calc!AJ658</f>
        <v>530.10764918552718</v>
      </c>
      <c r="L658" s="77">
        <f>Calc!AK658</f>
        <v>0.56673164635264694</v>
      </c>
      <c r="M658" s="99">
        <f>Calc!AP658</f>
        <v>25.701699999999999</v>
      </c>
      <c r="N658" s="99">
        <f>Calc!AQ658</f>
        <v>5.4300000000000001E-2</v>
      </c>
      <c r="O658" s="99">
        <f>Calc!AW658</f>
        <v>25.645700000000001</v>
      </c>
      <c r="P658" s="99">
        <f>Calc!AX658</f>
        <v>5.75378125E-2</v>
      </c>
      <c r="Q658" s="77">
        <f>Calc!BB658</f>
        <v>569.95792339727154</v>
      </c>
      <c r="R658" s="77">
        <f>Calc!BC658</f>
        <v>0.61634402500997898</v>
      </c>
      <c r="S658" s="1" t="str">
        <f>Input!E658</f>
        <v>60 m</v>
      </c>
    </row>
    <row r="659" spans="1:25" s="156" customFormat="1" x14ac:dyDescent="0.2">
      <c r="A659" s="156">
        <f>Input!A659</f>
        <v>9186</v>
      </c>
      <c r="B659" s="156" t="str">
        <f>Input!B659</f>
        <v>Hu1-13</v>
      </c>
      <c r="C659" s="157">
        <f>Calc!O659*1000</f>
        <v>13712.034434399357</v>
      </c>
      <c r="D659" s="157">
        <f>Calc!P659*1000</f>
        <v>0.75251842228329091</v>
      </c>
      <c r="E659" s="157">
        <f>Calc!X659</f>
        <v>0.90419933708939726</v>
      </c>
      <c r="F659" s="157">
        <f>Calc!Y659</f>
        <v>3.0067749775066158E-3</v>
      </c>
      <c r="G659" s="157">
        <f>Calc!AN659</f>
        <v>1.0037503007837749</v>
      </c>
      <c r="H659" s="157">
        <f>Calc!AO659</f>
        <v>2.7443506029736554E-3</v>
      </c>
      <c r="I659" s="158">
        <f>Calc!AH659</f>
        <v>46512.018975699451</v>
      </c>
      <c r="J659" s="158">
        <f>Calc!AI659</f>
        <v>200.21895428852309</v>
      </c>
      <c r="K659" s="159">
        <f>Calc!AJ659</f>
        <v>1.7789618587877865</v>
      </c>
      <c r="L659" s="159">
        <f>Calc!AK659</f>
        <v>0.80699881351283032</v>
      </c>
      <c r="M659" s="157" t="str">
        <f>Calc!AP659</f>
        <v>Out of range</v>
      </c>
      <c r="N659" s="157" t="e">
        <f>Calc!AQ659</f>
        <v>#VALUE!</v>
      </c>
      <c r="O659" s="157" t="str">
        <f>Calc!AW659</f>
        <v>Out of range</v>
      </c>
      <c r="P659" s="157">
        <f>Calc!AX659</f>
        <v>306.7610944022</v>
      </c>
      <c r="Q659" s="159" t="e">
        <f>Calc!BB659</f>
        <v>#VALUE!</v>
      </c>
      <c r="R659" s="159" t="e">
        <f>Calc!BC659</f>
        <v>#VALUE!</v>
      </c>
      <c r="S659" s="156">
        <f>Input!E659</f>
        <v>0</v>
      </c>
    </row>
    <row r="660" spans="1:25" x14ac:dyDescent="0.2">
      <c r="A660" s="56"/>
      <c r="B660" s="56"/>
      <c r="C660" s="106"/>
      <c r="D660" s="106"/>
      <c r="E660" s="106"/>
      <c r="F660" s="106"/>
      <c r="G660" s="106"/>
      <c r="H660" s="70"/>
      <c r="I660" s="72"/>
      <c r="J660" s="72"/>
      <c r="K660" s="107"/>
      <c r="L660" s="107"/>
      <c r="M660" s="106"/>
      <c r="N660" s="106"/>
      <c r="O660" s="106"/>
      <c r="P660" s="106"/>
      <c r="Q660" s="107"/>
      <c r="R660" s="107"/>
      <c r="S660" s="56"/>
      <c r="T660" s="106"/>
      <c r="U660" s="106"/>
      <c r="V660" s="106"/>
      <c r="W660" s="106"/>
      <c r="X660" s="107"/>
      <c r="Y660" s="107"/>
    </row>
    <row r="661" spans="1:25" s="156" customFormat="1" x14ac:dyDescent="0.2">
      <c r="A661" s="156">
        <f>Input!A661</f>
        <v>9186</v>
      </c>
      <c r="B661" s="156" t="str">
        <f>Input!B661</f>
        <v>Hu1-13</v>
      </c>
      <c r="C661" s="157">
        <f>Calc!O661*1000</f>
        <v>13712.916616863491</v>
      </c>
      <c r="D661" s="157">
        <f>Calc!P661*1000</f>
        <v>1.027721534605013</v>
      </c>
      <c r="E661" s="157">
        <f>Calc!X661</f>
        <v>0.90000526513877477</v>
      </c>
      <c r="F661" s="157">
        <f>Calc!Y661</f>
        <v>3.0015359130276648E-3</v>
      </c>
      <c r="G661" s="157">
        <f>Calc!AN661</f>
        <v>1.0025020372584745</v>
      </c>
      <c r="H661" s="157">
        <f>Calc!AO661</f>
        <v>2.6567203224473258E-3</v>
      </c>
      <c r="I661" s="158">
        <f>Calc!AH661</f>
        <v>46673.658175949415</v>
      </c>
      <c r="J661" s="158">
        <f>Calc!AI661</f>
        <v>198.78660932964391</v>
      </c>
      <c r="K661" s="159">
        <f>Calc!AJ661</f>
        <v>-1.3307820872610066</v>
      </c>
      <c r="L661" s="159">
        <f>Calc!AK661</f>
        <v>0.67687737678611604</v>
      </c>
      <c r="M661" s="157" t="str">
        <f>Calc!AP661</f>
        <v>Out of range</v>
      </c>
      <c r="N661" s="157" t="e">
        <f>Calc!AQ661</f>
        <v>#VALUE!</v>
      </c>
      <c r="O661" s="157" t="str">
        <f>Calc!AW661</f>
        <v>Out of range</v>
      </c>
      <c r="P661" s="157">
        <f>Calc!AX661</f>
        <v>0</v>
      </c>
      <c r="Q661" s="159" t="e">
        <f>Calc!BB661</f>
        <v>#VALUE!</v>
      </c>
      <c r="R661" s="159" t="e">
        <f>Calc!BC661</f>
        <v>#VALUE!</v>
      </c>
      <c r="S661" s="156">
        <f>Input!E661</f>
        <v>0</v>
      </c>
    </row>
    <row r="662" spans="1:25" x14ac:dyDescent="0.2">
      <c r="A662" s="1">
        <f>Input!A662</f>
        <v>9735</v>
      </c>
      <c r="B662" s="1" t="str">
        <f>Input!B662</f>
        <v>ZLOM18/PS/904-4</v>
      </c>
      <c r="C662" s="99">
        <f>Calc!O662*1000</f>
        <v>9276.1545707616824</v>
      </c>
      <c r="D662" s="99">
        <f>Calc!P662*1000</f>
        <v>0.28473265943194792</v>
      </c>
      <c r="E662" s="99">
        <f>Calc!X662</f>
        <v>11.996555631924156</v>
      </c>
      <c r="F662" s="99">
        <f>Calc!Y662</f>
        <v>2.6285225845985569E-2</v>
      </c>
      <c r="G662" s="99">
        <f>Calc!AN662</f>
        <v>0.30657794549611544</v>
      </c>
      <c r="H662" s="5">
        <f>Calc!AO662</f>
        <v>7.23355343861039E-4</v>
      </c>
      <c r="I662" s="8">
        <f>Calc!AH662</f>
        <v>728.71908479759918</v>
      </c>
      <c r="J662" s="8">
        <f>Calc!AI662</f>
        <v>2.3462972758445368</v>
      </c>
      <c r="K662" s="77">
        <f>Calc!AJ662</f>
        <v>504.82973900290398</v>
      </c>
      <c r="L662" s="77">
        <f>Calc!AK662</f>
        <v>0.61195459618860748</v>
      </c>
      <c r="M662" s="99">
        <f>Calc!AP662</f>
        <v>24.560700000000001</v>
      </c>
      <c r="N662" s="99">
        <f>Calc!AQ662</f>
        <v>6.8599999999999994E-2</v>
      </c>
      <c r="O662" s="99">
        <f>Calc!AW662</f>
        <v>24.5382</v>
      </c>
      <c r="P662" s="99">
        <f>Calc!AX662</f>
        <v>6.6408782E-2</v>
      </c>
      <c r="Q662" s="77">
        <f>Calc!BB662</f>
        <v>541.08345988060341</v>
      </c>
      <c r="R662" s="77">
        <f>Calc!BC662</f>
        <v>0.66371705239002921</v>
      </c>
      <c r="S662" s="1" t="str">
        <f>Input!E662</f>
        <v>60 m</v>
      </c>
    </row>
    <row r="663" spans="1:25" s="156" customFormat="1" x14ac:dyDescent="0.2">
      <c r="A663" s="156">
        <f>Input!A663</f>
        <v>9186</v>
      </c>
      <c r="B663" s="156" t="str">
        <f>Input!B663</f>
        <v>Hu1-13</v>
      </c>
      <c r="C663" s="157">
        <f>Calc!O663*1000</f>
        <v>13711.406831920605</v>
      </c>
      <c r="D663" s="157">
        <f>Calc!P663*1000</f>
        <v>0.82149188464441225</v>
      </c>
      <c r="E663" s="157">
        <f>Calc!X663</f>
        <v>0.91533191487296717</v>
      </c>
      <c r="F663" s="157">
        <f>Calc!Y663</f>
        <v>3.6767057442162348E-3</v>
      </c>
      <c r="G663" s="157">
        <f>Calc!AN663</f>
        <v>1.0095352880516579</v>
      </c>
      <c r="H663" s="157">
        <f>Calc!AO663</f>
        <v>2.7924142055006313E-3</v>
      </c>
      <c r="I663" s="158">
        <f>Calc!AH663</f>
        <v>46209.014701420179</v>
      </c>
      <c r="J663" s="158">
        <f>Calc!AI663</f>
        <v>225.3468729902047</v>
      </c>
      <c r="K663" s="159">
        <f>Calc!AJ663</f>
        <v>-0.70557396615444912</v>
      </c>
      <c r="L663" s="159">
        <f>Calc!AK663</f>
        <v>0.69695972315730215</v>
      </c>
      <c r="M663" s="157" t="str">
        <f>Calc!AP663</f>
        <v>Out of range</v>
      </c>
      <c r="N663" s="157" t="e">
        <f>Calc!AQ663</f>
        <v>#VALUE!</v>
      </c>
      <c r="O663" s="157" t="str">
        <f>Calc!AW663</f>
        <v>Out of range</v>
      </c>
      <c r="P663" s="157">
        <f>Calc!AX663</f>
        <v>0</v>
      </c>
      <c r="Q663" s="159" t="e">
        <f>Calc!BB663</f>
        <v>#VALUE!</v>
      </c>
      <c r="R663" s="159" t="e">
        <f>Calc!BC663</f>
        <v>#VALUE!</v>
      </c>
      <c r="S663" s="156">
        <f>Input!E663</f>
        <v>0</v>
      </c>
    </row>
    <row r="664" spans="1:25" x14ac:dyDescent="0.2">
      <c r="A664" s="1">
        <f>Input!A664</f>
        <v>9736</v>
      </c>
      <c r="B664" s="1" t="str">
        <f>Input!B664</f>
        <v>ZLOM18/PS/904-5</v>
      </c>
      <c r="C664" s="99">
        <f>Calc!O664*1000</f>
        <v>9107.7009128256159</v>
      </c>
      <c r="D664" s="99">
        <f>Calc!P664*1000</f>
        <v>0.31740464536787627</v>
      </c>
      <c r="E664" s="99">
        <f>Calc!X664</f>
        <v>24.704273843037718</v>
      </c>
      <c r="F664" s="99">
        <f>Calc!Y664</f>
        <v>6.7447069712709279E-2</v>
      </c>
      <c r="G664" s="99">
        <f>Calc!AN664</f>
        <v>0.30961055111556463</v>
      </c>
      <c r="H664" s="5">
        <f>Calc!AO664</f>
        <v>8.4143406181016892E-4</v>
      </c>
      <c r="I664" s="8">
        <f>Calc!AH664</f>
        <v>351.8039826887117</v>
      </c>
      <c r="J664" s="8">
        <f>Calc!AI664</f>
        <v>1.3551829019963251</v>
      </c>
      <c r="K664" s="77">
        <f>Calc!AJ664</f>
        <v>500.42761083047861</v>
      </c>
      <c r="L664" s="77">
        <f>Calc!AK664</f>
        <v>0.81814639259155619</v>
      </c>
      <c r="M664" s="99">
        <f>Calc!AP664</f>
        <v>24.912800000000001</v>
      </c>
      <c r="N664" s="99">
        <f>Calc!AQ664</f>
        <v>8.1199999999999994E-2</v>
      </c>
      <c r="O664" s="99">
        <f>Calc!AW664</f>
        <v>24.865400000000001</v>
      </c>
      <c r="P664" s="99">
        <f>Calc!AX664</f>
        <v>7.8281907299999995E-2</v>
      </c>
      <c r="Q664" s="77">
        <f>Calc!BB664</f>
        <v>536.86143971322338</v>
      </c>
      <c r="R664" s="77">
        <f>Calc!BC664</f>
        <v>0.88571254206842132</v>
      </c>
      <c r="S664" s="1" t="str">
        <f>Input!E664</f>
        <v>60 m</v>
      </c>
    </row>
    <row r="665" spans="1:25" s="156" customFormat="1" x14ac:dyDescent="0.2">
      <c r="A665" s="156">
        <f>Input!A665</f>
        <v>9186</v>
      </c>
      <c r="B665" s="156" t="str">
        <f>Input!B665</f>
        <v>Hu1-13</v>
      </c>
      <c r="C665" s="157">
        <f>Calc!O665*1000</f>
        <v>13711.816407476506</v>
      </c>
      <c r="D665" s="157">
        <f>Calc!P665*1000</f>
        <v>0.93955888416839839</v>
      </c>
      <c r="E665" s="157">
        <f>Calc!X665</f>
        <v>0.91913213922272452</v>
      </c>
      <c r="F665" s="157">
        <f>Calc!Y665</f>
        <v>4.2580127320477118E-3</v>
      </c>
      <c r="G665" s="157">
        <f>Calc!AN665</f>
        <v>1.0077927980699657</v>
      </c>
      <c r="H665" s="157">
        <f>Calc!AO665</f>
        <v>4.0687507613394952E-3</v>
      </c>
      <c r="I665" s="158">
        <f>Calc!AH665</f>
        <v>45939.903660375356</v>
      </c>
      <c r="J665" s="158">
        <f>Calc!AI665</f>
        <v>282.28343796821486</v>
      </c>
      <c r="K665" s="159">
        <f>Calc!AJ665</f>
        <v>1.0708282696891835</v>
      </c>
      <c r="L665" s="159">
        <f>Calc!AK665</f>
        <v>1.0904472353997339</v>
      </c>
      <c r="M665" s="157" t="str">
        <f>Calc!AP665</f>
        <v>Out of range</v>
      </c>
      <c r="N665" s="157" t="e">
        <f>Calc!AQ665</f>
        <v>#VALUE!</v>
      </c>
      <c r="O665" s="157" t="str">
        <f>Calc!AW665</f>
        <v>Out of range</v>
      </c>
      <c r="P665" s="157">
        <f>Calc!AX665</f>
        <v>190.34456356519999</v>
      </c>
      <c r="Q665" s="159" t="e">
        <f>Calc!BB665</f>
        <v>#VALUE!</v>
      </c>
      <c r="R665" s="159" t="e">
        <f>Calc!BC665</f>
        <v>#VALUE!</v>
      </c>
      <c r="S665" s="156">
        <f>Input!E665</f>
        <v>0</v>
      </c>
    </row>
    <row r="666" spans="1:25" x14ac:dyDescent="0.2">
      <c r="A666" s="1">
        <f>Input!A666</f>
        <v>9732</v>
      </c>
      <c r="B666" s="1" t="str">
        <f>Input!B666</f>
        <v>ZLOM18/PS/904-1</v>
      </c>
      <c r="C666" s="99">
        <f>Calc!O666*1000</f>
        <v>11874.60811926474</v>
      </c>
      <c r="D666" s="99">
        <f>Calc!P666*1000</f>
        <v>0.38720288755855509</v>
      </c>
      <c r="E666" s="99">
        <f>Calc!X666</f>
        <v>336.95506543860506</v>
      </c>
      <c r="F666" s="99">
        <f>Calc!Y666</f>
        <v>0.79607162770545159</v>
      </c>
      <c r="G666" s="99">
        <f>Calc!AN666</f>
        <v>0.32804888475129862</v>
      </c>
      <c r="H666" s="5">
        <f>Calc!AO666</f>
        <v>8.4092441957029599E-4</v>
      </c>
      <c r="I666" s="8">
        <f>Calc!AH666</f>
        <v>35.616678955152082</v>
      </c>
      <c r="J666" s="8">
        <f>Calc!AI666</f>
        <v>0.12415689214237188</v>
      </c>
      <c r="K666" s="77">
        <f>Calc!AJ666</f>
        <v>532.12572930778674</v>
      </c>
      <c r="L666" s="77">
        <f>Calc!AK666</f>
        <v>0.63119446636550025</v>
      </c>
      <c r="M666" s="99">
        <f>Calc!AP666</f>
        <v>25.943000000000001</v>
      </c>
      <c r="N666" s="99">
        <f>Calc!AQ666</f>
        <v>7.5499999999999998E-2</v>
      </c>
      <c r="O666" s="99">
        <f>Calc!AW666</f>
        <v>25.458100000000002</v>
      </c>
      <c r="P666" s="99">
        <f>Calc!AX666</f>
        <v>0.24281352419999999</v>
      </c>
      <c r="Q666" s="77">
        <f>Calc!BB666</f>
        <v>571.82444088192403</v>
      </c>
      <c r="R666" s="77">
        <f>Calc!BC666</f>
        <v>0.78362280672802742</v>
      </c>
      <c r="S666" s="1" t="str">
        <f>Input!E666</f>
        <v>60 m</v>
      </c>
    </row>
    <row r="667" spans="1:25" s="156" customFormat="1" x14ac:dyDescent="0.2">
      <c r="A667" s="156">
        <f>Input!A667</f>
        <v>9186</v>
      </c>
      <c r="B667" s="156" t="str">
        <f>Input!B667</f>
        <v>Hu1-13</v>
      </c>
      <c r="C667" s="157">
        <f>Calc!O667*1000</f>
        <v>13710.273983626539</v>
      </c>
      <c r="D667" s="157">
        <f>Calc!P667*1000</f>
        <v>0.9691925299189228</v>
      </c>
      <c r="E667" s="157">
        <f>Calc!X667</f>
        <v>0.9184185374358651</v>
      </c>
      <c r="F667" s="157">
        <f>Calc!Y667</f>
        <v>4.1683411898076712E-3</v>
      </c>
      <c r="G667" s="157">
        <f>Calc!AN667</f>
        <v>1.0086957629859929</v>
      </c>
      <c r="H667" s="157">
        <f>Calc!AO667</f>
        <v>4.5687147913483625E-3</v>
      </c>
      <c r="I667" s="158">
        <f>Calc!AH667</f>
        <v>46011.615468295713</v>
      </c>
      <c r="J667" s="158">
        <f>Calc!AI667</f>
        <v>295.00866622588603</v>
      </c>
      <c r="K667" s="159">
        <f>Calc!AJ667</f>
        <v>1.7094420433407809</v>
      </c>
      <c r="L667" s="159">
        <f>Calc!AK667</f>
        <v>0.92146219396341555</v>
      </c>
      <c r="M667" s="157" t="str">
        <f>Calc!AP667</f>
        <v>Out of range</v>
      </c>
      <c r="N667" s="157" t="e">
        <f>Calc!AQ667</f>
        <v>#VALUE!</v>
      </c>
      <c r="O667" s="157" t="str">
        <f>Calc!AW667</f>
        <v>Out of range</v>
      </c>
      <c r="P667" s="157">
        <f>Calc!AX667</f>
        <v>223.22889382700001</v>
      </c>
      <c r="Q667" s="159" t="e">
        <f>Calc!BB667</f>
        <v>#VALUE!</v>
      </c>
      <c r="R667" s="159" t="e">
        <f>Calc!BC667</f>
        <v>#VALUE!</v>
      </c>
      <c r="S667" s="156">
        <f>Input!E667</f>
        <v>0</v>
      </c>
    </row>
    <row r="669" spans="1:25" s="156" customFormat="1" x14ac:dyDescent="0.2">
      <c r="A669" s="156">
        <f>Input!A669</f>
        <v>9186</v>
      </c>
      <c r="B669" s="156" t="str">
        <f>Input!B669</f>
        <v>Hu1-13</v>
      </c>
      <c r="C669" s="157">
        <f>Calc!O669*1000</f>
        <v>13710.118616998039</v>
      </c>
      <c r="D669" s="157">
        <f>Calc!P669*1000</f>
        <v>1.0074692837075956</v>
      </c>
      <c r="E669" s="157">
        <f>Calc!X669</f>
        <v>0.90864008469691082</v>
      </c>
      <c r="F669" s="157">
        <f>Calc!Y669</f>
        <v>4.3040815357364062E-3</v>
      </c>
      <c r="G669" s="157">
        <f>Calc!AN669</f>
        <v>1.0004704760672707</v>
      </c>
      <c r="H669" s="157">
        <f>Calc!AO669</f>
        <v>4.1514103603266109E-3</v>
      </c>
      <c r="I669" s="158">
        <f>Calc!AH669</f>
        <v>46127.01910037308</v>
      </c>
      <c r="J669" s="158">
        <f>Calc!AI669</f>
        <v>290.45464238763674</v>
      </c>
      <c r="K669" s="159">
        <f>Calc!AJ669</f>
        <v>0.7242791297341622</v>
      </c>
      <c r="L669" s="159">
        <f>Calc!AK669</f>
        <v>1.1566513321029104</v>
      </c>
      <c r="M669" s="157">
        <f>Calc!AP669</f>
        <v>815.4769</v>
      </c>
      <c r="N669" s="157" t="e">
        <f>Calc!AQ669</f>
        <v>#VALUE!</v>
      </c>
      <c r="O669" s="157">
        <f>Calc!AW669</f>
        <v>815.47519999999997</v>
      </c>
      <c r="P669" s="157">
        <f>Calc!AX669</f>
        <v>326.90785213620001</v>
      </c>
      <c r="Q669" s="159">
        <f>Calc!BB669</f>
        <v>7.2586882824901764</v>
      </c>
      <c r="R669" s="159">
        <f>Calc!BC669</f>
        <v>13.392180641655402</v>
      </c>
      <c r="S669" s="156">
        <f>Input!E669</f>
        <v>0</v>
      </c>
    </row>
    <row r="670" spans="1:25" x14ac:dyDescent="0.2">
      <c r="A670" s="1">
        <f>Input!A670</f>
        <v>9760</v>
      </c>
      <c r="B670" s="1" t="str">
        <f>Input!B670</f>
        <v>Zoo-4 (1)</v>
      </c>
      <c r="C670" s="99">
        <f>Calc!O670*1000</f>
        <v>108.59971635913483</v>
      </c>
      <c r="D670" s="99">
        <f>Calc!P670*1000</f>
        <v>6.486594807644918E-3</v>
      </c>
      <c r="E670" s="99">
        <f>Calc!X670</f>
        <v>11.224771843231123</v>
      </c>
      <c r="F670" s="99">
        <f>Calc!Y670</f>
        <v>4.5330185511549367E-2</v>
      </c>
      <c r="G670" s="99">
        <f>Calc!AN670</f>
        <v>7.7160924980969714E-2</v>
      </c>
      <c r="H670" s="5">
        <f>Calc!AO670</f>
        <v>5.9259328121963458E-4</v>
      </c>
      <c r="I670" s="8">
        <f>Calc!AH670</f>
        <v>2.2871328251190204</v>
      </c>
      <c r="J670" s="8">
        <f>Calc!AI670</f>
        <v>1.9845017133013614E-2</v>
      </c>
      <c r="K670" s="77">
        <f>Calc!AJ670</f>
        <v>214.47191822976009</v>
      </c>
      <c r="L670" s="77">
        <f>Calc!AK670</f>
        <v>2.0512712536554325</v>
      </c>
      <c r="M670" s="99">
        <f>Calc!AP670</f>
        <v>7.1548999999999996</v>
      </c>
      <c r="N670" s="99">
        <f>Calc!AQ670</f>
        <v>6.1699999999999998E-2</v>
      </c>
      <c r="O670" s="99">
        <f>Calc!AW670</f>
        <v>4.8567</v>
      </c>
      <c r="P670" s="99">
        <f>Calc!AX670</f>
        <v>1.2100839754999999</v>
      </c>
      <c r="Q670" s="77">
        <f>Calc!BB670</f>
        <v>217.43616292693628</v>
      </c>
      <c r="R670" s="77">
        <f>Calc!BC670</f>
        <v>2.2085823163992222</v>
      </c>
      <c r="S670" s="1">
        <f>Input!E670</f>
        <v>0</v>
      </c>
    </row>
    <row r="671" spans="1:25" s="156" customFormat="1" x14ac:dyDescent="0.2">
      <c r="A671" s="156">
        <f>Input!A671</f>
        <v>9186</v>
      </c>
      <c r="B671" s="156" t="str">
        <f>Input!B671</f>
        <v>Hu1-13</v>
      </c>
      <c r="C671" s="157">
        <f>Calc!O671*1000</f>
        <v>13709.73300692138</v>
      </c>
      <c r="D671" s="157">
        <f>Calc!P671*1000</f>
        <v>3.6516613872365924</v>
      </c>
      <c r="E671" s="157">
        <f>Calc!X671</f>
        <v>0.91175117276527673</v>
      </c>
      <c r="F671" s="157">
        <f>Calc!Y671</f>
        <v>1.291386532567885E-2</v>
      </c>
      <c r="G671" s="157">
        <f>Calc!AN671</f>
        <v>1.0047909351093407</v>
      </c>
      <c r="H671" s="157">
        <f>Calc!AO671</f>
        <v>1.0210359195368793E-2</v>
      </c>
      <c r="I671" s="158">
        <f>Calc!AH671</f>
        <v>46166.841901105654</v>
      </c>
      <c r="J671" s="158">
        <f>Calc!AI671</f>
        <v>804.68428760955317</v>
      </c>
      <c r="K671" s="159">
        <f>Calc!AJ671</f>
        <v>0.69622463223928399</v>
      </c>
      <c r="L671" s="159">
        <f>Calc!AK671</f>
        <v>4.2411056576320112</v>
      </c>
      <c r="M671" s="157" t="str">
        <f>Calc!AP671</f>
        <v>Out of range</v>
      </c>
      <c r="N671" s="157" t="e">
        <f>Calc!AQ671</f>
        <v>#VALUE!</v>
      </c>
      <c r="O671" s="157" t="str">
        <f>Calc!AW671</f>
        <v>Out of range</v>
      </c>
      <c r="P671" s="157">
        <f>Calc!AX671</f>
        <v>278.4498988167</v>
      </c>
      <c r="Q671" s="159" t="e">
        <f>Calc!BB671</f>
        <v>#VALUE!</v>
      </c>
      <c r="R671" s="159" t="e">
        <f>Calc!BC671</f>
        <v>#VALUE!</v>
      </c>
      <c r="S671" s="156">
        <f>Input!E671</f>
        <v>0</v>
      </c>
    </row>
    <row r="672" spans="1:25" x14ac:dyDescent="0.2">
      <c r="A672" s="1">
        <f>Input!A672</f>
        <v>9761</v>
      </c>
      <c r="B672" s="1" t="str">
        <f>Input!B672</f>
        <v>Zoo-4 (2)</v>
      </c>
      <c r="C672" s="99">
        <f>Calc!O672*1000</f>
        <v>23.405895100685647</v>
      </c>
      <c r="D672" s="99">
        <f>Calc!P672*1000</f>
        <v>3.0622085328463567E-3</v>
      </c>
      <c r="E672" s="99">
        <f>Calc!X672</f>
        <v>0.7452845507207676</v>
      </c>
      <c r="F672" s="99">
        <f>Calc!Y672</f>
        <v>2.9065296786530636E-3</v>
      </c>
      <c r="G672" s="99">
        <f>Calc!AN672</f>
        <v>5.1573527616838789E-2</v>
      </c>
      <c r="H672" s="5">
        <f>Calc!AO672</f>
        <v>7.0395458129422078E-4</v>
      </c>
      <c r="I672" s="8">
        <f>Calc!AH672</f>
        <v>4.9672378698876987</v>
      </c>
      <c r="J672" s="8">
        <f>Calc!AI672</f>
        <v>7.0510602746417725E-2</v>
      </c>
      <c r="K672" s="77">
        <f>Calc!AJ672</f>
        <v>241.1950398584155</v>
      </c>
      <c r="L672" s="77">
        <f>Calc!AK672</f>
        <v>5.3889583206023284</v>
      </c>
      <c r="M672" s="99">
        <f>Calc!AP672</f>
        <v>4.6283000000000003</v>
      </c>
      <c r="N672" s="99">
        <f>Calc!AQ672</f>
        <v>6.8900000000000003E-2</v>
      </c>
      <c r="O672" s="99">
        <f>Calc!AW672</f>
        <v>3.9401999999999999</v>
      </c>
      <c r="P672" s="99">
        <f>Calc!AX672</f>
        <v>0.34978705879999999</v>
      </c>
      <c r="Q672" s="77">
        <f>Calc!BB672</f>
        <v>243.89604452169718</v>
      </c>
      <c r="R672" s="77">
        <f>Calc!BC672</f>
        <v>5.4546379197833543</v>
      </c>
      <c r="S672" s="1">
        <f>Input!E672</f>
        <v>0</v>
      </c>
    </row>
    <row r="673" spans="1:19" s="156" customFormat="1" x14ac:dyDescent="0.2">
      <c r="A673" s="156">
        <f>Input!A673</f>
        <v>9186</v>
      </c>
      <c r="B673" s="156" t="str">
        <f>Input!B673</f>
        <v>Hu1-13</v>
      </c>
      <c r="C673" s="157">
        <f>Calc!O673*1000</f>
        <v>13710.636359953192</v>
      </c>
      <c r="D673" s="157">
        <f>Calc!P673*1000</f>
        <v>2.5790629012198876</v>
      </c>
      <c r="E673" s="157">
        <f>Calc!X673</f>
        <v>0.89592352018862054</v>
      </c>
      <c r="F673" s="157">
        <f>Calc!Y673</f>
        <v>8.9397368398283893E-3</v>
      </c>
      <c r="G673" s="157">
        <f>Calc!AN673</f>
        <v>1.0025132384745219</v>
      </c>
      <c r="H673" s="157">
        <f>Calc!AO673</f>
        <v>6.9257560824396184E-3</v>
      </c>
      <c r="I673" s="158">
        <f>Calc!AH673</f>
        <v>46879.026340933218</v>
      </c>
      <c r="J673" s="158">
        <f>Calc!AI673</f>
        <v>568.87215333794552</v>
      </c>
      <c r="K673" s="159">
        <f>Calc!AJ673</f>
        <v>2.8848772505289944</v>
      </c>
      <c r="L673" s="159">
        <f>Calc!AK673</f>
        <v>3.774229850254716</v>
      </c>
      <c r="M673" s="157">
        <f>Calc!AP673</f>
        <v>702.27660000000003</v>
      </c>
      <c r="N673" s="157" t="e">
        <f>Calc!AQ673</f>
        <v>#VALUE!</v>
      </c>
      <c r="O673" s="157">
        <f>Calc!AW673</f>
        <v>702.27480000000003</v>
      </c>
      <c r="P673" s="157">
        <f>Calc!AX673</f>
        <v>297.22995783059997</v>
      </c>
      <c r="Q673" s="159">
        <f>Calc!BB673</f>
        <v>20.995783226402999</v>
      </c>
      <c r="R673" s="159">
        <f>Calc!BC673</f>
        <v>32.643558078582643</v>
      </c>
      <c r="S673" s="156">
        <f>Input!E673</f>
        <v>0</v>
      </c>
    </row>
    <row r="674" spans="1:19" x14ac:dyDescent="0.2">
      <c r="A674" s="1">
        <f>Input!A674</f>
        <v>9762</v>
      </c>
      <c r="B674" s="1" t="str">
        <f>Input!B674</f>
        <v>Zoo-4 (3)</v>
      </c>
      <c r="C674" s="99">
        <f>Calc!O674*1000</f>
        <v>24.543686301936077</v>
      </c>
      <c r="D674" s="99">
        <f>Calc!P674*1000</f>
        <v>3.0834295776200264E-3</v>
      </c>
      <c r="E674" s="99">
        <f>Calc!X674</f>
        <v>1.1041752509464635</v>
      </c>
      <c r="F674" s="99">
        <f>Calc!Y674</f>
        <v>4.7503104834998085E-3</v>
      </c>
      <c r="G674" s="99">
        <f>Calc!AN674</f>
        <v>8.7640173432834798E-2</v>
      </c>
      <c r="H674" s="5">
        <f>Calc!AO674</f>
        <v>1.209251074544239E-3</v>
      </c>
      <c r="I674" s="8">
        <f>Calc!AH674</f>
        <v>5.9719234963033365</v>
      </c>
      <c r="J674" s="8">
        <f>Calc!AI674</f>
        <v>8.6309244007180402E-2</v>
      </c>
      <c r="K674" s="77">
        <f>Calc!AJ674</f>
        <v>250.17368799617535</v>
      </c>
      <c r="L674" s="77">
        <f>Calc!AK674</f>
        <v>6.1532133367433763</v>
      </c>
      <c r="M674" s="99">
        <f>Calc!AP674</f>
        <v>7.9183000000000003</v>
      </c>
      <c r="N674" s="99">
        <f>Calc!AQ674</f>
        <v>0.1177</v>
      </c>
      <c r="O674" s="99">
        <f>Calc!AW674</f>
        <v>6.9535999999999998</v>
      </c>
      <c r="P674" s="99">
        <f>Calc!AX674</f>
        <v>0.51484213329999995</v>
      </c>
      <c r="Q674" s="77">
        <f>Calc!BB674</f>
        <v>255.13897285648741</v>
      </c>
      <c r="R674" s="77">
        <f>Calc!BC674</f>
        <v>6.2863104657911606</v>
      </c>
      <c r="S674" s="1">
        <f>Input!E674</f>
        <v>0</v>
      </c>
    </row>
    <row r="675" spans="1:19" s="156" customFormat="1" x14ac:dyDescent="0.2">
      <c r="A675" s="156">
        <f>Input!A675</f>
        <v>9186</v>
      </c>
      <c r="B675" s="156" t="str">
        <f>Input!B675</f>
        <v>Hu1-13</v>
      </c>
      <c r="C675" s="157">
        <f>Calc!O675*1000</f>
        <v>13706.994388494621</v>
      </c>
      <c r="D675" s="157">
        <f>Calc!P675*1000</f>
        <v>2.7887581777577326</v>
      </c>
      <c r="E675" s="157">
        <f>Calc!X675</f>
        <v>0.9083923850213097</v>
      </c>
      <c r="F675" s="157">
        <f>Calc!Y675</f>
        <v>1.0520925248119062E-2</v>
      </c>
      <c r="G675" s="157">
        <f>Calc!AN675</f>
        <v>1.0039787393455617</v>
      </c>
      <c r="H675" s="157">
        <f>Calc!AO675</f>
        <v>6.6718513426804659E-3</v>
      </c>
      <c r="I675" s="158">
        <f>Calc!AH675</f>
        <v>46290.839662659266</v>
      </c>
      <c r="J675" s="158">
        <f>Calc!AI675</f>
        <v>618.04927390323621</v>
      </c>
      <c r="K675" s="159">
        <f>Calc!AJ675</f>
        <v>0.5309856667221613</v>
      </c>
      <c r="L675" s="159">
        <f>Calc!AK675</f>
        <v>2.5248841899004351</v>
      </c>
      <c r="M675" s="157" t="str">
        <f>Calc!AP675</f>
        <v>Out of range</v>
      </c>
      <c r="N675" s="157" t="e">
        <f>Calc!AQ675</f>
        <v>#VALUE!</v>
      </c>
      <c r="O675" s="157" t="str">
        <f>Calc!AW675</f>
        <v>Out of range</v>
      </c>
      <c r="P675" s="157">
        <f>Calc!AX675</f>
        <v>292.45663961640003</v>
      </c>
      <c r="Q675" s="159" t="e">
        <f>Calc!BB675</f>
        <v>#VALUE!</v>
      </c>
      <c r="R675" s="159" t="e">
        <f>Calc!BC675</f>
        <v>#VALUE!</v>
      </c>
      <c r="S675" s="156">
        <f>Input!E675</f>
        <v>0</v>
      </c>
    </row>
    <row r="676" spans="1:19" x14ac:dyDescent="0.2">
      <c r="A676" s="1">
        <f>Input!A676</f>
        <v>9763</v>
      </c>
      <c r="B676" s="1" t="str">
        <f>Input!B676</f>
        <v>GH17-05 2,6</v>
      </c>
      <c r="C676" s="99">
        <f>Calc!O676*1000</f>
        <v>160.19979052822055</v>
      </c>
      <c r="D676" s="99">
        <f>Calc!P676*1000</f>
        <v>9.3145094323165301E-3</v>
      </c>
      <c r="E676" s="99">
        <f>Calc!X676</f>
        <v>1.1315119752318987</v>
      </c>
      <c r="F676" s="99">
        <f>Calc!Y676</f>
        <v>3.9970931672755512E-3</v>
      </c>
      <c r="G676" s="99">
        <f>Calc!AN676</f>
        <v>3.8894833241188358E-2</v>
      </c>
      <c r="H676" s="5">
        <f>Calc!AO676</f>
        <v>3.9477611127287753E-4</v>
      </c>
      <c r="I676" s="8">
        <f>Calc!AH676</f>
        <v>16.905517986564259</v>
      </c>
      <c r="J676" s="8">
        <f>Calc!AI676</f>
        <v>0.18168082661215718</v>
      </c>
      <c r="K676" s="77">
        <f>Calc!AJ676</f>
        <v>38.040187096206822</v>
      </c>
      <c r="L676" s="77">
        <f>Calc!AK676</f>
        <v>1.5588326297439785</v>
      </c>
      <c r="M676" s="99">
        <f>Calc!AP676</f>
        <v>4.1692999999999998</v>
      </c>
      <c r="N676" s="99">
        <f>Calc!AQ676</f>
        <v>4.3499999999999997E-2</v>
      </c>
      <c r="O676" s="99">
        <f>Calc!AW676</f>
        <v>3.9868000000000001</v>
      </c>
      <c r="P676" s="99">
        <f>Calc!AX676</f>
        <v>0.1035592244</v>
      </c>
      <c r="Q676" s="77">
        <f>Calc!BB676</f>
        <v>38.471243837841811</v>
      </c>
      <c r="R676" s="77">
        <f>Calc!BC676</f>
        <v>1.5765369326285055</v>
      </c>
      <c r="S676" s="1">
        <f>Input!E676</f>
        <v>2.6</v>
      </c>
    </row>
    <row r="677" spans="1:19" s="156" customFormat="1" x14ac:dyDescent="0.2">
      <c r="A677" s="156">
        <f>Input!A677</f>
        <v>9186</v>
      </c>
      <c r="B677" s="156" t="str">
        <f>Input!B677</f>
        <v>Hu1-13</v>
      </c>
      <c r="C677" s="157">
        <f>Calc!O677*1000</f>
        <v>13712.870624127767</v>
      </c>
      <c r="D677" s="157">
        <f>Calc!P677*1000</f>
        <v>3.432723951287985</v>
      </c>
      <c r="E677" s="157">
        <f>Calc!X677</f>
        <v>0.92485624240416775</v>
      </c>
      <c r="F677" s="157">
        <f>Calc!Y677</f>
        <v>8.7710278874654473E-3</v>
      </c>
      <c r="G677" s="157">
        <f>Calc!AN677</f>
        <v>1.0054008311285352</v>
      </c>
      <c r="H677" s="157">
        <f>Calc!AO677</f>
        <v>5.9787703515617038E-3</v>
      </c>
      <c r="I677" s="158">
        <f>Calc!AH677</f>
        <v>45550.712922397586</v>
      </c>
      <c r="J677" s="158">
        <f>Calc!AI677</f>
        <v>509.76101350841685</v>
      </c>
      <c r="K677" s="159">
        <f>Calc!AJ677</f>
        <v>-0.73944257656277657</v>
      </c>
      <c r="L677" s="159">
        <f>Calc!AK677</f>
        <v>3.5657963857893775</v>
      </c>
      <c r="M677" s="157" t="str">
        <f>Calc!AP677</f>
        <v>Out of range</v>
      </c>
      <c r="N677" s="157" t="e">
        <f>Calc!AQ677</f>
        <v>#VALUE!</v>
      </c>
      <c r="O677" s="157" t="str">
        <f>Calc!AW677</f>
        <v>Out of range</v>
      </c>
      <c r="P677" s="157">
        <f>Calc!AX677</f>
        <v>202.92449185340001</v>
      </c>
      <c r="Q677" s="159" t="e">
        <f>Calc!BB677</f>
        <v>#VALUE!</v>
      </c>
      <c r="R677" s="159" t="e">
        <f>Calc!BC677</f>
        <v>#VALUE!</v>
      </c>
      <c r="S677" s="156">
        <f>Input!E677</f>
        <v>0</v>
      </c>
    </row>
    <row r="678" spans="1:19" x14ac:dyDescent="0.2">
      <c r="A678" s="1">
        <f>Input!A678</f>
        <v>9764</v>
      </c>
      <c r="B678" s="1" t="str">
        <f>Input!B678</f>
        <v>GH17-05 3,3</v>
      </c>
      <c r="C678" s="99">
        <f>Calc!O678*1000</f>
        <v>183.58349603711844</v>
      </c>
      <c r="D678" s="99">
        <f>Calc!P678*1000</f>
        <v>1.1045278967225241E-2</v>
      </c>
      <c r="E678" s="99">
        <f>Calc!X678</f>
        <v>0.7245986128571017</v>
      </c>
      <c r="F678" s="99">
        <f>Calc!Y678</f>
        <v>3.9404516086573218E-3</v>
      </c>
      <c r="G678" s="99">
        <f>Calc!AN678</f>
        <v>4.2271376768439124E-2</v>
      </c>
      <c r="H678" s="5">
        <f>Calc!AO678</f>
        <v>4.8341422179441892E-4</v>
      </c>
      <c r="I678" s="8">
        <f>Calc!AH678</f>
        <v>32.902095819267018</v>
      </c>
      <c r="J678" s="8">
        <f>Calc!AI678</f>
        <v>0.41663838813348397</v>
      </c>
      <c r="K678" s="77">
        <f>Calc!AJ678</f>
        <v>45.704150585462287</v>
      </c>
      <c r="L678" s="77">
        <f>Calc!AK678</f>
        <v>1.6615233526966415</v>
      </c>
      <c r="M678" s="99">
        <f>Calc!AP678</f>
        <v>4.5045999999999999</v>
      </c>
      <c r="N678" s="99">
        <f>Calc!AQ678</f>
        <v>4.8899999999999999E-2</v>
      </c>
      <c r="O678" s="99">
        <f>Calc!AW678</f>
        <v>4.4035000000000002</v>
      </c>
      <c r="P678" s="99">
        <f>Calc!AX678</f>
        <v>7.5436520899999998E-2</v>
      </c>
      <c r="Q678" s="77">
        <f>Calc!BB678</f>
        <v>46.276521075247622</v>
      </c>
      <c r="R678" s="77">
        <f>Calc!BC678</f>
        <v>1.6823601744716532</v>
      </c>
      <c r="S678" s="1">
        <f>Input!E678</f>
        <v>3.3</v>
      </c>
    </row>
    <row r="679" spans="1:19" s="156" customFormat="1" x14ac:dyDescent="0.2">
      <c r="A679" s="156">
        <f>Input!A679</f>
        <v>9186</v>
      </c>
      <c r="B679" s="156" t="str">
        <f>Input!B679</f>
        <v>Hu1-13</v>
      </c>
      <c r="C679" s="157">
        <f>Calc!O679*1000</f>
        <v>13712.870624127767</v>
      </c>
      <c r="D679" s="157">
        <f>Calc!P679*1000</f>
        <v>3.432723951287985</v>
      </c>
      <c r="E679" s="157">
        <f>Calc!X679</f>
        <v>0.92485624240416775</v>
      </c>
      <c r="F679" s="157">
        <f>Calc!Y679</f>
        <v>8.7710278874654473E-3</v>
      </c>
      <c r="G679" s="157">
        <f>Calc!AN679</f>
        <v>1.0054008311285352</v>
      </c>
      <c r="H679" s="157">
        <f>Calc!AO679</f>
        <v>5.9787703515617038E-3</v>
      </c>
      <c r="I679" s="158">
        <f>Calc!AH679</f>
        <v>45550.712922397586</v>
      </c>
      <c r="J679" s="158">
        <f>Calc!AI679</f>
        <v>509.76101350841685</v>
      </c>
      <c r="K679" s="159">
        <f>Calc!AJ679</f>
        <v>-0.73944257656277657</v>
      </c>
      <c r="L679" s="159">
        <f>Calc!AK679</f>
        <v>3.5657963857893775</v>
      </c>
      <c r="M679" s="157" t="str">
        <f>Calc!AP679</f>
        <v>Out of range</v>
      </c>
      <c r="N679" s="157" t="e">
        <f>Calc!AQ679</f>
        <v>#VALUE!</v>
      </c>
      <c r="O679" s="157" t="str">
        <f>Calc!AW679</f>
        <v>Out of range</v>
      </c>
      <c r="P679" s="157">
        <f>Calc!AX679</f>
        <v>248.90324154199999</v>
      </c>
      <c r="Q679" s="159" t="e">
        <f>Calc!BB679</f>
        <v>#VALUE!</v>
      </c>
      <c r="R679" s="159" t="e">
        <f>Calc!BC679</f>
        <v>#VALUE!</v>
      </c>
      <c r="S679" s="156">
        <f>Input!E679</f>
        <v>0</v>
      </c>
    </row>
    <row r="681" spans="1:19" s="156" customFormat="1" x14ac:dyDescent="0.2">
      <c r="A681" s="156">
        <f>Input!A681</f>
        <v>9186</v>
      </c>
      <c r="B681" s="156" t="str">
        <f>Input!B681</f>
        <v>Hu1-13</v>
      </c>
      <c r="C681" s="157">
        <f>Calc!O681*1000</f>
        <v>13715.054391373578</v>
      </c>
      <c r="D681" s="157">
        <f>Calc!P681*1000</f>
        <v>1.5251008561261814</v>
      </c>
      <c r="E681" s="157">
        <f>Calc!X681</f>
        <v>0.91152225641007101</v>
      </c>
      <c r="F681" s="157">
        <f>Calc!Y681</f>
        <v>2.016289963763325E-2</v>
      </c>
      <c r="G681" s="157">
        <f>Calc!AN681</f>
        <v>1.0043917686090751</v>
      </c>
      <c r="H681" s="157">
        <f>Calc!AO681</f>
        <v>1.8354162668102681E-2</v>
      </c>
      <c r="I681" s="158">
        <f>Calc!AH681</f>
        <v>46178.007953708249</v>
      </c>
      <c r="J681" s="158">
        <f>Calc!AI681</f>
        <v>1324.929913875684</v>
      </c>
      <c r="K681" s="159">
        <f>Calc!AJ681</f>
        <v>2.769977524770928</v>
      </c>
      <c r="L681" s="159">
        <f>Calc!AK681</f>
        <v>2.55646657617537</v>
      </c>
      <c r="M681" s="157" t="str">
        <f>Calc!AP681</f>
        <v>Out of range</v>
      </c>
      <c r="N681" s="157" t="e">
        <f>Calc!AQ681</f>
        <v>#VALUE!</v>
      </c>
      <c r="O681" s="157" t="str">
        <f>Calc!AW681</f>
        <v>Out of range</v>
      </c>
      <c r="P681" s="157">
        <f>Calc!AX681</f>
        <v>251.2356797642</v>
      </c>
      <c r="Q681" s="159" t="e">
        <f>Calc!BB681</f>
        <v>#VALUE!</v>
      </c>
      <c r="R681" s="159" t="e">
        <f>Calc!BC681</f>
        <v>#VALUE!</v>
      </c>
      <c r="S681" s="156">
        <f>Input!E681</f>
        <v>0</v>
      </c>
    </row>
    <row r="682" spans="1:19" x14ac:dyDescent="0.2">
      <c r="A682" s="1">
        <f>Input!A682</f>
        <v>9769</v>
      </c>
      <c r="B682" s="1" t="str">
        <f>Input!B682</f>
        <v>CH-3-5,5</v>
      </c>
      <c r="C682" s="99">
        <f>Calc!O682*1000</f>
        <v>144.95189613283395</v>
      </c>
      <c r="D682" s="99">
        <f>Calc!P682*1000</f>
        <v>2.4361683620573223E-2</v>
      </c>
      <c r="E682" s="99">
        <f>Calc!X682</f>
        <v>0.58743520435741103</v>
      </c>
      <c r="F682" s="99">
        <f>Calc!Y682</f>
        <v>5.3018462441907013E-3</v>
      </c>
      <c r="G682" s="99">
        <f>Calc!AN682</f>
        <v>9.5210405331568854E-2</v>
      </c>
      <c r="H682" s="5">
        <f>Calc!AO682</f>
        <v>1.6427230444364545E-3</v>
      </c>
      <c r="I682" s="8">
        <f>Calc!AH682</f>
        <v>72.293990362623333</v>
      </c>
      <c r="J682" s="8">
        <f>Calc!AI682</f>
        <v>1.4076307566448547</v>
      </c>
      <c r="K682" s="77">
        <f>Calc!AJ682</f>
        <v>31.192382335909706</v>
      </c>
      <c r="L682" s="77">
        <f>Calc!AK682</f>
        <v>8.0075206455321322</v>
      </c>
      <c r="M682" s="99">
        <f>Calc!AP682</f>
        <v>10.573499999999999</v>
      </c>
      <c r="N682" s="99">
        <f>Calc!AQ682</f>
        <v>0.21099999999999999</v>
      </c>
      <c r="O682" s="99">
        <f>Calc!AW682</f>
        <v>10.4682</v>
      </c>
      <c r="P682" s="99">
        <f>Calc!AX682</f>
        <v>0.19772773960000001</v>
      </c>
      <c r="Q682" s="77">
        <f>Calc!BB682</f>
        <v>32.129036424067742</v>
      </c>
      <c r="R682" s="77">
        <f>Calc!BC682</f>
        <v>8.2479923882163639</v>
      </c>
      <c r="S682" s="1">
        <f>Input!E682</f>
        <v>5.5</v>
      </c>
    </row>
    <row r="683" spans="1:19" s="156" customFormat="1" x14ac:dyDescent="0.2">
      <c r="A683" s="156">
        <f>Input!A683</f>
        <v>9186</v>
      </c>
      <c r="B683" s="156" t="str">
        <f>Input!B683</f>
        <v>Hu1-13</v>
      </c>
      <c r="C683" s="157">
        <f>Calc!O683*1000</f>
        <v>13717.399554961517</v>
      </c>
      <c r="D683" s="157">
        <f>Calc!P683*1000</f>
        <v>6.7405385344370075</v>
      </c>
      <c r="E683" s="157">
        <f>Calc!X683</f>
        <v>0.96628902588456267</v>
      </c>
      <c r="F683" s="157">
        <f>Calc!Y683</f>
        <v>2.3825430849797841E-2</v>
      </c>
      <c r="G683" s="157">
        <f>Calc!AN683</f>
        <v>1.0097129883708718</v>
      </c>
      <c r="H683" s="157">
        <f>Calc!AO683</f>
        <v>1.4967671768943692E-2</v>
      </c>
      <c r="I683" s="158">
        <f>Calc!AH683</f>
        <v>43799.028396860791</v>
      </c>
      <c r="J683" s="158">
        <f>Calc!AI683</f>
        <v>1259.8976886637201</v>
      </c>
      <c r="K683" s="159">
        <f>Calc!AJ683</f>
        <v>2.3703439469624499</v>
      </c>
      <c r="L683" s="159">
        <f>Calc!AK683</f>
        <v>6.4591638017633271</v>
      </c>
      <c r="M683" s="157" t="str">
        <f>Calc!AP683</f>
        <v>Out of range</v>
      </c>
      <c r="N683" s="157" t="e">
        <f>Calc!AQ683</f>
        <v>#VALUE!</v>
      </c>
      <c r="O683" s="157" t="str">
        <f>Calc!AW683</f>
        <v>Out of range</v>
      </c>
      <c r="P683" s="157">
        <f>Calc!AX683</f>
        <v>266.45510647290001</v>
      </c>
      <c r="Q683" s="159" t="e">
        <f>Calc!BB683</f>
        <v>#VALUE!</v>
      </c>
      <c r="R683" s="159" t="e">
        <f>Calc!BC683</f>
        <v>#VALUE!</v>
      </c>
      <c r="S683" s="156">
        <f>Input!E683</f>
        <v>0</v>
      </c>
    </row>
    <row r="684" spans="1:19" x14ac:dyDescent="0.2">
      <c r="A684" s="1">
        <f>Input!A684</f>
        <v>9770</v>
      </c>
      <c r="B684" s="1" t="str">
        <f>Input!B684</f>
        <v>CH-3-3,5</v>
      </c>
      <c r="C684" s="99">
        <f>Calc!O684*1000</f>
        <v>139.79520128879554</v>
      </c>
      <c r="D684" s="99">
        <f>Calc!P684*1000</f>
        <v>7.4396898509155082E-2</v>
      </c>
      <c r="E684" s="99">
        <f>Calc!X684</f>
        <v>0.88615286790277636</v>
      </c>
      <c r="F684" s="99">
        <f>Calc!Y684</f>
        <v>4.9272402059061682E-3</v>
      </c>
      <c r="G684" s="99">
        <f>Calc!AN684</f>
        <v>9.7160348298933413E-2</v>
      </c>
      <c r="H684" s="5">
        <f>Calc!AO684</f>
        <v>1.5021375804509561E-3</v>
      </c>
      <c r="I684" s="8">
        <f>Calc!AH684</f>
        <v>47.442841867071309</v>
      </c>
      <c r="J684" s="8">
        <f>Calc!AI684</f>
        <v>0.77907033351177102</v>
      </c>
      <c r="K684" s="77">
        <f>Calc!AJ684</f>
        <v>35.591643690352505</v>
      </c>
      <c r="L684" s="77">
        <f>Calc!AK684</f>
        <v>7.130859862654999</v>
      </c>
      <c r="M684" s="99">
        <f>Calc!AP684</f>
        <v>10.7521</v>
      </c>
      <c r="N684" s="99">
        <f>Calc!AQ684</f>
        <v>0.193</v>
      </c>
      <c r="O684" s="99">
        <f>Calc!AW684</f>
        <v>10.588100000000001</v>
      </c>
      <c r="P684" s="99">
        <f>Calc!AX684</f>
        <v>0.21737169949999999</v>
      </c>
      <c r="Q684" s="77">
        <f>Calc!BB684</f>
        <v>36.672825438938546</v>
      </c>
      <c r="R684" s="77">
        <f>Calc!BC684</f>
        <v>7.3475114185657482</v>
      </c>
      <c r="S684" s="1">
        <f>Input!E684</f>
        <v>3.5</v>
      </c>
    </row>
    <row r="685" spans="1:19" s="156" customFormat="1" x14ac:dyDescent="0.2">
      <c r="A685" s="156">
        <f>Input!A685</f>
        <v>9186</v>
      </c>
      <c r="B685" s="156" t="str">
        <f>Input!B685</f>
        <v>Hu1-13</v>
      </c>
      <c r="C685" s="157">
        <f>Calc!O685*1000</f>
        <v>13717.410787009971</v>
      </c>
      <c r="D685" s="157">
        <f>Calc!P685*1000</f>
        <v>7.4085485044373982</v>
      </c>
      <c r="E685" s="157">
        <f>Calc!X685</f>
        <v>0.9167331202436102</v>
      </c>
      <c r="F685" s="157">
        <f>Calc!Y685</f>
        <v>1.8654130804527394E-2</v>
      </c>
      <c r="G685" s="157">
        <f>Calc!AN685</f>
        <v>1.0162253347954213</v>
      </c>
      <c r="H685" s="157">
        <f>Calc!AO685</f>
        <v>1.0480090691432778E-2</v>
      </c>
      <c r="I685" s="158">
        <f>Calc!AH685</f>
        <v>46464.474780724369</v>
      </c>
      <c r="J685" s="158">
        <f>Calc!AI685</f>
        <v>1059.6775913948386</v>
      </c>
      <c r="K685" s="159">
        <f>Calc!AJ685</f>
        <v>-1.8948806004472907</v>
      </c>
      <c r="L685" s="159">
        <f>Calc!AK685</f>
        <v>5.0465101798128762</v>
      </c>
      <c r="M685" s="157" t="str">
        <f>Calc!AP685</f>
        <v>Out of range</v>
      </c>
      <c r="N685" s="157" t="e">
        <f>Calc!AQ685</f>
        <v>#VALUE!</v>
      </c>
      <c r="O685" s="157" t="str">
        <f>Calc!AW685</f>
        <v>Out of range</v>
      </c>
      <c r="P685" s="157">
        <f>Calc!AX685</f>
        <v>141.23931856620001</v>
      </c>
      <c r="Q685" s="159" t="e">
        <f>Calc!BB685</f>
        <v>#VALUE!</v>
      </c>
      <c r="R685" s="159" t="e">
        <f>Calc!BC685</f>
        <v>#VALUE!</v>
      </c>
      <c r="S685" s="156">
        <f>Input!E685</f>
        <v>0</v>
      </c>
    </row>
    <row r="686" spans="1:19" x14ac:dyDescent="0.2">
      <c r="A686" s="1">
        <f>Input!A686</f>
        <v>9771</v>
      </c>
      <c r="B686" s="1" t="str">
        <f>Input!B686</f>
        <v>CH-3-4,5</v>
      </c>
      <c r="C686" s="99">
        <f>Calc!O686*1000</f>
        <v>157.0475161579561</v>
      </c>
      <c r="D686" s="99">
        <f>Calc!P686*1000</f>
        <v>9.220181596259508E-2</v>
      </c>
      <c r="E686" s="99">
        <f>Calc!X686</f>
        <v>1.3568832843938377</v>
      </c>
      <c r="F686" s="99">
        <f>Calc!Y686</f>
        <v>8.7130042049436557E-3</v>
      </c>
      <c r="G686" s="99">
        <f>Calc!AN686</f>
        <v>9.9499923998069562E-2</v>
      </c>
      <c r="H686" s="5">
        <f>Calc!AO686</f>
        <v>1.6277489984158451E-3</v>
      </c>
      <c r="I686" s="8">
        <f>Calc!AH686</f>
        <v>35.782845589711059</v>
      </c>
      <c r="J686" s="8">
        <f>Calc!AI686</f>
        <v>0.62851174656177622</v>
      </c>
      <c r="K686" s="77">
        <f>Calc!AJ686</f>
        <v>51.978545248807961</v>
      </c>
      <c r="L686" s="77">
        <f>Calc!AK686</f>
        <v>10.889917664545866</v>
      </c>
      <c r="M686" s="99">
        <f>Calc!AP686</f>
        <v>10.8413</v>
      </c>
      <c r="N686" s="99">
        <f>Calc!AQ686</f>
        <v>0.21199999999999999</v>
      </c>
      <c r="O686" s="99">
        <f>Calc!AW686</f>
        <v>10.6213</v>
      </c>
      <c r="P686" s="99">
        <f>Calc!AX686</f>
        <v>0.23105196829999999</v>
      </c>
      <c r="Q686" s="77">
        <f>Calc!BB686</f>
        <v>53.562544237560878</v>
      </c>
      <c r="R686" s="77">
        <f>Calc!BC686</f>
        <v>11.221832532443273</v>
      </c>
      <c r="S686" s="1">
        <f>Input!E686</f>
        <v>4.5</v>
      </c>
    </row>
    <row r="687" spans="1:19" s="156" customFormat="1" x14ac:dyDescent="0.2">
      <c r="A687" s="156">
        <f>Input!A687</f>
        <v>9186</v>
      </c>
      <c r="B687" s="156" t="str">
        <f>Input!B687</f>
        <v>Hu1-13</v>
      </c>
      <c r="C687" s="157">
        <f>Calc!O687*1000</f>
        <v>13711.730344811886</v>
      </c>
      <c r="D687" s="157">
        <f>Calc!P687*1000</f>
        <v>7.323164951416099</v>
      </c>
      <c r="E687" s="157">
        <f>Calc!X687</f>
        <v>0.89871169185246902</v>
      </c>
      <c r="F687" s="157">
        <f>Calc!Y687</f>
        <v>2.1736314181922581E-2</v>
      </c>
      <c r="G687" s="157">
        <f>Calc!AN687</f>
        <v>1.0174974256828564</v>
      </c>
      <c r="H687" s="157">
        <f>Calc!AO687</f>
        <v>1.3593553391921212E-2</v>
      </c>
      <c r="I687" s="158">
        <f>Calc!AH687</f>
        <v>47435.88237543885</v>
      </c>
      <c r="J687" s="158">
        <f>Calc!AI687</f>
        <v>1310.4374540383565</v>
      </c>
      <c r="K687" s="159">
        <f>Calc!AJ687</f>
        <v>2.2052698735373077</v>
      </c>
      <c r="L687" s="159">
        <f>Calc!AK687</f>
        <v>6.2898446085725785</v>
      </c>
      <c r="M687" s="157" t="str">
        <f>Calc!AP687</f>
        <v>Out of range</v>
      </c>
      <c r="N687" s="157" t="e">
        <f>Calc!AQ687</f>
        <v>#VALUE!</v>
      </c>
      <c r="O687" s="157" t="str">
        <f>Calc!AW687</f>
        <v>Out of range</v>
      </c>
      <c r="P687" s="157">
        <f>Calc!AX687</f>
        <v>241.98988626170001</v>
      </c>
      <c r="Q687" s="159" t="e">
        <f>Calc!BB687</f>
        <v>#VALUE!</v>
      </c>
      <c r="R687" s="159" t="e">
        <f>Calc!BC687</f>
        <v>#VALUE!</v>
      </c>
      <c r="S687" s="156">
        <f>Input!E687</f>
        <v>0</v>
      </c>
    </row>
    <row r="688" spans="1:19" x14ac:dyDescent="0.2">
      <c r="A688" s="1">
        <f>Input!A688</f>
        <v>9750</v>
      </c>
      <c r="B688" s="1" t="str">
        <f>Input!B688</f>
        <v>E6-220</v>
      </c>
      <c r="C688" s="99">
        <f>Calc!O688*1000</f>
        <v>320.09368286373245</v>
      </c>
      <c r="D688" s="99">
        <f>Calc!P688*1000</f>
        <v>6.2702557415133559E-2</v>
      </c>
      <c r="E688" s="99">
        <f>Calc!X688</f>
        <v>3.2678861162151428E-2</v>
      </c>
      <c r="F688" s="99">
        <f>Calc!Y688</f>
        <v>7.3517693838399771E-4</v>
      </c>
      <c r="G688" s="99">
        <f>Calc!AN688</f>
        <v>0.98660611290264066</v>
      </c>
      <c r="H688" s="5">
        <f>Calc!AO688</f>
        <v>8.4356653448537811E-3</v>
      </c>
      <c r="I688" s="8">
        <f>Calc!AH688</f>
        <v>29909.934828987902</v>
      </c>
      <c r="J688" s="8">
        <f>Calc!AI688</f>
        <v>719.81918949268584</v>
      </c>
      <c r="K688" s="77">
        <f>Calc!AJ688</f>
        <v>24.828248395848185</v>
      </c>
      <c r="L688" s="77">
        <f>Calc!AK688</f>
        <v>6.4454043869484696</v>
      </c>
      <c r="M688" s="99">
        <f>Calc!AP688</f>
        <v>338.41129999999998</v>
      </c>
      <c r="N688" s="99">
        <f>Calc!AQ688</f>
        <v>33.375700000000002</v>
      </c>
      <c r="O688" s="99">
        <f>Calc!AW688</f>
        <v>338.40879999999999</v>
      </c>
      <c r="P688" s="99">
        <f>Calc!AX688</f>
        <v>28.433582950000002</v>
      </c>
      <c r="Q688" s="77">
        <f>Calc!BB688</f>
        <v>64.613724682438374</v>
      </c>
      <c r="R688" s="77">
        <f>Calc!BC688</f>
        <v>17.559009848549032</v>
      </c>
      <c r="S688" s="1">
        <f>Input!E688</f>
        <v>220</v>
      </c>
    </row>
    <row r="689" spans="1:19" s="156" customFormat="1" x14ac:dyDescent="0.2">
      <c r="A689" s="156">
        <f>Input!A689</f>
        <v>9186</v>
      </c>
      <c r="B689" s="156" t="str">
        <f>Input!B689</f>
        <v>Hu1-13</v>
      </c>
      <c r="C689" s="157">
        <f>Calc!O689*1000</f>
        <v>13709.513448151713</v>
      </c>
      <c r="D689" s="157">
        <f>Calc!P689*1000</f>
        <v>6.7641743200256181</v>
      </c>
      <c r="E689" s="157">
        <f>Calc!X689</f>
        <v>0.96024213007005765</v>
      </c>
      <c r="F689" s="157">
        <f>Calc!Y689</f>
        <v>1.93579224551268E-2</v>
      </c>
      <c r="G689" s="157">
        <f>Calc!AN689</f>
        <v>1.0082704416463202</v>
      </c>
      <c r="H689" s="157">
        <f>Calc!AO689</f>
        <v>1.3785855060491792E-2</v>
      </c>
      <c r="I689" s="158">
        <f>Calc!AH689</f>
        <v>43986.571582645731</v>
      </c>
      <c r="J689" s="158">
        <f>Calc!AI689</f>
        <v>1071.2364671581743</v>
      </c>
      <c r="K689" s="159">
        <f>Calc!AJ689</f>
        <v>-4.3366413760475009</v>
      </c>
      <c r="L689" s="159">
        <f>Calc!AK689</f>
        <v>6.02237550393275</v>
      </c>
      <c r="M689" s="157" t="str">
        <f>Calc!AP689</f>
        <v>Out of range</v>
      </c>
      <c r="N689" s="157" t="e">
        <f>Calc!AQ689</f>
        <v>#VALUE!</v>
      </c>
      <c r="O689" s="157" t="str">
        <f>Calc!AW689</f>
        <v>Out of range</v>
      </c>
      <c r="P689" s="157">
        <f>Calc!AX689</f>
        <v>209.73187552319999</v>
      </c>
      <c r="Q689" s="159" t="e">
        <f>Calc!BB689</f>
        <v>#VALUE!</v>
      </c>
      <c r="R689" s="159" t="e">
        <f>Calc!BC689</f>
        <v>#VALUE!</v>
      </c>
      <c r="S689" s="156">
        <f>Input!E689</f>
        <v>0</v>
      </c>
    </row>
    <row r="690" spans="1:19" x14ac:dyDescent="0.2">
      <c r="A690" s="1">
        <f>Input!A690</f>
        <v>9751</v>
      </c>
      <c r="B690" s="1" t="str">
        <f>Input!B690</f>
        <v>E6-31,5</v>
      </c>
      <c r="C690" s="99">
        <f>Calc!O690*1000</f>
        <v>106.0664299934695</v>
      </c>
      <c r="D690" s="99">
        <f>Calc!P690*1000</f>
        <v>7.1347822227552926E-2</v>
      </c>
      <c r="E690" s="99">
        <f>Calc!X690</f>
        <v>-5.76886436836039E-2</v>
      </c>
      <c r="F690" s="99">
        <f>Calc!Y690</f>
        <v>0.13477044940917357</v>
      </c>
      <c r="G690" s="99">
        <f>Calc!AN690</f>
        <v>0.98067734438433629</v>
      </c>
      <c r="H690" s="5">
        <f>Calc!AO690</f>
        <v>1.3055737424579102E-2</v>
      </c>
      <c r="I690" s="8">
        <f>Calc!AH690</f>
        <v>-5552.1375408847471</v>
      </c>
      <c r="J690" s="8">
        <f>Calc!AI690</f>
        <v>-12970.944407823546</v>
      </c>
      <c r="K690" s="77">
        <f>Calc!AJ690</f>
        <v>81.253856680353337</v>
      </c>
      <c r="L690" s="77">
        <f>Calc!AK690</f>
        <v>32.739836803152478</v>
      </c>
      <c r="M690" s="99">
        <f>Calc!AP690</f>
        <v>239.9239</v>
      </c>
      <c r="N690" s="99" t="e">
        <f>Calc!AQ690</f>
        <v>#VALUE!</v>
      </c>
      <c r="O690" s="99">
        <f>Calc!AW690</f>
        <v>239.93639999999999</v>
      </c>
      <c r="P690" s="99">
        <f>Calc!AX690</f>
        <v>43.488199329399997</v>
      </c>
      <c r="Q690" s="77">
        <f>Calc!BB690</f>
        <v>160.08589809024645</v>
      </c>
      <c r="R690" s="77">
        <f>Calc!BC690</f>
        <v>67.438131649017734</v>
      </c>
      <c r="S690" s="1">
        <f>Input!E690</f>
        <v>31.5</v>
      </c>
    </row>
    <row r="691" spans="1:19" s="156" customFormat="1" x14ac:dyDescent="0.2">
      <c r="A691" s="156">
        <f>Input!A691</f>
        <v>9186</v>
      </c>
      <c r="B691" s="156" t="str">
        <f>Input!B691</f>
        <v>Hu1-13</v>
      </c>
      <c r="C691" s="157">
        <f>Calc!O691*1000</f>
        <v>13718.960992735125</v>
      </c>
      <c r="D691" s="157">
        <f>Calc!P691*1000</f>
        <v>7.1849981039746416</v>
      </c>
      <c r="E691" s="157">
        <f>Calc!X691</f>
        <v>0.87508814618640562</v>
      </c>
      <c r="F691" s="157">
        <f>Calc!Y691</f>
        <v>2.2282175669207586E-2</v>
      </c>
      <c r="G691" s="157">
        <f>Calc!AN691</f>
        <v>1.0071917431864741</v>
      </c>
      <c r="H691" s="157">
        <f>Calc!AO691</f>
        <v>9.652972754724324E-3</v>
      </c>
      <c r="I691" s="158">
        <f>Calc!AH691</f>
        <v>48248.450372335006</v>
      </c>
      <c r="J691" s="158">
        <f>Calc!AI691</f>
        <v>1312.4401116391687</v>
      </c>
      <c r="K691" s="159">
        <f>Calc!AJ691</f>
        <v>-2.1384900793381956</v>
      </c>
      <c r="L691" s="159">
        <f>Calc!AK691</f>
        <v>7.2957223522640824</v>
      </c>
      <c r="M691" s="157" t="str">
        <f>Calc!AP691</f>
        <v>Out of range</v>
      </c>
      <c r="N691" s="157" t="e">
        <f>Calc!AQ691</f>
        <v>#VALUE!</v>
      </c>
      <c r="O691" s="157" t="str">
        <f>Calc!AW691</f>
        <v>Out of range</v>
      </c>
      <c r="P691" s="157">
        <f>Calc!AX691</f>
        <v>251.9831330403</v>
      </c>
      <c r="Q691" s="159" t="e">
        <f>Calc!BB691</f>
        <v>#VALUE!</v>
      </c>
      <c r="R691" s="159" t="e">
        <f>Calc!BC691</f>
        <v>#VALUE!</v>
      </c>
      <c r="S691" s="156">
        <f>Input!E691</f>
        <v>0</v>
      </c>
    </row>
    <row r="692" spans="1:19" x14ac:dyDescent="0.2">
      <c r="A692" s="1">
        <f>Input!A692</f>
        <v>9752</v>
      </c>
      <c r="B692" s="1" t="str">
        <f>Input!B692</f>
        <v>E6-7,5</v>
      </c>
      <c r="C692" s="99">
        <f>Calc!O692*1000</f>
        <v>877.41425198572347</v>
      </c>
      <c r="D692" s="99">
        <f>Calc!P692*1000</f>
        <v>0.39345157238675316</v>
      </c>
      <c r="E692" s="99">
        <f>Calc!X692</f>
        <v>-6.7150574605951132E-3</v>
      </c>
      <c r="F692" s="99">
        <f>Calc!Y692</f>
        <v>-2.0571260675222869E-4</v>
      </c>
      <c r="G692" s="99">
        <f>Calc!AN692</f>
        <v>0.91098356849387796</v>
      </c>
      <c r="H692" s="5">
        <f>Calc!AO692</f>
        <v>3.3554356115773074E-3</v>
      </c>
      <c r="I692" s="8">
        <f>Calc!AH692</f>
        <v>-365734.94797270693</v>
      </c>
      <c r="J692" s="8">
        <f>Calc!AI692</f>
        <v>-11283.619144088672</v>
      </c>
      <c r="K692" s="77">
        <f>Calc!AJ692</f>
        <v>1.9814116669945037</v>
      </c>
      <c r="L692" s="77">
        <f>Calc!AK692</f>
        <v>2.7358765156443408</v>
      </c>
      <c r="M692" s="99">
        <f>Calc!AP692</f>
        <v>261.33499999999998</v>
      </c>
      <c r="N692" s="99">
        <f>Calc!AQ692</f>
        <v>5.4634999999999998</v>
      </c>
      <c r="O692" s="99">
        <f>Calc!AW692</f>
        <v>261.33519999999999</v>
      </c>
      <c r="P692" s="99">
        <f>Calc!AX692</f>
        <v>4.7497714666000004</v>
      </c>
      <c r="Q692" s="77">
        <f>Calc!BB692</f>
        <v>4.147149494966671</v>
      </c>
      <c r="R692" s="77">
        <f>Calc!BC692</f>
        <v>5.7265359444332562</v>
      </c>
      <c r="S692" s="1">
        <f>Input!E692</f>
        <v>7.5</v>
      </c>
    </row>
    <row r="693" spans="1:19" s="156" customFormat="1" x14ac:dyDescent="0.2">
      <c r="A693" s="156">
        <f>Input!A693</f>
        <v>9186</v>
      </c>
      <c r="B693" s="156" t="str">
        <f>Input!B693</f>
        <v>Hu1-13</v>
      </c>
      <c r="C693" s="157">
        <f>Calc!O693*1000</f>
        <v>13716.3722861345</v>
      </c>
      <c r="D693" s="157">
        <f>Calc!P693*1000</f>
        <v>8.0881515840242226</v>
      </c>
      <c r="E693" s="157">
        <f>Calc!X693</f>
        <v>0.96189967096892948</v>
      </c>
      <c r="F693" s="157">
        <f>Calc!Y693</f>
        <v>1.445109204978662E-2</v>
      </c>
      <c r="G693" s="157">
        <f>Calc!AN693</f>
        <v>1.0038874376888598</v>
      </c>
      <c r="H693" s="157">
        <f>Calc!AO693</f>
        <v>6.5167413871396436E-3</v>
      </c>
      <c r="I693" s="158">
        <f>Calc!AH693</f>
        <v>43741.764679634369</v>
      </c>
      <c r="J693" s="158">
        <f>Calc!AI693</f>
        <v>715.41157423380935</v>
      </c>
      <c r="K693" s="159">
        <f>Calc!AJ693</f>
        <v>0.60642926786003137</v>
      </c>
      <c r="L693" s="159">
        <f>Calc!AK693</f>
        <v>6.7734953748374762</v>
      </c>
      <c r="M693" s="157" t="str">
        <f>Calc!AP693</f>
        <v>Out of range</v>
      </c>
      <c r="N693" s="157" t="e">
        <f>Calc!AQ693</f>
        <v>#VALUE!</v>
      </c>
      <c r="O693" s="157" t="str">
        <f>Calc!AW693</f>
        <v>Out of range</v>
      </c>
      <c r="P693" s="157">
        <f>Calc!AX693</f>
        <v>272.69646909490001</v>
      </c>
      <c r="Q693" s="159" t="e">
        <f>Calc!BB693</f>
        <v>#VALUE!</v>
      </c>
      <c r="R693" s="159" t="e">
        <f>Calc!BC693</f>
        <v>#VALUE!</v>
      </c>
      <c r="S693" s="156">
        <f>Input!E693</f>
        <v>0</v>
      </c>
    </row>
    <row r="694" spans="1:19" x14ac:dyDescent="0.2">
      <c r="A694" s="1" t="s">
        <v>836</v>
      </c>
    </row>
    <row r="695" spans="1:19" s="156" customFormat="1" x14ac:dyDescent="0.2">
      <c r="A695" s="156">
        <f>Input!A695</f>
        <v>9186</v>
      </c>
      <c r="B695" s="156" t="str">
        <f>Input!B695</f>
        <v>Hu1-13</v>
      </c>
      <c r="C695" s="157">
        <f>Calc!O695*1000</f>
        <v>13705.375785850967</v>
      </c>
      <c r="D695" s="157">
        <f>Calc!P695*1000</f>
        <v>6.9500283864590804</v>
      </c>
      <c r="E695" s="157">
        <f>Calc!X695</f>
        <v>0.88237998811856078</v>
      </c>
      <c r="F695" s="157">
        <f>Calc!Y695</f>
        <v>1.5404738167470521E-2</v>
      </c>
      <c r="G695" s="157">
        <f>Calc!AN695</f>
        <v>1.0025042266062378</v>
      </c>
      <c r="H695" s="157">
        <f>Calc!AO695</f>
        <v>5.7082001531843091E-3</v>
      </c>
      <c r="I695" s="158">
        <f>Calc!AH695</f>
        <v>47579.875629426286</v>
      </c>
      <c r="J695" s="158">
        <f>Calc!AI695</f>
        <v>873.38748754903884</v>
      </c>
      <c r="K695" s="159">
        <f>Calc!AJ695</f>
        <v>1.6447302253119744</v>
      </c>
      <c r="L695" s="159">
        <f>Calc!AK695</f>
        <v>2.3981261243239484</v>
      </c>
      <c r="M695" s="157" t="str">
        <f>Calc!AP695</f>
        <v>Out of range</v>
      </c>
      <c r="N695" s="157" t="e">
        <f>Calc!AQ695</f>
        <v>#VALUE!</v>
      </c>
      <c r="O695" s="157" t="str">
        <f>Calc!AW695</f>
        <v>Out of range</v>
      </c>
      <c r="P695" s="157">
        <f>Calc!AX695</f>
        <v>310.59755733970002</v>
      </c>
      <c r="Q695" s="159" t="e">
        <f>Calc!BB695</f>
        <v>#VALUE!</v>
      </c>
      <c r="R695" s="159" t="e">
        <f>Calc!BC695</f>
        <v>#VALUE!</v>
      </c>
      <c r="S695" s="156">
        <f>Input!E695</f>
        <v>0</v>
      </c>
    </row>
    <row r="696" spans="1:19" x14ac:dyDescent="0.2">
      <c r="A696" s="1">
        <f>Input!A696</f>
        <v>9769</v>
      </c>
      <c r="B696" s="1" t="str">
        <f>Input!B696</f>
        <v>CH-3-5,5</v>
      </c>
      <c r="C696" s="99">
        <f>Calc!O696*1000</f>
        <v>144.99298955974274</v>
      </c>
      <c r="D696" s="99">
        <f>Calc!P696*1000</f>
        <v>5.6975258061995632E-2</v>
      </c>
      <c r="E696" s="99">
        <f>Calc!X696</f>
        <v>0.55935057777507968</v>
      </c>
      <c r="F696" s="99">
        <f>Calc!Y696</f>
        <v>2.8163475462323474E-3</v>
      </c>
      <c r="G696" s="99">
        <f>Calc!AN696</f>
        <v>9.4520900164582616E-2</v>
      </c>
      <c r="H696" s="5">
        <f>Calc!AO696</f>
        <v>2.209383017854586E-3</v>
      </c>
      <c r="I696" s="8">
        <f>Calc!AH696</f>
        <v>75.276540344712799</v>
      </c>
      <c r="J696" s="8">
        <f>Calc!AI696</f>
        <v>1.7996706080944582</v>
      </c>
      <c r="K696" s="77">
        <f>Calc!AJ696</f>
        <v>36.141233088766491</v>
      </c>
      <c r="L696" s="77">
        <f>Calc!AK696</f>
        <v>2.2803497938958679</v>
      </c>
      <c r="M696" s="99">
        <f>Calc!AP696</f>
        <v>10.4399</v>
      </c>
      <c r="N696" s="99">
        <f>Calc!AQ696</f>
        <v>0.2576</v>
      </c>
      <c r="O696" s="99">
        <f>Calc!AW696</f>
        <v>10.3401</v>
      </c>
      <c r="P696" s="99">
        <f>Calc!AX696</f>
        <v>0.2491428903</v>
      </c>
      <c r="Q696" s="77">
        <f>Calc!BB696</f>
        <v>37.213017355878769</v>
      </c>
      <c r="R696" s="77">
        <f>Calc!BC696</f>
        <v>2.3481207896845424</v>
      </c>
      <c r="S696" s="1">
        <f>Input!E696</f>
        <v>5.5</v>
      </c>
    </row>
    <row r="697" spans="1:19" s="156" customFormat="1" x14ac:dyDescent="0.2">
      <c r="A697" s="156">
        <f>Input!A697</f>
        <v>9186</v>
      </c>
      <c r="B697" s="156" t="str">
        <f>Input!B697</f>
        <v>Hu1-13</v>
      </c>
      <c r="C697" s="157">
        <f>Calc!O697*1000</f>
        <v>13710.200517321859</v>
      </c>
      <c r="D697" s="157">
        <f>Calc!P697*1000</f>
        <v>7.6997448046130668</v>
      </c>
      <c r="E697" s="157">
        <f>Calc!X697</f>
        <v>0.91558348690692126</v>
      </c>
      <c r="F697" s="157">
        <f>Calc!Y697</f>
        <v>1.9782370074826808E-2</v>
      </c>
      <c r="G697" s="157">
        <f>Calc!AN697</f>
        <v>1.0084264159859029</v>
      </c>
      <c r="H697" s="157">
        <f>Calc!AO697</f>
        <v>6.8022234764034146E-3</v>
      </c>
      <c r="I697" s="158">
        <f>Calc!AH697</f>
        <v>46141.516189148933</v>
      </c>
      <c r="J697" s="158">
        <f>Calc!AI697</f>
        <v>1044.0805959092338</v>
      </c>
      <c r="K697" s="159">
        <f>Calc!AJ697</f>
        <v>2.4728475576458742</v>
      </c>
      <c r="L697" s="159">
        <f>Calc!AK697</f>
        <v>2.520299800446518</v>
      </c>
      <c r="M697" s="157" t="str">
        <f>Calc!AP697</f>
        <v>Out of range</v>
      </c>
      <c r="N697" s="157" t="e">
        <f>Calc!AQ697</f>
        <v>#VALUE!</v>
      </c>
      <c r="O697" s="157" t="str">
        <f>Calc!AW697</f>
        <v>Out of range</v>
      </c>
      <c r="P697" s="157">
        <f>Calc!AX697</f>
        <v>286.34316442030001</v>
      </c>
      <c r="Q697" s="159" t="e">
        <f>Calc!BB697</f>
        <v>#VALUE!</v>
      </c>
      <c r="R697" s="159" t="e">
        <f>Calc!BC697</f>
        <v>#VALUE!</v>
      </c>
      <c r="S697" s="156">
        <f>Input!E697</f>
        <v>0</v>
      </c>
    </row>
    <row r="698" spans="1:19" x14ac:dyDescent="0.2">
      <c r="A698" s="1">
        <f>Input!A698</f>
        <v>9770</v>
      </c>
      <c r="B698" s="1" t="str">
        <f>Input!B698</f>
        <v>CH-3-3,5</v>
      </c>
      <c r="C698" s="99">
        <f>Calc!O698*1000</f>
        <v>139.86201068433638</v>
      </c>
      <c r="D698" s="99">
        <f>Calc!P698*1000</f>
        <v>4.0436786699309918E-2</v>
      </c>
      <c r="E698" s="99">
        <f>Calc!X698</f>
        <v>0.85273181133532405</v>
      </c>
      <c r="F698" s="99">
        <f>Calc!Y698</f>
        <v>2.6243927891208656E-3</v>
      </c>
      <c r="G698" s="99">
        <f>Calc!AN698</f>
        <v>9.693950408015671E-2</v>
      </c>
      <c r="H698" s="5">
        <f>Calc!AO698</f>
        <v>1.310245022677231E-3</v>
      </c>
      <c r="I698" s="8">
        <f>Calc!AH698</f>
        <v>49.060820870429851</v>
      </c>
      <c r="J698" s="8">
        <f>Calc!AI698</f>
        <v>0.67993669479235941</v>
      </c>
      <c r="K698" s="77">
        <f>Calc!AJ698</f>
        <v>35.227901733508205</v>
      </c>
      <c r="L698" s="77">
        <f>Calc!AK698</f>
        <v>2.4745987104471108</v>
      </c>
      <c r="M698" s="99">
        <f>Calc!AP698</f>
        <v>10.730499999999999</v>
      </c>
      <c r="N698" s="99">
        <f>Calc!AQ698</f>
        <v>0.16400000000000001</v>
      </c>
      <c r="O698" s="99">
        <f>Calc!AW698</f>
        <v>10.572699999999999</v>
      </c>
      <c r="P698" s="99">
        <f>Calc!AX698</f>
        <v>0.158813748</v>
      </c>
      <c r="Q698" s="77">
        <f>Calc!BB698</f>
        <v>36.296454107353668</v>
      </c>
      <c r="R698" s="77">
        <f>Calc!BC698</f>
        <v>2.5497116698975617</v>
      </c>
      <c r="S698" s="1">
        <f>Input!E698</f>
        <v>3.5</v>
      </c>
    </row>
    <row r="699" spans="1:19" s="156" customFormat="1" x14ac:dyDescent="0.2">
      <c r="A699" s="156">
        <f>Input!A699</f>
        <v>9186</v>
      </c>
      <c r="B699" s="156" t="str">
        <f>Input!B699</f>
        <v>Hu1-13</v>
      </c>
      <c r="C699" s="157">
        <f>Calc!O699*1000</f>
        <v>13709.947435420901</v>
      </c>
      <c r="D699" s="157">
        <f>Calc!P699*1000</f>
        <v>8.0025132344855603</v>
      </c>
      <c r="E699" s="157">
        <f>Calc!X699</f>
        <v>0.87936055100165245</v>
      </c>
      <c r="F699" s="157">
        <f>Calc!Y699</f>
        <v>2.8291097445131329E-2</v>
      </c>
      <c r="G699" s="157">
        <f>Calc!AN699</f>
        <v>1.0112180200473802</v>
      </c>
      <c r="H699" s="157">
        <f>Calc!AO699</f>
        <v>6.0926037827194511E-3</v>
      </c>
      <c r="I699" s="158">
        <f>Calc!AH699</f>
        <v>48174.298945658906</v>
      </c>
      <c r="J699" s="158">
        <f>Calc!AI699</f>
        <v>1576.573654736078</v>
      </c>
      <c r="K699" s="159">
        <f>Calc!AJ699</f>
        <v>0.87763002177099203</v>
      </c>
      <c r="L699" s="159">
        <f>Calc!AK699</f>
        <v>2.7251063415610917</v>
      </c>
      <c r="M699" s="157" t="str">
        <f>Calc!AP699</f>
        <v>Out of range</v>
      </c>
      <c r="N699" s="157" t="e">
        <f>Calc!AQ699</f>
        <v>#VALUE!</v>
      </c>
      <c r="O699" s="157" t="str">
        <f>Calc!AW699</f>
        <v>Out of range</v>
      </c>
      <c r="P699" s="157">
        <f>Calc!AX699</f>
        <v>156.7305781673</v>
      </c>
      <c r="Q699" s="159" t="e">
        <f>Calc!BB699</f>
        <v>#VALUE!</v>
      </c>
      <c r="R699" s="159" t="e">
        <f>Calc!BC699</f>
        <v>#VALUE!</v>
      </c>
      <c r="S699" s="156">
        <f>Input!E699</f>
        <v>0</v>
      </c>
    </row>
    <row r="700" spans="1:19" x14ac:dyDescent="0.2">
      <c r="A700" s="1">
        <f>Input!A700</f>
        <v>9771</v>
      </c>
      <c r="B700" s="1" t="str">
        <f>Input!B700</f>
        <v>CH-3-4,5</v>
      </c>
      <c r="C700" s="99">
        <f>Calc!O700*1000</f>
        <v>157.00795457192729</v>
      </c>
      <c r="D700" s="99">
        <f>Calc!P700*1000</f>
        <v>0.1148951569932895</v>
      </c>
      <c r="E700" s="99">
        <f>Calc!X700</f>
        <v>1.313160474847594</v>
      </c>
      <c r="F700" s="99">
        <f>Calc!Y700</f>
        <v>4.3035094132137216E-3</v>
      </c>
      <c r="G700" s="99">
        <f>Calc!AN700</f>
        <v>0.10070778072281153</v>
      </c>
      <c r="H700" s="5">
        <f>Calc!AO700</f>
        <v>1.5581528097701133E-3</v>
      </c>
      <c r="I700" s="8">
        <f>Calc!AH700</f>
        <v>37.125680513677395</v>
      </c>
      <c r="J700" s="8">
        <f>Calc!AI700</f>
        <v>0.58652470895317388</v>
      </c>
      <c r="K700" s="77">
        <f>Calc!AJ700</f>
        <v>36.765569176662851</v>
      </c>
      <c r="L700" s="77">
        <f>Calc!AK700</f>
        <v>2.4691542583285155</v>
      </c>
      <c r="M700" s="99">
        <f>Calc!AP700</f>
        <v>11.1517</v>
      </c>
      <c r="N700" s="99">
        <f>Calc!AQ700</f>
        <v>0.185</v>
      </c>
      <c r="O700" s="99">
        <f>Calc!AW700</f>
        <v>10.935499999999999</v>
      </c>
      <c r="P700" s="99">
        <f>Calc!AX700</f>
        <v>0.19518556879999999</v>
      </c>
      <c r="Q700" s="77">
        <f>Calc!BB700</f>
        <v>37.919625097161855</v>
      </c>
      <c r="R700" s="77">
        <f>Calc!BC700</f>
        <v>2.5467458948108312</v>
      </c>
      <c r="S700" s="1">
        <f>Input!E700</f>
        <v>4.5</v>
      </c>
    </row>
    <row r="701" spans="1:19" s="156" customFormat="1" x14ac:dyDescent="0.2">
      <c r="A701" s="156">
        <f>Input!A701</f>
        <v>9186</v>
      </c>
      <c r="B701" s="156" t="str">
        <f>Input!B701</f>
        <v>Hu1-13</v>
      </c>
      <c r="C701" s="157">
        <f>Calc!O701*1000</f>
        <v>13701.177758136446</v>
      </c>
      <c r="D701" s="157">
        <f>Calc!P701*1000</f>
        <v>8.7367410563387224</v>
      </c>
      <c r="E701" s="157">
        <f>Calc!X701</f>
        <v>0.90710544568615348</v>
      </c>
      <c r="F701" s="157">
        <f>Calc!Y701</f>
        <v>2.8474690690700997E-2</v>
      </c>
      <c r="G701" s="157">
        <f>Calc!AN701</f>
        <v>1.0068497536842576</v>
      </c>
      <c r="H701" s="157">
        <f>Calc!AO701</f>
        <v>7.6787071055740164E-3</v>
      </c>
      <c r="I701" s="158">
        <f>Calc!AH701</f>
        <v>46469.348864144835</v>
      </c>
      <c r="J701" s="158">
        <f>Calc!AI701</f>
        <v>1500.8474111184501</v>
      </c>
      <c r="K701" s="159">
        <f>Calc!AJ701</f>
        <v>-0.90639564740724321</v>
      </c>
      <c r="L701" s="159">
        <f>Calc!AK701</f>
        <v>3.0978508417373747</v>
      </c>
      <c r="M701" s="157" t="str">
        <f>Calc!AP701</f>
        <v>Out of range</v>
      </c>
      <c r="N701" s="157" t="e">
        <f>Calc!AQ701</f>
        <v>#VALUE!</v>
      </c>
      <c r="O701" s="157" t="str">
        <f>Calc!AW701</f>
        <v>Out of range</v>
      </c>
      <c r="P701" s="157">
        <f>Calc!AX701</f>
        <v>239.9063007165</v>
      </c>
      <c r="Q701" s="159" t="e">
        <f>Calc!BB701</f>
        <v>#VALUE!</v>
      </c>
      <c r="R701" s="159" t="e">
        <f>Calc!BC701</f>
        <v>#VALUE!</v>
      </c>
      <c r="S701" s="156">
        <f>Input!E701</f>
        <v>0</v>
      </c>
    </row>
    <row r="702" spans="1:19" x14ac:dyDescent="0.2">
      <c r="A702" s="1">
        <f>Input!A702</f>
        <v>9750</v>
      </c>
      <c r="B702" s="1" t="str">
        <f>Input!B702</f>
        <v>E6-220</v>
      </c>
      <c r="C702" s="99">
        <f>Calc!O702*1000</f>
        <v>320.17152445523868</v>
      </c>
      <c r="D702" s="99">
        <f>Calc!P702*1000</f>
        <v>9.7989878726144092E-2</v>
      </c>
      <c r="E702" s="99">
        <f>Calc!X702</f>
        <v>2.6912991717643706E-2</v>
      </c>
      <c r="F702" s="99">
        <f>Calc!Y702</f>
        <v>6.3119539723941647E-4</v>
      </c>
      <c r="G702" s="99">
        <f>Calc!AN702</f>
        <v>0.97880871612778197</v>
      </c>
      <c r="H702" s="5">
        <f>Calc!AO702</f>
        <v>5.1786432384125641E-3</v>
      </c>
      <c r="I702" s="8">
        <f>Calc!AH702</f>
        <v>35814.687636035174</v>
      </c>
      <c r="J702" s="8">
        <f>Calc!AI702</f>
        <v>861.00655341611639</v>
      </c>
      <c r="K702" s="77">
        <f>Calc!AJ702</f>
        <v>14.117467817689411</v>
      </c>
      <c r="L702" s="77">
        <f>Calc!AK702</f>
        <v>2.2461642391694467</v>
      </c>
      <c r="M702" s="99">
        <f>Calc!AP702</f>
        <v>353.06959999999998</v>
      </c>
      <c r="N702" s="99">
        <f>Calc!AQ702</f>
        <v>17.044499999999999</v>
      </c>
      <c r="O702" s="99">
        <f>Calc!AW702</f>
        <v>353.06740000000002</v>
      </c>
      <c r="P702" s="99">
        <f>Calc!AX702</f>
        <v>15.3976804356</v>
      </c>
      <c r="Q702" s="77">
        <f>Calc!BB702</f>
        <v>38.29377213710054</v>
      </c>
      <c r="R702" s="77">
        <f>Calc!BC702</f>
        <v>6.3165411359082091</v>
      </c>
      <c r="S702" s="1">
        <f>Input!E702</f>
        <v>220</v>
      </c>
    </row>
    <row r="703" spans="1:19" s="156" customFormat="1" x14ac:dyDescent="0.2">
      <c r="A703" s="156">
        <f>Input!A703</f>
        <v>9186</v>
      </c>
      <c r="B703" s="156" t="str">
        <f>Input!B703</f>
        <v>Hu1-13</v>
      </c>
      <c r="C703" s="157">
        <f>Calc!O703*1000</f>
        <v>13699.281880539233</v>
      </c>
      <c r="D703" s="157">
        <f>Calc!P703*1000</f>
        <v>7.2463331932818971</v>
      </c>
      <c r="E703" s="157">
        <f>Calc!X703</f>
        <v>0.92214087297166847</v>
      </c>
      <c r="F703" s="157">
        <f>Calc!Y703</f>
        <v>2.6248659822629847E-2</v>
      </c>
      <c r="G703" s="157">
        <f>Calc!AN703</f>
        <v>1.0062755932700045</v>
      </c>
      <c r="H703" s="157">
        <f>Calc!AO703</f>
        <v>7.2950107099808113E-3</v>
      </c>
      <c r="I703" s="158">
        <f>Calc!AH703</f>
        <v>45679.281198561817</v>
      </c>
      <c r="J703" s="158">
        <f>Calc!AI703</f>
        <v>1341.5460990559664</v>
      </c>
      <c r="K703" s="159">
        <f>Calc!AJ703</f>
        <v>-2.2236938933059003</v>
      </c>
      <c r="L703" s="159">
        <f>Calc!AK703</f>
        <v>2.4204935460174526</v>
      </c>
      <c r="M703" s="157" t="str">
        <f>Calc!AP703</f>
        <v>Out of range</v>
      </c>
      <c r="N703" s="157" t="e">
        <f>Calc!AQ703</f>
        <v>#VALUE!</v>
      </c>
      <c r="O703" s="157" t="str">
        <f>Calc!AW703</f>
        <v>Out of range</v>
      </c>
      <c r="P703" s="157">
        <f>Calc!AX703</f>
        <v>215.6507119856</v>
      </c>
      <c r="Q703" s="159" t="e">
        <f>Calc!BB703</f>
        <v>#VALUE!</v>
      </c>
      <c r="R703" s="159" t="e">
        <f>Calc!BC703</f>
        <v>#VALUE!</v>
      </c>
      <c r="S703" s="156">
        <f>Input!E703</f>
        <v>0</v>
      </c>
    </row>
    <row r="704" spans="1:19" x14ac:dyDescent="0.2">
      <c r="A704" s="1">
        <f>Input!A704</f>
        <v>9751</v>
      </c>
      <c r="B704" s="1" t="str">
        <f>Input!B704</f>
        <v>E6-31,5</v>
      </c>
      <c r="C704" s="99">
        <f>Calc!O704*1000</f>
        <v>105.95416742186808</v>
      </c>
      <c r="D704" s="99">
        <f>Calc!P704*1000</f>
        <v>8.3991281688757191E-2</v>
      </c>
      <c r="E704" s="99">
        <f>Calc!X704</f>
        <v>-5.1949739042309144E-3</v>
      </c>
      <c r="F704" s="99">
        <f>Calc!Y704</f>
        <v>-7.9564772557518069E-4</v>
      </c>
      <c r="G704" s="99">
        <f>Calc!AN704</f>
        <v>0.99207572164847146</v>
      </c>
      <c r="H704" s="5">
        <f>Calc!AO704</f>
        <v>1.6708711338116449E-2</v>
      </c>
      <c r="I704" s="8">
        <f>Calc!AH704</f>
        <v>-61913.758011444152</v>
      </c>
      <c r="J704" s="8">
        <f>Calc!AI704</f>
        <v>-9539.5745816320668</v>
      </c>
      <c r="K704" s="77">
        <f>Calc!AJ704</f>
        <v>17.145285919155427</v>
      </c>
      <c r="L704" s="77">
        <f>Calc!AK704</f>
        <v>2.7019337609314675</v>
      </c>
      <c r="M704" s="99">
        <f>Calc!AP704</f>
        <v>381.09550000000002</v>
      </c>
      <c r="N704" s="99" t="e">
        <f>Calc!AQ704</f>
        <v>#VALUE!</v>
      </c>
      <c r="O704" s="99">
        <f>Calc!AW704</f>
        <v>381.0967</v>
      </c>
      <c r="P704" s="99">
        <f>Calc!AX704</f>
        <v>119.2466117348</v>
      </c>
      <c r="Q704" s="77">
        <f>Calc!BB704</f>
        <v>50.340849535518956</v>
      </c>
      <c r="R704" s="77">
        <f>Calc!BC704</f>
        <v>18.729350356275653</v>
      </c>
      <c r="S704" s="1">
        <f>Input!E704</f>
        <v>31.5</v>
      </c>
    </row>
    <row r="705" spans="1:19" s="156" customFormat="1" x14ac:dyDescent="0.2">
      <c r="A705" s="156">
        <f>Input!A705</f>
        <v>9186</v>
      </c>
      <c r="B705" s="156" t="str">
        <f>Input!B705</f>
        <v>Hu1-13</v>
      </c>
      <c r="C705" s="157">
        <f>Calc!O705*1000</f>
        <v>13723.157259052965</v>
      </c>
      <c r="D705" s="157">
        <f>Calc!P705*1000</f>
        <v>6.3504671689949035</v>
      </c>
      <c r="E705" s="157">
        <f>Calc!X705</f>
        <v>0.88196467588736682</v>
      </c>
      <c r="F705" s="157">
        <f>Calc!Y705</f>
        <v>2.4500636231898531E-2</v>
      </c>
      <c r="G705" s="157">
        <f>Calc!AN705</f>
        <v>0.99651652834293947</v>
      </c>
      <c r="H705" s="157">
        <f>Calc!AO705</f>
        <v>7.0071393881626686E-3</v>
      </c>
      <c r="I705" s="158">
        <f>Calc!AH705</f>
        <v>47379.355361926973</v>
      </c>
      <c r="J705" s="158">
        <f>Calc!AI705</f>
        <v>1357.5128390300981</v>
      </c>
      <c r="K705" s="159">
        <f>Calc!AJ705</f>
        <v>0.79612346895219233</v>
      </c>
      <c r="L705" s="159">
        <f>Calc!AK705</f>
        <v>2.8226905076869349</v>
      </c>
      <c r="M705" s="157">
        <f>Calc!AP705</f>
        <v>587.50300000000004</v>
      </c>
      <c r="N705" s="157" t="e">
        <f>Calc!AQ705</f>
        <v>#VALUE!</v>
      </c>
      <c r="O705" s="157">
        <f>Calc!AW705</f>
        <v>587.50130000000001</v>
      </c>
      <c r="P705" s="157">
        <f>Calc!AX705</f>
        <v>281.54614945579999</v>
      </c>
      <c r="Q705" s="159">
        <f>Calc!BB705</f>
        <v>4.1889660223534646</v>
      </c>
      <c r="R705" s="159">
        <f>Calc!BC705</f>
        <v>15.221616724213479</v>
      </c>
      <c r="S705" s="156">
        <f>Input!E705</f>
        <v>0</v>
      </c>
    </row>
    <row r="707" spans="1:19" s="156" customFormat="1" x14ac:dyDescent="0.2">
      <c r="A707" s="156">
        <f>Input!A707</f>
        <v>9186</v>
      </c>
      <c r="B707" s="156" t="str">
        <f>Input!B707</f>
        <v>Hu1-13</v>
      </c>
      <c r="C707" s="157">
        <f>Calc!O707*1000</f>
        <v>13709.513448151713</v>
      </c>
      <c r="D707" s="157">
        <f>Calc!P707*1000</f>
        <v>6.7641743200256181</v>
      </c>
      <c r="E707" s="157">
        <f>Calc!X707</f>
        <v>0.96024213007005765</v>
      </c>
      <c r="F707" s="157">
        <f>Calc!Y707</f>
        <v>1.93579224551268E-2</v>
      </c>
      <c r="G707" s="157">
        <f>Calc!AN707</f>
        <v>1.0082704416463202</v>
      </c>
      <c r="H707" s="157">
        <f>Calc!AO707</f>
        <v>1.3785855060491792E-2</v>
      </c>
      <c r="I707" s="158">
        <f>Calc!AH707</f>
        <v>43986.571582645731</v>
      </c>
      <c r="J707" s="158">
        <f>Calc!AI707</f>
        <v>1071.2364671581743</v>
      </c>
      <c r="K707" s="159">
        <f>Calc!AJ707</f>
        <v>-2.2236938933059003</v>
      </c>
      <c r="L707" s="159">
        <f>Calc!AK707</f>
        <v>2.4204935460174526</v>
      </c>
      <c r="M707" s="157" t="str">
        <f>Calc!AP707</f>
        <v>Out of range</v>
      </c>
      <c r="N707" s="157" t="e">
        <f>Calc!AQ707</f>
        <v>#VALUE!</v>
      </c>
      <c r="O707" s="157" t="str">
        <f>Calc!AW707</f>
        <v>Out of range</v>
      </c>
      <c r="P707" s="157">
        <f>Calc!AX707</f>
        <v>201.45786558410001</v>
      </c>
      <c r="Q707" s="159" t="e">
        <f>Calc!BB707</f>
        <v>#VALUE!</v>
      </c>
      <c r="R707" s="159" t="e">
        <f>Calc!BC707</f>
        <v>#VALUE!</v>
      </c>
      <c r="S707" s="156">
        <f>Input!E707</f>
        <v>0</v>
      </c>
    </row>
    <row r="708" spans="1:19" x14ac:dyDescent="0.2">
      <c r="A708" s="1">
        <f>Input!A708</f>
        <v>9751</v>
      </c>
      <c r="B708" s="1" t="str">
        <f>Input!B708</f>
        <v>E6-31,5</v>
      </c>
      <c r="C708" s="99">
        <f>Calc!O708*1000</f>
        <v>106.0664299934695</v>
      </c>
      <c r="D708" s="99">
        <f>Calc!P708*1000</f>
        <v>7.1347822227552926E-2</v>
      </c>
      <c r="E708" s="99">
        <f>Calc!X708</f>
        <v>-5.76886436836039E-2</v>
      </c>
      <c r="F708" s="99">
        <f>Calc!Y708</f>
        <v>0.13477044940917357</v>
      </c>
      <c r="G708" s="99">
        <f>Calc!AN708</f>
        <v>0.98067734438433629</v>
      </c>
      <c r="H708" s="5">
        <f>Calc!AO708</f>
        <v>1.3055737424579102E-2</v>
      </c>
      <c r="I708" s="8">
        <f>Calc!AH708</f>
        <v>-5552.1375408847471</v>
      </c>
      <c r="J708" s="8">
        <f>Calc!AI708</f>
        <v>-12970.944407823546</v>
      </c>
      <c r="K708" s="77">
        <f>Calc!AJ708</f>
        <v>17.145285919155427</v>
      </c>
      <c r="L708" s="77">
        <f>Calc!AK708</f>
        <v>2.7019337609314675</v>
      </c>
      <c r="M708" s="99">
        <f>Calc!AP708</f>
        <v>347.79219999999998</v>
      </c>
      <c r="N708" s="99" t="e">
        <f>Calc!AQ708</f>
        <v>#VALUE!</v>
      </c>
      <c r="O708" s="99">
        <f>Calc!AW708</f>
        <v>347.80619999999999</v>
      </c>
      <c r="P708" s="99">
        <f>Calc!AX708</f>
        <v>44.691849762300002</v>
      </c>
      <c r="Q708" s="77">
        <f>Calc!BB708</f>
        <v>45.820332120294381</v>
      </c>
      <c r="R708" s="77">
        <f>Calc!BC708</f>
        <v>9.2540765317730447</v>
      </c>
      <c r="S708" s="1">
        <f>Input!E708</f>
        <v>31.5</v>
      </c>
    </row>
    <row r="709" spans="1:19" s="156" customFormat="1" x14ac:dyDescent="0.2">
      <c r="A709" s="156">
        <f>Input!A709</f>
        <v>9186</v>
      </c>
      <c r="B709" s="156" t="str">
        <f>Input!B709</f>
        <v>Hu1-13</v>
      </c>
      <c r="C709" s="157">
        <f>Calc!O709*1000</f>
        <v>13718.960992735125</v>
      </c>
      <c r="D709" s="157">
        <f>Calc!P709*1000</f>
        <v>7.1849981039746416</v>
      </c>
      <c r="E709" s="157">
        <f>Calc!X709</f>
        <v>0.87508814618640562</v>
      </c>
      <c r="F709" s="157">
        <f>Calc!Y709</f>
        <v>2.2282175669207586E-2</v>
      </c>
      <c r="G709" s="157">
        <f>Calc!AN709</f>
        <v>1.0071917431864741</v>
      </c>
      <c r="H709" s="157">
        <f>Calc!AO709</f>
        <v>9.652972754724324E-3</v>
      </c>
      <c r="I709" s="158">
        <f>Calc!AH709</f>
        <v>48248.450372335006</v>
      </c>
      <c r="J709" s="158">
        <f>Calc!AI709</f>
        <v>1312.4401116391687</v>
      </c>
      <c r="K709" s="159">
        <f>Calc!AJ709</f>
        <v>0.79612346895219233</v>
      </c>
      <c r="L709" s="159">
        <f>Calc!AK709</f>
        <v>2.8226905076869349</v>
      </c>
      <c r="M709" s="157" t="str">
        <f>Calc!AP709</f>
        <v>Out of range</v>
      </c>
      <c r="N709" s="157" t="e">
        <f>Calc!AQ709</f>
        <v>#VALUE!</v>
      </c>
      <c r="O709" s="157" t="str">
        <f>Calc!AW709</f>
        <v>Out of range</v>
      </c>
      <c r="P709" s="157">
        <f>Calc!AX709</f>
        <v>271.42700212170001</v>
      </c>
      <c r="Q709" s="159" t="e">
        <f>Calc!BB709</f>
        <v>#VALUE!</v>
      </c>
      <c r="R709" s="159" t="e">
        <f>Calc!BC709</f>
        <v>#VALUE!</v>
      </c>
      <c r="S709" s="156">
        <f>Input!E709</f>
        <v>0</v>
      </c>
    </row>
    <row r="711" spans="1:19" s="156" customFormat="1" x14ac:dyDescent="0.2">
      <c r="A711" s="156">
        <f>Input!A711</f>
        <v>9186</v>
      </c>
      <c r="B711" s="156" t="str">
        <f>Input!B711</f>
        <v>Hu1-13</v>
      </c>
      <c r="C711" s="157">
        <f>Calc!O711*1000</f>
        <v>13715.054391373578</v>
      </c>
      <c r="D711" s="157">
        <f>Calc!P711*1000</f>
        <v>1.5251008561261814</v>
      </c>
      <c r="E711" s="157">
        <f>Calc!X711</f>
        <v>0.91152225641007101</v>
      </c>
      <c r="F711" s="157">
        <f>Calc!Y711</f>
        <v>2.016289963763325E-2</v>
      </c>
      <c r="G711" s="157">
        <f>Calc!AN711</f>
        <v>1.0043917686090751</v>
      </c>
      <c r="H711" s="157">
        <f>Calc!AO711</f>
        <v>1.8354162668102681E-2</v>
      </c>
      <c r="I711" s="158">
        <f>Calc!AH711</f>
        <v>46178.007953708249</v>
      </c>
      <c r="J711" s="158">
        <f>Calc!AI711</f>
        <v>1324.929913875684</v>
      </c>
      <c r="K711" s="159">
        <f>Calc!AJ711</f>
        <v>1.6447302253119744</v>
      </c>
      <c r="L711" s="159">
        <f>Calc!AK711</f>
        <v>2.3981261243239484</v>
      </c>
      <c r="M711" s="157" t="str">
        <f>Calc!AP711</f>
        <v>Out of range</v>
      </c>
      <c r="N711" s="157" t="e">
        <f>Calc!AQ711</f>
        <v>#VALUE!</v>
      </c>
      <c r="O711" s="157" t="str">
        <f>Calc!AW711</f>
        <v>Out of range</v>
      </c>
      <c r="P711" s="157">
        <f>Calc!AX711</f>
        <v>265.47363353370002</v>
      </c>
      <c r="Q711" s="159" t="e">
        <f>Calc!BB711</f>
        <v>#VALUE!</v>
      </c>
      <c r="R711" s="159" t="e">
        <f>Calc!BC711</f>
        <v>#VALUE!</v>
      </c>
      <c r="S711" s="156">
        <f>Input!E711</f>
        <v>0</v>
      </c>
    </row>
    <row r="712" spans="1:19" x14ac:dyDescent="0.2">
      <c r="A712" s="1">
        <f>Input!A712</f>
        <v>9769</v>
      </c>
      <c r="B712" s="1" t="str">
        <f>Input!B712</f>
        <v>CH-3-5,5</v>
      </c>
      <c r="C712" s="99">
        <f>Calc!O712*1000</f>
        <v>144.95189613283395</v>
      </c>
      <c r="D712" s="99">
        <f>Calc!P712*1000</f>
        <v>2.4361683620573223E-2</v>
      </c>
      <c r="E712" s="99">
        <f>Calc!X712</f>
        <v>0.58743520435741103</v>
      </c>
      <c r="F712" s="99">
        <f>Calc!Y712</f>
        <v>5.3018462441907013E-3</v>
      </c>
      <c r="G712" s="99">
        <f>Calc!AN712</f>
        <v>9.5210405331568854E-2</v>
      </c>
      <c r="H712" s="5">
        <f>Calc!AO712</f>
        <v>1.6427230444364545E-3</v>
      </c>
      <c r="I712" s="8">
        <f>Calc!AH712</f>
        <v>72.293990362623333</v>
      </c>
      <c r="J712" s="8">
        <f>Calc!AI712</f>
        <v>1.4076307566448547</v>
      </c>
      <c r="K712" s="77">
        <f>Calc!AJ712</f>
        <v>36.141233088766491</v>
      </c>
      <c r="L712" s="77">
        <f>Calc!AK712</f>
        <v>2.2803497938958679</v>
      </c>
      <c r="M712" s="99">
        <f>Calc!AP712</f>
        <v>10.5198</v>
      </c>
      <c r="N712" s="99">
        <f>Calc!AQ712</f>
        <v>0.16889999999999999</v>
      </c>
      <c r="O712" s="99">
        <f>Calc!AW712</f>
        <v>10.414999999999999</v>
      </c>
      <c r="P712" s="99">
        <f>Calc!AX712</f>
        <v>0.20165438299999999</v>
      </c>
      <c r="Q712" s="77">
        <f>Calc!BB712</f>
        <v>37.22089580855004</v>
      </c>
      <c r="R712" s="77">
        <f>Calc!BC712</f>
        <v>2.3485674794974436</v>
      </c>
      <c r="S712" s="1">
        <f>Input!E712</f>
        <v>5.5</v>
      </c>
    </row>
    <row r="713" spans="1:19" s="156" customFormat="1" x14ac:dyDescent="0.2">
      <c r="A713" s="156">
        <f>Input!A713</f>
        <v>9186</v>
      </c>
      <c r="B713" s="156" t="str">
        <f>Input!B713</f>
        <v>Hu1-13</v>
      </c>
      <c r="C713" s="157">
        <f>Calc!O713*1000</f>
        <v>13717.399554961517</v>
      </c>
      <c r="D713" s="157">
        <f>Calc!P713*1000</f>
        <v>6.7405385344370075</v>
      </c>
      <c r="E713" s="157">
        <f>Calc!X713</f>
        <v>0.96628902588456267</v>
      </c>
      <c r="F713" s="157">
        <f>Calc!Y713</f>
        <v>2.3825430849797841E-2</v>
      </c>
      <c r="G713" s="157">
        <f>Calc!AN713</f>
        <v>1.0097129883708718</v>
      </c>
      <c r="H713" s="157">
        <f>Calc!AO713</f>
        <v>1.4967671768943692E-2</v>
      </c>
      <c r="I713" s="158">
        <f>Calc!AH713</f>
        <v>43799.028396860791</v>
      </c>
      <c r="J713" s="158">
        <f>Calc!AI713</f>
        <v>1259.8976886637201</v>
      </c>
      <c r="K713" s="159">
        <f>Calc!AJ713</f>
        <v>2.4728475576458742</v>
      </c>
      <c r="L713" s="159">
        <f>Calc!AK713</f>
        <v>2.520299800446518</v>
      </c>
      <c r="M713" s="157" t="str">
        <f>Calc!AP713</f>
        <v>Out of range</v>
      </c>
      <c r="N713" s="157" t="e">
        <f>Calc!AQ713</f>
        <v>#VALUE!</v>
      </c>
      <c r="O713" s="157" t="str">
        <f>Calc!AW713</f>
        <v>Out of range</v>
      </c>
      <c r="P713" s="157">
        <f>Calc!AX713</f>
        <v>267.18862590949999</v>
      </c>
      <c r="Q713" s="159" t="e">
        <f>Calc!BB713</f>
        <v>#VALUE!</v>
      </c>
      <c r="R713" s="159" t="e">
        <f>Calc!BC713</f>
        <v>#VALUE!</v>
      </c>
      <c r="S713" s="156">
        <f>Input!E713</f>
        <v>0</v>
      </c>
    </row>
    <row r="715" spans="1:19" s="156" customFormat="1" x14ac:dyDescent="0.2">
      <c r="A715" s="156">
        <f>Input!A715</f>
        <v>9186</v>
      </c>
      <c r="B715" s="156" t="str">
        <f>Input!B715</f>
        <v>Hu1-13</v>
      </c>
      <c r="C715" s="157">
        <f>Calc!O715*1000</f>
        <v>13711.469044570136</v>
      </c>
      <c r="D715" s="157">
        <f>Calc!P715*1000</f>
        <v>2.7227744548588024</v>
      </c>
      <c r="E715" s="157">
        <f>Calc!X715</f>
        <v>0.89226385574510447</v>
      </c>
      <c r="F715" s="157">
        <f>Calc!Y715</f>
        <v>7.4917189116757779E-3</v>
      </c>
      <c r="G715" s="157">
        <f>Calc!AN715</f>
        <v>1.0084791141720464</v>
      </c>
      <c r="H715" s="157">
        <f>Calc!AO715</f>
        <v>4.5632979146445077E-3</v>
      </c>
      <c r="I715" s="158">
        <f>Calc!AH715</f>
        <v>47354.296314030667</v>
      </c>
      <c r="J715" s="158">
        <f>Calc!AI715</f>
        <v>451.56608703001422</v>
      </c>
      <c r="K715" s="159">
        <f>Calc!AJ715</f>
        <v>1.2403851490525586</v>
      </c>
      <c r="L715" s="159">
        <f>Calc!AK715</f>
        <v>2.4270634840157754</v>
      </c>
      <c r="M715" s="157" t="str">
        <f>Calc!AP715</f>
        <v>Out of range</v>
      </c>
      <c r="N715" s="157" t="e">
        <f>Calc!AQ715</f>
        <v>#VALUE!</v>
      </c>
      <c r="O715" s="157" t="str">
        <f>Calc!AW715</f>
        <v>Out of range</v>
      </c>
      <c r="P715" s="157">
        <f>Calc!AX715</f>
        <v>202.61920651170001</v>
      </c>
      <c r="Q715" s="159" t="e">
        <f>Calc!BB715</f>
        <v>#VALUE!</v>
      </c>
      <c r="R715" s="159" t="e">
        <f>Calc!BC715</f>
        <v>#VALUE!</v>
      </c>
      <c r="S715" s="156">
        <f>Input!E715</f>
        <v>0</v>
      </c>
    </row>
    <row r="716" spans="1:19" x14ac:dyDescent="0.2">
      <c r="A716" s="1">
        <f>Input!A716</f>
        <v>9753</v>
      </c>
      <c r="B716" s="1" t="str">
        <f>Input!B716</f>
        <v>E7-A-108</v>
      </c>
      <c r="C716" s="99">
        <f>Calc!O716*1000</f>
        <v>1253.1148174677273</v>
      </c>
      <c r="D716" s="99">
        <f>Calc!P716*1000</f>
        <v>0.10113386087135347</v>
      </c>
      <c r="E716" s="99">
        <f>Calc!X716</f>
        <v>-5.1053837907719139E-3</v>
      </c>
      <c r="F716" s="99">
        <f>Calc!Y716</f>
        <v>-6.9233630135997532E-5</v>
      </c>
      <c r="G716" s="99">
        <f>Calc!AN716</f>
        <v>1.9667571207209453E-2</v>
      </c>
      <c r="H716" s="5">
        <f>Calc!AO716</f>
        <v>1.6750303500126263E-4</v>
      </c>
      <c r="I716" s="8">
        <f>Calc!AH716</f>
        <v>-14875.853816776687</v>
      </c>
      <c r="J716" s="8">
        <f>Calc!AI716</f>
        <v>-238.21163200296337</v>
      </c>
      <c r="K716" s="77">
        <f>Calc!AJ716</f>
        <v>70.445686847735445</v>
      </c>
      <c r="L716" s="77">
        <f>Calc!AK716</f>
        <v>1.3700685133784745</v>
      </c>
      <c r="M716" s="99">
        <f>Calc!AP716</f>
        <v>2.0246</v>
      </c>
      <c r="N716" s="99">
        <f>Calc!AQ716</f>
        <v>1.9E-2</v>
      </c>
      <c r="O716" s="99">
        <f>Calc!AW716</f>
        <v>2.0247000000000002</v>
      </c>
      <c r="P716" s="99">
        <f>Calc!AX716</f>
        <v>1.6120828E-2</v>
      </c>
      <c r="Q716" s="77">
        <f>Calc!BB716</f>
        <v>70.849961532610209</v>
      </c>
      <c r="R716" s="77">
        <f>Calc!BC716</f>
        <v>1.3779348627916257</v>
      </c>
      <c r="S716" s="1">
        <f>Input!E716</f>
        <v>108</v>
      </c>
    </row>
    <row r="717" spans="1:19" s="156" customFormat="1" x14ac:dyDescent="0.2">
      <c r="A717" s="156">
        <f>Input!A717</f>
        <v>9186</v>
      </c>
      <c r="B717" s="156" t="str">
        <f>Input!B717</f>
        <v>Hu1-13</v>
      </c>
      <c r="C717" s="157">
        <f>Calc!O717*1000</f>
        <v>13711.469044570136</v>
      </c>
      <c r="D717" s="157">
        <f>Calc!P717*1000</f>
        <v>2.7227744548588024</v>
      </c>
      <c r="E717" s="157">
        <f>Calc!X717</f>
        <v>0.89226385574510447</v>
      </c>
      <c r="F717" s="157">
        <f>Calc!Y717</f>
        <v>7.4917189116757779E-3</v>
      </c>
      <c r="G717" s="157">
        <f>Calc!AN717</f>
        <v>1.0084791141720464</v>
      </c>
      <c r="H717" s="157">
        <f>Calc!AO717</f>
        <v>4.5632979146445077E-3</v>
      </c>
      <c r="I717" s="158">
        <f>Calc!AH717</f>
        <v>47354.296314030667</v>
      </c>
      <c r="J717" s="158">
        <f>Calc!AI717</f>
        <v>451.56608703001422</v>
      </c>
      <c r="K717" s="159">
        <f>Calc!AJ717</f>
        <v>1.2403851490525586</v>
      </c>
      <c r="L717" s="159">
        <f>Calc!AK717</f>
        <v>2.4270634840157754</v>
      </c>
      <c r="M717" s="157" t="str">
        <f>Calc!AP717</f>
        <v>Out of range</v>
      </c>
      <c r="N717" s="157" t="e">
        <f>Calc!AQ717</f>
        <v>#VALUE!</v>
      </c>
      <c r="O717" s="157" t="str">
        <f>Calc!AW717</f>
        <v>Out of range</v>
      </c>
      <c r="P717" s="157">
        <f>Calc!AX717</f>
        <v>185.42677960450001</v>
      </c>
      <c r="Q717" s="159" t="e">
        <f>Calc!BB717</f>
        <v>#VALUE!</v>
      </c>
      <c r="R717" s="159" t="e">
        <f>Calc!BC717</f>
        <v>#VALUE!</v>
      </c>
      <c r="S717" s="156">
        <f>Input!E717</f>
        <v>0</v>
      </c>
    </row>
    <row r="718" spans="1:19" x14ac:dyDescent="0.2">
      <c r="A718" s="1">
        <f>Input!A718</f>
        <v>9754</v>
      </c>
      <c r="B718" s="1" t="str">
        <f>Input!B718</f>
        <v>E7-B-21,5</v>
      </c>
      <c r="C718" s="99">
        <f>Calc!O718*1000</f>
        <v>887.66246127433408</v>
      </c>
      <c r="D718" s="99">
        <f>Calc!P718*1000</f>
        <v>9.0639327178556148E-2</v>
      </c>
      <c r="E718" s="99">
        <f>Calc!X718</f>
        <v>7.6515149208217975E-2</v>
      </c>
      <c r="F718" s="99">
        <f>Calc!Y718</f>
        <v>7.2546163434355441E-4</v>
      </c>
      <c r="G718" s="99">
        <f>Calc!AN718</f>
        <v>1.2263746695802425E-2</v>
      </c>
      <c r="H718" s="5">
        <f>Calc!AO718</f>
        <v>1.9763634186460157E-4</v>
      </c>
      <c r="I718" s="8">
        <f>Calc!AH718</f>
        <v>438.42195771270843</v>
      </c>
      <c r="J718" s="8">
        <f>Calc!AI718</f>
        <v>8.1973584341847801</v>
      </c>
      <c r="K718" s="77">
        <f>Calc!AJ718</f>
        <v>37.955951500957987</v>
      </c>
      <c r="L718" s="77">
        <f>Calc!AK718</f>
        <v>1.8062545401838876</v>
      </c>
      <c r="M718" s="99">
        <f>Calc!AP718</f>
        <v>1.2978000000000001</v>
      </c>
      <c r="N718" s="99">
        <f>Calc!AQ718</f>
        <v>1.9E-2</v>
      </c>
      <c r="O718" s="99">
        <f>Calc!AW718</f>
        <v>1.2956000000000001</v>
      </c>
      <c r="P718" s="99">
        <f>Calc!AX718</f>
        <v>2.25811211E-2</v>
      </c>
      <c r="Q718" s="77">
        <f>Calc!BB718</f>
        <v>38.095191644831701</v>
      </c>
      <c r="R718" s="77">
        <f>Calc!BC718</f>
        <v>1.8128823551065651</v>
      </c>
      <c r="S718" s="1">
        <f>Input!E718</f>
        <v>21.5</v>
      </c>
    </row>
    <row r="719" spans="1:19" s="156" customFormat="1" x14ac:dyDescent="0.2">
      <c r="A719" s="156">
        <f>Input!A719</f>
        <v>9186</v>
      </c>
      <c r="B719" s="156" t="str">
        <f>Input!B719</f>
        <v>Hu1-13</v>
      </c>
      <c r="C719" s="157">
        <f>Calc!O719*1000</f>
        <v>13711.469044570136</v>
      </c>
      <c r="D719" s="157">
        <f>Calc!P719*1000</f>
        <v>2.7227744548588024</v>
      </c>
      <c r="E719" s="157">
        <f>Calc!X719</f>
        <v>0.89226385574510447</v>
      </c>
      <c r="F719" s="157">
        <f>Calc!Y719</f>
        <v>7.4917189116757779E-3</v>
      </c>
      <c r="G719" s="157">
        <f>Calc!AN719</f>
        <v>1.0084791141720464</v>
      </c>
      <c r="H719" s="157">
        <f>Calc!AO719</f>
        <v>4.5632979146445077E-3</v>
      </c>
      <c r="I719" s="158">
        <f>Calc!AH719</f>
        <v>47354.296314030667</v>
      </c>
      <c r="J719" s="158">
        <f>Calc!AI719</f>
        <v>451.56608703001422</v>
      </c>
      <c r="K719" s="159">
        <f>Calc!AJ719</f>
        <v>1.2403851490525586</v>
      </c>
      <c r="L719" s="159">
        <f>Calc!AK719</f>
        <v>2.4270634840157754</v>
      </c>
      <c r="M719" s="157" t="str">
        <f>Calc!AP719</f>
        <v>Out of range</v>
      </c>
      <c r="N719" s="157" t="e">
        <f>Calc!AQ719</f>
        <v>#VALUE!</v>
      </c>
      <c r="O719" s="157" t="str">
        <f>Calc!AW719</f>
        <v>Out of range</v>
      </c>
      <c r="P719" s="157">
        <f>Calc!AX719</f>
        <v>231.26610883500001</v>
      </c>
      <c r="Q719" s="159" t="e">
        <f>Calc!BB719</f>
        <v>#VALUE!</v>
      </c>
      <c r="R719" s="159" t="e">
        <f>Calc!BC719</f>
        <v>#VALUE!</v>
      </c>
      <c r="S719" s="156">
        <f>Input!E719</f>
        <v>0</v>
      </c>
    </row>
    <row r="721" spans="1:19" s="156" customFormat="1" x14ac:dyDescent="0.2">
      <c r="A721" s="156">
        <f>Input!A721</f>
        <v>9186</v>
      </c>
      <c r="B721" s="156" t="str">
        <f>Input!B721</f>
        <v>Hu1-13</v>
      </c>
      <c r="C721" s="157">
        <f>Calc!O721*1000</f>
        <v>13708.582642195304</v>
      </c>
      <c r="D721" s="157">
        <f>Calc!P721*1000</f>
        <v>2.2694754425289267</v>
      </c>
      <c r="E721" s="157">
        <f>Calc!X721</f>
        <v>0.87426863894846785</v>
      </c>
      <c r="F721" s="157">
        <f>Calc!Y721</f>
        <v>6.4137755580297631E-3</v>
      </c>
      <c r="G721" s="157">
        <f>Calc!AN721</f>
        <v>1.0038120029549373</v>
      </c>
      <c r="H721" s="157">
        <f>Calc!AO721</f>
        <v>3.960693684591704E-3</v>
      </c>
      <c r="I721" s="158">
        <f>Calc!AH721</f>
        <v>48095.210647115717</v>
      </c>
      <c r="J721" s="158">
        <f>Calc!AI721</f>
        <v>400.54974756272827</v>
      </c>
      <c r="K721" s="159">
        <f>Calc!AJ721</f>
        <v>-0.53700924168009756</v>
      </c>
      <c r="L721" s="159">
        <f>Calc!AK721</f>
        <v>2.1436016515898624</v>
      </c>
      <c r="M721" s="157" t="str">
        <f>Calc!AP721</f>
        <v>Out of range</v>
      </c>
      <c r="N721" s="157" t="e">
        <f>Calc!AQ721</f>
        <v>#VALUE!</v>
      </c>
      <c r="O721" s="157" t="str">
        <f>Calc!AW721</f>
        <v>Out of range</v>
      </c>
      <c r="P721" s="157">
        <f>Calc!AX721</f>
        <v>223.52068959990001</v>
      </c>
      <c r="Q721" s="159" t="e">
        <f>Calc!BB721</f>
        <v>#VALUE!</v>
      </c>
      <c r="R721" s="159" t="e">
        <f>Calc!BC721</f>
        <v>#VALUE!</v>
      </c>
      <c r="S721" s="156">
        <f>Input!E721</f>
        <v>0</v>
      </c>
    </row>
    <row r="722" spans="1:19" x14ac:dyDescent="0.2">
      <c r="A722" s="1">
        <f>Input!A722</f>
        <v>9755</v>
      </c>
      <c r="B722" s="1" t="str">
        <f>Input!B722</f>
        <v>E0-B-152</v>
      </c>
      <c r="C722" s="99">
        <f>Calc!O722*1000</f>
        <v>655.57452035287179</v>
      </c>
      <c r="D722" s="99">
        <f>Calc!P722*1000</f>
        <v>6.1456373072564678E-2</v>
      </c>
      <c r="E722" s="99">
        <f>Calc!X722</f>
        <v>0.28195483979101754</v>
      </c>
      <c r="F722" s="99">
        <f>Calc!Y722</f>
        <v>7.9728793808106892E-4</v>
      </c>
      <c r="G722" s="99">
        <f>Calc!AN722</f>
        <v>2.1401200307918356E-2</v>
      </c>
      <c r="H722" s="5">
        <f>Calc!AO722</f>
        <v>3.2787001347299157E-4</v>
      </c>
      <c r="I722" s="8">
        <f>Calc!AH722</f>
        <v>152.68104247590173</v>
      </c>
      <c r="J722" s="8">
        <f>Calc!AI722</f>
        <v>2.3785666689369345</v>
      </c>
      <c r="K722" s="77">
        <f>Calc!AJ722</f>
        <v>15.681380518461241</v>
      </c>
      <c r="L722" s="77">
        <f>Calc!AK722</f>
        <v>1.9558675858848906</v>
      </c>
      <c r="M722" s="99">
        <f>Calc!AP722</f>
        <v>2.3252999999999999</v>
      </c>
      <c r="N722" s="99">
        <f>Calc!AQ722</f>
        <v>3.32E-2</v>
      </c>
      <c r="O722" s="99">
        <f>Calc!AW722</f>
        <v>2.3140000000000001</v>
      </c>
      <c r="P722" s="99">
        <f>Calc!AX722</f>
        <v>3.7029046500000003E-2</v>
      </c>
      <c r="Q722" s="77">
        <f>Calc!BB722</f>
        <v>15.784273756843389</v>
      </c>
      <c r="R722" s="77">
        <f>Calc!BC722</f>
        <v>1.9687016866460909</v>
      </c>
      <c r="S722" s="1">
        <f>Input!E722</f>
        <v>152</v>
      </c>
    </row>
    <row r="723" spans="1:19" s="156" customFormat="1" x14ac:dyDescent="0.2">
      <c r="A723" s="156">
        <f>Input!A723</f>
        <v>9186</v>
      </c>
      <c r="B723" s="156" t="str">
        <f>Input!B723</f>
        <v>Hu1-13</v>
      </c>
      <c r="C723" s="157">
        <f>Calc!O723*1000</f>
        <v>13709.31851403958</v>
      </c>
      <c r="D723" s="157">
        <f>Calc!P723*1000</f>
        <v>2.4154120645485437</v>
      </c>
      <c r="E723" s="157">
        <f>Calc!X723</f>
        <v>0.88502852475832439</v>
      </c>
      <c r="F723" s="157">
        <f>Calc!Y723</f>
        <v>1.1533515517763127E-2</v>
      </c>
      <c r="G723" s="157">
        <f>Calc!AN723</f>
        <v>1.0045068995709983</v>
      </c>
      <c r="H723" s="157">
        <f>Calc!AO723</f>
        <v>3.7229586467544774E-3</v>
      </c>
      <c r="I723" s="158">
        <f>Calc!AH723</f>
        <v>47545.926501343602</v>
      </c>
      <c r="J723" s="158">
        <f>Calc!AI723</f>
        <v>644.12556447079453</v>
      </c>
      <c r="K723" s="159">
        <f>Calc!AJ723</f>
        <v>1.8986667365319398</v>
      </c>
      <c r="L723" s="159">
        <f>Calc!AK723</f>
        <v>1.953691276083878</v>
      </c>
      <c r="M723" s="157" t="str">
        <f>Calc!AP723</f>
        <v>Out of range</v>
      </c>
      <c r="N723" s="157" t="e">
        <f>Calc!AQ723</f>
        <v>#VALUE!</v>
      </c>
      <c r="O723" s="157" t="str">
        <f>Calc!AW723</f>
        <v>Out of range</v>
      </c>
      <c r="P723" s="157">
        <f>Calc!AX723</f>
        <v>316.42941869039998</v>
      </c>
      <c r="Q723" s="159" t="e">
        <f>Calc!BB723</f>
        <v>#VALUE!</v>
      </c>
      <c r="R723" s="159" t="e">
        <f>Calc!BC723</f>
        <v>#VALUE!</v>
      </c>
      <c r="S723" s="156">
        <f>Input!E723</f>
        <v>0</v>
      </c>
    </row>
    <row r="724" spans="1:19" x14ac:dyDescent="0.2">
      <c r="A724" s="1">
        <f>Input!A724</f>
        <v>9756</v>
      </c>
      <c r="B724" s="1" t="str">
        <f>Input!B724</f>
        <v>E0-B-59</v>
      </c>
      <c r="C724" s="99">
        <f>Calc!O724*1000</f>
        <v>479.4433679372089</v>
      </c>
      <c r="D724" s="99">
        <f>Calc!P724*1000</f>
        <v>3.8860632590125802E-2</v>
      </c>
      <c r="E724" s="99">
        <f>Calc!X724</f>
        <v>1.2904676355514537E-2</v>
      </c>
      <c r="F724" s="99">
        <f>Calc!Y724</f>
        <v>1.7157729914705228E-4</v>
      </c>
      <c r="G724" s="99">
        <f>Calc!AN724</f>
        <v>1.7904791820754669E-2</v>
      </c>
      <c r="H724" s="5">
        <f>Calc!AO724</f>
        <v>3.1461822558965624E-4</v>
      </c>
      <c r="I724" s="8">
        <f>Calc!AH724</f>
        <v>2045.3804853033444</v>
      </c>
      <c r="J724" s="8">
        <f>Calc!AI724</f>
        <v>45.069721190831835</v>
      </c>
      <c r="K724" s="77">
        <f>Calc!AJ724</f>
        <v>17.929402916722736</v>
      </c>
      <c r="L724" s="77">
        <f>Calc!AK724</f>
        <v>1.9407461415625979</v>
      </c>
      <c r="M724" s="99">
        <f>Calc!AP724</f>
        <v>1.9377</v>
      </c>
      <c r="N724" s="99">
        <f>Calc!AQ724</f>
        <v>3.8100000000000002E-2</v>
      </c>
      <c r="O724" s="99">
        <f>Calc!AW724</f>
        <v>1.9370000000000001</v>
      </c>
      <c r="P724" s="99">
        <f>Calc!AX724</f>
        <v>3.5449909299999999E-2</v>
      </c>
      <c r="Q724" s="77">
        <f>Calc!BB724</f>
        <v>18.027827374395351</v>
      </c>
      <c r="R724" s="77">
        <f>Calc!BC724</f>
        <v>1.9514008117335531</v>
      </c>
      <c r="S724" s="1">
        <f>Input!E724</f>
        <v>59</v>
      </c>
    </row>
    <row r="725" spans="1:19" s="156" customFormat="1" x14ac:dyDescent="0.2">
      <c r="A725" s="156">
        <f>Input!A725</f>
        <v>9186</v>
      </c>
      <c r="B725" s="156" t="str">
        <f>Input!B725</f>
        <v>Hu1-13</v>
      </c>
      <c r="C725" s="157">
        <f>Calc!O725*1000</f>
        <v>13709.689509524078</v>
      </c>
      <c r="D725" s="157">
        <f>Calc!P725*1000</f>
        <v>2.7633646694306382</v>
      </c>
      <c r="E725" s="157">
        <f>Calc!X725</f>
        <v>0.88794306886515706</v>
      </c>
      <c r="F725" s="157">
        <f>Calc!Y725</f>
        <v>1.257136390412278E-2</v>
      </c>
      <c r="G725" s="157">
        <f>Calc!AN725</f>
        <v>1.0080252983249687</v>
      </c>
      <c r="H725" s="157">
        <f>Calc!AO725</f>
        <v>3.7369436211329319E-3</v>
      </c>
      <c r="I725" s="158">
        <f>Calc!AH725</f>
        <v>47557.139186603083</v>
      </c>
      <c r="J725" s="158">
        <f>Calc!AI725</f>
        <v>695.94041786750654</v>
      </c>
      <c r="K725" s="159">
        <f>Calc!AJ725</f>
        <v>-1.1572274558578899</v>
      </c>
      <c r="L725" s="159">
        <f>Calc!AK725</f>
        <v>2.1110544714598576</v>
      </c>
      <c r="M725" s="157" t="str">
        <f>Calc!AP725</f>
        <v>Out of range</v>
      </c>
      <c r="N725" s="157" t="e">
        <f>Calc!AQ725</f>
        <v>#VALUE!</v>
      </c>
      <c r="O725" s="157" t="str">
        <f>Calc!AW725</f>
        <v>Out of range</v>
      </c>
      <c r="P725" s="157">
        <f>Calc!AX725</f>
        <v>133.1578940325</v>
      </c>
      <c r="Q725" s="159" t="e">
        <f>Calc!BB725</f>
        <v>#VALUE!</v>
      </c>
      <c r="R725" s="159" t="e">
        <f>Calc!BC725</f>
        <v>#VALUE!</v>
      </c>
      <c r="S725" s="156">
        <f>Input!E725</f>
        <v>0</v>
      </c>
    </row>
    <row r="726" spans="1:19" x14ac:dyDescent="0.2">
      <c r="A726" s="1">
        <f>Input!A726</f>
        <v>9757</v>
      </c>
      <c r="B726" s="1" t="str">
        <f>Input!B726</f>
        <v>E0-C-120</v>
      </c>
      <c r="C726" s="99">
        <f>Calc!O726*1000</f>
        <v>410.40839803611999</v>
      </c>
      <c r="D726" s="99">
        <f>Calc!P726*1000</f>
        <v>3.58126155305626E-2</v>
      </c>
      <c r="E726" s="99">
        <f>Calc!X726</f>
        <v>1.8299802021935502E-2</v>
      </c>
      <c r="F726" s="99">
        <f>Calc!Y726</f>
        <v>1.6840815173195013E-4</v>
      </c>
      <c r="G726" s="99">
        <f>Calc!AN726</f>
        <v>1.2721495394734625E-2</v>
      </c>
      <c r="H726" s="5">
        <f>Calc!AO726</f>
        <v>3.4354891121036177E-4</v>
      </c>
      <c r="I726" s="8">
        <f>Calc!AH726</f>
        <v>876.30557585399333</v>
      </c>
      <c r="J726" s="8">
        <f>Calc!AI726</f>
        <v>25.001192926261911</v>
      </c>
      <c r="K726" s="77">
        <f>Calc!AJ726</f>
        <v>14.8231152174918</v>
      </c>
      <c r="L726" s="77">
        <f>Calc!AK726</f>
        <v>2.2061686097018436</v>
      </c>
      <c r="M726" s="99">
        <f>Calc!AP726</f>
        <v>1.3774999999999999</v>
      </c>
      <c r="N726" s="99">
        <f>Calc!AQ726</f>
        <v>4.07E-2</v>
      </c>
      <c r="O726" s="99">
        <f>Calc!AW726</f>
        <v>1.3763000000000001</v>
      </c>
      <c r="P726" s="99">
        <f>Calc!AX726</f>
        <v>3.8496970599999999E-2</v>
      </c>
      <c r="Q726" s="77">
        <f>Calc!BB726</f>
        <v>14.880887003486734</v>
      </c>
      <c r="R726" s="77">
        <f>Calc!BC726</f>
        <v>2.2147675493663455</v>
      </c>
      <c r="S726" s="1">
        <f>Input!E726</f>
        <v>120</v>
      </c>
    </row>
    <row r="727" spans="1:19" s="156" customFormat="1" x14ac:dyDescent="0.2">
      <c r="A727" s="156">
        <f>Input!A727</f>
        <v>9186</v>
      </c>
      <c r="B727" s="156" t="str">
        <f>Input!B727</f>
        <v>Hu1-13</v>
      </c>
      <c r="C727" s="157">
        <f>Calc!O727*1000</f>
        <v>13707.234476857982</v>
      </c>
      <c r="D727" s="157">
        <f>Calc!P727*1000</f>
        <v>2.7586451009096176</v>
      </c>
      <c r="E727" s="157">
        <f>Calc!X727</f>
        <v>0.88710400116633925</v>
      </c>
      <c r="F727" s="157">
        <f>Calc!Y727</f>
        <v>1.0170686391692772E-2</v>
      </c>
      <c r="G727" s="157">
        <f>Calc!AN727</f>
        <v>1.0023436411742177</v>
      </c>
      <c r="H727" s="157">
        <f>Calc!AO727</f>
        <v>3.7670582000927468E-3</v>
      </c>
      <c r="I727" s="158">
        <f>Calc!AH727</f>
        <v>47325.339228939229</v>
      </c>
      <c r="J727" s="158">
        <f>Calc!AI727</f>
        <v>570.91539379664221</v>
      </c>
      <c r="K727" s="159">
        <f>Calc!AJ727</f>
        <v>3.2920065341899285</v>
      </c>
      <c r="L727" s="159">
        <f>Calc!AK727</f>
        <v>2.3409071498472338</v>
      </c>
      <c r="M727" s="157">
        <f>Calc!AP727</f>
        <v>661.22260000000006</v>
      </c>
      <c r="N727" s="157" t="e">
        <f>Calc!AQ727</f>
        <v>#VALUE!</v>
      </c>
      <c r="O727" s="157">
        <f>Calc!AW727</f>
        <v>661.22090000000003</v>
      </c>
      <c r="P727" s="157">
        <f>Calc!AX727</f>
        <v>303.33289885689999</v>
      </c>
      <c r="Q727" s="159">
        <f>Calc!BB727</f>
        <v>21.33408220323745</v>
      </c>
      <c r="R727" s="159">
        <f>Calc!BC727</f>
        <v>23.762629547705213</v>
      </c>
      <c r="S727" s="156">
        <f>Input!E727</f>
        <v>0</v>
      </c>
    </row>
    <row r="728" spans="1:19" x14ac:dyDescent="0.2">
      <c r="A728" s="1">
        <f>Input!A728</f>
        <v>9758</v>
      </c>
      <c r="B728" s="1" t="str">
        <f>Input!B728</f>
        <v>E0-C-45</v>
      </c>
      <c r="C728" s="99">
        <f>Calc!O728*1000</f>
        <v>843.70369034565624</v>
      </c>
      <c r="D728" s="99">
        <f>Calc!P728*1000</f>
        <v>5.5361738519492255E-2</v>
      </c>
      <c r="E728" s="99">
        <f>Calc!X728</f>
        <v>7.7048926378930169E-2</v>
      </c>
      <c r="F728" s="99">
        <f>Calc!Y728</f>
        <v>4.2607528427673869E-4</v>
      </c>
      <c r="G728" s="99">
        <f>Calc!AN728</f>
        <v>7.7037728914132958E-3</v>
      </c>
      <c r="H728" s="5">
        <f>Calc!AO728</f>
        <v>1.2395593151877217E-4</v>
      </c>
      <c r="I728" s="8">
        <f>Calc!AH728</f>
        <v>258.68461253711132</v>
      </c>
      <c r="J728" s="8">
        <f>Calc!AI728</f>
        <v>4.4012374789207369</v>
      </c>
      <c r="K728" s="77">
        <f>Calc!AJ728</f>
        <v>10.349687515737838</v>
      </c>
      <c r="L728" s="77">
        <f>Calc!AK728</f>
        <v>1.052539060094565</v>
      </c>
      <c r="M728" s="99">
        <f>Calc!AP728</f>
        <v>0.83579999999999999</v>
      </c>
      <c r="N728" s="99">
        <f>Calc!AQ728</f>
        <v>1.41E-2</v>
      </c>
      <c r="O728" s="99">
        <f>Calc!AW728</f>
        <v>0.83340000000000003</v>
      </c>
      <c r="P728" s="99">
        <f>Calc!AX728</f>
        <v>1.35682701E-2</v>
      </c>
      <c r="Q728" s="77">
        <f>Calc!BB728</f>
        <v>10.374094300402302</v>
      </c>
      <c r="R728" s="77">
        <f>Calc!BC728</f>
        <v>1.0550212481256418</v>
      </c>
      <c r="S728" s="1">
        <f>Input!E728</f>
        <v>45</v>
      </c>
    </row>
    <row r="729" spans="1:19" s="156" customFormat="1" x14ac:dyDescent="0.2">
      <c r="A729" s="156">
        <f>Input!A729</f>
        <v>9186</v>
      </c>
      <c r="B729" s="156" t="str">
        <f>Input!B729</f>
        <v>Hu1-13</v>
      </c>
      <c r="C729" s="157">
        <f>Calc!O729*1000</f>
        <v>13712.959750895558</v>
      </c>
      <c r="D729" s="157">
        <f>Calc!P729*1000</f>
        <v>2.3968534041993097</v>
      </c>
      <c r="E729" s="157">
        <f>Calc!X729</f>
        <v>0.90028091694867229</v>
      </c>
      <c r="F729" s="157">
        <f>Calc!Y729</f>
        <v>7.8374831085481437E-3</v>
      </c>
      <c r="G729" s="157">
        <f>Calc!AN729</f>
        <v>1.0047700393610002</v>
      </c>
      <c r="H729" s="157">
        <f>Calc!AO729</f>
        <v>5.003379438923458E-3</v>
      </c>
      <c r="I729" s="158">
        <f>Calc!AH729</f>
        <v>46765.073967433003</v>
      </c>
      <c r="J729" s="158">
        <f>Calc!AI729</f>
        <v>468.94330028904852</v>
      </c>
      <c r="K729" s="159">
        <f>Calc!AJ729</f>
        <v>-1.8607962050360971</v>
      </c>
      <c r="L729" s="159">
        <f>Calc!AK729</f>
        <v>1.6525576085951175</v>
      </c>
      <c r="M729" s="157" t="str">
        <f>Calc!AP729</f>
        <v>Out of range</v>
      </c>
      <c r="N729" s="157" t="e">
        <f>Calc!AQ729</f>
        <v>#VALUE!</v>
      </c>
      <c r="O729" s="157" t="str">
        <f>Calc!AW729</f>
        <v>Out of range</v>
      </c>
      <c r="P729" s="157">
        <f>Calc!AX729</f>
        <v>172.76554094630001</v>
      </c>
      <c r="Q729" s="159" t="e">
        <f>Calc!BB729</f>
        <v>#VALUE!</v>
      </c>
      <c r="R729" s="159" t="e">
        <f>Calc!BC729</f>
        <v>#VALUE!</v>
      </c>
      <c r="S729" s="156">
        <f>Input!E729</f>
        <v>0</v>
      </c>
    </row>
    <row r="730" spans="1:19" x14ac:dyDescent="0.2">
      <c r="A730" s="1">
        <f>Input!A730</f>
        <v>9759</v>
      </c>
      <c r="B730" s="1" t="str">
        <f>Input!B730</f>
        <v>E0-C-37,5</v>
      </c>
      <c r="C730" s="99">
        <f>Calc!O730*1000</f>
        <v>1105.8814970388189</v>
      </c>
      <c r="D730" s="99">
        <f>Calc!P730*1000</f>
        <v>7.2985121417875415E-2</v>
      </c>
      <c r="E730" s="99">
        <f>Calc!X730</f>
        <v>-7.1925938623471561E-3</v>
      </c>
      <c r="F730" s="99">
        <f>Calc!Y730</f>
        <v>-1.5296774259898954E-4</v>
      </c>
      <c r="G730" s="99">
        <f>Calc!AN730</f>
        <v>6.0367898240882203E-3</v>
      </c>
      <c r="H730" s="5">
        <f>Calc!AO730</f>
        <v>1.4245732720850825E-4</v>
      </c>
      <c r="I730" s="8">
        <f>Calc!AH730</f>
        <v>-2849.6897373294901</v>
      </c>
      <c r="J730" s="8">
        <f>Calc!AI730</f>
        <v>-90.527447190400736</v>
      </c>
      <c r="K730" s="77">
        <f>Calc!AJ730</f>
        <v>12.826236569456029</v>
      </c>
      <c r="L730" s="77">
        <f>Calc!AK730</f>
        <v>1.1383009144933784</v>
      </c>
      <c r="M730" s="99">
        <f>Calc!AP730</f>
        <v>0.65280000000000005</v>
      </c>
      <c r="N730" s="99">
        <f>Calc!AQ730</f>
        <v>1.5900000000000001E-2</v>
      </c>
      <c r="O730" s="99">
        <f>Calc!AW730</f>
        <v>0.65300000000000002</v>
      </c>
      <c r="P730" s="99">
        <f>Calc!AX730</f>
        <v>1.4185870999999999E-2</v>
      </c>
      <c r="Q730" s="77">
        <f>Calc!BB730</f>
        <v>12.849930194346365</v>
      </c>
      <c r="R730" s="77">
        <f>Calc!BC730</f>
        <v>1.1404037891280043</v>
      </c>
      <c r="S730" s="1">
        <f>Input!E730</f>
        <v>37.5</v>
      </c>
    </row>
    <row r="731" spans="1:19" s="156" customFormat="1" x14ac:dyDescent="0.2">
      <c r="A731" s="156">
        <f>Input!A731</f>
        <v>9186</v>
      </c>
      <c r="B731" s="156" t="str">
        <f>Input!B731</f>
        <v>Hu1-13</v>
      </c>
      <c r="C731" s="157">
        <f>Calc!O731*1000</f>
        <v>13712.959750895558</v>
      </c>
      <c r="D731" s="157">
        <f>Calc!P731*1000</f>
        <v>2.3968534041993097</v>
      </c>
      <c r="E731" s="157">
        <f>Calc!X731</f>
        <v>0.90028091694867229</v>
      </c>
      <c r="F731" s="157">
        <f>Calc!Y731</f>
        <v>7.8374831085481437E-3</v>
      </c>
      <c r="G731" s="157">
        <f>Calc!AN731</f>
        <v>1.0047700393610002</v>
      </c>
      <c r="H731" s="157">
        <f>Calc!AO731</f>
        <v>5.003379438923458E-3</v>
      </c>
      <c r="I731" s="158">
        <f>Calc!AH731</f>
        <v>46765.073967433003</v>
      </c>
      <c r="J731" s="158">
        <f>Calc!AI731</f>
        <v>468.94330028904852</v>
      </c>
      <c r="K731" s="159">
        <f>Calc!AJ731</f>
        <v>-1.8607962050360971</v>
      </c>
      <c r="L731" s="159">
        <f>Calc!AK731</f>
        <v>1.6525576085951175</v>
      </c>
      <c r="M731" s="157" t="str">
        <f>Calc!AP731</f>
        <v>Out of range</v>
      </c>
      <c r="N731" s="157" t="e">
        <f>Calc!AQ731</f>
        <v>#VALUE!</v>
      </c>
      <c r="O731" s="157" t="str">
        <f>Calc!AW731</f>
        <v>Out of range</v>
      </c>
      <c r="P731" s="157">
        <f>Calc!AX731</f>
        <v>217.5870913716</v>
      </c>
      <c r="Q731" s="159" t="e">
        <f>Calc!BB731</f>
        <v>#VALUE!</v>
      </c>
      <c r="R731" s="159" t="e">
        <f>Calc!BC731</f>
        <v>#VALUE!</v>
      </c>
      <c r="S731" s="156">
        <f>Input!E731</f>
        <v>0</v>
      </c>
    </row>
    <row r="733" spans="1:19" s="156" customFormat="1" x14ac:dyDescent="0.2">
      <c r="A733" s="156">
        <f>Input!A733</f>
        <v>9186</v>
      </c>
      <c r="B733" s="156" t="str">
        <f>Input!B733</f>
        <v>Hu1-13</v>
      </c>
      <c r="C733" s="157">
        <f>Calc!O733*1000</f>
        <v>13713.237637487231</v>
      </c>
      <c r="D733" s="157">
        <f>Calc!P733*1000</f>
        <v>0.91767326573122543</v>
      </c>
      <c r="E733" s="157">
        <f>Calc!X733</f>
        <v>0.88573524638354573</v>
      </c>
      <c r="F733" s="157">
        <f>Calc!Y733</f>
        <v>2.0327707225332742E-3</v>
      </c>
      <c r="G733" s="157">
        <f>Calc!AN733</f>
        <v>0.99876189862389697</v>
      </c>
      <c r="H733" s="157">
        <f>Calc!AO733</f>
        <v>1.7917926160225413E-3</v>
      </c>
      <c r="I733" s="158">
        <f>Calc!AH733</f>
        <v>47249.784649786983</v>
      </c>
      <c r="J733" s="158">
        <f>Calc!AI733</f>
        <v>137.60217503491697</v>
      </c>
      <c r="K733" s="159">
        <f>Calc!AJ733</f>
        <v>-0.14550024432613551</v>
      </c>
      <c r="L733" s="159">
        <f>Calc!AK733</f>
        <v>0.67932228829787289</v>
      </c>
      <c r="M733" s="157">
        <f>Calc!AP733</f>
        <v>751.13909999999998</v>
      </c>
      <c r="N733" s="157" t="e">
        <f>Calc!AQ733</f>
        <v>#VALUE!</v>
      </c>
      <c r="O733" s="157">
        <f>Calc!AW733</f>
        <v>751.13729999999998</v>
      </c>
      <c r="P733" s="157">
        <f>Calc!AX733</f>
        <v>348.09687824060001</v>
      </c>
      <c r="Q733" s="159">
        <f>Calc!BB733</f>
        <v>-1.2157508115543278</v>
      </c>
      <c r="R733" s="159">
        <f>Calc!BC733</f>
        <v>5.8008384196886604</v>
      </c>
      <c r="S733" s="156">
        <f>Input!E733</f>
        <v>0</v>
      </c>
    </row>
    <row r="734" spans="1:19" x14ac:dyDescent="0.2">
      <c r="A734" s="1">
        <f>Input!A734</f>
        <v>9772</v>
      </c>
      <c r="B734" s="1" t="str">
        <f>Input!B734</f>
        <v>M43_401_15D-0,55</v>
      </c>
      <c r="C734" s="99">
        <f>Calc!O734*1000</f>
        <v>368.90926503985077</v>
      </c>
      <c r="D734" s="99">
        <f>Calc!P734*1000</f>
        <v>1.5236273923122752E-2</v>
      </c>
      <c r="E734" s="99">
        <f>Calc!X734</f>
        <v>5.0080574785824263E-2</v>
      </c>
      <c r="F734" s="99">
        <f>Calc!Y734</f>
        <v>7.6428689622757859E-5</v>
      </c>
      <c r="G734" s="99">
        <f>Calc!AN734</f>
        <v>1.5503212527991084</v>
      </c>
      <c r="H734" s="5">
        <f>Calc!AO734</f>
        <v>2.1810135528307069E-3</v>
      </c>
      <c r="I734" s="8">
        <f>Calc!AH734</f>
        <v>34852.64293805445</v>
      </c>
      <c r="J734" s="8">
        <f>Calc!AI734</f>
        <v>72.326120877852645</v>
      </c>
      <c r="K734" s="77">
        <f>Calc!AJ734</f>
        <v>442.84263723322567</v>
      </c>
      <c r="L734" s="77">
        <f>Calc!AK734</f>
        <v>0.65423635488494269</v>
      </c>
      <c r="M734" s="99">
        <f>Calc!AP734</f>
        <v>377.5068</v>
      </c>
      <c r="N734" s="99">
        <f>Calc!AQ734</f>
        <v>3.5554000000000001</v>
      </c>
      <c r="O734" s="99">
        <f>Calc!AW734</f>
        <v>377.5052</v>
      </c>
      <c r="P734" s="99">
        <f>Calc!AX734</f>
        <v>3.3005751542000001</v>
      </c>
      <c r="Q734" s="77">
        <f>Calc!BB734</f>
        <v>1287.1135511125456</v>
      </c>
      <c r="R734" s="77">
        <f>Calc!BC734</f>
        <v>12.156371398060484</v>
      </c>
      <c r="S734" s="1">
        <f>Input!E734</f>
        <v>0.55000000000000004</v>
      </c>
    </row>
    <row r="735" spans="1:19" s="156" customFormat="1" x14ac:dyDescent="0.2">
      <c r="A735" s="156">
        <f>Input!A735</f>
        <v>9186</v>
      </c>
      <c r="B735" s="156" t="str">
        <f>Input!B735</f>
        <v>Hu1-13</v>
      </c>
      <c r="C735" s="157">
        <f>Calc!O735*1000</f>
        <v>13713.237637487231</v>
      </c>
      <c r="D735" s="157">
        <f>Calc!P735*1000</f>
        <v>0.91767326573122543</v>
      </c>
      <c r="E735" s="157">
        <f>Calc!X735</f>
        <v>0.88573524638354573</v>
      </c>
      <c r="F735" s="157">
        <f>Calc!Y735</f>
        <v>2.0327707225332742E-3</v>
      </c>
      <c r="G735" s="157">
        <f>Calc!AN735</f>
        <v>0.99876189862389697</v>
      </c>
      <c r="H735" s="157">
        <f>Calc!AO735</f>
        <v>1.7917926160225413E-3</v>
      </c>
      <c r="I735" s="158">
        <f>Calc!AH735</f>
        <v>47249.784649786983</v>
      </c>
      <c r="J735" s="158">
        <f>Calc!AI735</f>
        <v>137.60217503491697</v>
      </c>
      <c r="K735" s="159">
        <f>Calc!AJ735</f>
        <v>-0.14550024432613551</v>
      </c>
      <c r="L735" s="159">
        <f>Calc!AK735</f>
        <v>0.67932228829787289</v>
      </c>
      <c r="M735" s="157">
        <f>Calc!AP735</f>
        <v>751.13909999999998</v>
      </c>
      <c r="N735" s="157" t="e">
        <f>Calc!AQ735</f>
        <v>#VALUE!</v>
      </c>
      <c r="O735" s="157">
        <f>Calc!AW735</f>
        <v>751.13729999999998</v>
      </c>
      <c r="P735" s="157">
        <f>Calc!AX735</f>
        <v>354.27497525540002</v>
      </c>
      <c r="Q735" s="159">
        <f>Calc!BB735</f>
        <v>-1.2157508115543278</v>
      </c>
      <c r="R735" s="159">
        <f>Calc!BC735</f>
        <v>5.80525271618425</v>
      </c>
      <c r="S735" s="156">
        <f>Input!E735</f>
        <v>0</v>
      </c>
    </row>
    <row r="736" spans="1:19" x14ac:dyDescent="0.2">
      <c r="A736" s="1">
        <f>Input!A736</f>
        <v>9773</v>
      </c>
      <c r="B736" s="1" t="str">
        <f>Input!B736</f>
        <v>M43_401_15D-8,5</v>
      </c>
      <c r="C736" s="99">
        <f>Calc!O736*1000</f>
        <v>668.12208590188015</v>
      </c>
      <c r="D736" s="99">
        <f>Calc!P736*1000</f>
        <v>3.1179682178794344E-2</v>
      </c>
      <c r="E736" s="99">
        <f>Calc!X736</f>
        <v>9.4997148488525612E-2</v>
      </c>
      <c r="F736" s="99">
        <f>Calc!Y736</f>
        <v>1.4675368457317593E-4</v>
      </c>
      <c r="G736" s="99">
        <f>Calc!AN736</f>
        <v>1.4945368643389967</v>
      </c>
      <c r="H736" s="5">
        <f>Calc!AO736</f>
        <v>2.1850000790536979E-3</v>
      </c>
      <c r="I736" s="8">
        <f>Calc!AH736</f>
        <v>32119.472393826953</v>
      </c>
      <c r="J736" s="8">
        <f>Calc!AI736</f>
        <v>68.299896622571609</v>
      </c>
      <c r="K736" s="77">
        <f>Calc!AJ736</f>
        <v>401.6012644796221</v>
      </c>
      <c r="L736" s="77">
        <f>Calc!AK736</f>
        <v>0.50914250530788607</v>
      </c>
      <c r="M736" s="99">
        <f>Calc!AP736</f>
        <v>374.97669999999999</v>
      </c>
      <c r="N736" s="99">
        <f>Calc!AQ736</f>
        <v>3.6421999999999999</v>
      </c>
      <c r="O736" s="99">
        <f>Calc!AW736</f>
        <v>374.97500000000002</v>
      </c>
      <c r="P736" s="99">
        <f>Calc!AX736</f>
        <v>3.6718282334999999</v>
      </c>
      <c r="Q736" s="77">
        <f>Calc!BB736</f>
        <v>1158.9289741796922</v>
      </c>
      <c r="R736" s="77">
        <f>Calc!BC736</f>
        <v>12.116417031096267</v>
      </c>
      <c r="S736" s="1">
        <f>Input!E736</f>
        <v>8.5</v>
      </c>
    </row>
    <row r="737" spans="1:19" s="156" customFormat="1" x14ac:dyDescent="0.2">
      <c r="A737" s="156">
        <f>Input!A737</f>
        <v>9186</v>
      </c>
      <c r="B737" s="156" t="str">
        <f>Input!B737</f>
        <v>Hu1-13</v>
      </c>
      <c r="C737" s="157">
        <f>Calc!O737*1000</f>
        <v>13712.554635213583</v>
      </c>
      <c r="D737" s="157">
        <f>Calc!P737*1000</f>
        <v>0.68673705442241739</v>
      </c>
      <c r="E737" s="157">
        <f>Calc!X737</f>
        <v>0.88364809809608558</v>
      </c>
      <c r="F737" s="157">
        <f>Calc!Y737</f>
        <v>3.2483842529640265E-3</v>
      </c>
      <c r="G737" s="157">
        <f>Calc!AN737</f>
        <v>1.0013058892151205</v>
      </c>
      <c r="H737" s="157">
        <f>Calc!AO737</f>
        <v>1.722487253360792E-3</v>
      </c>
      <c r="I737" s="158">
        <f>Calc!AH737</f>
        <v>47479.658506986605</v>
      </c>
      <c r="J737" s="158">
        <f>Calc!AI737</f>
        <v>192.69066567982813</v>
      </c>
      <c r="K737" s="159">
        <f>Calc!AJ737</f>
        <v>-0.1762101680529149</v>
      </c>
      <c r="L737" s="159">
        <f>Calc!AK737</f>
        <v>0.67778240609608253</v>
      </c>
      <c r="M737" s="157" t="str">
        <f>Calc!AP737</f>
        <v>Out of range</v>
      </c>
      <c r="N737" s="157" t="e">
        <f>Calc!AQ737</f>
        <v>#VALUE!</v>
      </c>
      <c r="O737" s="157" t="str">
        <f>Calc!AW737</f>
        <v>Out of range</v>
      </c>
      <c r="P737" s="157">
        <f>Calc!AX737</f>
        <v>285.79487303949998</v>
      </c>
      <c r="Q737" s="159" t="e">
        <f>Calc!BB737</f>
        <v>#VALUE!</v>
      </c>
      <c r="R737" s="159" t="e">
        <f>Calc!BC737</f>
        <v>#VALUE!</v>
      </c>
      <c r="S737" s="156">
        <f>Input!E737</f>
        <v>0</v>
      </c>
    </row>
    <row r="738" spans="1:19" x14ac:dyDescent="0.2">
      <c r="A738" s="1">
        <f>Input!A738</f>
        <v>9774</v>
      </c>
      <c r="B738" s="1" t="str">
        <f>Input!B738</f>
        <v>M43_401_15D-10,9</v>
      </c>
      <c r="C738" s="99">
        <f>Calc!O738*1000</f>
        <v>400.04218491942078</v>
      </c>
      <c r="D738" s="99">
        <f>Calc!P738*1000</f>
        <v>1.9594536616019058E-2</v>
      </c>
      <c r="E738" s="99">
        <f>Calc!X738</f>
        <v>0.43627153050175049</v>
      </c>
      <c r="F738" s="99">
        <f>Calc!Y738</f>
        <v>5.1217082515878976E-4</v>
      </c>
      <c r="G738" s="99">
        <f>Calc!AN738</f>
        <v>1.7773700932816259</v>
      </c>
      <c r="H738" s="5">
        <f>Calc!AO738</f>
        <v>2.7009737985685188E-3</v>
      </c>
      <c r="I738" s="8">
        <f>Calc!AH738</f>
        <v>4981.999201830683</v>
      </c>
      <c r="J738" s="8">
        <f>Calc!AI738</f>
        <v>9.5638000400456828</v>
      </c>
      <c r="K738" s="77">
        <f>Calc!AJ738</f>
        <v>612.1150790543029</v>
      </c>
      <c r="L738" s="77">
        <f>Calc!AK738</f>
        <v>0.66365605603420175</v>
      </c>
      <c r="M738" s="99">
        <f>Calc!AP738</f>
        <v>383.42380000000003</v>
      </c>
      <c r="N738" s="99">
        <f>Calc!AQ738</f>
        <v>3.6617000000000002</v>
      </c>
      <c r="O738" s="99">
        <f>Calc!AW738</f>
        <v>383.41340000000002</v>
      </c>
      <c r="P738" s="99">
        <f>Calc!AX738</f>
        <v>3.5613241487999998</v>
      </c>
      <c r="Q738" s="77">
        <f>Calc!BB738</f>
        <v>1809.0580870734134</v>
      </c>
      <c r="R738" s="77">
        <f>Calc!BC738</f>
        <v>18.314171332545946</v>
      </c>
      <c r="S738" s="1">
        <f>Input!E738</f>
        <v>10.9</v>
      </c>
    </row>
    <row r="739" spans="1:19" s="156" customFormat="1" x14ac:dyDescent="0.2">
      <c r="A739" s="156">
        <f>Input!A739</f>
        <v>9186</v>
      </c>
      <c r="B739" s="156" t="str">
        <f>Input!B739</f>
        <v>Hu1-13</v>
      </c>
      <c r="C739" s="157">
        <f>Calc!O739*1000</f>
        <v>13713.833964259838</v>
      </c>
      <c r="D739" s="157">
        <f>Calc!P739*1000</f>
        <v>0.83999520508516134</v>
      </c>
      <c r="E739" s="157">
        <f>Calc!X739</f>
        <v>0.87903595527039569</v>
      </c>
      <c r="F739" s="157">
        <f>Calc!Y739</f>
        <v>2.2146646430059569E-3</v>
      </c>
      <c r="G739" s="157">
        <f>Calc!AN739</f>
        <v>0.99950052755908891</v>
      </c>
      <c r="H739" s="157">
        <f>Calc!AO739</f>
        <v>1.7212324355810437E-3</v>
      </c>
      <c r="I739" s="158">
        <f>Calc!AH739</f>
        <v>47647.165257431523</v>
      </c>
      <c r="J739" s="158">
        <f>Calc!AI739</f>
        <v>145.37735290939582</v>
      </c>
      <c r="K739" s="159">
        <f>Calc!AJ739</f>
        <v>-0.79770339492024611</v>
      </c>
      <c r="L739" s="159">
        <f>Calc!AK739</f>
        <v>0.53740533443960792</v>
      </c>
      <c r="M739" s="157" t="str">
        <f>Calc!AP739</f>
        <v>Out of range</v>
      </c>
      <c r="N739" s="157" t="e">
        <f>Calc!AQ739</f>
        <v>#VALUE!</v>
      </c>
      <c r="O739" s="157" t="str">
        <f>Calc!AW739</f>
        <v>Out of range</v>
      </c>
      <c r="P739" s="157">
        <f>Calc!AX739</f>
        <v>358.89937055519999</v>
      </c>
      <c r="Q739" s="159" t="e">
        <f>Calc!BB739</f>
        <v>#VALUE!</v>
      </c>
      <c r="R739" s="159" t="e">
        <f>Calc!BC739</f>
        <v>#VALUE!</v>
      </c>
      <c r="S739" s="156">
        <f>Input!E739</f>
        <v>0</v>
      </c>
    </row>
    <row r="740" spans="1:19" x14ac:dyDescent="0.2">
      <c r="A740" s="1">
        <f>Input!A740</f>
        <v>9775</v>
      </c>
      <c r="B740" s="1" t="str">
        <f>Input!B740</f>
        <v>M43_401_15D-23,4</v>
      </c>
      <c r="C740" s="99">
        <f>Calc!O740*1000</f>
        <v>749.89280491917407</v>
      </c>
      <c r="D740" s="99">
        <f>Calc!P740*1000</f>
        <v>4.0517929049119703E-2</v>
      </c>
      <c r="E740" s="99">
        <f>Calc!X740</f>
        <v>6.9227459568162161E-2</v>
      </c>
      <c r="F740" s="99">
        <f>Calc!Y740</f>
        <v>1.6671822170411291E-4</v>
      </c>
      <c r="G740" s="99">
        <f>Calc!AN740</f>
        <v>1.494438720014023</v>
      </c>
      <c r="H740" s="5">
        <f>Calc!AO740</f>
        <v>2.6227582285188915E-3</v>
      </c>
      <c r="I740" s="8">
        <f>Calc!AH740</f>
        <v>49504.220239842856</v>
      </c>
      <c r="J740" s="8">
        <f>Calc!AI740</f>
        <v>147.49349815649751</v>
      </c>
      <c r="K740" s="77">
        <f>Calc!AJ740</f>
        <v>399.59518381946424</v>
      </c>
      <c r="L740" s="77">
        <f>Calc!AK740</f>
        <v>0.58514900071839282</v>
      </c>
      <c r="M740" s="99">
        <f>Calc!AP740</f>
        <v>379.02140000000003</v>
      </c>
      <c r="N740" s="99">
        <f>Calc!AQ740</f>
        <v>4.4573</v>
      </c>
      <c r="O740" s="99">
        <f>Calc!AW740</f>
        <v>379.02030000000002</v>
      </c>
      <c r="P740" s="99">
        <f>Calc!AX740</f>
        <v>4.6198700312999996</v>
      </c>
      <c r="Q740" s="77">
        <f>Calc!BB740</f>
        <v>1166.3996580506791</v>
      </c>
      <c r="R740" s="77">
        <f>Calc!BC740</f>
        <v>15.325319927148293</v>
      </c>
      <c r="S740" s="1">
        <f>Input!E740</f>
        <v>23.4</v>
      </c>
    </row>
    <row r="741" spans="1:19" s="156" customFormat="1" x14ac:dyDescent="0.2">
      <c r="A741" s="156">
        <f>Input!A741</f>
        <v>9186</v>
      </c>
      <c r="B741" s="156" t="str">
        <f>Input!B741</f>
        <v>Hu1-13</v>
      </c>
      <c r="C741" s="157">
        <f>Calc!O741*1000</f>
        <v>13709.213554646114</v>
      </c>
      <c r="D741" s="157">
        <f>Calc!P741*1000</f>
        <v>1.5652835931492057</v>
      </c>
      <c r="E741" s="157">
        <f>Calc!X741</f>
        <v>0.8922384915966951</v>
      </c>
      <c r="F741" s="157">
        <f>Calc!Y741</f>
        <v>4.692696909809598E-3</v>
      </c>
      <c r="G741" s="157">
        <f>Calc!AN741</f>
        <v>1.0020728881267238</v>
      </c>
      <c r="H741" s="157">
        <f>Calc!AO741</f>
        <v>2.8783162950015077E-3</v>
      </c>
      <c r="I741" s="158">
        <f>Calc!AH741</f>
        <v>47047.081861554827</v>
      </c>
      <c r="J741" s="158">
        <f>Calc!AI741</f>
        <v>281.88779520750592</v>
      </c>
      <c r="K741" s="159">
        <f>Calc!AJ741</f>
        <v>0.27287745657655904</v>
      </c>
      <c r="L741" s="159">
        <f>Calc!AK741</f>
        <v>1.4907499244277886</v>
      </c>
      <c r="M741" s="157" t="str">
        <f>Calc!AP741</f>
        <v>Out of range</v>
      </c>
      <c r="N741" s="157" t="e">
        <f>Calc!AQ741</f>
        <v>#VALUE!</v>
      </c>
      <c r="O741" s="157" t="str">
        <f>Calc!AW741</f>
        <v>Out of range</v>
      </c>
      <c r="P741" s="157">
        <f>Calc!AX741</f>
        <v>322.35022689639999</v>
      </c>
      <c r="Q741" s="159" t="e">
        <f>Calc!BB741</f>
        <v>#VALUE!</v>
      </c>
      <c r="R741" s="159" t="e">
        <f>Calc!BC741</f>
        <v>#VALUE!</v>
      </c>
      <c r="S741" s="156">
        <f>Input!E741</f>
        <v>0</v>
      </c>
    </row>
    <row r="742" spans="1:19" x14ac:dyDescent="0.2">
      <c r="A742" s="1">
        <f>Input!A742</f>
        <v>9776</v>
      </c>
      <c r="B742" s="1" t="str">
        <f>Input!B742</f>
        <v>M39_1_65-2,1</v>
      </c>
      <c r="C742" s="99">
        <f>Calc!O742*1000</f>
        <v>154.3983967714201</v>
      </c>
      <c r="D742" s="99">
        <f>Calc!P742*1000</f>
        <v>1.2538929949523553E-2</v>
      </c>
      <c r="E742" s="99">
        <f>Calc!X742</f>
        <v>0.51070605534689595</v>
      </c>
      <c r="F742" s="99">
        <f>Calc!Y742</f>
        <v>7.7494174288853413E-4</v>
      </c>
      <c r="G742" s="99">
        <f>Calc!AN742</f>
        <v>2.3253407371492125</v>
      </c>
      <c r="H742" s="5">
        <f>Calc!AO742</f>
        <v>4.7170213782249393E-3</v>
      </c>
      <c r="I742" s="8">
        <f>Calc!AH742</f>
        <v>2152.5809056393678</v>
      </c>
      <c r="J742" s="8">
        <f>Calc!AI742</f>
        <v>5.4502465462054106</v>
      </c>
      <c r="K742" s="77">
        <f>Calc!AJ742</f>
        <v>1805.038146942873</v>
      </c>
      <c r="L742" s="77">
        <f>Calc!AK742</f>
        <v>1.7964321167943862</v>
      </c>
      <c r="M742" s="99">
        <f>Calc!AP742</f>
        <v>147.4657</v>
      </c>
      <c r="N742" s="99">
        <f>Calc!AQ742</f>
        <v>0.57699999999999996</v>
      </c>
      <c r="O742" s="99">
        <f>Calc!AW742</f>
        <v>147.44200000000001</v>
      </c>
      <c r="P742" s="99">
        <f>Calc!AX742</f>
        <v>0.55012781499999996</v>
      </c>
      <c r="Q742" s="77">
        <f>Calc!BB742</f>
        <v>2738.1898138721699</v>
      </c>
      <c r="R742" s="77">
        <f>Calc!BC742</f>
        <v>5.05488811809313</v>
      </c>
      <c r="S742" s="1">
        <f>Input!E742</f>
        <v>2.1</v>
      </c>
    </row>
    <row r="743" spans="1:19" s="156" customFormat="1" x14ac:dyDescent="0.2">
      <c r="A743" s="156">
        <f>Input!A743</f>
        <v>9186</v>
      </c>
      <c r="B743" s="156" t="str">
        <f>Input!B743</f>
        <v>Hu1-13</v>
      </c>
      <c r="C743" s="157">
        <f>Calc!O743*1000</f>
        <v>13709.213554646114</v>
      </c>
      <c r="D743" s="157">
        <f>Calc!P743*1000</f>
        <v>1.5652835931492057</v>
      </c>
      <c r="E743" s="157">
        <f>Calc!X743</f>
        <v>0.8922384915966951</v>
      </c>
      <c r="F743" s="157">
        <f>Calc!Y743</f>
        <v>4.692696909809598E-3</v>
      </c>
      <c r="G743" s="157">
        <f>Calc!AN743</f>
        <v>1.0020728881267238</v>
      </c>
      <c r="H743" s="157">
        <f>Calc!AO743</f>
        <v>2.8783162950015077E-3</v>
      </c>
      <c r="I743" s="158">
        <f>Calc!AH743</f>
        <v>47047.081861554827</v>
      </c>
      <c r="J743" s="158">
        <f>Calc!AI743</f>
        <v>281.88779520750592</v>
      </c>
      <c r="K743" s="159">
        <f>Calc!AJ743</f>
        <v>0.27287745657655904</v>
      </c>
      <c r="L743" s="159">
        <f>Calc!AK743</f>
        <v>1.4907499244277886</v>
      </c>
      <c r="M743" s="157" t="str">
        <f>Calc!AP743</f>
        <v>Out of range</v>
      </c>
      <c r="N743" s="157" t="e">
        <f>Calc!AQ743</f>
        <v>#VALUE!</v>
      </c>
      <c r="O743" s="157" t="str">
        <f>Calc!AW743</f>
        <v>Out of range</v>
      </c>
      <c r="P743" s="157">
        <f>Calc!AX743</f>
        <v>326.48531492019998</v>
      </c>
      <c r="Q743" s="159" t="e">
        <f>Calc!BB743</f>
        <v>#VALUE!</v>
      </c>
      <c r="R743" s="159" t="e">
        <f>Calc!BC743</f>
        <v>#VALUE!</v>
      </c>
      <c r="S743" s="156">
        <f>Input!E743</f>
        <v>0</v>
      </c>
    </row>
    <row r="745" spans="1:19" s="156" customFormat="1" x14ac:dyDescent="0.2">
      <c r="A745" s="156">
        <f>Input!A745</f>
        <v>9186</v>
      </c>
      <c r="B745" s="156" t="str">
        <f>Input!B745</f>
        <v>Hu1-13</v>
      </c>
      <c r="C745" s="157">
        <f>Calc!O745*1000</f>
        <v>13712.383949163133</v>
      </c>
      <c r="D745" s="157">
        <f>Calc!P745*1000</f>
        <v>2.9296079924654803</v>
      </c>
      <c r="E745" s="157">
        <f>Calc!X745</f>
        <v>0.8987898617242287</v>
      </c>
      <c r="F745" s="157">
        <f>Calc!Y745</f>
        <v>6.8909481007838292E-3</v>
      </c>
      <c r="G745" s="157">
        <f>Calc!AN745</f>
        <v>1.0031975670197899</v>
      </c>
      <c r="H745" s="157">
        <f>Calc!AO745</f>
        <v>3.7973298191262333E-3</v>
      </c>
      <c r="I745" s="158">
        <f>Calc!AH745</f>
        <v>46767.382373021414</v>
      </c>
      <c r="J745" s="158">
        <f>Calc!AI745</f>
        <v>399.75560154676384</v>
      </c>
      <c r="K745" s="159">
        <f>Calc!AJ745</f>
        <v>0.16191676759746976</v>
      </c>
      <c r="L745" s="159">
        <f>Calc!AK745</f>
        <v>2.3320555090259427</v>
      </c>
      <c r="M745" s="157" t="str">
        <f>Calc!AP745</f>
        <v>Out of range</v>
      </c>
      <c r="N745" s="157" t="e">
        <f>Calc!AQ745</f>
        <v>#VALUE!</v>
      </c>
      <c r="O745" s="157" t="str">
        <f>Calc!AW745</f>
        <v>Out of range</v>
      </c>
      <c r="P745" s="157">
        <f>Calc!AX745</f>
        <v>306.41205594579998</v>
      </c>
      <c r="Q745" s="159" t="e">
        <f>Calc!BB745</f>
        <v>#VALUE!</v>
      </c>
      <c r="R745" s="159" t="e">
        <f>Calc!BC745</f>
        <v>#VALUE!</v>
      </c>
      <c r="S745" s="156">
        <f>Input!E745</f>
        <v>0</v>
      </c>
    </row>
    <row r="746" spans="1:19" x14ac:dyDescent="0.2">
      <c r="A746" s="1">
        <f>Input!A746</f>
        <v>9777</v>
      </c>
      <c r="B746" s="1" t="str">
        <f>Input!B746</f>
        <v>M39_1_65 -46,7</v>
      </c>
      <c r="C746" s="99">
        <f>Calc!O746*1000</f>
        <v>123.74091552049333</v>
      </c>
      <c r="D746" s="99">
        <f>Calc!P746*1000</f>
        <v>9.2139075826938172E-3</v>
      </c>
      <c r="E746" s="99">
        <f>Calc!X746</f>
        <v>0.72131081901105387</v>
      </c>
      <c r="F746" s="99">
        <f>Calc!Y746</f>
        <v>1.1312435461104957E-3</v>
      </c>
      <c r="G746" s="99">
        <f>Calc!AN746</f>
        <v>2.1161987089656189</v>
      </c>
      <c r="H746" s="5">
        <f>Calc!AO746</f>
        <v>5.1052881533841243E-3</v>
      </c>
      <c r="I746" s="8">
        <f>Calc!AH746</f>
        <v>1111.8878610049467</v>
      </c>
      <c r="J746" s="8">
        <f>Calc!AI746</f>
        <v>3.1983225604248737</v>
      </c>
      <c r="K746" s="77">
        <f>Calc!AJ746</f>
        <v>1406.4736363090979</v>
      </c>
      <c r="L746" s="77">
        <f>Calc!AK746</f>
        <v>3.1273228369902375</v>
      </c>
      <c r="M746" s="99">
        <f>Calc!AP746</f>
        <v>167.8134</v>
      </c>
      <c r="N746" s="99">
        <f>Calc!AQ746</f>
        <v>0.79749999999999999</v>
      </c>
      <c r="O746" s="99">
        <f>Calc!AW746</f>
        <v>167.7654</v>
      </c>
      <c r="P746" s="99">
        <f>Calc!AX746</f>
        <v>0.90148801079999996</v>
      </c>
      <c r="Q746" s="77">
        <f>Calc!BB746</f>
        <v>2259.7200967328649</v>
      </c>
      <c r="R746" s="77">
        <f>Calc!BC746</f>
        <v>7.6416346494273677</v>
      </c>
      <c r="S746" s="1">
        <f>Input!E746</f>
        <v>46.7</v>
      </c>
    </row>
    <row r="747" spans="1:19" s="156" customFormat="1" x14ac:dyDescent="0.2">
      <c r="A747" s="156">
        <f>Input!A747</f>
        <v>9186</v>
      </c>
      <c r="B747" s="156" t="str">
        <f>Input!B747</f>
        <v>Hu1-13</v>
      </c>
      <c r="C747" s="157">
        <f>Calc!O747*1000</f>
        <v>13713.611534045227</v>
      </c>
      <c r="D747" s="157">
        <f>Calc!P747*1000</f>
        <v>1.6123774305817502</v>
      </c>
      <c r="E747" s="157">
        <f>Calc!X747</f>
        <v>0.88230285117113927</v>
      </c>
      <c r="F747" s="157">
        <f>Calc!Y747</f>
        <v>3.9103777999189961E-3</v>
      </c>
      <c r="G747" s="157">
        <f>Calc!AN747</f>
        <v>1.0014677124144049</v>
      </c>
      <c r="H747" s="157">
        <f>Calc!AO747</f>
        <v>1.8251056049566939E-3</v>
      </c>
      <c r="I747" s="158">
        <f>Calc!AH747</f>
        <v>47563.401398456888</v>
      </c>
      <c r="J747" s="158">
        <f>Calc!AI747</f>
        <v>227.85882903425787</v>
      </c>
      <c r="K747" s="159">
        <f>Calc!AJ747</f>
        <v>1.7491179598796425</v>
      </c>
      <c r="L747" s="159">
        <f>Calc!AK747</f>
        <v>1.1725203640785657</v>
      </c>
      <c r="M747" s="157">
        <f>Calc!AP747</f>
        <v>749.99199999999996</v>
      </c>
      <c r="N747" s="157" t="e">
        <f>Calc!AQ747</f>
        <v>#VALUE!</v>
      </c>
      <c r="O747" s="157">
        <f>Calc!AW747</f>
        <v>749.99030000000005</v>
      </c>
      <c r="P747" s="157">
        <f>Calc!AX747</f>
        <v>343.1947972868</v>
      </c>
      <c r="Q747" s="159">
        <f>Calc!BB747</f>
        <v>14.567736036232688</v>
      </c>
      <c r="R747" s="159">
        <f>Calc!BC747</f>
        <v>17.176423912400118</v>
      </c>
      <c r="S747" s="156">
        <f>Input!E747</f>
        <v>0</v>
      </c>
    </row>
    <row r="748" spans="1:19" x14ac:dyDescent="0.2">
      <c r="A748" s="1">
        <f>Input!A748</f>
        <v>9778</v>
      </c>
      <c r="B748" s="1" t="str">
        <f>Input!B748</f>
        <v>M43_401_15C-0,7</v>
      </c>
      <c r="C748" s="99">
        <f>Calc!O748*1000</f>
        <v>1069.2343344342999</v>
      </c>
      <c r="D748" s="99">
        <f>Calc!P748*1000</f>
        <v>6.701629483218137E-2</v>
      </c>
      <c r="E748" s="99">
        <f>Calc!X748</f>
        <v>8.4344953940679326E-2</v>
      </c>
      <c r="F748" s="99">
        <f>Calc!Y748</f>
        <v>1.8565397791243078E-4</v>
      </c>
      <c r="G748" s="99">
        <f>Calc!AN748</f>
        <v>1.2722233576890591</v>
      </c>
      <c r="H748" s="5">
        <f>Calc!AO748</f>
        <v>1.9290743137396595E-3</v>
      </c>
      <c r="I748" s="8">
        <f>Calc!AH748</f>
        <v>49342.32268851524</v>
      </c>
      <c r="J748" s="8">
        <f>Calc!AI748</f>
        <v>131.84840509856775</v>
      </c>
      <c r="K748" s="77">
        <f>Calc!AJ748</f>
        <v>1726.3067712747375</v>
      </c>
      <c r="L748" s="77">
        <f>Calc!AK748</f>
        <v>0.8295451006770358</v>
      </c>
      <c r="M748" s="99">
        <f>Calc!AP748</f>
        <v>63.798000000000002</v>
      </c>
      <c r="N748" s="99">
        <f>Calc!AQ748</f>
        <v>0.13150000000000001</v>
      </c>
      <c r="O748" s="99">
        <f>Calc!AW748</f>
        <v>63.797400000000003</v>
      </c>
      <c r="P748" s="99">
        <f>Calc!AX748</f>
        <v>0.12721125759999999</v>
      </c>
      <c r="Q748" s="77">
        <f>Calc!BB748</f>
        <v>2067.4064600584093</v>
      </c>
      <c r="R748" s="77">
        <f>Calc!BC748</f>
        <v>1.2407499551158327</v>
      </c>
      <c r="S748" s="1">
        <f>Input!E748</f>
        <v>0.7</v>
      </c>
    </row>
    <row r="749" spans="1:19" s="156" customFormat="1" x14ac:dyDescent="0.2">
      <c r="A749" s="156">
        <f>Input!A749</f>
        <v>9186</v>
      </c>
      <c r="B749" s="156" t="str">
        <f>Input!B749</f>
        <v>Hu1-13</v>
      </c>
      <c r="C749" s="157">
        <f>Calc!O749*1000</f>
        <v>13712.890704828676</v>
      </c>
      <c r="D749" s="157">
        <f>Calc!P749*1000</f>
        <v>1.1942058108181213</v>
      </c>
      <c r="E749" s="157">
        <f>Calc!X749</f>
        <v>0.87771669486204129</v>
      </c>
      <c r="F749" s="157">
        <f>Calc!Y749</f>
        <v>4.2703149852356776E-3</v>
      </c>
      <c r="G749" s="157">
        <f>Calc!AN749</f>
        <v>1.0010235835948418</v>
      </c>
      <c r="H749" s="157">
        <f>Calc!AO749</f>
        <v>2.0769702578599157E-3</v>
      </c>
      <c r="I749" s="158">
        <f>Calc!AH749</f>
        <v>47788.209303419077</v>
      </c>
      <c r="J749" s="158">
        <f>Calc!AI749</f>
        <v>252.72736527312853</v>
      </c>
      <c r="K749" s="159">
        <f>Calc!AJ749</f>
        <v>-0.3814903488396082</v>
      </c>
      <c r="L749" s="159">
        <f>Calc!AK749</f>
        <v>1.3379790538779823</v>
      </c>
      <c r="M749" s="157" t="str">
        <f>Calc!AP749</f>
        <v>Out of range</v>
      </c>
      <c r="N749" s="157" t="e">
        <f>Calc!AQ749</f>
        <v>#VALUE!</v>
      </c>
      <c r="O749" s="157" t="str">
        <f>Calc!AW749</f>
        <v>Out of range</v>
      </c>
      <c r="P749" s="157">
        <f>Calc!AX749</f>
        <v>276.99254292630002</v>
      </c>
      <c r="Q749" s="159" t="e">
        <f>Calc!BB749</f>
        <v>#VALUE!</v>
      </c>
      <c r="R749" s="159" t="e">
        <f>Calc!BC749</f>
        <v>#VALUE!</v>
      </c>
      <c r="S749" s="156">
        <f>Input!E749</f>
        <v>0</v>
      </c>
    </row>
    <row r="750" spans="1:19" x14ac:dyDescent="0.2">
      <c r="A750" s="1">
        <f>Input!A750</f>
        <v>9779</v>
      </c>
      <c r="B750" s="1" t="str">
        <f>Input!B750</f>
        <v>M43_401_15C-13,8</v>
      </c>
      <c r="C750" s="99">
        <f>Calc!O750*1000</f>
        <v>498.46423732948546</v>
      </c>
      <c r="D750" s="99">
        <f>Calc!P750*1000</f>
        <v>3.4243351147522832E-2</v>
      </c>
      <c r="E750" s="99">
        <f>Calc!X750</f>
        <v>0.10461657485325447</v>
      </c>
      <c r="F750" s="99">
        <f>Calc!Y750</f>
        <v>2.4163903239256837E-4</v>
      </c>
      <c r="G750" s="99">
        <f>Calc!AN750</f>
        <v>2.1412376214752489</v>
      </c>
      <c r="H750" s="5">
        <f>Calc!AO750</f>
        <v>4.015893330488178E-3</v>
      </c>
      <c r="I750" s="8">
        <f>Calc!AH750</f>
        <v>31249.776684519882</v>
      </c>
      <c r="J750" s="8">
        <f>Calc!AI750</f>
        <v>92.95308674660447</v>
      </c>
      <c r="K750" s="77">
        <f>Calc!AJ750</f>
        <v>844.36730172772889</v>
      </c>
      <c r="L750" s="77">
        <f>Calc!AK750</f>
        <v>0.75113786354500478</v>
      </c>
      <c r="M750" s="99">
        <f>Calc!AP750</f>
        <v>462.04160000000002</v>
      </c>
      <c r="N750" s="99">
        <f>Calc!AQ750</f>
        <v>7.6078999999999999</v>
      </c>
      <c r="O750" s="99">
        <f>Calc!AW750</f>
        <v>462.0403</v>
      </c>
      <c r="P750" s="99">
        <f>Calc!AX750</f>
        <v>7.4574166105000002</v>
      </c>
      <c r="Q750" s="77">
        <f>Calc!BB750</f>
        <v>3116.4571022623054</v>
      </c>
      <c r="R750" s="77">
        <f>Calc!BC750</f>
        <v>65.743724043352387</v>
      </c>
      <c r="S750" s="1">
        <f>Input!E750</f>
        <v>13.8</v>
      </c>
    </row>
    <row r="751" spans="1:19" s="156" customFormat="1" x14ac:dyDescent="0.2">
      <c r="A751" s="156">
        <f>Input!A751</f>
        <v>9186</v>
      </c>
      <c r="B751" s="156" t="str">
        <f>Input!B751</f>
        <v>Hu1-13</v>
      </c>
      <c r="C751" s="157">
        <f>Calc!O751*1000</f>
        <v>13712.576268777844</v>
      </c>
      <c r="D751" s="157">
        <f>Calc!P751*1000</f>
        <v>1.4370287389075695</v>
      </c>
      <c r="E751" s="157">
        <f>Calc!X751</f>
        <v>0.8799054491022642</v>
      </c>
      <c r="F751" s="157">
        <f>Calc!Y751</f>
        <v>4.2924446330284052E-3</v>
      </c>
      <c r="G751" s="157">
        <f>Calc!AN751</f>
        <v>1.0038027046042721</v>
      </c>
      <c r="H751" s="157">
        <f>Calc!AO751</f>
        <v>2.3371175998437368E-3</v>
      </c>
      <c r="I751" s="158">
        <f>Calc!AH751</f>
        <v>47800.58400649362</v>
      </c>
      <c r="J751" s="158">
        <f>Calc!AI751</f>
        <v>258.33401964433119</v>
      </c>
      <c r="K751" s="159">
        <f>Calc!AJ751</f>
        <v>0.132287166481726</v>
      </c>
      <c r="L751" s="159">
        <f>Calc!AK751</f>
        <v>1.1783816536594793</v>
      </c>
      <c r="M751" s="157" t="str">
        <f>Calc!AP751</f>
        <v>Out of range</v>
      </c>
      <c r="N751" s="157" t="e">
        <f>Calc!AQ751</f>
        <v>#VALUE!</v>
      </c>
      <c r="O751" s="157" t="str">
        <f>Calc!AW751</f>
        <v>Out of range</v>
      </c>
      <c r="P751" s="157">
        <f>Calc!AX751</f>
        <v>211.84595019860001</v>
      </c>
      <c r="Q751" s="159" t="e">
        <f>Calc!BB751</f>
        <v>#VALUE!</v>
      </c>
      <c r="R751" s="159" t="e">
        <f>Calc!BC751</f>
        <v>#VALUE!</v>
      </c>
      <c r="S751" s="156">
        <f>Input!E751</f>
        <v>0</v>
      </c>
    </row>
    <row r="752" spans="1:19" x14ac:dyDescent="0.2">
      <c r="A752" s="1">
        <f>Input!A752</f>
        <v>9780</v>
      </c>
      <c r="B752" s="1" t="str">
        <f>Input!B752</f>
        <v>M43_401_15C-28,6</v>
      </c>
      <c r="C752" s="99">
        <f>Calc!O752*1000</f>
        <v>500.87440642226176</v>
      </c>
      <c r="D752" s="99">
        <f>Calc!P752*1000</f>
        <v>2.7854498872770386E-2</v>
      </c>
      <c r="E752" s="99">
        <f>Calc!X752</f>
        <v>0.46219932134806119</v>
      </c>
      <c r="F752" s="99">
        <f>Calc!Y752</f>
        <v>8.9977512481975307E-4</v>
      </c>
      <c r="G752" s="99">
        <f>Calc!AN752</f>
        <v>2.1653204514549032</v>
      </c>
      <c r="H752" s="5">
        <f>Calc!AO752</f>
        <v>4.2268795746304632E-3</v>
      </c>
      <c r="I752" s="8">
        <f>Calc!AH752</f>
        <v>7205.6703679652019</v>
      </c>
      <c r="J752" s="8">
        <f>Calc!AI752</f>
        <v>19.861087217557742</v>
      </c>
      <c r="K752" s="77">
        <f>Calc!AJ752</f>
        <v>863.59019369575014</v>
      </c>
      <c r="L752" s="77">
        <f>Calc!AK752</f>
        <v>0.77883287051449901</v>
      </c>
      <c r="M752" s="99">
        <f>Calc!AP752</f>
        <v>458.096</v>
      </c>
      <c r="N752" s="99">
        <f>Calc!AQ752</f>
        <v>7.8747999999999996</v>
      </c>
      <c r="O752" s="99">
        <f>Calc!AW752</f>
        <v>458.09</v>
      </c>
      <c r="P752" s="99">
        <f>Calc!AX752</f>
        <v>7.3321057081000003</v>
      </c>
      <c r="Q752" s="77">
        <f>Calc!BB752</f>
        <v>3152.017838643882</v>
      </c>
      <c r="R752" s="77">
        <f>Calc!BC752</f>
        <v>65.380242935464778</v>
      </c>
      <c r="S752" s="1">
        <f>Input!E752</f>
        <v>28.6</v>
      </c>
    </row>
    <row r="753" spans="1:19" s="156" customFormat="1" x14ac:dyDescent="0.2">
      <c r="A753" s="156">
        <f>Input!A753</f>
        <v>9186</v>
      </c>
      <c r="B753" s="156" t="str">
        <f>Input!B753</f>
        <v>Hu1-13</v>
      </c>
      <c r="C753" s="157">
        <f>Calc!O753*1000</f>
        <v>13710.939309565087</v>
      </c>
      <c r="D753" s="157">
        <f>Calc!P753*1000</f>
        <v>1.3653803740489041</v>
      </c>
      <c r="E753" s="157">
        <f>Calc!X753</f>
        <v>0.87374368512078104</v>
      </c>
      <c r="F753" s="157">
        <f>Calc!Y753</f>
        <v>4.5212805774847752E-3</v>
      </c>
      <c r="G753" s="157">
        <f>Calc!AN753</f>
        <v>1.0061270487655714</v>
      </c>
      <c r="H753" s="157">
        <f>Calc!AO753</f>
        <v>2.3347143655003269E-3</v>
      </c>
      <c r="I753" s="158">
        <f>Calc!AH753</f>
        <v>48243.385337886619</v>
      </c>
      <c r="J753" s="158">
        <f>Calc!AI753</f>
        <v>273.5504163586204</v>
      </c>
      <c r="K753" s="159">
        <f>Calc!AJ753</f>
        <v>2.4642957649589903E-2</v>
      </c>
      <c r="L753" s="159">
        <f>Calc!AK753</f>
        <v>1.0805980777316164</v>
      </c>
      <c r="M753" s="157" t="str">
        <f>Calc!AP753</f>
        <v>Out of range</v>
      </c>
      <c r="N753" s="157" t="e">
        <f>Calc!AQ753</f>
        <v>#VALUE!</v>
      </c>
      <c r="O753" s="157" t="str">
        <f>Calc!AW753</f>
        <v>Out of range</v>
      </c>
      <c r="P753" s="157">
        <f>Calc!AX753</f>
        <v>104.56266901719999</v>
      </c>
      <c r="Q753" s="159" t="e">
        <f>Calc!BB753</f>
        <v>#VALUE!</v>
      </c>
      <c r="R753" s="159" t="e">
        <f>Calc!BC753</f>
        <v>#VALUE!</v>
      </c>
      <c r="S753" s="156">
        <f>Input!E753</f>
        <v>0</v>
      </c>
    </row>
    <row r="754" spans="1:19" x14ac:dyDescent="0.2">
      <c r="A754" s="1">
        <f>Input!A754</f>
        <v>9781</v>
      </c>
      <c r="B754" s="1" t="str">
        <f>Input!B754</f>
        <v>M43_401_15C-36,2</v>
      </c>
      <c r="C754" s="99">
        <f>Calc!O754*1000</f>
        <v>475.71965666774753</v>
      </c>
      <c r="D754" s="99">
        <f>Calc!P754*1000</f>
        <v>1.8885604481113656E-2</v>
      </c>
      <c r="E754" s="99">
        <f>Calc!X754</f>
        <v>7.8259372006788078E-2</v>
      </c>
      <c r="F754" s="99">
        <f>Calc!Y754</f>
        <v>2.051294115951746E-4</v>
      </c>
      <c r="G754" s="99">
        <f>Calc!AN754</f>
        <v>1.9432197487671463</v>
      </c>
      <c r="H754" s="5">
        <f>Calc!AO754</f>
        <v>3.9089963911229418E-3</v>
      </c>
      <c r="I754" s="8">
        <f>Calc!AH754</f>
        <v>36266.657819696848</v>
      </c>
      <c r="J754" s="8">
        <f>Calc!AI754</f>
        <v>119.81950831988189</v>
      </c>
      <c r="K754" s="77">
        <f>Calc!AJ754</f>
        <v>692.93228036354674</v>
      </c>
      <c r="L754" s="77">
        <f>Calc!AK754</f>
        <v>0.85929501469090375</v>
      </c>
      <c r="M754" s="99">
        <f>Calc!AP754</f>
        <v>483.1155</v>
      </c>
      <c r="N754" s="99">
        <f>Calc!AQ754</f>
        <v>10.117100000000001</v>
      </c>
      <c r="O754" s="99">
        <f>Calc!AW754</f>
        <v>483.11430000000001</v>
      </c>
      <c r="P754" s="99">
        <f>Calc!AX754</f>
        <v>9.5886704325000007</v>
      </c>
      <c r="Q754" s="77">
        <f>Calc!BB754</f>
        <v>2714.4868825535868</v>
      </c>
      <c r="R754" s="77">
        <f>Calc!BC754</f>
        <v>73.640817410605621</v>
      </c>
      <c r="S754" s="1">
        <f>Input!E754</f>
        <v>36.200000000000003</v>
      </c>
    </row>
    <row r="755" spans="1:19" s="156" customFormat="1" x14ac:dyDescent="0.2">
      <c r="A755" s="156">
        <f>Input!A755</f>
        <v>9186</v>
      </c>
      <c r="B755" s="156" t="str">
        <f>Input!B755</f>
        <v>Hu1-13</v>
      </c>
      <c r="C755" s="157">
        <f>Calc!O755*1000</f>
        <v>13711.673128253122</v>
      </c>
      <c r="D755" s="157">
        <f>Calc!P755*1000</f>
        <v>0.85829131004623105</v>
      </c>
      <c r="E755" s="157">
        <f>Calc!X755</f>
        <v>0.86010191087060173</v>
      </c>
      <c r="F755" s="157">
        <f>Calc!Y755</f>
        <v>3.0340365520607543E-3</v>
      </c>
      <c r="G755" s="157">
        <f>Calc!AN755</f>
        <v>1.0034241910845956</v>
      </c>
      <c r="H755" s="157">
        <f>Calc!AO755</f>
        <v>2.3258154337105355E-3</v>
      </c>
      <c r="I755" s="158">
        <f>Calc!AH755</f>
        <v>48879.516160888117</v>
      </c>
      <c r="J755" s="158">
        <f>Calc!AI755</f>
        <v>206.29310745034647</v>
      </c>
      <c r="K755" s="159">
        <f>Calc!AJ755</f>
        <v>-0.51026374224727444</v>
      </c>
      <c r="L755" s="159">
        <f>Calc!AK755</f>
        <v>0.7662627685380784</v>
      </c>
      <c r="M755" s="157" t="str">
        <f>Calc!AP755</f>
        <v>Out of range</v>
      </c>
      <c r="N755" s="157" t="e">
        <f>Calc!AQ755</f>
        <v>#VALUE!</v>
      </c>
      <c r="O755" s="157" t="str">
        <f>Calc!AW755</f>
        <v>Out of range</v>
      </c>
      <c r="P755" s="157">
        <f>Calc!AX755</f>
        <v>196.52163034399999</v>
      </c>
      <c r="Q755" s="159" t="e">
        <f>Calc!BB755</f>
        <v>#VALUE!</v>
      </c>
      <c r="R755" s="159" t="e">
        <f>Calc!BC755</f>
        <v>#VALUE!</v>
      </c>
      <c r="S755" s="156">
        <f>Input!E755</f>
        <v>0</v>
      </c>
    </row>
    <row r="756" spans="1:19" x14ac:dyDescent="0.2">
      <c r="A756" s="1">
        <f>Input!A756</f>
        <v>9782</v>
      </c>
      <c r="B756" s="1" t="str">
        <f>Input!B756</f>
        <v>M43_401_15C-57,6</v>
      </c>
      <c r="C756" s="99">
        <f>Calc!O756*1000</f>
        <v>445.65160959170606</v>
      </c>
      <c r="D756" s="99">
        <f>Calc!P756*1000</f>
        <v>2.3107139243498411E-2</v>
      </c>
      <c r="E756" s="99">
        <f>Calc!X756</f>
        <v>0.79571154944098221</v>
      </c>
      <c r="F756" s="99">
        <f>Calc!Y756</f>
        <v>1.1118900295728833E-3</v>
      </c>
      <c r="G756" s="99">
        <f>Calc!AN756</f>
        <v>1.8910283475949157</v>
      </c>
      <c r="H756" s="5">
        <f>Calc!AO756</f>
        <v>3.081999821615835E-3</v>
      </c>
      <c r="I756" s="8">
        <f>Calc!AH756</f>
        <v>3248.8754415437761</v>
      </c>
      <c r="J756" s="8">
        <f>Calc!AI756</f>
        <v>6.9727244234554346</v>
      </c>
      <c r="K756" s="77">
        <f>Calc!AJ756</f>
        <v>650.89773268340218</v>
      </c>
      <c r="L756" s="77">
        <f>Calc!AK756</f>
        <v>0.75566609663680873</v>
      </c>
      <c r="M756" s="99">
        <f>Calc!AP756</f>
        <v>498.71859999999998</v>
      </c>
      <c r="N756" s="99">
        <f>Calc!AQ756</f>
        <v>9.4359000000000002</v>
      </c>
      <c r="O756" s="99">
        <f>Calc!AW756</f>
        <v>498.7056</v>
      </c>
      <c r="P756" s="99">
        <f>Calc!AX756</f>
        <v>9.2118688272</v>
      </c>
      <c r="Q756" s="77">
        <f>Calc!BB756</f>
        <v>2664.6931106643428</v>
      </c>
      <c r="R756" s="77">
        <f>Calc!BC756</f>
        <v>69.445570220162793</v>
      </c>
      <c r="S756" s="1">
        <f>Input!E756</f>
        <v>57.6</v>
      </c>
    </row>
    <row r="757" spans="1:19" s="156" customFormat="1" x14ac:dyDescent="0.2">
      <c r="A757" s="156">
        <f>Input!A757</f>
        <v>9186</v>
      </c>
      <c r="B757" s="156" t="str">
        <f>Input!B757</f>
        <v>Hu1-13</v>
      </c>
      <c r="C757" s="157">
        <f>Calc!O757*1000</f>
        <v>13712.035897011261</v>
      </c>
      <c r="D757" s="157">
        <f>Calc!P757*1000</f>
        <v>1.2654711288650191</v>
      </c>
      <c r="E757" s="157">
        <f>Calc!X757</f>
        <v>0.86104749241501644</v>
      </c>
      <c r="F757" s="157">
        <f>Calc!Y757</f>
        <v>2.8778304475823944E-3</v>
      </c>
      <c r="G757" s="157">
        <f>Calc!AN757</f>
        <v>1.0043894834299052</v>
      </c>
      <c r="H757" s="157">
        <f>Calc!AO757</f>
        <v>2.3912572815022494E-3</v>
      </c>
      <c r="I757" s="158">
        <f>Calc!AH757</f>
        <v>48874.101254081994</v>
      </c>
      <c r="J757" s="158">
        <f>Calc!AI757</f>
        <v>200.50486536921835</v>
      </c>
      <c r="K757" s="159">
        <f>Calc!AJ757</f>
        <v>0.33844041248398682</v>
      </c>
      <c r="L757" s="159">
        <f>Calc!AK757</f>
        <v>1.0938889484414092</v>
      </c>
      <c r="M757" s="157" t="str">
        <f>Calc!AP757</f>
        <v>Out of range</v>
      </c>
      <c r="N757" s="157" t="e">
        <f>Calc!AQ757</f>
        <v>#VALUE!</v>
      </c>
      <c r="O757" s="157" t="str">
        <f>Calc!AW757</f>
        <v>Out of range</v>
      </c>
      <c r="P757" s="157">
        <f>Calc!AX757</f>
        <v>195.99692351900001</v>
      </c>
      <c r="Q757" s="159" t="e">
        <f>Calc!BB757</f>
        <v>#VALUE!</v>
      </c>
      <c r="R757" s="159" t="e">
        <f>Calc!BC757</f>
        <v>#VALUE!</v>
      </c>
      <c r="S757" s="156">
        <f>Input!E757</f>
        <v>0</v>
      </c>
    </row>
    <row r="758" spans="1:19" x14ac:dyDescent="0.2">
      <c r="A758" s="1">
        <f>Input!A758</f>
        <v>9783</v>
      </c>
      <c r="B758" s="1" t="str">
        <f>Input!B758</f>
        <v>M43_401_15C-66,2</v>
      </c>
      <c r="C758" s="99">
        <f>Calc!O758*1000</f>
        <v>507.88802729277791</v>
      </c>
      <c r="D758" s="99">
        <f>Calc!P758*1000</f>
        <v>4.0717303185736076E-2</v>
      </c>
      <c r="E758" s="99">
        <f>Calc!X758</f>
        <v>7.640225366322155E-2</v>
      </c>
      <c r="F758" s="99">
        <f>Calc!Y758</f>
        <v>1.3641192292391524E-4</v>
      </c>
      <c r="G758" s="99">
        <f>Calc!AN758</f>
        <v>1.8586339684244657</v>
      </c>
      <c r="H758" s="5">
        <f>Calc!AO758</f>
        <v>3.6080461565867433E-3</v>
      </c>
      <c r="I758" s="8">
        <f>Calc!AH758</f>
        <v>37903.201605577502</v>
      </c>
      <c r="J758" s="8">
        <f>Calc!AI758</f>
        <v>99.92204961226129</v>
      </c>
      <c r="K758" s="77">
        <f>Calc!AJ758</f>
        <v>623.54611471136104</v>
      </c>
      <c r="L758" s="77">
        <f>Calc!AK758</f>
        <v>1.0863386155697454</v>
      </c>
      <c r="M758" s="99">
        <f>Calc!AP758</f>
        <v>515.96180000000004</v>
      </c>
      <c r="N758" s="99">
        <f>Calc!AQ758</f>
        <v>13.1761</v>
      </c>
      <c r="O758" s="99">
        <f>Calc!AW758</f>
        <v>515.96069999999997</v>
      </c>
      <c r="P758" s="99">
        <f>Calc!AX758</f>
        <v>13.906868621699999</v>
      </c>
      <c r="Q758" s="77">
        <f>Calc!BB758</f>
        <v>2680.2958249032399</v>
      </c>
      <c r="R758" s="77">
        <f>Calc!BC758</f>
        <v>105.45242047985894</v>
      </c>
      <c r="S758" s="1">
        <f>Input!E758</f>
        <v>66.2</v>
      </c>
    </row>
    <row r="759" spans="1:19" s="156" customFormat="1" x14ac:dyDescent="0.2">
      <c r="A759" s="156">
        <f>Input!A759</f>
        <v>9186</v>
      </c>
      <c r="B759" s="156" t="str">
        <f>Input!B759</f>
        <v>Hu1-13</v>
      </c>
      <c r="C759" s="157">
        <f>Calc!O759*1000</f>
        <v>13712.446464353154</v>
      </c>
      <c r="D759" s="157">
        <f>Calc!P759*1000</f>
        <v>1.0367346385682918</v>
      </c>
      <c r="E759" s="157">
        <f>Calc!X759</f>
        <v>0.85302128380215725</v>
      </c>
      <c r="F759" s="157">
        <f>Calc!Y759</f>
        <v>3.163940678947571E-3</v>
      </c>
      <c r="G759" s="157">
        <f>Calc!AN759</f>
        <v>1.0035398440767422</v>
      </c>
      <c r="H759" s="157">
        <f>Calc!AO759</f>
        <v>2.3764869766186797E-3</v>
      </c>
      <c r="I759" s="158">
        <f>Calc!AH759</f>
        <v>49293.70821992022</v>
      </c>
      <c r="J759" s="158">
        <f>Calc!AI759</f>
        <v>216.89018474635662</v>
      </c>
      <c r="K759" s="159">
        <f>Calc!AJ759</f>
        <v>-0.79709916082948418</v>
      </c>
      <c r="L759" s="159">
        <f>Calc!AK759</f>
        <v>0.77065493164753707</v>
      </c>
      <c r="M759" s="157" t="str">
        <f>Calc!AP759</f>
        <v>Out of range</v>
      </c>
      <c r="N759" s="157" t="e">
        <f>Calc!AQ759</f>
        <v>#VALUE!</v>
      </c>
      <c r="O759" s="157" t="str">
        <f>Calc!AW759</f>
        <v>Out of range</v>
      </c>
      <c r="P759" s="157">
        <f>Calc!AX759</f>
        <v>138.30661816369999</v>
      </c>
      <c r="Q759" s="159" t="e">
        <f>Calc!BB759</f>
        <v>#VALUE!</v>
      </c>
      <c r="R759" s="159" t="e">
        <f>Calc!BC759</f>
        <v>#VALUE!</v>
      </c>
      <c r="S759" s="156">
        <f>Input!E759</f>
        <v>0</v>
      </c>
    </row>
    <row r="760" spans="1:19" x14ac:dyDescent="0.2">
      <c r="A760" s="1">
        <f>Input!A760</f>
        <v>9784</v>
      </c>
      <c r="B760" s="1" t="str">
        <f>Input!B760</f>
        <v>M43_401_15C-77,3</v>
      </c>
      <c r="C760" s="99">
        <f>Calc!O760*1000</f>
        <v>653.27283796452514</v>
      </c>
      <c r="D760" s="99">
        <f>Calc!P760*1000</f>
        <v>3.3552965410287558E-2</v>
      </c>
      <c r="E760" s="99">
        <f>Calc!X760</f>
        <v>3.6594109547189499</v>
      </c>
      <c r="F760" s="99">
        <f>Calc!Y760</f>
        <v>6.5640920320742266E-3</v>
      </c>
      <c r="G760" s="99">
        <f>Calc!AN760</f>
        <v>1.7845785000999035</v>
      </c>
      <c r="H760" s="5">
        <f>Calc!AO760</f>
        <v>3.0861326219763941E-3</v>
      </c>
      <c r="I760" s="8">
        <f>Calc!AH760</f>
        <v>977.68315471509663</v>
      </c>
      <c r="J760" s="8">
        <f>Calc!AI760</f>
        <v>2.4354950833817699</v>
      </c>
      <c r="K760" s="77">
        <f>Calc!AJ760</f>
        <v>566.61037941741461</v>
      </c>
      <c r="L760" s="77">
        <f>Calc!AK760</f>
        <v>0.52292056207780868</v>
      </c>
      <c r="M760" s="99">
        <f>Calc!AP760</f>
        <v>535.77480000000003</v>
      </c>
      <c r="N760" s="99">
        <f>Calc!AQ760</f>
        <v>13.1084</v>
      </c>
      <c r="O760" s="99">
        <f>Calc!AW760</f>
        <v>535.7328</v>
      </c>
      <c r="P760" s="99">
        <f>Calc!AX760</f>
        <v>12.973577239800001</v>
      </c>
      <c r="Q760" s="77">
        <f>Calc!BB760</f>
        <v>2575.5374728629754</v>
      </c>
      <c r="R760" s="77">
        <f>Calc!BC760</f>
        <v>94.46771104196246</v>
      </c>
      <c r="S760" s="1">
        <f>Input!E760</f>
        <v>77.3</v>
      </c>
    </row>
    <row r="761" spans="1:19" s="156" customFormat="1" x14ac:dyDescent="0.2">
      <c r="A761" s="156">
        <f>Input!A761</f>
        <v>9186</v>
      </c>
      <c r="B761" s="156" t="str">
        <f>Input!B761</f>
        <v>Hu1-13</v>
      </c>
      <c r="C761" s="157">
        <f>Calc!O761*1000</f>
        <v>13711.393831009922</v>
      </c>
      <c r="D761" s="157">
        <f>Calc!P761*1000</f>
        <v>1.0362943106670117</v>
      </c>
      <c r="E761" s="157">
        <f>Calc!X761</f>
        <v>0.8534656050135041</v>
      </c>
      <c r="F761" s="157">
        <f>Calc!Y761</f>
        <v>2.7915009869784748E-3</v>
      </c>
      <c r="G761" s="157">
        <f>Calc!AN761</f>
        <v>1.0051239979431654</v>
      </c>
      <c r="H761" s="157">
        <f>Calc!AO761</f>
        <v>2.2818862116533289E-3</v>
      </c>
      <c r="I761" s="158">
        <f>Calc!AH761</f>
        <v>49342.030348745895</v>
      </c>
      <c r="J761" s="158">
        <f>Calc!AI761</f>
        <v>196.41823055240062</v>
      </c>
      <c r="K761" s="159">
        <f>Calc!AJ761</f>
        <v>0.52090638003754464</v>
      </c>
      <c r="L761" s="159">
        <f>Calc!AK761</f>
        <v>0.93638900518605617</v>
      </c>
      <c r="M761" s="157" t="str">
        <f>Calc!AP761</f>
        <v>Out of range</v>
      </c>
      <c r="N761" s="157" t="e">
        <f>Calc!AQ761</f>
        <v>#VALUE!</v>
      </c>
      <c r="O761" s="157" t="str">
        <f>Calc!AW761</f>
        <v>Out of range</v>
      </c>
      <c r="P761" s="157">
        <f>Calc!AX761</f>
        <v>144.01805515289999</v>
      </c>
      <c r="Q761" s="159" t="e">
        <f>Calc!BB761</f>
        <v>#VALUE!</v>
      </c>
      <c r="R761" s="159" t="e">
        <f>Calc!BC761</f>
        <v>#VALUE!</v>
      </c>
      <c r="S761" s="156">
        <f>Input!E761</f>
        <v>0</v>
      </c>
    </row>
    <row r="762" spans="1:19" x14ac:dyDescent="0.2">
      <c r="A762" s="1">
        <f>Input!A762</f>
        <v>9785</v>
      </c>
      <c r="B762" s="1" t="str">
        <f>Input!B762</f>
        <v>M43_401_5 oben</v>
      </c>
      <c r="C762" s="99">
        <f>Calc!O762*1000</f>
        <v>542.6545814189426</v>
      </c>
      <c r="D762" s="99">
        <f>Calc!P762*1000</f>
        <v>2.4487306701416772E-2</v>
      </c>
      <c r="E762" s="99">
        <f>Calc!X762</f>
        <v>1.7533667143194476</v>
      </c>
      <c r="F762" s="99">
        <f>Calc!Y762</f>
        <v>2.7530327369936925E-3</v>
      </c>
      <c r="G762" s="99">
        <f>Calc!AN762</f>
        <v>1.0696388558543131</v>
      </c>
      <c r="H762" s="5">
        <f>Calc!AO762</f>
        <v>1.8016823139004373E-3</v>
      </c>
      <c r="I762" s="8">
        <f>Calc!AH762</f>
        <v>1016.1841311041031</v>
      </c>
      <c r="J762" s="8">
        <f>Calc!AI762</f>
        <v>2.3395319093186195</v>
      </c>
      <c r="K762" s="77">
        <f>Calc!AJ762</f>
        <v>45.475587828243789</v>
      </c>
      <c r="L762" s="77">
        <f>Calc!AK762</f>
        <v>0.72970410770975513</v>
      </c>
      <c r="M762" s="99" t="str">
        <f>Calc!AP762</f>
        <v>Out of range</v>
      </c>
      <c r="N762" s="99" t="e">
        <f>Calc!AQ762</f>
        <v>#VALUE!</v>
      </c>
      <c r="O762" s="99" t="str">
        <f>Calc!AW762</f>
        <v>Out of range</v>
      </c>
      <c r="P762" s="99">
        <f>Calc!AX762</f>
        <v>119.1112740989</v>
      </c>
      <c r="Q762" s="77" t="e">
        <f>Calc!BB762</f>
        <v>#VALUE!</v>
      </c>
      <c r="R762" s="77" t="e">
        <f>Calc!BC762</f>
        <v>#VALUE!</v>
      </c>
      <c r="S762" s="1">
        <f>Input!E762</f>
        <v>0</v>
      </c>
    </row>
    <row r="763" spans="1:19" s="156" customFormat="1" x14ac:dyDescent="0.2">
      <c r="A763" s="156">
        <f>Input!A763</f>
        <v>9186</v>
      </c>
      <c r="B763" s="156" t="str">
        <f>Input!B763</f>
        <v>Hu1-13</v>
      </c>
      <c r="C763" s="157">
        <f>Calc!O763*1000</f>
        <v>13709.409553325149</v>
      </c>
      <c r="D763" s="157">
        <f>Calc!P763*1000</f>
        <v>1.1047178990450381</v>
      </c>
      <c r="E763" s="157">
        <f>Calc!X763</f>
        <v>0.85229155350744923</v>
      </c>
      <c r="F763" s="157">
        <f>Calc!Y763</f>
        <v>3.0746745254362977E-3</v>
      </c>
      <c r="G763" s="157">
        <f>Calc!AN763</f>
        <v>1.004027682698486</v>
      </c>
      <c r="H763" s="157">
        <f>Calc!AO763</f>
        <v>2.2020852859893345E-3</v>
      </c>
      <c r="I763" s="158">
        <f>Calc!AH763</f>
        <v>49348.96466821777</v>
      </c>
      <c r="J763" s="158">
        <f>Calc!AI763</f>
        <v>208.30988063306</v>
      </c>
      <c r="K763" s="159">
        <f>Calc!AJ763</f>
        <v>1.0205143885486656</v>
      </c>
      <c r="L763" s="159">
        <f>Calc!AK763</f>
        <v>0.96326881888403526</v>
      </c>
      <c r="M763" s="157" t="str">
        <f>Calc!AP763</f>
        <v>Out of range</v>
      </c>
      <c r="N763" s="157" t="e">
        <f>Calc!AQ763</f>
        <v>#VALUE!</v>
      </c>
      <c r="O763" s="157" t="str">
        <f>Calc!AW763</f>
        <v>Out of range</v>
      </c>
      <c r="P763" s="157">
        <f>Calc!AX763</f>
        <v>193.9860209224</v>
      </c>
      <c r="Q763" s="159" t="e">
        <f>Calc!BB763</f>
        <v>#VALUE!</v>
      </c>
      <c r="R763" s="159" t="e">
        <f>Calc!BC763</f>
        <v>#VALUE!</v>
      </c>
      <c r="S763" s="156">
        <f>Input!E763</f>
        <v>0</v>
      </c>
    </row>
    <row r="764" spans="1:19" x14ac:dyDescent="0.2">
      <c r="A764" s="1">
        <f>Input!A764</f>
        <v>9786</v>
      </c>
      <c r="B764" s="1" t="str">
        <f>Input!B764</f>
        <v>M43_401_5 unten</v>
      </c>
      <c r="C764" s="99">
        <f>Calc!O764*1000</f>
        <v>160.8759217886456</v>
      </c>
      <c r="D764" s="99">
        <f>Calc!P764*1000</f>
        <v>2.3173770194114752E-2</v>
      </c>
      <c r="E764" s="99">
        <f>Calc!X764</f>
        <v>15.794632515774213</v>
      </c>
      <c r="F764" s="99">
        <f>Calc!Y764</f>
        <v>3.6147438208615885E-2</v>
      </c>
      <c r="G764" s="99">
        <f>Calc!AN764</f>
        <v>1.3029841839715408</v>
      </c>
      <c r="H764" s="5">
        <f>Calc!AO764</f>
        <v>3.1879820276298127E-3</v>
      </c>
      <c r="I764" s="8">
        <f>Calc!AH764</f>
        <v>40.716285041602006</v>
      </c>
      <c r="J764" s="8">
        <f>Calc!AI764</f>
        <v>0.13628176186429447</v>
      </c>
      <c r="K764" s="77">
        <f>Calc!AJ764</f>
        <v>186.36306200036</v>
      </c>
      <c r="L764" s="77">
        <f>Calc!AK764</f>
        <v>2.3838343355312412</v>
      </c>
      <c r="M764" s="99" t="str">
        <f>Calc!AP764</f>
        <v>Out of range</v>
      </c>
      <c r="N764" s="99" t="e">
        <f>Calc!AQ764</f>
        <v>#VALUE!</v>
      </c>
      <c r="O764" s="99" t="str">
        <f>Calc!AW764</f>
        <v>Out of range</v>
      </c>
      <c r="P764" s="99">
        <f>Calc!AX764</f>
        <v>0</v>
      </c>
      <c r="Q764" s="77" t="e">
        <f>Calc!BB764</f>
        <v>#VALUE!</v>
      </c>
      <c r="R764" s="77" t="e">
        <f>Calc!BC764</f>
        <v>#VALUE!</v>
      </c>
      <c r="S764" s="1">
        <f>Input!E764</f>
        <v>0</v>
      </c>
    </row>
    <row r="765" spans="1:19" s="156" customFormat="1" x14ac:dyDescent="0.2">
      <c r="A765" s="156">
        <f>Input!A765</f>
        <v>9186</v>
      </c>
      <c r="B765" s="156" t="str">
        <f>Input!B765</f>
        <v>Hu1-13</v>
      </c>
      <c r="C765" s="157">
        <f>Calc!O765*1000</f>
        <v>13709.409553325149</v>
      </c>
      <c r="D765" s="157">
        <f>Calc!P765*1000</f>
        <v>1.1047178990450381</v>
      </c>
      <c r="E765" s="157">
        <f>Calc!X765</f>
        <v>0.85229155350744923</v>
      </c>
      <c r="F765" s="157">
        <f>Calc!Y765</f>
        <v>3.0746745254362977E-3</v>
      </c>
      <c r="G765" s="157">
        <f>Calc!AN765</f>
        <v>1.004027682698486</v>
      </c>
      <c r="H765" s="157">
        <f>Calc!AO765</f>
        <v>2.2020852859893345E-3</v>
      </c>
      <c r="I765" s="158">
        <f>Calc!AH765</f>
        <v>49348.96466821777</v>
      </c>
      <c r="J765" s="158">
        <f>Calc!AI765</f>
        <v>208.30988063306</v>
      </c>
      <c r="K765" s="159">
        <f>Calc!AJ765</f>
        <v>1.0205143885486656</v>
      </c>
      <c r="L765" s="159">
        <f>Calc!AK765</f>
        <v>0.96326881888403526</v>
      </c>
      <c r="M765" s="157" t="str">
        <f>Calc!AP765</f>
        <v>Out of range</v>
      </c>
      <c r="N765" s="157" t="e">
        <f>Calc!AQ765</f>
        <v>#VALUE!</v>
      </c>
      <c r="O765" s="157" t="str">
        <f>Calc!AW765</f>
        <v>Out of range</v>
      </c>
      <c r="P765" s="157">
        <f>Calc!AX765</f>
        <v>261.45244262519998</v>
      </c>
      <c r="Q765" s="159" t="e">
        <f>Calc!BB765</f>
        <v>#VALUE!</v>
      </c>
      <c r="R765" s="159" t="e">
        <f>Calc!BC765</f>
        <v>#VALUE!</v>
      </c>
      <c r="S765" s="156">
        <f>Input!E765</f>
        <v>0</v>
      </c>
    </row>
    <row r="767" spans="1:19" s="156" customFormat="1" x14ac:dyDescent="0.2">
      <c r="A767" s="156">
        <f>Input!A767</f>
        <v>9186</v>
      </c>
      <c r="B767" s="156" t="str">
        <f>Input!B767</f>
        <v>Hu1-13</v>
      </c>
      <c r="C767" s="157">
        <f>Calc!O767*1000</f>
        <v>13713.954699503005</v>
      </c>
      <c r="D767" s="157">
        <f>Calc!P767*1000</f>
        <v>1.3073096210019952</v>
      </c>
      <c r="E767" s="157">
        <f>Calc!X767</f>
        <v>0.88542294393716647</v>
      </c>
      <c r="F767" s="157">
        <f>Calc!Y767</f>
        <v>2.8424862268620569E-3</v>
      </c>
      <c r="G767" s="157">
        <f>Calc!AN767</f>
        <v>1.0005441660715084</v>
      </c>
      <c r="H767" s="157">
        <f>Calc!AO767</f>
        <v>1.6676382176767433E-3</v>
      </c>
      <c r="I767" s="158">
        <f>Calc!AH767</f>
        <v>47353.272230667411</v>
      </c>
      <c r="J767" s="158">
        <f>Calc!AI767</f>
        <v>171.22661545846501</v>
      </c>
      <c r="K767" s="159">
        <f>Calc!AJ767</f>
        <v>6.4350780675459518E-2</v>
      </c>
      <c r="L767" s="159">
        <f>Calc!AK767</f>
        <v>0.94324589016523597</v>
      </c>
      <c r="M767" s="157" t="str">
        <f>Calc!AP767</f>
        <v>Out of range</v>
      </c>
      <c r="N767" s="157" t="e">
        <f>Calc!AQ767</f>
        <v>#VALUE!</v>
      </c>
      <c r="O767" s="157" t="str">
        <f>Calc!AW767</f>
        <v>Out of range</v>
      </c>
      <c r="P767" s="157">
        <f>Calc!AX767</f>
        <v>377.1429486943</v>
      </c>
      <c r="Q767" s="159" t="e">
        <f>Calc!BB767</f>
        <v>#VALUE!</v>
      </c>
      <c r="R767" s="159" t="e">
        <f>Calc!BC767</f>
        <v>#VALUE!</v>
      </c>
      <c r="S767" s="156">
        <f>Input!E767</f>
        <v>0</v>
      </c>
    </row>
    <row r="768" spans="1:19" x14ac:dyDescent="0.2">
      <c r="A768" s="1">
        <f>Input!A768</f>
        <v>9787</v>
      </c>
      <c r="B768" s="1" t="str">
        <f>Input!B768</f>
        <v>M43_401_12</v>
      </c>
      <c r="C768" s="99">
        <f>Calc!O768*1000</f>
        <v>256.82077616610547</v>
      </c>
      <c r="D768" s="99">
        <f>Calc!P768*1000</f>
        <v>1.181713433135953E-2</v>
      </c>
      <c r="E768" s="99">
        <f>Calc!X768</f>
        <v>0.69645596280918454</v>
      </c>
      <c r="F768" s="99">
        <f>Calc!Y768</f>
        <v>1.1486694041087362E-3</v>
      </c>
      <c r="G768" s="99">
        <f>Calc!AN768</f>
        <v>3.0182717179656491</v>
      </c>
      <c r="H768" s="5">
        <f>Calc!AO768</f>
        <v>4.8447699300859966E-3</v>
      </c>
      <c r="I768" s="8">
        <f>Calc!AH768</f>
        <v>3405.1392796722798</v>
      </c>
      <c r="J768" s="8">
        <f>Calc!AI768</f>
        <v>7.8352188459669128</v>
      </c>
      <c r="K768" s="77">
        <f>Calc!AJ768</f>
        <v>1569.3039895849679</v>
      </c>
      <c r="L768" s="77">
        <f>Calc!AK768</f>
        <v>1.4237784983527124</v>
      </c>
      <c r="M768" s="99">
        <f>Calc!AP768</f>
        <v>370.16570000000002</v>
      </c>
      <c r="N768" s="99">
        <f>Calc!AQ768</f>
        <v>3.3801999999999999</v>
      </c>
      <c r="O768" s="99">
        <f>Calc!AW768</f>
        <v>370.1524</v>
      </c>
      <c r="P768" s="99">
        <f>Calc!AX768</f>
        <v>3.0578551767</v>
      </c>
      <c r="Q768" s="77">
        <f>Calc!BB768</f>
        <v>4467.3434722565053</v>
      </c>
      <c r="R768" s="77">
        <f>Calc!BC768</f>
        <v>38.820800966169934</v>
      </c>
      <c r="S768" s="1">
        <f>Input!E768</f>
        <v>0</v>
      </c>
    </row>
    <row r="769" spans="1:19" s="156" customFormat="1" x14ac:dyDescent="0.2">
      <c r="A769" s="156">
        <f>Input!A769</f>
        <v>9186</v>
      </c>
      <c r="B769" s="156" t="str">
        <f>Input!B769</f>
        <v>Hu1-13</v>
      </c>
      <c r="C769" s="157">
        <f>Calc!O769*1000</f>
        <v>13715.270956350269</v>
      </c>
      <c r="D769" s="157">
        <f>Calc!P769*1000</f>
        <v>1.0908045396426791</v>
      </c>
      <c r="E769" s="157">
        <f>Calc!X769</f>
        <v>0.88650126888245051</v>
      </c>
      <c r="F769" s="157">
        <f>Calc!Y769</f>
        <v>3.070449982752375E-3</v>
      </c>
      <c r="G769" s="157">
        <f>Calc!AN769</f>
        <v>1.0019361530444597</v>
      </c>
      <c r="H769" s="157">
        <f>Calc!AO769</f>
        <v>2.0525616600877189E-3</v>
      </c>
      <c r="I769" s="158">
        <f>Calc!AH769</f>
        <v>47366.017401122277</v>
      </c>
      <c r="J769" s="158">
        <f>Calc!AI769</f>
        <v>190.56604629071876</v>
      </c>
      <c r="K769" s="159">
        <f>Calc!AJ769</f>
        <v>-0.23076046006376139</v>
      </c>
      <c r="L769" s="159">
        <f>Calc!AK769</f>
        <v>1.0551434227703231</v>
      </c>
      <c r="M769" s="157" t="str">
        <f>Calc!AP769</f>
        <v>Out of range</v>
      </c>
      <c r="N769" s="157" t="e">
        <f>Calc!AQ769</f>
        <v>#VALUE!</v>
      </c>
      <c r="O769" s="157" t="str">
        <f>Calc!AW769</f>
        <v>Out of range</v>
      </c>
      <c r="P769" s="157">
        <f>Calc!AX769</f>
        <v>283.62555022520002</v>
      </c>
      <c r="Q769" s="159" t="e">
        <f>Calc!BB769</f>
        <v>#VALUE!</v>
      </c>
      <c r="R769" s="159" t="e">
        <f>Calc!BC769</f>
        <v>#VALUE!</v>
      </c>
      <c r="S769" s="156">
        <f>Input!E769</f>
        <v>0</v>
      </c>
    </row>
    <row r="770" spans="1:19" x14ac:dyDescent="0.2">
      <c r="A770" s="1">
        <f>Input!A770</f>
        <v>9788</v>
      </c>
      <c r="B770" s="1" t="str">
        <f>Input!B770</f>
        <v>M43_401_13</v>
      </c>
      <c r="C770" s="99">
        <f>Calc!O770*1000</f>
        <v>456.18270100826589</v>
      </c>
      <c r="D770" s="99">
        <f>Calc!P770*1000</f>
        <v>2.2078051684515019E-2</v>
      </c>
      <c r="E770" s="99">
        <f>Calc!X770</f>
        <v>0.19551782176600588</v>
      </c>
      <c r="F770" s="99">
        <f>Calc!Y770</f>
        <v>3.0337205605302409E-4</v>
      </c>
      <c r="G770" s="99">
        <f>Calc!AN770</f>
        <v>1.6807627555366893</v>
      </c>
      <c r="H770" s="5">
        <f>Calc!AO770</f>
        <v>3.0533478913958179E-3</v>
      </c>
      <c r="I770" s="8">
        <f>Calc!AH770</f>
        <v>12004.012255964262</v>
      </c>
      <c r="J770" s="8">
        <f>Calc!AI770</f>
        <v>28.67281185157551</v>
      </c>
      <c r="K770" s="77">
        <f>Calc!AJ770</f>
        <v>536.49337145278867</v>
      </c>
      <c r="L770" s="77">
        <f>Calc!AK770</f>
        <v>0.75736372018475306</v>
      </c>
      <c r="M770" s="99">
        <f>Calc!AP770</f>
        <v>387.90910000000002</v>
      </c>
      <c r="N770" s="99">
        <f>Calc!AQ770</f>
        <v>4.7698999999999998</v>
      </c>
      <c r="O770" s="99">
        <f>Calc!AW770</f>
        <v>387.90469999999999</v>
      </c>
      <c r="P770" s="99">
        <f>Calc!AX770</f>
        <v>4.5412715936000003</v>
      </c>
      <c r="Q770" s="77">
        <f>Calc!BB770</f>
        <v>1605.8191198712141</v>
      </c>
      <c r="R770" s="77">
        <f>Calc!BC770</f>
        <v>20.734973959890642</v>
      </c>
      <c r="S770" s="1">
        <f>Input!E770</f>
        <v>0</v>
      </c>
    </row>
    <row r="771" spans="1:19" s="156" customFormat="1" x14ac:dyDescent="0.2">
      <c r="A771" s="156">
        <f>Input!A771</f>
        <v>9186</v>
      </c>
      <c r="B771" s="156" t="str">
        <f>Input!B771</f>
        <v>Hu1-13</v>
      </c>
      <c r="C771" s="157">
        <f>Calc!O771*1000</f>
        <v>13713.585678230062</v>
      </c>
      <c r="D771" s="157">
        <f>Calc!P771*1000</f>
        <v>1.2807926312662603</v>
      </c>
      <c r="E771" s="157">
        <f>Calc!X771</f>
        <v>0.89217005351841772</v>
      </c>
      <c r="F771" s="157">
        <f>Calc!Y771</f>
        <v>4.3165244462243851E-3</v>
      </c>
      <c r="G771" s="157">
        <f>Calc!AN771</f>
        <v>1.0015934125267458</v>
      </c>
      <c r="H771" s="157">
        <f>Calc!AO771</f>
        <v>2.2765182694908328E-3</v>
      </c>
      <c r="I771" s="158">
        <f>Calc!AH771</f>
        <v>47043.175998767168</v>
      </c>
      <c r="J771" s="158">
        <f>Calc!AI771</f>
        <v>251.43163356842851</v>
      </c>
      <c r="K771" s="159">
        <f>Calc!AJ771</f>
        <v>-0.36257135866923917</v>
      </c>
      <c r="L771" s="159">
        <f>Calc!AK771</f>
        <v>0.89211747921267914</v>
      </c>
      <c r="M771" s="157" t="str">
        <f>Calc!AP771</f>
        <v>Out of range</v>
      </c>
      <c r="N771" s="157" t="e">
        <f>Calc!AQ771</f>
        <v>#VALUE!</v>
      </c>
      <c r="O771" s="157" t="str">
        <f>Calc!AW771</f>
        <v>Out of range</v>
      </c>
      <c r="P771" s="157">
        <f>Calc!AX771</f>
        <v>302.3452887304</v>
      </c>
      <c r="Q771" s="159" t="e">
        <f>Calc!BB771</f>
        <v>#VALUE!</v>
      </c>
      <c r="R771" s="159" t="e">
        <f>Calc!BC771</f>
        <v>#VALUE!</v>
      </c>
      <c r="S771" s="156">
        <f>Input!E771</f>
        <v>0</v>
      </c>
    </row>
    <row r="772" spans="1:19" x14ac:dyDescent="0.2">
      <c r="A772" s="1">
        <f>Input!A772</f>
        <v>9789</v>
      </c>
      <c r="B772" s="1" t="str">
        <f>Input!B772</f>
        <v>M43_401_14</v>
      </c>
      <c r="C772" s="99">
        <f>Calc!O772*1000</f>
        <v>492.59362956876657</v>
      </c>
      <c r="D772" s="99">
        <f>Calc!P772*1000</f>
        <v>3.1826267479098523E-2</v>
      </c>
      <c r="E772" s="99">
        <f>Calc!X772</f>
        <v>3.0540780889265561E-2</v>
      </c>
      <c r="F772" s="99">
        <f>Calc!Y772</f>
        <v>8.7259783325771258E-5</v>
      </c>
      <c r="G772" s="99">
        <f>Calc!AN772</f>
        <v>1.7825045795568926</v>
      </c>
      <c r="H772" s="5">
        <f>Calc!AO772</f>
        <v>3.2301109591902732E-3</v>
      </c>
      <c r="I772" s="8">
        <f>Calc!AH772</f>
        <v>87971.590435244114</v>
      </c>
      <c r="J772" s="8">
        <f>Calc!AI772</f>
        <v>297.58519944278305</v>
      </c>
      <c r="K772" s="77">
        <f>Calc!AJ772</f>
        <v>694.15705017609559</v>
      </c>
      <c r="L772" s="77">
        <f>Calc!AK772</f>
        <v>0.88665212234447244</v>
      </c>
      <c r="M772" s="99">
        <f>Calc!AP772</f>
        <v>295.42270000000002</v>
      </c>
      <c r="N772" s="99">
        <f>Calc!AQ772</f>
        <v>2.3106</v>
      </c>
      <c r="O772" s="99">
        <f>Calc!AW772</f>
        <v>295.4221</v>
      </c>
      <c r="P772" s="99">
        <f>Calc!AX772</f>
        <v>2.1150643698999998</v>
      </c>
      <c r="Q772" s="77">
        <f>Calc!BB772</f>
        <v>1599.8252975246053</v>
      </c>
      <c r="R772" s="77">
        <f>Calc!BC772</f>
        <v>9.7793284249754713</v>
      </c>
      <c r="S772" s="1">
        <f>Input!E772</f>
        <v>0</v>
      </c>
    </row>
    <row r="773" spans="1:19" s="156" customFormat="1" x14ac:dyDescent="0.2">
      <c r="A773" s="156">
        <f>Input!A773</f>
        <v>9186</v>
      </c>
      <c r="B773" s="156" t="str">
        <f>Input!B773</f>
        <v>Hu1-13</v>
      </c>
      <c r="C773" s="157">
        <f>Calc!O773*1000</f>
        <v>13713.408212467957</v>
      </c>
      <c r="D773" s="157">
        <f>Calc!P773*1000</f>
        <v>1.362000733545609</v>
      </c>
      <c r="E773" s="157">
        <f>Calc!X773</f>
        <v>0.88961555930569292</v>
      </c>
      <c r="F773" s="157">
        <f>Calc!Y773</f>
        <v>2.9458677899768175E-3</v>
      </c>
      <c r="G773" s="157">
        <f>Calc!AN773</f>
        <v>1.0011777935077144</v>
      </c>
      <c r="H773" s="157">
        <f>Calc!AO773</f>
        <v>1.9788005870480258E-3</v>
      </c>
      <c r="I773" s="158">
        <f>Calc!AH773</f>
        <v>47158.07126737832</v>
      </c>
      <c r="J773" s="158">
        <f>Calc!AI773</f>
        <v>181.79978739015849</v>
      </c>
      <c r="K773" s="159">
        <f>Calc!AJ773</f>
        <v>-3.1835893092413414E-2</v>
      </c>
      <c r="L773" s="159">
        <f>Calc!AK773</f>
        <v>1.0759083698697078</v>
      </c>
      <c r="M773" s="157" t="str">
        <f>Calc!AP773</f>
        <v>Out of range</v>
      </c>
      <c r="N773" s="157" t="e">
        <f>Calc!AQ773</f>
        <v>#VALUE!</v>
      </c>
      <c r="O773" s="157" t="str">
        <f>Calc!AW773</f>
        <v>Out of range</v>
      </c>
      <c r="P773" s="157">
        <f>Calc!AX773</f>
        <v>340.8125244716</v>
      </c>
      <c r="Q773" s="159" t="e">
        <f>Calc!BB773</f>
        <v>#VALUE!</v>
      </c>
      <c r="R773" s="159" t="e">
        <f>Calc!BC773</f>
        <v>#VALUE!</v>
      </c>
      <c r="S773" s="156">
        <f>Input!E773</f>
        <v>0</v>
      </c>
    </row>
    <row r="774" spans="1:19" x14ac:dyDescent="0.2">
      <c r="A774" s="1">
        <f>Input!A774</f>
        <v>9790</v>
      </c>
      <c r="B774" s="1" t="str">
        <f>Input!B774</f>
        <v>M43_401_15A</v>
      </c>
      <c r="C774" s="99">
        <f>Calc!O774*1000</f>
        <v>654.74686807945159</v>
      </c>
      <c r="D774" s="99">
        <f>Calc!P774*1000</f>
        <v>4.2236146188620718E-2</v>
      </c>
      <c r="E774" s="99">
        <f>Calc!X774</f>
        <v>2.6643406835851811</v>
      </c>
      <c r="F774" s="99">
        <f>Calc!Y774</f>
        <v>3.9090733236224438E-3</v>
      </c>
      <c r="G774" s="99">
        <f>Calc!AN774</f>
        <v>1.3436560117203447</v>
      </c>
      <c r="H774" s="5">
        <f>Calc!AO774</f>
        <v>1.9459088738626438E-3</v>
      </c>
      <c r="I774" s="8">
        <f>Calc!AH774</f>
        <v>1011.0838201026045</v>
      </c>
      <c r="J774" s="8">
        <f>Calc!AI774</f>
        <v>2.0833730590976258</v>
      </c>
      <c r="K774" s="77">
        <f>Calc!AJ774</f>
        <v>250.36936234991768</v>
      </c>
      <c r="L774" s="77">
        <f>Calc!AK774</f>
        <v>0.49797262803716952</v>
      </c>
      <c r="M774" s="99">
        <f>Calc!AP774</f>
        <v>543.61239999999998</v>
      </c>
      <c r="N774" s="99">
        <f>Calc!AQ774</f>
        <v>15.228199999999999</v>
      </c>
      <c r="O774" s="99">
        <f>Calc!AW774</f>
        <v>543.56200000000001</v>
      </c>
      <c r="P774" s="99">
        <f>Calc!AX774</f>
        <v>16.454798463500001</v>
      </c>
      <c r="Q774" s="77">
        <f>Calc!BB774</f>
        <v>1163.5216119398381</v>
      </c>
      <c r="R774" s="77">
        <f>Calc!BC774</f>
        <v>54.160428555674685</v>
      </c>
      <c r="S774" s="1">
        <f>Input!E774</f>
        <v>0</v>
      </c>
    </row>
    <row r="775" spans="1:19" s="156" customFormat="1" x14ac:dyDescent="0.2">
      <c r="A775" s="156">
        <f>Input!A775</f>
        <v>9186</v>
      </c>
      <c r="B775" s="156" t="str">
        <f>Input!B775</f>
        <v>Hu1-13</v>
      </c>
      <c r="C775" s="157">
        <f>Calc!O775*1000</f>
        <v>13713.539311268316</v>
      </c>
      <c r="D775" s="157">
        <f>Calc!P775*1000</f>
        <v>1.2196624871285786</v>
      </c>
      <c r="E775" s="157">
        <f>Calc!X775</f>
        <v>0.87703659201847994</v>
      </c>
      <c r="F775" s="157">
        <f>Calc!Y775</f>
        <v>3.312431714501558E-3</v>
      </c>
      <c r="G775" s="157">
        <f>Calc!AN775</f>
        <v>1.003033897425553</v>
      </c>
      <c r="H775" s="157">
        <f>Calc!AO775</f>
        <v>2.3104910183034824E-3</v>
      </c>
      <c r="I775" s="158">
        <f>Calc!AH775</f>
        <v>47923.579049484455</v>
      </c>
      <c r="J775" s="158">
        <f>Calc!AI775</f>
        <v>211.96515785709585</v>
      </c>
      <c r="K775" s="159">
        <f>Calc!AJ775</f>
        <v>0.4936844286966835</v>
      </c>
      <c r="L775" s="159">
        <f>Calc!AK775</f>
        <v>1.3254804217613685</v>
      </c>
      <c r="M775" s="157" t="str">
        <f>Calc!AP775</f>
        <v>Out of range</v>
      </c>
      <c r="N775" s="157" t="e">
        <f>Calc!AQ775</f>
        <v>#VALUE!</v>
      </c>
      <c r="O775" s="157" t="str">
        <f>Calc!AW775</f>
        <v>Out of range</v>
      </c>
      <c r="P775" s="157">
        <f>Calc!AX775</f>
        <v>278.38689197500003</v>
      </c>
      <c r="Q775" s="159" t="e">
        <f>Calc!BB775</f>
        <v>#VALUE!</v>
      </c>
      <c r="R775" s="159" t="e">
        <f>Calc!BC775</f>
        <v>#VALUE!</v>
      </c>
      <c r="S775" s="156">
        <f>Input!E775</f>
        <v>0</v>
      </c>
    </row>
    <row r="776" spans="1:19" x14ac:dyDescent="0.2">
      <c r="A776" s="1">
        <f>Input!A776</f>
        <v>9791</v>
      </c>
      <c r="B776" s="1" t="str">
        <f>Input!B776</f>
        <v>M43_401_15B</v>
      </c>
      <c r="C776" s="99">
        <f>Calc!O776*1000</f>
        <v>1120.9315276810751</v>
      </c>
      <c r="D776" s="99">
        <f>Calc!P776*1000</f>
        <v>5.3001220952953967E-2</v>
      </c>
      <c r="E776" s="99">
        <f>Calc!X776</f>
        <v>0.46114436014977328</v>
      </c>
      <c r="F776" s="99">
        <f>Calc!Y776</f>
        <v>8.3934374180336677E-4</v>
      </c>
      <c r="G776" s="99">
        <f>Calc!AN776</f>
        <v>1.2028000508512349</v>
      </c>
      <c r="H776" s="5">
        <f>Calc!AO776</f>
        <v>2.1662227064645411E-3</v>
      </c>
      <c r="I776" s="8">
        <f>Calc!AH776</f>
        <v>8960.9287292562167</v>
      </c>
      <c r="J776" s="8">
        <f>Calc!AI776</f>
        <v>22.941003860661475</v>
      </c>
      <c r="K776" s="77">
        <f>Calc!AJ776</f>
        <v>1431.8021209645799</v>
      </c>
      <c r="L776" s="77">
        <f>Calc!AK776</f>
        <v>0.63759573045848505</v>
      </c>
      <c r="M776" s="99">
        <f>Calc!AP776</f>
        <v>69.104500000000002</v>
      </c>
      <c r="N776" s="99">
        <f>Calc!AQ776</f>
        <v>0.16550000000000001</v>
      </c>
      <c r="O776" s="99">
        <f>Calc!AW776</f>
        <v>69.100499999999997</v>
      </c>
      <c r="P776" s="99">
        <f>Calc!AX776</f>
        <v>0.1688837896</v>
      </c>
      <c r="Q776" s="77">
        <f>Calc!BB776</f>
        <v>1740.604764173155</v>
      </c>
      <c r="R776" s="77">
        <f>Calc!BC776</f>
        <v>1.1362453497891176</v>
      </c>
      <c r="S776" s="1">
        <f>Input!E776</f>
        <v>0</v>
      </c>
    </row>
    <row r="777" spans="1:19" s="156" customFormat="1" x14ac:dyDescent="0.2">
      <c r="A777" s="156">
        <f>Input!A777</f>
        <v>9186</v>
      </c>
      <c r="B777" s="156" t="str">
        <f>Input!B777</f>
        <v>Hu1-13</v>
      </c>
      <c r="C777" s="157">
        <f>Calc!O777*1000</f>
        <v>13713.539311268316</v>
      </c>
      <c r="D777" s="157">
        <f>Calc!P777*1000</f>
        <v>1.2196624871285786</v>
      </c>
      <c r="E777" s="157">
        <f>Calc!X777</f>
        <v>0.87703659201847994</v>
      </c>
      <c r="F777" s="157">
        <f>Calc!Y777</f>
        <v>3.312431714501558E-3</v>
      </c>
      <c r="G777" s="157">
        <f>Calc!AN777</f>
        <v>1.003033897425553</v>
      </c>
      <c r="H777" s="157">
        <f>Calc!AO777</f>
        <v>2.3104910183034824E-3</v>
      </c>
      <c r="I777" s="158">
        <f>Calc!AH777</f>
        <v>47923.579049484455</v>
      </c>
      <c r="J777" s="158">
        <f>Calc!AI777</f>
        <v>211.96515785709585</v>
      </c>
      <c r="K777" s="159">
        <f>Calc!AJ777</f>
        <v>0.4936844286966835</v>
      </c>
      <c r="L777" s="159">
        <f>Calc!AK777</f>
        <v>1.3254804217613685</v>
      </c>
      <c r="M777" s="157" t="str">
        <f>Calc!AP777</f>
        <v>Out of range</v>
      </c>
      <c r="N777" s="157" t="e">
        <f>Calc!AQ777</f>
        <v>#VALUE!</v>
      </c>
      <c r="O777" s="157" t="str">
        <f>Calc!AW777</f>
        <v>Out of range</v>
      </c>
      <c r="P777" s="157">
        <f>Calc!AX777</f>
        <v>307.5545780777</v>
      </c>
      <c r="Q777" s="159" t="e">
        <f>Calc!BB777</f>
        <v>#VALUE!</v>
      </c>
      <c r="R777" s="159" t="e">
        <f>Calc!BC777</f>
        <v>#VALUE!</v>
      </c>
      <c r="S777" s="156">
        <f>Input!E777</f>
        <v>0</v>
      </c>
    </row>
    <row r="779" spans="1:19" s="156" customFormat="1" x14ac:dyDescent="0.2">
      <c r="A779" s="156">
        <f>Input!A779</f>
        <v>9186</v>
      </c>
      <c r="B779" s="156" t="str">
        <f>Input!B779</f>
        <v>Hu1-13</v>
      </c>
      <c r="C779" s="157">
        <f>Calc!O779*1000</f>
        <v>13713.539311268316</v>
      </c>
      <c r="D779" s="157">
        <f>Calc!P779*1000</f>
        <v>1.2196624871285786</v>
      </c>
      <c r="E779" s="157">
        <f>Calc!X779</f>
        <v>0.87703659201847994</v>
      </c>
      <c r="F779" s="157">
        <f>Calc!Y779</f>
        <v>3.312431714501558E-3</v>
      </c>
      <c r="G779" s="157">
        <f>Calc!AN779</f>
        <v>1.003033897425553</v>
      </c>
      <c r="H779" s="157">
        <f>Calc!AO779</f>
        <v>2.3104910183034824E-3</v>
      </c>
      <c r="I779" s="158">
        <f>Calc!AH779</f>
        <v>47923.579049484455</v>
      </c>
      <c r="J779" s="158">
        <f>Calc!AI779</f>
        <v>211.96515785709585</v>
      </c>
      <c r="K779" s="159">
        <f>Calc!AJ779</f>
        <v>0.4936844286966835</v>
      </c>
      <c r="L779" s="159">
        <f>Calc!AK779</f>
        <v>1.3254804217613685</v>
      </c>
      <c r="M779" s="157" t="str">
        <f>Calc!AP779</f>
        <v>Out of range</v>
      </c>
      <c r="N779" s="157" t="e">
        <f>Calc!AQ779</f>
        <v>#VALUE!</v>
      </c>
      <c r="O779" s="157" t="str">
        <f>Calc!AW779</f>
        <v>Out of range</v>
      </c>
      <c r="P779" s="157">
        <f>Calc!AX779</f>
        <v>299.96142656929999</v>
      </c>
      <c r="Q779" s="159" t="e">
        <f>Calc!BB779</f>
        <v>#VALUE!</v>
      </c>
      <c r="R779" s="159" t="e">
        <f>Calc!BC779</f>
        <v>#VALUE!</v>
      </c>
      <c r="S779" s="156">
        <f>Input!E779</f>
        <v>0</v>
      </c>
    </row>
    <row r="780" spans="1:19" x14ac:dyDescent="0.2">
      <c r="A780" s="1">
        <f>Input!A780</f>
        <v>9963</v>
      </c>
      <c r="B780" s="1" t="str">
        <f>Input!B780</f>
        <v>LM-AJ-73</v>
      </c>
      <c r="C780" s="99">
        <f>Calc!O780*1000</f>
        <v>1015.4507124149519</v>
      </c>
      <c r="D780" s="99">
        <f>Calc!P780*1000</f>
        <v>7.7849559820654071E-2</v>
      </c>
      <c r="E780" s="99">
        <f>Calc!X780</f>
        <v>521.74666399579019</v>
      </c>
      <c r="F780" s="99">
        <f>Calc!Y780</f>
        <v>0.8072240132913131</v>
      </c>
      <c r="G780" s="99">
        <f>Calc!AN780</f>
        <v>0.48584317860739312</v>
      </c>
      <c r="H780" s="5">
        <f>Calc!AO780</f>
        <v>1.3363753261466571E-3</v>
      </c>
      <c r="I780" s="8">
        <f>Calc!AH780</f>
        <v>2.8968719233309912</v>
      </c>
      <c r="J780" s="8">
        <f>Calc!AI780</f>
        <v>9.1395223033322523E-3</v>
      </c>
      <c r="K780" s="77">
        <f>Calc!AJ780</f>
        <v>1028.477985259336</v>
      </c>
      <c r="L780" s="77">
        <f>Calc!AK780</f>
        <v>1.5265021503727967</v>
      </c>
      <c r="M780" s="99">
        <f>Calc!AP780</f>
        <v>29.2075</v>
      </c>
      <c r="N780" s="99">
        <f>Calc!AQ780</f>
        <v>9.9000000000000005E-2</v>
      </c>
      <c r="O780" s="99">
        <f>Calc!AW780</f>
        <v>22.465499999999999</v>
      </c>
      <c r="P780" s="99">
        <f>Calc!AX780</f>
        <v>3.6593351792000002</v>
      </c>
      <c r="Q780" s="77">
        <f>Calc!BB780</f>
        <v>1095.898163643611</v>
      </c>
      <c r="R780" s="77">
        <f>Calc!BC780</f>
        <v>11.450313786814757</v>
      </c>
      <c r="S780" s="1">
        <f>Input!E780</f>
        <v>0</v>
      </c>
    </row>
    <row r="781" spans="1:19" s="156" customFormat="1" x14ac:dyDescent="0.2">
      <c r="A781" s="156">
        <f>Input!A781</f>
        <v>9186</v>
      </c>
      <c r="B781" s="156" t="str">
        <f>Input!B781</f>
        <v>Hu1-13</v>
      </c>
      <c r="C781" s="157">
        <f>Calc!O781*1000</f>
        <v>13712.006714787183</v>
      </c>
      <c r="D781" s="157">
        <f>Calc!P781*1000</f>
        <v>1.1011400419620299</v>
      </c>
      <c r="E781" s="157">
        <f>Calc!X781</f>
        <v>0.87800625132769083</v>
      </c>
      <c r="F781" s="157">
        <f>Calc!Y781</f>
        <v>3.0840389147047259E-3</v>
      </c>
      <c r="G781" s="157">
        <f>Calc!AN781</f>
        <v>1.0021869944836885</v>
      </c>
      <c r="H781" s="157">
        <f>Calc!AO781</f>
        <v>1.5679685288646317E-3</v>
      </c>
      <c r="I781" s="158">
        <f>Calc!AH781</f>
        <v>47824.888261968852</v>
      </c>
      <c r="J781" s="158">
        <f>Calc!AI781</f>
        <v>183.85761883521471</v>
      </c>
      <c r="K781" s="159">
        <f>Calc!AJ781</f>
        <v>0.27303695441416309</v>
      </c>
      <c r="L781" s="159">
        <f>Calc!AK781</f>
        <v>0.96728175689826323</v>
      </c>
      <c r="M781" s="157" t="str">
        <f>Calc!AP781</f>
        <v>Out of range</v>
      </c>
      <c r="N781" s="157" t="e">
        <f>Calc!AQ781</f>
        <v>#VALUE!</v>
      </c>
      <c r="O781" s="157" t="str">
        <f>Calc!AW781</f>
        <v>Out of range</v>
      </c>
      <c r="P781" s="157">
        <f>Calc!AX781</f>
        <v>241.6100882982</v>
      </c>
      <c r="Q781" s="159" t="e">
        <f>Calc!BB781</f>
        <v>#VALUE!</v>
      </c>
      <c r="R781" s="159" t="e">
        <f>Calc!BC781</f>
        <v>#VALUE!</v>
      </c>
      <c r="S781" s="156">
        <f>Input!E781</f>
        <v>0</v>
      </c>
    </row>
    <row r="782" spans="1:19" x14ac:dyDescent="0.2">
      <c r="A782" s="1">
        <f>Input!A782</f>
        <v>9964</v>
      </c>
      <c r="B782" s="1" t="str">
        <f>Input!B782</f>
        <v>LM-AJ-74 A1</v>
      </c>
      <c r="C782" s="99">
        <f>Calc!O782*1000</f>
        <v>1046.426666125805</v>
      </c>
      <c r="D782" s="99">
        <f>Calc!P782*1000</f>
        <v>6.5995599487251796E-2</v>
      </c>
      <c r="E782" s="99">
        <f>Calc!X782</f>
        <v>96.660094906935058</v>
      </c>
      <c r="F782" s="99">
        <f>Calc!Y782</f>
        <v>0.16224773843918633</v>
      </c>
      <c r="G782" s="99">
        <f>Calc!AN782</f>
        <v>0.11206572209136809</v>
      </c>
      <c r="H782" s="5">
        <f>Calc!AO782</f>
        <v>4.4144194721336188E-4</v>
      </c>
      <c r="I782" s="8">
        <f>Calc!AH782</f>
        <v>3.7134431925682967</v>
      </c>
      <c r="J782" s="8">
        <f>Calc!AI782</f>
        <v>1.5898696626026936E-2</v>
      </c>
      <c r="K782" s="77">
        <f>Calc!AJ782</f>
        <v>1420.3647773036075</v>
      </c>
      <c r="L782" s="77">
        <f>Calc!AK782</f>
        <v>1.4454726174214618</v>
      </c>
      <c r="M782" s="99">
        <f>Calc!AP782</f>
        <v>5.1543000000000001</v>
      </c>
      <c r="N782" s="99">
        <f>Calc!AQ782</f>
        <v>1.9E-2</v>
      </c>
      <c r="O782" s="99">
        <f>Calc!AW782</f>
        <v>4.1345000000000001</v>
      </c>
      <c r="P782" s="99">
        <f>Calc!AX782</f>
        <v>0.51174502170000002</v>
      </c>
      <c r="Q782" s="77">
        <f>Calc!BB782</f>
        <v>1437.0595710666262</v>
      </c>
      <c r="R782" s="77">
        <f>Calc!BC782</f>
        <v>2.541434987744172</v>
      </c>
      <c r="S782" s="1">
        <f>Input!E782</f>
        <v>0</v>
      </c>
    </row>
    <row r="783" spans="1:19" s="156" customFormat="1" x14ac:dyDescent="0.2">
      <c r="A783" s="156">
        <f>Input!A783</f>
        <v>9186</v>
      </c>
      <c r="B783" s="156" t="str">
        <f>Input!B783</f>
        <v>Hu1-13</v>
      </c>
      <c r="C783" s="157">
        <f>Calc!O783*1000</f>
        <v>13716.162239328931</v>
      </c>
      <c r="D783" s="157">
        <f>Calc!P783*1000</f>
        <v>1.1509341554239643</v>
      </c>
      <c r="E783" s="157">
        <f>Calc!X783</f>
        <v>0.87876427385543598</v>
      </c>
      <c r="F783" s="157">
        <f>Calc!Y783</f>
        <v>3.3497828483428499E-3</v>
      </c>
      <c r="G783" s="157">
        <f>Calc!AN783</f>
        <v>1.0012265845667034</v>
      </c>
      <c r="H783" s="157">
        <f>Calc!AO783</f>
        <v>1.9551746714394202E-3</v>
      </c>
      <c r="I783" s="158">
        <f>Calc!AH783</f>
        <v>47752.310062421595</v>
      </c>
      <c r="J783" s="158">
        <f>Calc!AI783</f>
        <v>204.48402841606475</v>
      </c>
      <c r="K783" s="159">
        <f>Calc!AJ783</f>
        <v>-0.23212420349394414</v>
      </c>
      <c r="L783" s="159">
        <f>Calc!AK783</f>
        <v>1.0728223971184494</v>
      </c>
      <c r="M783" s="157" t="str">
        <f>Calc!AP783</f>
        <v>Out of range</v>
      </c>
      <c r="N783" s="157" t="e">
        <f>Calc!AQ783</f>
        <v>#VALUE!</v>
      </c>
      <c r="O783" s="157" t="str">
        <f>Calc!AW783</f>
        <v>Out of range</v>
      </c>
      <c r="P783" s="157">
        <f>Calc!AX783</f>
        <v>314.71046868970001</v>
      </c>
      <c r="Q783" s="159" t="e">
        <f>Calc!BB783</f>
        <v>#VALUE!</v>
      </c>
      <c r="R783" s="159" t="e">
        <f>Calc!BC783</f>
        <v>#VALUE!</v>
      </c>
      <c r="S783" s="156">
        <f>Input!E783</f>
        <v>0</v>
      </c>
    </row>
    <row r="784" spans="1:19" x14ac:dyDescent="0.2">
      <c r="A784" s="1">
        <f>Input!A784</f>
        <v>9965</v>
      </c>
      <c r="B784" s="1" t="str">
        <f>Input!B784</f>
        <v>LM-AJ-74 A2</v>
      </c>
      <c r="C784" s="99">
        <f>Calc!O784*1000</f>
        <v>1404.3613605158814</v>
      </c>
      <c r="D784" s="99">
        <f>Calc!P784*1000</f>
        <v>8.5900716391294638E-2</v>
      </c>
      <c r="E784" s="99">
        <f>Calc!X784</f>
        <v>61.457049803011515</v>
      </c>
      <c r="F784" s="99">
        <f>Calc!Y784</f>
        <v>8.7659955587342131E-2</v>
      </c>
      <c r="G784" s="99">
        <f>Calc!AN784</f>
        <v>9.6859910064243868E-2</v>
      </c>
      <c r="H784" s="5">
        <f>Calc!AO784</f>
        <v>2.6212091696075685E-4</v>
      </c>
      <c r="I784" s="8">
        <f>Calc!AH784</f>
        <v>6.777011686614328</v>
      </c>
      <c r="J784" s="8">
        <f>Calc!AI784</f>
        <v>2.0727251602112952E-2</v>
      </c>
      <c r="K784" s="77">
        <f>Calc!AJ784</f>
        <v>1424.6568684614606</v>
      </c>
      <c r="L784" s="77">
        <f>Calc!AK784</f>
        <v>0.76668658992780747</v>
      </c>
      <c r="M784" s="99">
        <f>Calc!AP784</f>
        <v>4.4351000000000003</v>
      </c>
      <c r="N784" s="99">
        <f>Calc!AQ784</f>
        <v>1.34E-2</v>
      </c>
      <c r="O784" s="99">
        <f>Calc!AW784</f>
        <v>3.9537</v>
      </c>
      <c r="P784" s="99">
        <f>Calc!AX784</f>
        <v>0.24749435810000001</v>
      </c>
      <c r="Q784" s="77">
        <f>Calc!BB784</f>
        <v>1440.6657497638087</v>
      </c>
      <c r="R784" s="77">
        <f>Calc!BC784</f>
        <v>1.2714656511426452</v>
      </c>
      <c r="S784" s="1">
        <f>Input!E784</f>
        <v>0</v>
      </c>
    </row>
    <row r="785" spans="1:19" s="156" customFormat="1" x14ac:dyDescent="0.2">
      <c r="A785" s="156">
        <f>Input!A785</f>
        <v>9186</v>
      </c>
      <c r="B785" s="156" t="str">
        <f>Input!B785</f>
        <v>Hu1-13</v>
      </c>
      <c r="C785" s="157">
        <f>Calc!O785*1000</f>
        <v>13716.2490182208</v>
      </c>
      <c r="D785" s="157">
        <f>Calc!P785*1000</f>
        <v>1.3063540121091428</v>
      </c>
      <c r="E785" s="157">
        <f>Calc!X785</f>
        <v>0.88214571006861831</v>
      </c>
      <c r="F785" s="157">
        <f>Calc!Y785</f>
        <v>3.2712128474670006E-3</v>
      </c>
      <c r="G785" s="157">
        <f>Calc!AN785</f>
        <v>1.0028541499702368</v>
      </c>
      <c r="H785" s="157">
        <f>Calc!AO785</f>
        <v>1.6863984469554566E-3</v>
      </c>
      <c r="I785" s="158">
        <f>Calc!AH785</f>
        <v>47646.89485526114</v>
      </c>
      <c r="J785" s="158">
        <f>Calc!AI785</f>
        <v>193.95147484026481</v>
      </c>
      <c r="K785" s="159">
        <f>Calc!AJ785</f>
        <v>0.49211360186718345</v>
      </c>
      <c r="L785" s="159">
        <f>Calc!AK785</f>
        <v>0.66105214764136766</v>
      </c>
      <c r="M785" s="157" t="str">
        <f>Calc!AP785</f>
        <v>Out of range</v>
      </c>
      <c r="N785" s="157" t="e">
        <f>Calc!AQ785</f>
        <v>#VALUE!</v>
      </c>
      <c r="O785" s="157" t="str">
        <f>Calc!AW785</f>
        <v>Out of range</v>
      </c>
      <c r="P785" s="157">
        <f>Calc!AX785</f>
        <v>149.22154436709999</v>
      </c>
      <c r="Q785" s="159" t="e">
        <f>Calc!BB785</f>
        <v>#VALUE!</v>
      </c>
      <c r="R785" s="159" t="e">
        <f>Calc!BC785</f>
        <v>#VALUE!</v>
      </c>
      <c r="S785" s="156">
        <f>Input!E785</f>
        <v>0</v>
      </c>
    </row>
    <row r="786" spans="1:19" x14ac:dyDescent="0.2">
      <c r="A786" s="1">
        <f>Input!A786</f>
        <v>9966</v>
      </c>
      <c r="B786" s="1" t="str">
        <f>Input!B786</f>
        <v>LM-AJ-75</v>
      </c>
      <c r="C786" s="99">
        <f>Calc!O786*1000</f>
        <v>1615.8667232412001</v>
      </c>
      <c r="D786" s="99">
        <f>Calc!P786*1000</f>
        <v>0.10726374057836773</v>
      </c>
      <c r="E786" s="99">
        <f>Calc!X786</f>
        <v>35.141051383807742</v>
      </c>
      <c r="F786" s="99">
        <f>Calc!Y786</f>
        <v>6.1121729035929891E-2</v>
      </c>
      <c r="G786" s="99">
        <f>Calc!AN786</f>
        <v>0.67007620221530528</v>
      </c>
      <c r="H786" s="5">
        <f>Calc!AO786</f>
        <v>1.6489111018859613E-3</v>
      </c>
      <c r="I786" s="8">
        <f>Calc!AH786</f>
        <v>94.393839915506121</v>
      </c>
      <c r="J786" s="8">
        <f>Calc!AI786</f>
        <v>0.28437924152905092</v>
      </c>
      <c r="K786" s="77">
        <f>Calc!AJ786</f>
        <v>170.75533009174927</v>
      </c>
      <c r="L786" s="77">
        <f>Calc!AK786</f>
        <v>0.41879308785048308</v>
      </c>
      <c r="M786" s="99">
        <f>Calc!AP786</f>
        <v>90.282499999999999</v>
      </c>
      <c r="N786" s="99">
        <f>Calc!AQ786</f>
        <v>0.35909999999999997</v>
      </c>
      <c r="O786" s="99">
        <f>Calc!AW786</f>
        <v>89.803799999999995</v>
      </c>
      <c r="P786" s="99">
        <f>Calc!AX786</f>
        <v>0.41822325729999998</v>
      </c>
      <c r="Q786" s="77">
        <f>Calc!BB786</f>
        <v>220.09168150753425</v>
      </c>
      <c r="R786" s="77">
        <f>Calc!BC786</f>
        <v>0.59921500139512263</v>
      </c>
      <c r="S786" s="1">
        <f>Input!E786</f>
        <v>0</v>
      </c>
    </row>
    <row r="787" spans="1:19" s="156" customFormat="1" x14ac:dyDescent="0.2">
      <c r="A787" s="156">
        <f>Input!A787</f>
        <v>9186</v>
      </c>
      <c r="B787" s="156" t="str">
        <f>Input!B787</f>
        <v>Hu1-13</v>
      </c>
      <c r="C787" s="157">
        <f>Calc!O787*1000</f>
        <v>13713.199578251077</v>
      </c>
      <c r="D787" s="157">
        <f>Calc!P787*1000</f>
        <v>1.5110272221787842</v>
      </c>
      <c r="E787" s="157">
        <f>Calc!X787</f>
        <v>0.88127936889286329</v>
      </c>
      <c r="F787" s="157">
        <f>Calc!Y787</f>
        <v>3.4421222541032559E-3</v>
      </c>
      <c r="G787" s="157">
        <f>Calc!AN787</f>
        <v>1.0023420656534239</v>
      </c>
      <c r="H787" s="157">
        <f>Calc!AO787</f>
        <v>2.3693345406172483E-3</v>
      </c>
      <c r="I787" s="158">
        <f>Calc!AH787</f>
        <v>47658.782395879956</v>
      </c>
      <c r="J787" s="158">
        <f>Calc!AI787</f>
        <v>217.51869152774768</v>
      </c>
      <c r="K787" s="159">
        <f>Calc!AJ787</f>
        <v>-4.6651598617497569E-3</v>
      </c>
      <c r="L787" s="159">
        <f>Calc!AK787</f>
        <v>1.0567732061932555</v>
      </c>
      <c r="M787" s="157" t="str">
        <f>Calc!AP787</f>
        <v>Out of range</v>
      </c>
      <c r="N787" s="157" t="e">
        <f>Calc!AQ787</f>
        <v>#VALUE!</v>
      </c>
      <c r="O787" s="157" t="str">
        <f>Calc!AW787</f>
        <v>Out of range</v>
      </c>
      <c r="P787" s="157">
        <f>Calc!AX787</f>
        <v>293.14445667209998</v>
      </c>
      <c r="Q787" s="159" t="e">
        <f>Calc!BB787</f>
        <v>#VALUE!</v>
      </c>
      <c r="R787" s="159" t="e">
        <f>Calc!BC787</f>
        <v>#VALUE!</v>
      </c>
      <c r="S787" s="156">
        <f>Input!E787</f>
        <v>0</v>
      </c>
    </row>
    <row r="788" spans="1:19" x14ac:dyDescent="0.2">
      <c r="A788" s="1">
        <f>Input!A788</f>
        <v>9967</v>
      </c>
      <c r="B788" s="1" t="str">
        <f>Input!B788</f>
        <v>LM-AJ-76</v>
      </c>
      <c r="C788" s="99">
        <f>Calc!O788*1000</f>
        <v>1706.0321847487121</v>
      </c>
      <c r="D788" s="99">
        <f>Calc!P788*1000</f>
        <v>0.13856391194780771</v>
      </c>
      <c r="E788" s="99">
        <f>Calc!X788</f>
        <v>108.37311747312918</v>
      </c>
      <c r="F788" s="99">
        <f>Calc!Y788</f>
        <v>0.15821728707762175</v>
      </c>
      <c r="G788" s="99">
        <f>Calc!AN788</f>
        <v>1.1468289341922937</v>
      </c>
      <c r="H788" s="5">
        <f>Calc!AO788</f>
        <v>2.201965515205562E-3</v>
      </c>
      <c r="I788" s="8">
        <f>Calc!AH788</f>
        <v>55.395158232259782</v>
      </c>
      <c r="J788" s="8">
        <f>Calc!AI788</f>
        <v>0.13354005542500086</v>
      </c>
      <c r="K788" s="77">
        <f>Calc!AJ788</f>
        <v>167.56210797778337</v>
      </c>
      <c r="L788" s="77">
        <f>Calc!AK788</f>
        <v>0.97998131144942002</v>
      </c>
      <c r="M788" s="99">
        <f>Calc!AP788</f>
        <v>306.07679999999999</v>
      </c>
      <c r="N788" s="99">
        <f>Calc!AQ788</f>
        <v>3.5788000000000002</v>
      </c>
      <c r="O788" s="99">
        <f>Calc!AW788</f>
        <v>304.85140000000001</v>
      </c>
      <c r="P788" s="99">
        <f>Calc!AX788</f>
        <v>3.4737483975000001</v>
      </c>
      <c r="Q788" s="77">
        <f>Calc!BB788</f>
        <v>396.61085595102668</v>
      </c>
      <c r="R788" s="77">
        <f>Calc!BC788</f>
        <v>4.5323933884416077</v>
      </c>
      <c r="S788" s="1">
        <f>Input!E788</f>
        <v>0</v>
      </c>
    </row>
    <row r="789" spans="1:19" s="156" customFormat="1" x14ac:dyDescent="0.2">
      <c r="A789" s="156">
        <f>Input!A789</f>
        <v>9186</v>
      </c>
      <c r="B789" s="156" t="str">
        <f>Input!B789</f>
        <v>Hu1-13</v>
      </c>
      <c r="C789" s="157">
        <f>Calc!O789*1000</f>
        <v>13712.952612801282</v>
      </c>
      <c r="D789" s="157">
        <f>Calc!P789*1000</f>
        <v>1.5536063316033757</v>
      </c>
      <c r="E789" s="157">
        <f>Calc!X789</f>
        <v>0.88595513308439644</v>
      </c>
      <c r="F789" s="157">
        <f>Calc!Y789</f>
        <v>4.7883100978025513E-3</v>
      </c>
      <c r="G789" s="157">
        <f>Calc!AN789</f>
        <v>1.0059908934617336</v>
      </c>
      <c r="H789" s="157">
        <f>Calc!AO789</f>
        <v>3.0358271452014195E-3</v>
      </c>
      <c r="I789" s="158">
        <f>Calc!AH789</f>
        <v>47578.975703956145</v>
      </c>
      <c r="J789" s="158">
        <f>Calc!AI789</f>
        <v>294.46969219610702</v>
      </c>
      <c r="K789" s="159">
        <f>Calc!AJ789</f>
        <v>-0.32673660318049969</v>
      </c>
      <c r="L789" s="159">
        <f>Calc!AK789</f>
        <v>1.1123484602389051</v>
      </c>
      <c r="M789" s="157" t="str">
        <f>Calc!AP789</f>
        <v>Out of range</v>
      </c>
      <c r="N789" s="157" t="e">
        <f>Calc!AQ789</f>
        <v>#VALUE!</v>
      </c>
      <c r="O789" s="157" t="str">
        <f>Calc!AW789</f>
        <v>Out of range</v>
      </c>
      <c r="P789" s="157">
        <f>Calc!AX789</f>
        <v>77.218086702500003</v>
      </c>
      <c r="Q789" s="159" t="e">
        <f>Calc!BB789</f>
        <v>#VALUE!</v>
      </c>
      <c r="R789" s="159" t="e">
        <f>Calc!BC789</f>
        <v>#VALUE!</v>
      </c>
      <c r="S789" s="156">
        <f>Input!E789</f>
        <v>0</v>
      </c>
    </row>
    <row r="791" spans="1:19" s="156" customFormat="1" x14ac:dyDescent="0.2">
      <c r="A791" s="156">
        <f>Input!A791</f>
        <v>9186</v>
      </c>
      <c r="B791" s="156" t="str">
        <f>Input!B791</f>
        <v>Hu1-13</v>
      </c>
      <c r="C791" s="157">
        <f>Calc!O791*1000</f>
        <v>13713.929767542901</v>
      </c>
      <c r="D791" s="157">
        <f>Calc!P791*1000</f>
        <v>1.0807036658560065</v>
      </c>
      <c r="E791" s="157">
        <f>Calc!X791</f>
        <v>0.90280801253560594</v>
      </c>
      <c r="F791" s="157">
        <f>Calc!Y791</f>
        <v>3.1857129514633801E-3</v>
      </c>
      <c r="G791" s="157">
        <f>Calc!AN791</f>
        <v>1.0005936493662706</v>
      </c>
      <c r="H791" s="157">
        <f>Calc!AO791</f>
        <v>2.441634364570323E-3</v>
      </c>
      <c r="I791" s="158">
        <f>Calc!AH791</f>
        <v>46443.61866990984</v>
      </c>
      <c r="J791" s="158">
        <f>Calc!AI791</f>
        <v>199.2199521039426</v>
      </c>
      <c r="K791" s="159">
        <f>Calc!AJ791</f>
        <v>-5.219106137610563E-2</v>
      </c>
      <c r="L791" s="159">
        <f>Calc!AK791</f>
        <v>1.2317533602006498</v>
      </c>
      <c r="M791" s="157" t="str">
        <f>Calc!AP791</f>
        <v>Out of range</v>
      </c>
      <c r="N791" s="157" t="e">
        <f>Calc!AQ791</f>
        <v>#VALUE!</v>
      </c>
      <c r="O791" s="157" t="str">
        <f>Calc!AW791</f>
        <v>Out of range</v>
      </c>
      <c r="P791" s="157">
        <f>Calc!AX791</f>
        <v>343.80553020629998</v>
      </c>
      <c r="Q791" s="159" t="e">
        <f>Calc!BB791</f>
        <v>#VALUE!</v>
      </c>
      <c r="R791" s="159" t="e">
        <f>Calc!BC791</f>
        <v>#VALUE!</v>
      </c>
      <c r="S791" s="156">
        <f>Input!E791</f>
        <v>0</v>
      </c>
    </row>
    <row r="792" spans="1:19" x14ac:dyDescent="0.2">
      <c r="A792" s="1">
        <f>Input!A792</f>
        <v>9792</v>
      </c>
      <c r="B792" s="1" t="str">
        <f>Input!B792</f>
        <v>EG 5-8</v>
      </c>
      <c r="C792" s="99">
        <f>Calc!O792*1000</f>
        <v>4068.0125928614812</v>
      </c>
      <c r="D792" s="99">
        <f>Calc!P792*1000</f>
        <v>0.20759527094583255</v>
      </c>
      <c r="E792" s="99">
        <f>Calc!X792</f>
        <v>47.034835695266615</v>
      </c>
      <c r="F792" s="99">
        <f>Calc!Y792</f>
        <v>6.6744117973479428E-2</v>
      </c>
      <c r="G792" s="99">
        <f>Calc!AN792</f>
        <v>0.25334831908746125</v>
      </c>
      <c r="H792" s="5">
        <f>Calc!AO792</f>
        <v>5.8495261378010142E-4</v>
      </c>
      <c r="I792" s="8">
        <f>Calc!AH792</f>
        <v>67.065414044984763</v>
      </c>
      <c r="J792" s="8">
        <f>Calc!AI792</f>
        <v>0.1817214990036419</v>
      </c>
      <c r="K792" s="77">
        <f>Calc!AJ792</f>
        <v>406.78649243169593</v>
      </c>
      <c r="L792" s="77">
        <f>Calc!AK792</f>
        <v>0.68629248020727474</v>
      </c>
      <c r="M792" s="99">
        <f>Calc!AP792</f>
        <v>21.476700000000001</v>
      </c>
      <c r="N792" s="99">
        <f>Calc!AQ792</f>
        <v>5.33E-2</v>
      </c>
      <c r="O792" s="99">
        <f>Calc!AW792</f>
        <v>21.260100000000001</v>
      </c>
      <c r="P792" s="99">
        <f>Calc!AX792</f>
        <v>0.1217070246</v>
      </c>
      <c r="Q792" s="77">
        <f>Calc!BB792</f>
        <v>431.97852648928324</v>
      </c>
      <c r="R792" s="77">
        <f>Calc!BC792</f>
        <v>0.74378797660777896</v>
      </c>
      <c r="S792" s="1">
        <f>Input!E792</f>
        <v>-264</v>
      </c>
    </row>
    <row r="793" spans="1:19" s="156" customFormat="1" x14ac:dyDescent="0.2">
      <c r="A793" s="156">
        <f>Input!A793</f>
        <v>9186</v>
      </c>
      <c r="B793" s="156" t="str">
        <f>Input!B793</f>
        <v>Hu1-13</v>
      </c>
      <c r="C793" s="157">
        <f>Calc!O793*1000</f>
        <v>13715.206727405461</v>
      </c>
      <c r="D793" s="157">
        <f>Calc!P793*1000</f>
        <v>1.2888552493907959</v>
      </c>
      <c r="E793" s="157">
        <f>Calc!X793</f>
        <v>0.90150751962142439</v>
      </c>
      <c r="F793" s="157">
        <f>Calc!Y793</f>
        <v>3.0777352471083432E-3</v>
      </c>
      <c r="G793" s="157">
        <f>Calc!AN793</f>
        <v>1.0027069869838918</v>
      </c>
      <c r="H793" s="157">
        <f>Calc!AO793</f>
        <v>2.1680806604729127E-3</v>
      </c>
      <c r="I793" s="158">
        <f>Calc!AH793</f>
        <v>46613.191369410219</v>
      </c>
      <c r="J793" s="158">
        <f>Calc!AI793</f>
        <v>188.31790767367355</v>
      </c>
      <c r="K793" s="159">
        <f>Calc!AJ793</f>
        <v>0.52616806660421567</v>
      </c>
      <c r="L793" s="159">
        <f>Calc!AK793</f>
        <v>0.97012190144750809</v>
      </c>
      <c r="M793" s="157" t="str">
        <f>Calc!AP793</f>
        <v>Out of range</v>
      </c>
      <c r="N793" s="157" t="e">
        <f>Calc!AQ793</f>
        <v>#VALUE!</v>
      </c>
      <c r="O793" s="157" t="str">
        <f>Calc!AW793</f>
        <v>Out of range</v>
      </c>
      <c r="P793" s="157">
        <f>Calc!AX793</f>
        <v>315.8998608215</v>
      </c>
      <c r="Q793" s="159" t="e">
        <f>Calc!BB793</f>
        <v>#VALUE!</v>
      </c>
      <c r="R793" s="159" t="e">
        <f>Calc!BC793</f>
        <v>#VALUE!</v>
      </c>
      <c r="S793" s="156">
        <f>Input!E793</f>
        <v>0</v>
      </c>
    </row>
    <row r="794" spans="1:19" x14ac:dyDescent="0.2">
      <c r="A794" s="1">
        <f>Input!A794</f>
        <v>9793</v>
      </c>
      <c r="B794" s="1" t="str">
        <f>Input!B794</f>
        <v>EG 5-6</v>
      </c>
      <c r="C794" s="99">
        <f>Calc!O794*1000</f>
        <v>6248.4422267700738</v>
      </c>
      <c r="D794" s="99">
        <f>Calc!P794*1000</f>
        <v>0.38315423150158068</v>
      </c>
      <c r="E794" s="99">
        <f>Calc!X794</f>
        <v>78.24852695037886</v>
      </c>
      <c r="F794" s="99">
        <f>Calc!Y794</f>
        <v>0.10510563531608952</v>
      </c>
      <c r="G794" s="99">
        <f>Calc!AN794</f>
        <v>0.37222152609884768</v>
      </c>
      <c r="H794" s="5">
        <f>Calc!AO794</f>
        <v>6.8973869758339975E-4</v>
      </c>
      <c r="I794" s="8">
        <f>Calc!AH794</f>
        <v>91.082908514171237</v>
      </c>
      <c r="J794" s="8">
        <f>Calc!AI794</f>
        <v>0.20838353568370646</v>
      </c>
      <c r="K794" s="77">
        <f>Calc!AJ794</f>
        <v>490.39273464988622</v>
      </c>
      <c r="L794" s="77">
        <f>Calc!AK794</f>
        <v>0.4280363891204827</v>
      </c>
      <c r="M794" s="99">
        <f>Calc!AP794</f>
        <v>30.873999999999999</v>
      </c>
      <c r="N794" s="99">
        <f>Calc!AQ794</f>
        <v>6.8500000000000005E-2</v>
      </c>
      <c r="O794" s="99">
        <f>Calc!AW794</f>
        <v>30.655100000000001</v>
      </c>
      <c r="P794" s="99">
        <f>Calc!AX794</f>
        <v>0.12884725620000001</v>
      </c>
      <c r="Q794" s="77">
        <f>Calc!BB794</f>
        <v>534.77552450931955</v>
      </c>
      <c r="R794" s="77">
        <f>Calc!BC794</f>
        <v>0.50577156817125379</v>
      </c>
      <c r="S794" s="1">
        <f>Input!E794</f>
        <v>-287</v>
      </c>
    </row>
    <row r="795" spans="1:19" s="156" customFormat="1" x14ac:dyDescent="0.2">
      <c r="A795" s="156">
        <f>Input!A795</f>
        <v>9186</v>
      </c>
      <c r="B795" s="156" t="str">
        <f>Input!B795</f>
        <v>Hu1-13</v>
      </c>
      <c r="C795" s="157">
        <f>Calc!O795*1000</f>
        <v>13713.037987050524</v>
      </c>
      <c r="D795" s="157">
        <f>Calc!P795*1000</f>
        <v>1.1772482819176981</v>
      </c>
      <c r="E795" s="157">
        <f>Calc!X795</f>
        <v>0.88651439233468354</v>
      </c>
      <c r="F795" s="157">
        <f>Calc!Y795</f>
        <v>2.8905172373140638E-3</v>
      </c>
      <c r="G795" s="157">
        <f>Calc!AN795</f>
        <v>1.0030024607850727</v>
      </c>
      <c r="H795" s="157">
        <f>Calc!AO795</f>
        <v>3.0015133498811014E-3</v>
      </c>
      <c r="I795" s="158">
        <f>Calc!AH795</f>
        <v>47408.004920768923</v>
      </c>
      <c r="J795" s="158">
        <f>Calc!AI795</f>
        <v>209.77165819297568</v>
      </c>
      <c r="K795" s="159">
        <f>Calc!AJ795</f>
        <v>-0.7255934758475524</v>
      </c>
      <c r="L795" s="159">
        <f>Calc!AK795</f>
        <v>1.2908323943786477</v>
      </c>
      <c r="M795" s="157" t="str">
        <f>Calc!AP795</f>
        <v>Out of range</v>
      </c>
      <c r="N795" s="157" t="e">
        <f>Calc!AQ795</f>
        <v>#VALUE!</v>
      </c>
      <c r="O795" s="157" t="str">
        <f>Calc!AW795</f>
        <v>Out of range</v>
      </c>
      <c r="P795" s="157">
        <f>Calc!AX795</f>
        <v>240.63053712339999</v>
      </c>
      <c r="Q795" s="159" t="e">
        <f>Calc!BB795</f>
        <v>#VALUE!</v>
      </c>
      <c r="R795" s="159" t="e">
        <f>Calc!BC795</f>
        <v>#VALUE!</v>
      </c>
      <c r="S795" s="156">
        <f>Input!E795</f>
        <v>0</v>
      </c>
    </row>
    <row r="796" spans="1:19" x14ac:dyDescent="0.2">
      <c r="A796" s="1">
        <f>Input!A796</f>
        <v>9794</v>
      </c>
      <c r="B796" s="1" t="str">
        <f>Input!B796</f>
        <v>EG 5-2</v>
      </c>
      <c r="C796" s="99">
        <f>Calc!O796*1000</f>
        <v>5889.5111045716094</v>
      </c>
      <c r="D796" s="99">
        <f>Calc!P796*1000</f>
        <v>0.27671118998406907</v>
      </c>
      <c r="E796" s="99">
        <f>Calc!X796</f>
        <v>27.319446197785144</v>
      </c>
      <c r="F796" s="99">
        <f>Calc!Y796</f>
        <v>4.2570658947510311E-2</v>
      </c>
      <c r="G796" s="99">
        <f>Calc!AN796</f>
        <v>0.50006147929798728</v>
      </c>
      <c r="H796" s="5">
        <f>Calc!AO796</f>
        <v>8.9099315657324317E-4</v>
      </c>
      <c r="I796" s="8">
        <f>Calc!AH796</f>
        <v>331.02111860246742</v>
      </c>
      <c r="J796" s="8">
        <f>Calc!AI796</f>
        <v>0.7833840566325555</v>
      </c>
      <c r="K796" s="77">
        <f>Calc!AJ796</f>
        <v>466.74140209246985</v>
      </c>
      <c r="L796" s="77">
        <f>Calc!AK796</f>
        <v>0.56794462242331423</v>
      </c>
      <c r="M796" s="99">
        <f>Calc!AP796</f>
        <v>44.457299999999996</v>
      </c>
      <c r="N796" s="99">
        <f>Calc!AQ796</f>
        <v>9.7299999999999998E-2</v>
      </c>
      <c r="O796" s="99">
        <f>Calc!AW796</f>
        <v>44.375999999999998</v>
      </c>
      <c r="P796" s="99">
        <f>Calc!AX796</f>
        <v>0.1011333792</v>
      </c>
      <c r="Q796" s="77">
        <f>Calc!BB796</f>
        <v>529.10941824580482</v>
      </c>
      <c r="R796" s="77">
        <f>Calc!BC796</f>
        <v>0.66136015794736491</v>
      </c>
      <c r="S796" s="1">
        <f>Input!E796</f>
        <v>-339</v>
      </c>
    </row>
    <row r="797" spans="1:19" s="156" customFormat="1" x14ac:dyDescent="0.2">
      <c r="A797" s="156">
        <f>Input!A797</f>
        <v>9186</v>
      </c>
      <c r="B797" s="156" t="str">
        <f>Input!B797</f>
        <v>Hu1-13</v>
      </c>
      <c r="C797" s="157">
        <f>Calc!O797*1000</f>
        <v>13713.92320982926</v>
      </c>
      <c r="D797" s="157">
        <f>Calc!P797*1000</f>
        <v>1.2879290090649282</v>
      </c>
      <c r="E797" s="157">
        <f>Calc!X797</f>
        <v>0.896341404422068</v>
      </c>
      <c r="F797" s="157">
        <f>Calc!Y797</f>
        <v>3.5118763551995019E-3</v>
      </c>
      <c r="G797" s="157">
        <f>Calc!AN797</f>
        <v>1.0067989670043596</v>
      </c>
      <c r="H797" s="157">
        <f>Calc!AO797</f>
        <v>2.2813759274128765E-3</v>
      </c>
      <c r="I797" s="158">
        <f>Calc!AH797</f>
        <v>47068.765587791902</v>
      </c>
      <c r="J797" s="158">
        <f>Calc!AI797</f>
        <v>212.99132128565103</v>
      </c>
      <c r="K797" s="159">
        <f>Calc!AJ797</f>
        <v>1.1640105593173633</v>
      </c>
      <c r="L797" s="159">
        <f>Calc!AK797</f>
        <v>0.93069063725412959</v>
      </c>
      <c r="M797" s="157" t="str">
        <f>Calc!AP797</f>
        <v>Out of range</v>
      </c>
      <c r="N797" s="157" t="e">
        <f>Calc!AQ797</f>
        <v>#VALUE!</v>
      </c>
      <c r="O797" s="157" t="str">
        <f>Calc!AW797</f>
        <v>Out of range</v>
      </c>
      <c r="P797" s="157">
        <f>Calc!AX797</f>
        <v>98.057928790800005</v>
      </c>
      <c r="Q797" s="159" t="e">
        <f>Calc!BB797</f>
        <v>#VALUE!</v>
      </c>
      <c r="R797" s="159" t="e">
        <f>Calc!BC797</f>
        <v>#VALUE!</v>
      </c>
      <c r="S797" s="156">
        <f>Input!E797</f>
        <v>0</v>
      </c>
    </row>
    <row r="798" spans="1:19" x14ac:dyDescent="0.2">
      <c r="A798" s="1">
        <f>Input!A798</f>
        <v>9795</v>
      </c>
      <c r="B798" s="1" t="str">
        <f>Input!B798</f>
        <v>EG 5-11</v>
      </c>
      <c r="C798" s="99">
        <f>Calc!O798*1000</f>
        <v>3511.31521362168</v>
      </c>
      <c r="D798" s="99">
        <f>Calc!P798*1000</f>
        <v>0.17557064957207144</v>
      </c>
      <c r="E798" s="99">
        <f>Calc!X798</f>
        <v>199.77451450442246</v>
      </c>
      <c r="F798" s="99">
        <f>Calc!Y798</f>
        <v>0.26253191772123108</v>
      </c>
      <c r="G798" s="99">
        <f>Calc!AN798</f>
        <v>0.26715993322636311</v>
      </c>
      <c r="H798" s="5">
        <f>Calc!AO798</f>
        <v>5.6496539882449498E-4</v>
      </c>
      <c r="I798" s="8">
        <f>Calc!AH798</f>
        <v>14.435781246148723</v>
      </c>
      <c r="J798" s="8">
        <f>Calc!AI798</f>
        <v>3.5934540075924074E-2</v>
      </c>
      <c r="K798" s="77">
        <f>Calc!AJ798</f>
        <v>406.00603345022802</v>
      </c>
      <c r="L798" s="77">
        <f>Calc!AK798</f>
        <v>0.60792471708314133</v>
      </c>
      <c r="M798" s="99">
        <f>Calc!AP798</f>
        <v>22.779699999999998</v>
      </c>
      <c r="N798" s="99">
        <f>Calc!AQ798</f>
        <v>5.2600000000000001E-2</v>
      </c>
      <c r="O798" s="99">
        <f>Calc!AW798</f>
        <v>21.709800000000001</v>
      </c>
      <c r="P798" s="99">
        <f>Calc!AX798</f>
        <v>0.54737329170000004</v>
      </c>
      <c r="Q798" s="77">
        <f>Calc!BB798</f>
        <v>431.69806831290919</v>
      </c>
      <c r="R798" s="77">
        <f>Calc!BC798</f>
        <v>0.92943814217762655</v>
      </c>
      <c r="S798" s="1">
        <f>Input!E798</f>
        <v>-342</v>
      </c>
    </row>
    <row r="799" spans="1:19" s="156" customFormat="1" x14ac:dyDescent="0.2">
      <c r="A799" s="156">
        <f>Input!A799</f>
        <v>9186</v>
      </c>
      <c r="B799" s="156" t="str">
        <f>Input!B799</f>
        <v>Hu1-13</v>
      </c>
      <c r="C799" s="157">
        <f>Calc!O799*1000</f>
        <v>13711.964957635768</v>
      </c>
      <c r="D799" s="157">
        <f>Calc!P799*1000</f>
        <v>1.2255580200510592</v>
      </c>
      <c r="E799" s="157">
        <f>Calc!X799</f>
        <v>0.89711940338213958</v>
      </c>
      <c r="F799" s="157">
        <f>Calc!Y799</f>
        <v>2.9247400539879407E-3</v>
      </c>
      <c r="G799" s="157">
        <f>Calc!AN799</f>
        <v>1.0053838461043412</v>
      </c>
      <c r="H799" s="157">
        <f>Calc!AO799</f>
        <v>2.3304542130709615E-3</v>
      </c>
      <c r="I799" s="158">
        <f>Calc!AH799</f>
        <v>46955.140025971414</v>
      </c>
      <c r="J799" s="158">
        <f>Calc!AI799</f>
        <v>187.78280609836057</v>
      </c>
      <c r="K799" s="159">
        <f>Calc!AJ799</f>
        <v>1.3055170940401428</v>
      </c>
      <c r="L799" s="159">
        <f>Calc!AK799</f>
        <v>0.9482962567777925</v>
      </c>
      <c r="M799" s="157" t="str">
        <f>Calc!AP799</f>
        <v>Out of range</v>
      </c>
      <c r="N799" s="157" t="e">
        <f>Calc!AQ799</f>
        <v>#VALUE!</v>
      </c>
      <c r="O799" s="157" t="str">
        <f>Calc!AW799</f>
        <v>Out of range</v>
      </c>
      <c r="P799" s="157">
        <f>Calc!AX799</f>
        <v>225.08767241460001</v>
      </c>
      <c r="Q799" s="159" t="e">
        <f>Calc!BB799</f>
        <v>#VALUE!</v>
      </c>
      <c r="R799" s="159" t="e">
        <f>Calc!BC799</f>
        <v>#VALUE!</v>
      </c>
      <c r="S799" s="156">
        <f>Input!E799</f>
        <v>0</v>
      </c>
    </row>
    <row r="800" spans="1:19" x14ac:dyDescent="0.2">
      <c r="A800" s="1">
        <f>Input!A800</f>
        <v>9796</v>
      </c>
      <c r="B800" s="1" t="str">
        <f>Input!B800</f>
        <v>IS 5</v>
      </c>
      <c r="C800" s="99">
        <f>Calc!O800*1000</f>
        <v>1087.1613619525083</v>
      </c>
      <c r="D800" s="99">
        <f>Calc!P800*1000</f>
        <v>0.1563489659296903</v>
      </c>
      <c r="E800" s="99">
        <f>Calc!X800</f>
        <v>118.55961016614783</v>
      </c>
      <c r="F800" s="99">
        <f>Calc!Y800</f>
        <v>0.14658402075496529</v>
      </c>
      <c r="G800" s="99">
        <f>Calc!AN800</f>
        <v>1.0594768445455014</v>
      </c>
      <c r="H800" s="5">
        <f>Calc!AO800</f>
        <v>1.9339816076975336E-3</v>
      </c>
      <c r="I800" s="8">
        <f>Calc!AH800</f>
        <v>29.814299362090004</v>
      </c>
      <c r="J800" s="8">
        <f>Calc!AI800</f>
        <v>6.5591910808191087E-2</v>
      </c>
      <c r="K800" s="77">
        <f>Calc!AJ800</f>
        <v>44.922464000396232</v>
      </c>
      <c r="L800" s="77">
        <f>Calc!AK800</f>
        <v>1.5306618901782576</v>
      </c>
      <c r="M800" s="99">
        <f>Calc!AP800</f>
        <v>601.40269999999998</v>
      </c>
      <c r="N800" s="99" t="e">
        <f>Calc!AQ800</f>
        <v>#VALUE!</v>
      </c>
      <c r="O800" s="99">
        <f>Calc!AW800</f>
        <v>599.02940000000001</v>
      </c>
      <c r="P800" s="99">
        <f>Calc!AX800</f>
        <v>136.40031061569999</v>
      </c>
      <c r="Q800" s="77">
        <f>Calc!BB800</f>
        <v>244.19687743217398</v>
      </c>
      <c r="R800" s="77">
        <f>Calc!BC800</f>
        <v>94.506894872844811</v>
      </c>
      <c r="S800" s="1">
        <f>Input!E800</f>
        <v>-174.8</v>
      </c>
    </row>
    <row r="801" spans="1:19" s="156" customFormat="1" x14ac:dyDescent="0.2">
      <c r="A801" s="156">
        <f>Input!A801</f>
        <v>9186</v>
      </c>
      <c r="B801" s="156" t="str">
        <f>Input!B801</f>
        <v>Hu1-13</v>
      </c>
      <c r="C801" s="157">
        <f>Calc!O801*1000</f>
        <v>13712.40191926053</v>
      </c>
      <c r="D801" s="157">
        <f>Calc!P801*1000</f>
        <v>1.2846249294535985</v>
      </c>
      <c r="E801" s="157">
        <f>Calc!X801</f>
        <v>0.88257012122728784</v>
      </c>
      <c r="F801" s="157">
        <f>Calc!Y801</f>
        <v>4.0804834350477801E-3</v>
      </c>
      <c r="G801" s="157">
        <f>Calc!AN801</f>
        <v>1.0032653507306133</v>
      </c>
      <c r="H801" s="157">
        <f>Calc!AO801</f>
        <v>2.5635762172574986E-3</v>
      </c>
      <c r="I801" s="158">
        <f>Calc!AH801</f>
        <v>47630.146723618433</v>
      </c>
      <c r="J801" s="158">
        <f>Calc!AI801</f>
        <v>251.568149018817</v>
      </c>
      <c r="K801" s="159">
        <f>Calc!AJ801</f>
        <v>0.84926659295025964</v>
      </c>
      <c r="L801" s="159">
        <f>Calc!AK801</f>
        <v>1.0681713442910548</v>
      </c>
      <c r="M801" s="157" t="str">
        <f>Calc!AP801</f>
        <v>Out of range</v>
      </c>
      <c r="N801" s="157" t="e">
        <f>Calc!AQ801</f>
        <v>#VALUE!</v>
      </c>
      <c r="O801" s="157" t="str">
        <f>Calc!AW801</f>
        <v>Out of range</v>
      </c>
      <c r="P801" s="157">
        <f>Calc!AX801</f>
        <v>265.6171867594</v>
      </c>
      <c r="Q801" s="159" t="e">
        <f>Calc!BB801</f>
        <v>#VALUE!</v>
      </c>
      <c r="R801" s="159" t="e">
        <f>Calc!BC801</f>
        <v>#VALUE!</v>
      </c>
      <c r="S801" s="156">
        <f>Input!E801</f>
        <v>0</v>
      </c>
    </row>
    <row r="802" spans="1:19" x14ac:dyDescent="0.2">
      <c r="A802" s="1">
        <f>Input!A802</f>
        <v>9797</v>
      </c>
      <c r="B802" s="1" t="str">
        <f>Input!B802</f>
        <v>IS 6</v>
      </c>
      <c r="C802" s="99">
        <f>Calc!O802*1000</f>
        <v>4851.6961661681971</v>
      </c>
      <c r="D802" s="99">
        <f>Calc!P802*1000</f>
        <v>0.28257543942303859</v>
      </c>
      <c r="E802" s="99">
        <f>Calc!X802</f>
        <v>65.8212023683529</v>
      </c>
      <c r="F802" s="99">
        <f>Calc!Y802</f>
        <v>0.11059316374347906</v>
      </c>
      <c r="G802" s="99">
        <f>Calc!AN802</f>
        <v>0.3734400048054673</v>
      </c>
      <c r="H802" s="5">
        <f>Calc!AO802</f>
        <v>7.5824841807803855E-4</v>
      </c>
      <c r="I802" s="8">
        <f>Calc!AH802</f>
        <v>84.429640521804032</v>
      </c>
      <c r="J802" s="8">
        <f>Calc!AI802</f>
        <v>0.22245881372387577</v>
      </c>
      <c r="K802" s="77">
        <f>Calc!AJ802</f>
        <v>479.86983636832804</v>
      </c>
      <c r="L802" s="77">
        <f>Calc!AK802</f>
        <v>0.65549247218201789</v>
      </c>
      <c r="M802" s="99">
        <f>Calc!AP802</f>
        <v>31.247399999999999</v>
      </c>
      <c r="N802" s="99">
        <f>Calc!AQ802</f>
        <v>7.8100000000000003E-2</v>
      </c>
      <c r="O802" s="99">
        <f>Calc!AW802</f>
        <v>31.008500000000002</v>
      </c>
      <c r="P802" s="99">
        <f>Calc!AX802</f>
        <v>0.14561108959999999</v>
      </c>
      <c r="Q802" s="77">
        <f>Calc!BB802</f>
        <v>523.8231966673053</v>
      </c>
      <c r="R802" s="77">
        <f>Calc!BC802</f>
        <v>0.74730063224600496</v>
      </c>
      <c r="S802" s="1">
        <f>Input!E802</f>
        <v>-305.2</v>
      </c>
    </row>
    <row r="803" spans="1:19" s="156" customFormat="1" x14ac:dyDescent="0.2">
      <c r="A803" s="156">
        <f>Input!A803</f>
        <v>9186</v>
      </c>
      <c r="B803" s="156" t="str">
        <f>Input!B803</f>
        <v>Hu1-13</v>
      </c>
      <c r="C803" s="157">
        <f>Calc!O803*1000</f>
        <v>13712.76992215963</v>
      </c>
      <c r="D803" s="157">
        <f>Calc!P803*1000</f>
        <v>0.92361198764311658</v>
      </c>
      <c r="E803" s="157">
        <f>Calc!X803</f>
        <v>0.89025745666847722</v>
      </c>
      <c r="F803" s="157">
        <f>Calc!Y803</f>
        <v>3.9594347843909918E-3</v>
      </c>
      <c r="G803" s="157">
        <f>Calc!AN803</f>
        <v>1.004322317357351</v>
      </c>
      <c r="H803" s="157">
        <f>Calc!AO803</f>
        <v>2.1501192658810544E-3</v>
      </c>
      <c r="I803" s="158">
        <f>Calc!AH803</f>
        <v>47269.877304634974</v>
      </c>
      <c r="J803" s="158">
        <f>Calc!AI803</f>
        <v>233.30054156533112</v>
      </c>
      <c r="K803" s="159">
        <f>Calc!AJ803</f>
        <v>1.2923159592168609</v>
      </c>
      <c r="L803" s="159">
        <f>Calc!AK803</f>
        <v>0.95324154466407673</v>
      </c>
      <c r="M803" s="157" t="str">
        <f>Calc!AP803</f>
        <v>Out of range</v>
      </c>
      <c r="N803" s="157" t="e">
        <f>Calc!AQ803</f>
        <v>#VALUE!</v>
      </c>
      <c r="O803" s="157" t="str">
        <f>Calc!AW803</f>
        <v>Out of range</v>
      </c>
      <c r="P803" s="157">
        <f>Calc!AX803</f>
        <v>263.5580389635</v>
      </c>
      <c r="Q803" s="159" t="e">
        <f>Calc!BB803</f>
        <v>#VALUE!</v>
      </c>
      <c r="R803" s="159" t="e">
        <f>Calc!BC803</f>
        <v>#VALUE!</v>
      </c>
      <c r="S803" s="156">
        <f>Input!E803</f>
        <v>0</v>
      </c>
    </row>
    <row r="804" spans="1:19" x14ac:dyDescent="0.2">
      <c r="A804" s="1">
        <f>Input!A804</f>
        <v>9798</v>
      </c>
      <c r="B804" s="1" t="str">
        <f>Input!B804</f>
        <v>IS 18</v>
      </c>
      <c r="C804" s="99">
        <f>Calc!O804*1000</f>
        <v>3834.7062842729692</v>
      </c>
      <c r="D804" s="99">
        <f>Calc!P804*1000</f>
        <v>0.22797056071428201</v>
      </c>
      <c r="E804" s="99">
        <f>Calc!X804</f>
        <v>38.851855482323835</v>
      </c>
      <c r="F804" s="99">
        <f>Calc!Y804</f>
        <v>7.6406535302670026E-2</v>
      </c>
      <c r="G804" s="99">
        <f>Calc!AN804</f>
        <v>0.39360213038879133</v>
      </c>
      <c r="H804" s="5">
        <f>Calc!AO804</f>
        <v>9.448662455397753E-4</v>
      </c>
      <c r="I804" s="8">
        <f>Calc!AH804</f>
        <v>119.40238694259129</v>
      </c>
      <c r="J804" s="8">
        <f>Calc!AI804</f>
        <v>0.37046938789706241</v>
      </c>
      <c r="K804" s="77">
        <f>Calc!AJ804</f>
        <v>473.44103719237029</v>
      </c>
      <c r="L804" s="77">
        <f>Calc!AK804</f>
        <v>0.799982111875289</v>
      </c>
      <c r="M804" s="99">
        <f>Calc!AP804</f>
        <v>33.357399999999998</v>
      </c>
      <c r="N804" s="99">
        <f>Calc!AQ804</f>
        <v>8.4400000000000003E-2</v>
      </c>
      <c r="O804" s="99">
        <f>Calc!AW804</f>
        <v>33.178600000000003</v>
      </c>
      <c r="P804" s="99">
        <f>Calc!AX804</f>
        <v>0.1230799038</v>
      </c>
      <c r="Q804" s="77">
        <f>Calc!BB804</f>
        <v>519.98504762112589</v>
      </c>
      <c r="R804" s="77">
        <f>Calc!BC804</f>
        <v>0.89705422571924209</v>
      </c>
      <c r="S804" s="1">
        <f>Input!E804</f>
        <v>-235.9</v>
      </c>
    </row>
    <row r="805" spans="1:19" s="156" customFormat="1" x14ac:dyDescent="0.2">
      <c r="A805" s="156">
        <f>Input!A805</f>
        <v>9186</v>
      </c>
      <c r="B805" s="156" t="str">
        <f>Input!B805</f>
        <v>Hu1-13</v>
      </c>
      <c r="C805" s="157">
        <f>Calc!O805*1000</f>
        <v>13713.511717432521</v>
      </c>
      <c r="D805" s="157">
        <f>Calc!P805*1000</f>
        <v>1.07801925945216</v>
      </c>
      <c r="E805" s="157">
        <f>Calc!X805</f>
        <v>0.89637346672837515</v>
      </c>
      <c r="F805" s="157">
        <f>Calc!Y805</f>
        <v>3.035050770113552E-3</v>
      </c>
      <c r="G805" s="157">
        <f>Calc!AN805</f>
        <v>1.0073786797352045</v>
      </c>
      <c r="H805" s="157">
        <f>Calc!AO805</f>
        <v>2.1334816619329794E-3</v>
      </c>
      <c r="I805" s="158">
        <f>Calc!AH805</f>
        <v>47092.770034065041</v>
      </c>
      <c r="J805" s="158">
        <f>Calc!AI805</f>
        <v>188.03876956971862</v>
      </c>
      <c r="K805" s="159">
        <f>Calc!AJ805</f>
        <v>0.10267329457036567</v>
      </c>
      <c r="L805" s="159">
        <f>Calc!AK805</f>
        <v>1.0109284826406768</v>
      </c>
      <c r="M805" s="157" t="str">
        <f>Calc!AP805</f>
        <v>Out of range</v>
      </c>
      <c r="N805" s="157" t="e">
        <f>Calc!AQ805</f>
        <v>#VALUE!</v>
      </c>
      <c r="O805" s="157" t="str">
        <f>Calc!AW805</f>
        <v>Out of range</v>
      </c>
      <c r="P805" s="157">
        <f>Calc!AX805</f>
        <v>0</v>
      </c>
      <c r="Q805" s="159" t="e">
        <f>Calc!BB805</f>
        <v>#VALUE!</v>
      </c>
      <c r="R805" s="159" t="e">
        <f>Calc!BC805</f>
        <v>#VALUE!</v>
      </c>
      <c r="S805" s="156">
        <f>Input!E805</f>
        <v>0</v>
      </c>
    </row>
    <row r="806" spans="1:19" x14ac:dyDescent="0.2">
      <c r="A806" s="1">
        <f>Input!A806</f>
        <v>9799</v>
      </c>
      <c r="B806" s="1" t="str">
        <f>Input!B806</f>
        <v>IS 19B</v>
      </c>
      <c r="C806" s="99">
        <f>Calc!O806*1000</f>
        <v>4510.923636313044</v>
      </c>
      <c r="D806" s="99">
        <f>Calc!P806*1000</f>
        <v>0.24551343118706445</v>
      </c>
      <c r="E806" s="99">
        <f>Calc!X806</f>
        <v>128.913986360199</v>
      </c>
      <c r="F806" s="99">
        <f>Calc!Y806</f>
        <v>0.21510217579449378</v>
      </c>
      <c r="G806" s="99">
        <f>Calc!AN806</f>
        <v>0.37220332594802674</v>
      </c>
      <c r="H806" s="5">
        <f>Calc!AO806</f>
        <v>8.3781925503013965E-4</v>
      </c>
      <c r="I806" s="8">
        <f>Calc!AH806</f>
        <v>40.090385657227145</v>
      </c>
      <c r="J806" s="8">
        <f>Calc!AI806</f>
        <v>0.11231064289070507</v>
      </c>
      <c r="K806" s="77">
        <f>Calc!AJ806</f>
        <v>470.46126506697618</v>
      </c>
      <c r="L806" s="77">
        <f>Calc!AK806</f>
        <v>0.8919991560321191</v>
      </c>
      <c r="M806" s="99">
        <f>Calc!AP806</f>
        <v>31.363299999999999</v>
      </c>
      <c r="N806" s="99">
        <f>Calc!AQ806</f>
        <v>8.0299999999999996E-2</v>
      </c>
      <c r="O806" s="99">
        <f>Calc!AW806</f>
        <v>30.856100000000001</v>
      </c>
      <c r="P806" s="99">
        <f>Calc!AX806</f>
        <v>0.27738035999999999</v>
      </c>
      <c r="Q806" s="77">
        <f>Calc!BB806</f>
        <v>513.33169947692829</v>
      </c>
      <c r="R806" s="77">
        <f>Calc!BC806</f>
        <v>1.0531993480524171</v>
      </c>
      <c r="S806" s="1">
        <f>Input!E806</f>
        <v>-242.7</v>
      </c>
    </row>
    <row r="807" spans="1:19" s="156" customFormat="1" x14ac:dyDescent="0.2">
      <c r="A807" s="156">
        <f>Input!A807</f>
        <v>9186</v>
      </c>
      <c r="B807" s="156" t="str">
        <f>Input!B807</f>
        <v>Hu1-13</v>
      </c>
      <c r="C807" s="157">
        <f>Calc!O807*1000</f>
        <v>13713.511717432521</v>
      </c>
      <c r="D807" s="157">
        <f>Calc!P807*1000</f>
        <v>1.07801925945216</v>
      </c>
      <c r="E807" s="157">
        <f>Calc!X807</f>
        <v>0.89637346672837515</v>
      </c>
      <c r="F807" s="157">
        <f>Calc!Y807</f>
        <v>3.035050770113552E-3</v>
      </c>
      <c r="G807" s="157">
        <f>Calc!AN807</f>
        <v>1.0073786797352045</v>
      </c>
      <c r="H807" s="157">
        <f>Calc!AO807</f>
        <v>2.1334816619329794E-3</v>
      </c>
      <c r="I807" s="158">
        <f>Calc!AH807</f>
        <v>47092.770034065041</v>
      </c>
      <c r="J807" s="158">
        <f>Calc!AI807</f>
        <v>188.03876956971862</v>
      </c>
      <c r="K807" s="159">
        <f>Calc!AJ807</f>
        <v>0.10267329457036567</v>
      </c>
      <c r="L807" s="159">
        <f>Calc!AK807</f>
        <v>1.0109284826406768</v>
      </c>
      <c r="M807" s="157" t="str">
        <f>Calc!AP807</f>
        <v>Out of range</v>
      </c>
      <c r="N807" s="157" t="e">
        <f>Calc!AQ807</f>
        <v>#VALUE!</v>
      </c>
      <c r="O807" s="157" t="str">
        <f>Calc!AW807</f>
        <v>Out of range</v>
      </c>
      <c r="P807" s="157">
        <f>Calc!AX807</f>
        <v>71.256510665799993</v>
      </c>
      <c r="Q807" s="159" t="e">
        <f>Calc!BB807</f>
        <v>#VALUE!</v>
      </c>
      <c r="R807" s="159" t="e">
        <f>Calc!BC807</f>
        <v>#VALUE!</v>
      </c>
      <c r="S807" s="156">
        <f>Input!E807</f>
        <v>0</v>
      </c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0" t="s">
        <v>89</v>
      </c>
      <c r="D1" s="15" t="s">
        <v>77</v>
      </c>
      <c r="E1" s="15" t="s">
        <v>90</v>
      </c>
      <c r="F1" s="111" t="s">
        <v>22</v>
      </c>
      <c r="G1" s="112" t="s">
        <v>6</v>
      </c>
      <c r="H1" s="113" t="s">
        <v>24</v>
      </c>
      <c r="I1" s="113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4" t="s">
        <v>91</v>
      </c>
      <c r="Q1" s="115" t="s">
        <v>51</v>
      </c>
    </row>
    <row r="2" spans="1:17" ht="18.75" thickBot="1" x14ac:dyDescent="0.35">
      <c r="A2" s="80"/>
      <c r="B2" s="80"/>
      <c r="C2" s="116"/>
      <c r="D2" s="117"/>
      <c r="E2" s="118" t="s">
        <v>92</v>
      </c>
      <c r="F2" s="111" t="s">
        <v>35</v>
      </c>
      <c r="G2" s="119" t="s">
        <v>33</v>
      </c>
      <c r="H2" s="120" t="s">
        <v>36</v>
      </c>
      <c r="I2" s="120" t="s">
        <v>37</v>
      </c>
      <c r="J2" s="105" t="s">
        <v>31</v>
      </c>
      <c r="K2" s="105" t="s">
        <v>37</v>
      </c>
      <c r="L2" s="81" t="s">
        <v>84</v>
      </c>
      <c r="M2" s="81" t="s">
        <v>85</v>
      </c>
      <c r="N2" s="105" t="s">
        <v>84</v>
      </c>
      <c r="O2" s="105" t="s">
        <v>37</v>
      </c>
      <c r="P2" s="121" t="s">
        <v>39</v>
      </c>
      <c r="Q2" s="121" t="s">
        <v>50</v>
      </c>
    </row>
    <row r="9" spans="1:17" x14ac:dyDescent="0.2">
      <c r="N9" s="122"/>
      <c r="O9" s="122"/>
    </row>
    <row r="13" spans="1:17" x14ac:dyDescent="0.2">
      <c r="N13" s="122"/>
      <c r="O13" s="122"/>
    </row>
    <row r="15" spans="1:17" x14ac:dyDescent="0.2">
      <c r="N15" s="122"/>
      <c r="O15" s="122"/>
    </row>
    <row r="17" spans="14:15" x14ac:dyDescent="0.2">
      <c r="N17" s="122"/>
      <c r="O17" s="122"/>
    </row>
    <row r="21" spans="14:15" x14ac:dyDescent="0.2">
      <c r="N21" s="122"/>
      <c r="O21" s="122"/>
    </row>
    <row r="25" spans="14:15" x14ac:dyDescent="0.2">
      <c r="N25" s="122"/>
      <c r="O25" s="122"/>
    </row>
    <row r="29" spans="14:15" x14ac:dyDescent="0.2">
      <c r="N29" s="122"/>
      <c r="O29" s="122"/>
    </row>
    <row r="33" spans="14:15" x14ac:dyDescent="0.2">
      <c r="N33" s="122"/>
      <c r="O33" s="122"/>
    </row>
    <row r="34" spans="14:15" x14ac:dyDescent="0.2">
      <c r="N34" s="122"/>
      <c r="O34" s="122"/>
    </row>
    <row r="37" spans="14:15" x14ac:dyDescent="0.2">
      <c r="N37" s="122"/>
      <c r="O37" s="122"/>
    </row>
    <row r="41" spans="14:15" x14ac:dyDescent="0.2">
      <c r="N41" s="122"/>
      <c r="O41" s="122"/>
    </row>
    <row r="45" spans="14:15" x14ac:dyDescent="0.2">
      <c r="N45" s="122"/>
      <c r="O45" s="122"/>
    </row>
    <row r="49" spans="14:15" x14ac:dyDescent="0.2">
      <c r="N49" s="122"/>
      <c r="O49" s="122"/>
    </row>
    <row r="53" spans="14:15" x14ac:dyDescent="0.2">
      <c r="N53" s="122"/>
      <c r="O53" s="122"/>
    </row>
    <row r="57" spans="14:15" x14ac:dyDescent="0.2">
      <c r="N57" s="122"/>
      <c r="O57" s="122"/>
    </row>
    <row r="59" spans="14:15" x14ac:dyDescent="0.2">
      <c r="N59" s="122"/>
      <c r="O59" s="122"/>
    </row>
    <row r="63" spans="14:15" x14ac:dyDescent="0.2">
      <c r="N63" s="122"/>
      <c r="O63" s="122"/>
    </row>
    <row r="65" spans="14:15" x14ac:dyDescent="0.2">
      <c r="N65" s="122"/>
      <c r="O65" s="122"/>
    </row>
    <row r="69" spans="14:15" x14ac:dyDescent="0.2">
      <c r="N69" s="122"/>
      <c r="O69" s="122"/>
    </row>
    <row r="73" spans="14:15" x14ac:dyDescent="0.2">
      <c r="N73" s="122"/>
      <c r="O73" s="122"/>
    </row>
    <row r="74" spans="14:15" x14ac:dyDescent="0.2">
      <c r="N74" s="122"/>
      <c r="O74" s="122"/>
    </row>
    <row r="78" spans="14:15" x14ac:dyDescent="0.2">
      <c r="N78" s="122"/>
      <c r="O78" s="122"/>
    </row>
    <row r="82" spans="14:15" x14ac:dyDescent="0.2">
      <c r="N82" s="122"/>
      <c r="O82" s="122"/>
    </row>
    <row r="86" spans="14:15" x14ac:dyDescent="0.2">
      <c r="N86" s="122"/>
      <c r="O86" s="122"/>
    </row>
    <row r="88" spans="14:15" x14ac:dyDescent="0.2">
      <c r="N88" s="122"/>
      <c r="O88" s="122"/>
    </row>
    <row r="92" spans="14:15" x14ac:dyDescent="0.2">
      <c r="N92" s="122"/>
      <c r="O92" s="122"/>
    </row>
    <row r="96" spans="14:15" x14ac:dyDescent="0.2">
      <c r="N96" s="122"/>
      <c r="O96" s="122"/>
    </row>
    <row r="100" spans="14:15" x14ac:dyDescent="0.2">
      <c r="N100" s="122"/>
      <c r="O100" s="122"/>
    </row>
    <row r="104" spans="14:15" x14ac:dyDescent="0.2">
      <c r="N104" s="122"/>
      <c r="O104" s="122"/>
    </row>
    <row r="108" spans="14:15" x14ac:dyDescent="0.2">
      <c r="N108" s="122"/>
      <c r="O108" s="122"/>
    </row>
    <row r="112" spans="14:15" x14ac:dyDescent="0.2">
      <c r="N112" s="122"/>
      <c r="O112" s="122"/>
    </row>
    <row r="116" spans="14:15" x14ac:dyDescent="0.2">
      <c r="N116" s="122"/>
      <c r="O116" s="122"/>
    </row>
    <row r="120" spans="14:15" x14ac:dyDescent="0.2">
      <c r="N120" s="122"/>
      <c r="O120" s="122"/>
    </row>
    <row r="122" spans="14:15" x14ac:dyDescent="0.2">
      <c r="N122" s="122"/>
      <c r="O122" s="122"/>
    </row>
    <row r="126" spans="14:15" x14ac:dyDescent="0.2">
      <c r="N126" s="122"/>
      <c r="O126" s="122"/>
    </row>
    <row r="130" spans="14:15" x14ac:dyDescent="0.2">
      <c r="N130" s="122"/>
      <c r="O130" s="122"/>
    </row>
    <row r="135" spans="14:15" x14ac:dyDescent="0.2">
      <c r="N135" s="122"/>
      <c r="O135" s="122"/>
    </row>
    <row r="137" spans="14:15" x14ac:dyDescent="0.2">
      <c r="N137" s="122"/>
      <c r="O137" s="122"/>
    </row>
    <row r="141" spans="14:15" x14ac:dyDescent="0.2">
      <c r="N141" s="122"/>
      <c r="O141" s="122"/>
    </row>
    <row r="145" spans="14:15" x14ac:dyDescent="0.2">
      <c r="N145" s="122"/>
      <c r="O145" s="122"/>
    </row>
    <row r="149" spans="14:15" x14ac:dyDescent="0.2">
      <c r="N149" s="122"/>
      <c r="O149" s="122"/>
    </row>
    <row r="154" spans="14:15" x14ac:dyDescent="0.2">
      <c r="N154" s="122"/>
      <c r="O154" s="122"/>
    </row>
    <row r="156" spans="14:15" x14ac:dyDescent="0.2">
      <c r="N156" s="122"/>
      <c r="O156" s="122"/>
    </row>
    <row r="160" spans="14:15" x14ac:dyDescent="0.2">
      <c r="N160" s="122"/>
      <c r="O160" s="122"/>
    </row>
    <row r="164" spans="14:15" x14ac:dyDescent="0.2">
      <c r="N164" s="122"/>
      <c r="O164" s="122"/>
    </row>
    <row r="168" spans="14:15" x14ac:dyDescent="0.2">
      <c r="N168" s="122"/>
      <c r="O168" s="122"/>
    </row>
    <row r="172" spans="14:15" x14ac:dyDescent="0.2">
      <c r="N172" s="122"/>
      <c r="O172" s="122"/>
    </row>
    <row r="176" spans="14:15" x14ac:dyDescent="0.2">
      <c r="N176" s="122"/>
      <c r="O176" s="122"/>
    </row>
    <row r="180" spans="14:15" x14ac:dyDescent="0.2">
      <c r="N180" s="122"/>
      <c r="O180" s="122"/>
    </row>
    <row r="184" spans="14:15" x14ac:dyDescent="0.2">
      <c r="N184" s="122"/>
      <c r="O184" s="122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2019-01-11T10:51:45Z</dcterms:modified>
</cp:coreProperties>
</file>