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cuments\MATLAB\modelCOVID_NG_faster\"/>
    </mc:Choice>
  </mc:AlternateContent>
  <xr:revisionPtr revIDLastSave="0" documentId="13_ncr:1_{4838C7FC-5B83-49ED-B330-9D6E7D74F305}" xr6:coauthVersionLast="44" xr6:coauthVersionMax="44" xr10:uidLastSave="{00000000-0000-0000-0000-000000000000}"/>
  <bookViews>
    <workbookView xWindow="-108" yWindow="-108" windowWidth="23256" windowHeight="12576" activeTab="1" xr2:uid="{B94B65DE-C826-4612-B655-032D39701906}"/>
  </bookViews>
  <sheets>
    <sheet name="GenP" sheetId="2" r:id="rId1"/>
    <sheet name="IntP" sheetId="3" r:id="rId2"/>
    <sheet name="dynIntP" sheetId="11" r:id="rId3"/>
    <sheet name="iniSt" sheetId="5" r:id="rId4"/>
    <sheet name="EpiP" sheetId="6" r:id="rId5"/>
    <sheet name="transM" sheetId="7" r:id="rId6"/>
    <sheet name="EpiParametersTotal" sheetId="8" r:id="rId7"/>
    <sheet name="travelM" sheetId="9" r:id="rId8"/>
  </sheets>
  <externalReferences>
    <externalReference r:id="rId9"/>
    <externalReference r:id="rId10"/>
  </externalReferences>
  <definedNames>
    <definedName name="b">[1]SymbolicSolution!$F$12</definedName>
    <definedName name="capIC" localSheetId="2">#REF!</definedName>
    <definedName name="capIC">#REF!</definedName>
    <definedName name="fd_sc" localSheetId="2">#REF!</definedName>
    <definedName name="fd_sc">#REF!</definedName>
    <definedName name="fps_ni" localSheetId="2">#REF!</definedName>
    <definedName name="fps_ni">#REF!</definedName>
    <definedName name="fr_ni" localSheetId="2">#REF!</definedName>
    <definedName name="fr_ni">#REF!</definedName>
    <definedName name="fr_ps" localSheetId="2">#REF!</definedName>
    <definedName name="fr_ps">#REF!</definedName>
    <definedName name="fr_s" localSheetId="2">#REF!</definedName>
    <definedName name="fr_s">#REF!</definedName>
    <definedName name="fr_sc" localSheetId="2">#REF!</definedName>
    <definedName name="fr_sc">#REF!</definedName>
    <definedName name="fr_sh" localSheetId="2">#REF!</definedName>
    <definedName name="fr_sh">#REF!</definedName>
    <definedName name="fs_ps" localSheetId="2">#REF!</definedName>
    <definedName name="fs_ps">#REF!</definedName>
    <definedName name="fsc_sh" localSheetId="2">#REF!</definedName>
    <definedName name="fsc_sh">#REF!</definedName>
    <definedName name="fsh_s" localSheetId="2">#REF!</definedName>
    <definedName name="fsh_s">#REF!</definedName>
    <definedName name="lpa_h" localSheetId="2">#REF!</definedName>
    <definedName name="lpa_h">#REF!</definedName>
    <definedName name="lpa_ps" localSheetId="2">#REF!</definedName>
    <definedName name="lpa_ps">#REF!</definedName>
    <definedName name="lpa_s" localSheetId="2">#REF!</definedName>
    <definedName name="lpa_s">#REF!</definedName>
    <definedName name="Nh">[1]SymbolicSolution!$F$13</definedName>
    <definedName name="ni_h" localSheetId="2">#REF!</definedName>
    <definedName name="ni_h">#REF!</definedName>
    <definedName name="Nt" localSheetId="2">#REF!</definedName>
    <definedName name="Nt">#REF!</definedName>
    <definedName name="pd_sc">[1]SymbolicSolution!$F$5</definedName>
    <definedName name="pi_ps" localSheetId="2">#REF!</definedName>
    <definedName name="pi_ps">#REF!</definedName>
    <definedName name="pi_s" localSheetId="2">#REF!</definedName>
    <definedName name="pi_s">#REF!</definedName>
    <definedName name="pps_ni">[1]SymbolicSolution!$F$1</definedName>
    <definedName name="pr_ni">[1]SymbolicSolution!$F$6</definedName>
    <definedName name="pr_ps">[1]SymbolicSolution!$F$7</definedName>
    <definedName name="pr_s">[1]SymbolicSolution!$F$8</definedName>
    <definedName name="pr_sc">[1]SymbolicSolution!$F$10</definedName>
    <definedName name="pr_sh">[1]SymbolicSolution!$F$9</definedName>
    <definedName name="ps_ps">[1]SymbolicSolution!$F$2</definedName>
    <definedName name="psc_sh">[1]SymbolicSolution!$F$4</definedName>
    <definedName name="psh_s">[1]SymbolicSolution!$F$3</definedName>
    <definedName name="pzM" localSheetId="2">#REF!</definedName>
    <definedName name="pzM">#REF!</definedName>
    <definedName name="rfi_ps" localSheetId="2">#REF!</definedName>
    <definedName name="rfi_ps">#REF!</definedName>
    <definedName name="rfi_s" localSheetId="2">#REF!</definedName>
    <definedName name="rfi_s">#REF!</definedName>
    <definedName name="td_nc" localSheetId="2">#REF!</definedName>
    <definedName name="td_nc">#REF!</definedName>
    <definedName name="td_sc" localSheetId="2">#REF!</definedName>
    <definedName name="td_sc">#REF!</definedName>
    <definedName name="tFinal" localSheetId="2">#REF!</definedName>
    <definedName name="tFinal">#REF!</definedName>
    <definedName name="tps_ni" localSheetId="2">#REF!</definedName>
    <definedName name="tps_ni">#REF!</definedName>
    <definedName name="tr_ni" localSheetId="2">#REF!</definedName>
    <definedName name="tr_ni">#REF!</definedName>
    <definedName name="tr_ps" localSheetId="2">#REF!</definedName>
    <definedName name="tr_ps">#REF!</definedName>
    <definedName name="tr_s" localSheetId="2">#REF!</definedName>
    <definedName name="tr_s">#REF!</definedName>
    <definedName name="tr_sc" localSheetId="2">#REF!</definedName>
    <definedName name="tr_sc">#REF!</definedName>
    <definedName name="tr_sh" localSheetId="2">#REF!</definedName>
    <definedName name="tr_sh">#REF!</definedName>
    <definedName name="ts_ps" localSheetId="2">#REF!</definedName>
    <definedName name="ts_ps">#REF!</definedName>
    <definedName name="tsc_sh" localSheetId="2">#REF!</definedName>
    <definedName name="tsc_sh">#REF!</definedName>
    <definedName name="tsh_s" localSheetId="2">#REF!</definedName>
    <definedName name="tsh_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2" i="11" l="1"/>
  <c r="BK2" i="11"/>
  <c r="BJ2" i="11"/>
  <c r="BI2" i="11"/>
  <c r="BH2" i="11"/>
  <c r="BG2" i="11"/>
  <c r="BF2" i="11"/>
  <c r="BE2" i="11"/>
  <c r="BE3" i="11" s="1"/>
  <c r="BD2" i="11"/>
  <c r="BC2" i="11"/>
  <c r="BB2" i="11"/>
  <c r="BA2" i="11"/>
  <c r="AZ2" i="11"/>
  <c r="AZ3" i="11" s="1"/>
  <c r="AY2" i="11"/>
  <c r="AX2" i="11"/>
  <c r="AW2" i="11"/>
  <c r="AV2" i="11"/>
  <c r="AV3" i="11" s="1"/>
  <c r="AU2" i="11"/>
  <c r="AT2" i="11"/>
  <c r="AT3" i="11" s="1"/>
  <c r="AS2" i="11"/>
  <c r="AR2" i="11"/>
  <c r="AR3" i="11" s="1"/>
  <c r="AQ2" i="11"/>
  <c r="AP2" i="11"/>
  <c r="AP3" i="11" s="1"/>
  <c r="AO2" i="11"/>
  <c r="AN2" i="11"/>
  <c r="AN3" i="11" s="1"/>
  <c r="AM2" i="11"/>
  <c r="AL2" i="11"/>
  <c r="AK2" i="11"/>
  <c r="AJ2" i="11"/>
  <c r="AI2" i="11"/>
  <c r="AH2" i="11"/>
  <c r="AG2" i="11"/>
  <c r="AF2" i="11"/>
  <c r="AE2" i="11"/>
  <c r="AD2" i="11"/>
  <c r="AD3" i="11" s="1"/>
  <c r="AC2" i="11"/>
  <c r="AB2" i="11"/>
  <c r="AA2" i="11"/>
  <c r="Z2" i="11"/>
  <c r="Y2" i="11"/>
  <c r="Y3" i="11" s="1"/>
  <c r="X2" i="11"/>
  <c r="W2" i="11"/>
  <c r="V2" i="11"/>
  <c r="U2" i="11"/>
  <c r="U3" i="11" s="1"/>
  <c r="T2" i="11"/>
  <c r="S2" i="11"/>
  <c r="R2" i="11"/>
  <c r="Q2" i="11"/>
  <c r="P2" i="11"/>
  <c r="P3" i="11" s="1"/>
  <c r="O2" i="11"/>
  <c r="N2" i="11"/>
  <c r="M2" i="11"/>
  <c r="L2" i="11"/>
  <c r="K2" i="11"/>
  <c r="K3" i="11" s="1"/>
  <c r="B3" i="11"/>
  <c r="E3" i="11" s="1"/>
  <c r="J2" i="11"/>
  <c r="I2" i="11"/>
  <c r="H2" i="11"/>
  <c r="G2" i="11"/>
  <c r="F2" i="11"/>
  <c r="E2" i="11"/>
  <c r="D2" i="11"/>
  <c r="C2" i="11"/>
  <c r="B2" i="11"/>
  <c r="B1" i="11"/>
  <c r="K1" i="11"/>
  <c r="T1" i="11"/>
  <c r="AC1" i="11"/>
  <c r="AL1" i="11"/>
  <c r="AU1" i="11"/>
  <c r="BD1" i="11"/>
  <c r="N3" i="11"/>
  <c r="R3" i="11"/>
  <c r="C3" i="11"/>
  <c r="D3" i="11"/>
  <c r="G3" i="11"/>
  <c r="H3" i="11"/>
  <c r="I3" i="11"/>
  <c r="J3" i="11"/>
  <c r="L3" i="11"/>
  <c r="M3" i="11"/>
  <c r="O3" i="11"/>
  <c r="Q3" i="11"/>
  <c r="S3" i="11"/>
  <c r="T3" i="11"/>
  <c r="V3" i="11"/>
  <c r="W3" i="11"/>
  <c r="X3" i="11"/>
  <c r="Z3" i="11"/>
  <c r="AA3" i="11"/>
  <c r="AB3" i="11"/>
  <c r="AC3" i="11"/>
  <c r="AE3" i="11"/>
  <c r="AF3" i="11"/>
  <c r="AG3" i="11"/>
  <c r="AH3" i="11"/>
  <c r="AI3" i="11"/>
  <c r="AJ3" i="11"/>
  <c r="AK3" i="11"/>
  <c r="AL3" i="11"/>
  <c r="AM3" i="11"/>
  <c r="AO3" i="11"/>
  <c r="AQ3" i="11"/>
  <c r="AS3" i="11"/>
  <c r="AU3" i="11"/>
  <c r="AW3" i="11"/>
  <c r="AX3" i="11"/>
  <c r="AY3" i="11"/>
  <c r="BA3" i="11"/>
  <c r="BB3" i="11"/>
  <c r="BC3" i="11"/>
  <c r="BD3" i="11"/>
  <c r="BF3" i="11"/>
  <c r="BG3" i="11"/>
  <c r="BH3" i="11"/>
  <c r="BI3" i="11"/>
  <c r="BJ3" i="11"/>
  <c r="BK3" i="11"/>
  <c r="BL3" i="11"/>
  <c r="F3" i="11" l="1"/>
  <c r="L28" i="8" l="1"/>
  <c r="K23" i="8"/>
  <c r="J23" i="8"/>
  <c r="I23" i="8"/>
  <c r="H21" i="6" s="1"/>
  <c r="H23" i="8"/>
  <c r="G23" i="8"/>
  <c r="F23" i="8"/>
  <c r="E23" i="8"/>
  <c r="D21" i="6" s="1"/>
  <c r="D23" i="8"/>
  <c r="C21" i="6" s="1"/>
  <c r="C23" i="8"/>
  <c r="K22" i="8"/>
  <c r="J20" i="6" s="1"/>
  <c r="J22" i="8"/>
  <c r="I20" i="6" s="1"/>
  <c r="I22" i="8"/>
  <c r="H20" i="6" s="1"/>
  <c r="H22" i="8"/>
  <c r="G22" i="8"/>
  <c r="F20" i="6" s="1"/>
  <c r="F22" i="8"/>
  <c r="E20" i="6" s="1"/>
  <c r="E22" i="8"/>
  <c r="D22" i="8"/>
  <c r="C22" i="8"/>
  <c r="B20" i="6" s="1"/>
  <c r="K21" i="8"/>
  <c r="J19" i="6" s="1"/>
  <c r="J21" i="8"/>
  <c r="I19" i="6" s="1"/>
  <c r="I21" i="8"/>
  <c r="H21" i="8"/>
  <c r="G19" i="6" s="1"/>
  <c r="G21" i="8"/>
  <c r="F19" i="6" s="1"/>
  <c r="F21" i="8"/>
  <c r="E19" i="6" s="1"/>
  <c r="E21" i="8"/>
  <c r="D21" i="8"/>
  <c r="C19" i="6" s="1"/>
  <c r="C21" i="8"/>
  <c r="B19" i="6" s="1"/>
  <c r="K20" i="8"/>
  <c r="J20" i="8"/>
  <c r="I20" i="8"/>
  <c r="H20" i="8"/>
  <c r="G18" i="6" s="1"/>
  <c r="G20" i="8"/>
  <c r="F20" i="8"/>
  <c r="E20" i="8"/>
  <c r="D20" i="8"/>
  <c r="C20" i="8"/>
  <c r="K19" i="8"/>
  <c r="J19" i="8"/>
  <c r="I19" i="8"/>
  <c r="H17" i="6" s="1"/>
  <c r="H19" i="8"/>
  <c r="G19" i="8"/>
  <c r="F19" i="8"/>
  <c r="E19" i="8"/>
  <c r="D17" i="6" s="1"/>
  <c r="D19" i="8"/>
  <c r="C17" i="6" s="1"/>
  <c r="C19" i="8"/>
  <c r="K18" i="8"/>
  <c r="J16" i="6" s="1"/>
  <c r="J18" i="8"/>
  <c r="I16" i="6" s="1"/>
  <c r="I18" i="8"/>
  <c r="H16" i="6" s="1"/>
  <c r="H18" i="8"/>
  <c r="G18" i="8"/>
  <c r="F16" i="6" s="1"/>
  <c r="F18" i="8"/>
  <c r="E16" i="6" s="1"/>
  <c r="E18" i="8"/>
  <c r="D18" i="8"/>
  <c r="C18" i="8"/>
  <c r="B16" i="6" s="1"/>
  <c r="K17" i="8"/>
  <c r="J15" i="6" s="1"/>
  <c r="J17" i="8"/>
  <c r="I15" i="6" s="1"/>
  <c r="I17" i="8"/>
  <c r="H17" i="8"/>
  <c r="G15" i="6" s="1"/>
  <c r="G17" i="8"/>
  <c r="F15" i="6" s="1"/>
  <c r="F17" i="8"/>
  <c r="E15" i="6" s="1"/>
  <c r="E17" i="8"/>
  <c r="D17" i="8"/>
  <c r="C15" i="6" s="1"/>
  <c r="C17" i="8"/>
  <c r="B15" i="6" s="1"/>
  <c r="K16" i="8"/>
  <c r="J16" i="8"/>
  <c r="I16" i="8"/>
  <c r="H16" i="8"/>
  <c r="G16" i="8"/>
  <c r="F16" i="8"/>
  <c r="E16" i="8"/>
  <c r="D16" i="8"/>
  <c r="C16" i="8"/>
  <c r="K15" i="8"/>
  <c r="J15" i="8"/>
  <c r="I15" i="8"/>
  <c r="H13" i="6" s="1"/>
  <c r="H15" i="8"/>
  <c r="G15" i="8"/>
  <c r="F15" i="8"/>
  <c r="E15" i="8"/>
  <c r="D13" i="6" s="1"/>
  <c r="D15" i="8"/>
  <c r="C13" i="6" s="1"/>
  <c r="C15" i="8"/>
  <c r="K14" i="8"/>
  <c r="J12" i="6" s="1"/>
  <c r="J14" i="8"/>
  <c r="I12" i="6" s="1"/>
  <c r="I14" i="8"/>
  <c r="H12" i="6" s="1"/>
  <c r="H14" i="8"/>
  <c r="G14" i="8"/>
  <c r="F12" i="6" s="1"/>
  <c r="F14" i="8"/>
  <c r="E12" i="6" s="1"/>
  <c r="E14" i="8"/>
  <c r="D14" i="8"/>
  <c r="C14" i="8"/>
  <c r="B12" i="6" s="1"/>
  <c r="K13" i="8"/>
  <c r="J11" i="6" s="1"/>
  <c r="J13" i="8"/>
  <c r="I11" i="6" s="1"/>
  <c r="I13" i="8"/>
  <c r="H13" i="8"/>
  <c r="G11" i="6" s="1"/>
  <c r="G13" i="8"/>
  <c r="F11" i="6" s="1"/>
  <c r="F13" i="8"/>
  <c r="E11" i="6" s="1"/>
  <c r="E13" i="8"/>
  <c r="D13" i="8"/>
  <c r="C11" i="6" s="1"/>
  <c r="C13" i="8"/>
  <c r="B11" i="6" s="1"/>
  <c r="K12" i="8"/>
  <c r="J12" i="8"/>
  <c r="I12" i="8"/>
  <c r="H12" i="8"/>
  <c r="G10" i="6" s="1"/>
  <c r="G12" i="8"/>
  <c r="F12" i="8"/>
  <c r="E12" i="8"/>
  <c r="D12" i="8"/>
  <c r="C12" i="8"/>
  <c r="K11" i="8"/>
  <c r="J11" i="8"/>
  <c r="I11" i="8"/>
  <c r="H9" i="6" s="1"/>
  <c r="H11" i="8"/>
  <c r="G11" i="8"/>
  <c r="F11" i="8"/>
  <c r="E11" i="8"/>
  <c r="D9" i="6" s="1"/>
  <c r="D11" i="8"/>
  <c r="C9" i="6" s="1"/>
  <c r="C11" i="8"/>
  <c r="K10" i="8"/>
  <c r="J8" i="6" s="1"/>
  <c r="J10" i="8"/>
  <c r="I8" i="6" s="1"/>
  <c r="I10" i="8"/>
  <c r="H8" i="6" s="1"/>
  <c r="H10" i="8"/>
  <c r="G10" i="8"/>
  <c r="F8" i="6" s="1"/>
  <c r="F10" i="8"/>
  <c r="E8" i="6" s="1"/>
  <c r="E10" i="8"/>
  <c r="D10" i="8"/>
  <c r="C10" i="8"/>
  <c r="B8" i="6" s="1"/>
  <c r="K9" i="8"/>
  <c r="J7" i="6" s="1"/>
  <c r="J9" i="8"/>
  <c r="I7" i="6" s="1"/>
  <c r="I9" i="8"/>
  <c r="H9" i="8"/>
  <c r="G7" i="6" s="1"/>
  <c r="G9" i="8"/>
  <c r="F7" i="6" s="1"/>
  <c r="F9" i="8"/>
  <c r="E7" i="6" s="1"/>
  <c r="E9" i="8"/>
  <c r="D9" i="8"/>
  <c r="C7" i="6" s="1"/>
  <c r="C9" i="8"/>
  <c r="B7" i="6" s="1"/>
  <c r="K8" i="8"/>
  <c r="J8" i="8"/>
  <c r="I8" i="8"/>
  <c r="H8" i="8"/>
  <c r="G8" i="8"/>
  <c r="F8" i="8"/>
  <c r="E8" i="8"/>
  <c r="D8" i="8"/>
  <c r="C8" i="8"/>
  <c r="K7" i="8"/>
  <c r="J7" i="8"/>
  <c r="I7" i="8"/>
  <c r="H5" i="6" s="1"/>
  <c r="H7" i="8"/>
  <c r="G7" i="8"/>
  <c r="F7" i="8"/>
  <c r="E7" i="8"/>
  <c r="D5" i="6" s="1"/>
  <c r="D7" i="8"/>
  <c r="C5" i="6" s="1"/>
  <c r="C7" i="8"/>
  <c r="K6" i="8"/>
  <c r="J6" i="8"/>
  <c r="I4" i="6" s="1"/>
  <c r="I6" i="8"/>
  <c r="H4" i="6" s="1"/>
  <c r="H6" i="8"/>
  <c r="G6" i="8"/>
  <c r="F6" i="8"/>
  <c r="E4" i="6" s="1"/>
  <c r="E6" i="8"/>
  <c r="D6" i="8"/>
  <c r="C6" i="8"/>
  <c r="K5" i="8"/>
  <c r="J3" i="6" s="1"/>
  <c r="J5" i="8"/>
  <c r="I3" i="6" s="1"/>
  <c r="I5" i="8"/>
  <c r="H5" i="8"/>
  <c r="H25" i="8" s="1"/>
  <c r="G5" i="8"/>
  <c r="F3" i="6" s="1"/>
  <c r="F5" i="8"/>
  <c r="E3" i="6" s="1"/>
  <c r="E5" i="8"/>
  <c r="D5" i="8"/>
  <c r="D25" i="8" s="1"/>
  <c r="C5" i="8"/>
  <c r="B3" i="6" s="1"/>
  <c r="K4" i="8"/>
  <c r="J4" i="8"/>
  <c r="I4" i="8"/>
  <c r="H4" i="8"/>
  <c r="G2" i="6" s="1"/>
  <c r="G4" i="8"/>
  <c r="F4" i="8"/>
  <c r="E4" i="8"/>
  <c r="D4" i="8"/>
  <c r="C4" i="8"/>
  <c r="K3" i="8"/>
  <c r="J3" i="8"/>
  <c r="I3" i="8"/>
  <c r="H1" i="6" s="1"/>
  <c r="H3" i="8"/>
  <c r="G3" i="8"/>
  <c r="F3" i="8"/>
  <c r="E3" i="8"/>
  <c r="D1" i="6" s="1"/>
  <c r="D3" i="8"/>
  <c r="C1" i="6" s="1"/>
  <c r="C3" i="8"/>
  <c r="M9" i="7"/>
  <c r="L9" i="7"/>
  <c r="K9" i="7"/>
  <c r="J9" i="7"/>
  <c r="I9" i="7"/>
  <c r="H9" i="7"/>
  <c r="G9" i="7"/>
  <c r="F9" i="7"/>
  <c r="E9" i="7"/>
  <c r="D9" i="7"/>
  <c r="C9" i="7"/>
  <c r="B9" i="7"/>
  <c r="A9" i="7"/>
  <c r="M8" i="7"/>
  <c r="L8" i="7"/>
  <c r="K8" i="7"/>
  <c r="J8" i="7"/>
  <c r="I8" i="7"/>
  <c r="H8" i="7"/>
  <c r="G8" i="7"/>
  <c r="F8" i="7"/>
  <c r="E8" i="7"/>
  <c r="D8" i="7"/>
  <c r="C8" i="7"/>
  <c r="B8" i="7"/>
  <c r="A8" i="7"/>
  <c r="M7" i="7"/>
  <c r="L7" i="7"/>
  <c r="K7" i="7"/>
  <c r="J7" i="7"/>
  <c r="I7" i="7"/>
  <c r="H7" i="7"/>
  <c r="G7" i="7"/>
  <c r="F7" i="7"/>
  <c r="E7" i="7"/>
  <c r="D7" i="7"/>
  <c r="C7" i="7"/>
  <c r="B7" i="7"/>
  <c r="A7" i="7"/>
  <c r="M6" i="7"/>
  <c r="L6" i="7"/>
  <c r="K6" i="7"/>
  <c r="J6" i="7"/>
  <c r="I6" i="7"/>
  <c r="H6" i="7"/>
  <c r="G6" i="7"/>
  <c r="F6" i="7"/>
  <c r="E6" i="7"/>
  <c r="D6" i="7"/>
  <c r="C6" i="7"/>
  <c r="B6" i="7"/>
  <c r="A6" i="7"/>
  <c r="M5" i="7"/>
  <c r="L5" i="7"/>
  <c r="K5" i="7"/>
  <c r="J5" i="7"/>
  <c r="I5" i="7"/>
  <c r="H5" i="7"/>
  <c r="G5" i="7"/>
  <c r="F5" i="7"/>
  <c r="E5" i="7"/>
  <c r="D5" i="7"/>
  <c r="C5" i="7"/>
  <c r="B5" i="7"/>
  <c r="A5" i="7"/>
  <c r="M4" i="7"/>
  <c r="L4" i="7"/>
  <c r="K4" i="7"/>
  <c r="J4" i="7"/>
  <c r="I4" i="7"/>
  <c r="H4" i="7"/>
  <c r="G4" i="7"/>
  <c r="F4" i="7"/>
  <c r="E4" i="7"/>
  <c r="D4" i="7"/>
  <c r="C4" i="7"/>
  <c r="B4" i="7"/>
  <c r="A4" i="7"/>
  <c r="M3" i="7"/>
  <c r="L3" i="7"/>
  <c r="K3" i="7"/>
  <c r="J3" i="7"/>
  <c r="I3" i="7"/>
  <c r="H3" i="7"/>
  <c r="G3" i="7"/>
  <c r="F3" i="7"/>
  <c r="E3" i="7"/>
  <c r="D3" i="7"/>
  <c r="C3" i="7"/>
  <c r="B3" i="7"/>
  <c r="A3" i="7"/>
  <c r="M2" i="7"/>
  <c r="L2" i="7"/>
  <c r="K2" i="7"/>
  <c r="J2" i="7"/>
  <c r="I2" i="7"/>
  <c r="H2" i="7"/>
  <c r="G2" i="7"/>
  <c r="F2" i="7"/>
  <c r="E2" i="7"/>
  <c r="D2" i="7"/>
  <c r="C2" i="7"/>
  <c r="B2" i="7"/>
  <c r="A2" i="7"/>
  <c r="M1" i="7"/>
  <c r="L1" i="7"/>
  <c r="K1" i="7"/>
  <c r="J1" i="7"/>
  <c r="I1" i="7"/>
  <c r="H1" i="7"/>
  <c r="G1" i="7"/>
  <c r="F1" i="7"/>
  <c r="E1" i="7"/>
  <c r="D1" i="7"/>
  <c r="C1" i="7"/>
  <c r="B1" i="7"/>
  <c r="J21" i="6"/>
  <c r="I21" i="6"/>
  <c r="G21" i="6"/>
  <c r="F21" i="6"/>
  <c r="E21" i="6"/>
  <c r="B21" i="6"/>
  <c r="A21" i="6"/>
  <c r="G20" i="6"/>
  <c r="D20" i="6"/>
  <c r="C20" i="6"/>
  <c r="A20" i="6"/>
  <c r="H19" i="6"/>
  <c r="D19" i="6"/>
  <c r="A19" i="6"/>
  <c r="J18" i="6"/>
  <c r="I18" i="6"/>
  <c r="H18" i="6"/>
  <c r="F18" i="6"/>
  <c r="E18" i="6"/>
  <c r="D18" i="6"/>
  <c r="C18" i="6"/>
  <c r="B18" i="6"/>
  <c r="A18" i="6"/>
  <c r="J17" i="6"/>
  <c r="I17" i="6"/>
  <c r="G17" i="6"/>
  <c r="F17" i="6"/>
  <c r="E17" i="6"/>
  <c r="B17" i="6"/>
  <c r="A17" i="6"/>
  <c r="G16" i="6"/>
  <c r="D16" i="6"/>
  <c r="C16" i="6"/>
  <c r="A16" i="6"/>
  <c r="H15" i="6"/>
  <c r="D15" i="6"/>
  <c r="A15" i="6"/>
  <c r="J14" i="6"/>
  <c r="I14" i="6"/>
  <c r="H14" i="6"/>
  <c r="G14" i="6"/>
  <c r="F14" i="6"/>
  <c r="E14" i="6"/>
  <c r="D14" i="6"/>
  <c r="C14" i="6"/>
  <c r="B14" i="6"/>
  <c r="A14" i="6"/>
  <c r="J13" i="6"/>
  <c r="I13" i="6"/>
  <c r="G13" i="6"/>
  <c r="F13" i="6"/>
  <c r="E13" i="6"/>
  <c r="B13" i="6"/>
  <c r="A13" i="6"/>
  <c r="G12" i="6"/>
  <c r="D12" i="6"/>
  <c r="C12" i="6"/>
  <c r="A12" i="6"/>
  <c r="H11" i="6"/>
  <c r="D11" i="6"/>
  <c r="A11" i="6"/>
  <c r="J10" i="6"/>
  <c r="I10" i="6"/>
  <c r="H10" i="6"/>
  <c r="F10" i="6"/>
  <c r="E10" i="6"/>
  <c r="D10" i="6"/>
  <c r="C10" i="6"/>
  <c r="B10" i="6"/>
  <c r="A10" i="6"/>
  <c r="J9" i="6"/>
  <c r="I9" i="6"/>
  <c r="G9" i="6"/>
  <c r="F9" i="6"/>
  <c r="E9" i="6"/>
  <c r="B9" i="6"/>
  <c r="A9" i="6"/>
  <c r="G8" i="6"/>
  <c r="D8" i="6"/>
  <c r="C8" i="6"/>
  <c r="A8" i="6"/>
  <c r="H7" i="6"/>
  <c r="D7" i="6"/>
  <c r="A7" i="6"/>
  <c r="J6" i="6"/>
  <c r="I6" i="6"/>
  <c r="H6" i="6"/>
  <c r="G6" i="6"/>
  <c r="F6" i="6"/>
  <c r="E6" i="6"/>
  <c r="D6" i="6"/>
  <c r="C6" i="6"/>
  <c r="B6" i="6"/>
  <c r="A6" i="6"/>
  <c r="J5" i="6"/>
  <c r="I5" i="6"/>
  <c r="G5" i="6"/>
  <c r="F5" i="6"/>
  <c r="E5" i="6"/>
  <c r="B5" i="6"/>
  <c r="A5" i="6"/>
  <c r="G4" i="6"/>
  <c r="D4" i="6"/>
  <c r="C4" i="6"/>
  <c r="A4" i="6"/>
  <c r="H3" i="6"/>
  <c r="D3" i="6"/>
  <c r="A3" i="6"/>
  <c r="J2" i="6"/>
  <c r="I2" i="6"/>
  <c r="H2" i="6"/>
  <c r="F2" i="6"/>
  <c r="E2" i="6"/>
  <c r="D2" i="6"/>
  <c r="C2" i="6"/>
  <c r="B2" i="6"/>
  <c r="A2" i="6"/>
  <c r="J1" i="6"/>
  <c r="I1" i="6"/>
  <c r="G1" i="6"/>
  <c r="F1" i="6"/>
  <c r="E1" i="6"/>
  <c r="B1" i="6"/>
  <c r="A1" i="6"/>
  <c r="H26" i="8" l="1"/>
  <c r="D26" i="8"/>
  <c r="E25" i="8"/>
  <c r="I25" i="8"/>
  <c r="C25" i="8"/>
  <c r="K25" i="8"/>
  <c r="C3" i="6"/>
  <c r="G3" i="6"/>
  <c r="F26" i="8"/>
  <c r="J26" i="8"/>
  <c r="G25" i="8"/>
  <c r="B4" i="6"/>
  <c r="F4" i="6"/>
  <c r="J4" i="6"/>
  <c r="C26" i="8"/>
  <c r="G26" i="8"/>
  <c r="K26" i="8"/>
  <c r="F25" i="8"/>
  <c r="J25" i="8"/>
  <c r="E26" i="8"/>
  <c r="I26" i="8"/>
  <c r="F29" i="8"/>
  <c r="E1" i="5" s="1"/>
  <c r="J29" i="8"/>
  <c r="I1" i="5" s="1"/>
  <c r="C29" i="8"/>
  <c r="G29" i="8"/>
  <c r="F1" i="5" s="1"/>
  <c r="K29" i="8"/>
  <c r="J1" i="5" s="1"/>
  <c r="D29" i="8"/>
  <c r="C1" i="5" s="1"/>
  <c r="H29" i="8"/>
  <c r="G1" i="5" s="1"/>
  <c r="E29" i="8"/>
  <c r="D1" i="5" s="1"/>
  <c r="I29" i="8"/>
  <c r="H1" i="5" s="1"/>
  <c r="M23" i="8" l="1"/>
  <c r="M21" i="8"/>
  <c r="M19" i="8"/>
  <c r="M17" i="8"/>
  <c r="M15" i="8"/>
  <c r="M13" i="8"/>
  <c r="M11" i="8"/>
  <c r="M9" i="8"/>
  <c r="M7" i="8"/>
  <c r="M5" i="8"/>
  <c r="M3" i="8"/>
  <c r="L29" i="8"/>
  <c r="M22" i="8"/>
  <c r="M20" i="8"/>
  <c r="M18" i="8"/>
  <c r="M16" i="8"/>
  <c r="M14" i="8"/>
  <c r="M12" i="8"/>
  <c r="M10" i="8"/>
  <c r="M8" i="8"/>
  <c r="M6" i="8"/>
  <c r="M4" i="8"/>
  <c r="L26" i="8"/>
  <c r="B1" i="5"/>
  <c r="L25" i="8"/>
</calcChain>
</file>

<file path=xl/sharedStrings.xml><?xml version="1.0" encoding="utf-8"?>
<sst xmlns="http://schemas.openxmlformats.org/spreadsheetml/2006/main" count="76" uniqueCount="58">
  <si>
    <t>capICpM</t>
  </si>
  <si>
    <t>pzM</t>
  </si>
  <si>
    <t>ni_h</t>
  </si>
  <si>
    <t>lpa_h</t>
  </si>
  <si>
    <t>lpa_ps</t>
  </si>
  <si>
    <t>lpa_s</t>
  </si>
  <si>
    <t>rfi_ps</t>
  </si>
  <si>
    <t>rfi_s</t>
  </si>
  <si>
    <t>Nh</t>
  </si>
  <si>
    <t>Nni</t>
  </si>
  <si>
    <t>Nps</t>
  </si>
  <si>
    <t>Ns</t>
  </si>
  <si>
    <t>Nsh</t>
  </si>
  <si>
    <t>Nsc</t>
  </si>
  <si>
    <t>Nd</t>
  </si>
  <si>
    <t>Nr</t>
  </si>
  <si>
    <t>Parameter</t>
  </si>
  <si>
    <t>0s</t>
  </si>
  <si>
    <t>10s</t>
  </si>
  <si>
    <t>20s</t>
  </si>
  <si>
    <t>30s</t>
  </si>
  <si>
    <t>40s</t>
  </si>
  <si>
    <t>50s</t>
  </si>
  <si>
    <t>60s</t>
  </si>
  <si>
    <t>70s</t>
  </si>
  <si>
    <t>80+</t>
  </si>
  <si>
    <t>Confidence</t>
  </si>
  <si>
    <t>W Average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</si>
  <si>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ps_ni</t>
    </r>
  </si>
  <si>
    <t>L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</si>
  <si>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s_ps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</si>
  <si>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sh_s</t>
    </r>
  </si>
  <si>
    <t>VL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</si>
  <si>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sc_sh</t>
    </r>
  </si>
  <si>
    <t>M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</si>
  <si>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d_sc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</si>
  <si>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r_ni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</si>
  <si>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r_ps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</si>
  <si>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</si>
  <si>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r_sh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</si>
  <si>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</si>
  <si>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ps_ni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</si>
  <si>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s_ps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</si>
  <si>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sh_s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</si>
  <si>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sc_sh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</si>
  <si>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d_sc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</si>
  <si>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d_nc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</si>
  <si>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r_ni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</si>
  <si>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r_ps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</si>
  <si>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</si>
  <si>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r_sh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</si>
  <si>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r_sc</t>
    </r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</si>
  <si>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sc_s</t>
    </r>
  </si>
  <si>
    <t>IFR</t>
  </si>
  <si>
    <t>Population</t>
  </si>
  <si>
    <t>Fraction of 
Population</t>
  </si>
  <si>
    <t>travelM</t>
  </si>
  <si>
    <t>Time (until)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</si>
</sst>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3" fillId="0" borderId="11" xfId="0" applyFont="1" applyBorder="1" applyAlignment="1" applyProtection="1">
      <alignment horizontal="center"/>
      <protection locked="0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7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4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3" fontId="3" fillId="0" borderId="0" xfId="0" applyNumberFormat="1" applyFont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2" fillId="0" borderId="0" xfId="0" applyNumberFormat="1" applyFont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3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CO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mAbuDhabi/myModelCOVID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P"/>
      <sheetName val="transM"/>
      <sheetName val="defIntP"/>
      <sheetName val="iniSt"/>
      <sheetName val="travelM"/>
      <sheetName val="EpiParametersTotal"/>
      <sheetName val="SeroPrevStudy"/>
      <sheetName val="EpiParameters (M)"/>
      <sheetName val="EpiParameters (F)"/>
      <sheetName val="Model"/>
      <sheetName val="sensParTables"/>
      <sheetName val="Transitions Matrix"/>
      <sheetName val="SymbolicSolution"/>
    </sheetNames>
    <sheetDataSet>
      <sheetData sheetId="0"/>
      <sheetData sheetId="1">
        <row r="1">
          <cell r="B1" t="str">
            <v>ri_ps</v>
          </cell>
          <cell r="C1" t="str">
            <v>ri_s</v>
          </cell>
          <cell r="D1" t="str">
            <v>rps_ni</v>
          </cell>
          <cell r="E1" t="str">
            <v>rs_ps</v>
          </cell>
          <cell r="F1" t="str">
            <v>rsh_s</v>
          </cell>
          <cell r="G1" t="str">
            <v>rsc_sh</v>
          </cell>
          <cell r="H1" t="str">
            <v>rd_sc</v>
          </cell>
          <cell r="I1" t="str">
            <v>rr_ni</v>
          </cell>
          <cell r="J1" t="str">
            <v>rr_ps</v>
          </cell>
          <cell r="K1" t="str">
            <v>rr_s</v>
          </cell>
          <cell r="L1" t="str">
            <v>rr_sh</v>
          </cell>
          <cell r="M1" t="str">
            <v>rr_sc</v>
          </cell>
        </row>
        <row r="2">
          <cell r="A2" t="str">
            <v>Nh</v>
          </cell>
          <cell r="B2">
            <v>-1</v>
          </cell>
          <cell r="C2">
            <v>-1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A3" t="str">
            <v>Nni</v>
          </cell>
          <cell r="B3">
            <v>1</v>
          </cell>
          <cell r="C3">
            <v>1</v>
          </cell>
          <cell r="D3">
            <v>-1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A4" t="str">
            <v>Nps</v>
          </cell>
          <cell r="B4">
            <v>0</v>
          </cell>
          <cell r="C4">
            <v>0</v>
          </cell>
          <cell r="D4">
            <v>1</v>
          </cell>
          <cell r="E4">
            <v>-1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-1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Ns</v>
          </cell>
          <cell r="B5">
            <v>0</v>
          </cell>
          <cell r="C5">
            <v>0</v>
          </cell>
          <cell r="D5">
            <v>0</v>
          </cell>
          <cell r="E5">
            <v>1</v>
          </cell>
          <cell r="F5">
            <v>-1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-1</v>
          </cell>
          <cell r="L5">
            <v>0</v>
          </cell>
          <cell r="M5">
            <v>0</v>
          </cell>
        </row>
        <row r="6">
          <cell r="A6" t="str">
            <v>Nsh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-1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-1</v>
          </cell>
          <cell r="M6">
            <v>0</v>
          </cell>
        </row>
        <row r="7">
          <cell r="A7" t="str">
            <v>Nsc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-1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-1</v>
          </cell>
        </row>
        <row r="8">
          <cell r="A8" t="str">
            <v>Nd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Nr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</row>
      </sheetData>
      <sheetData sheetId="2"/>
      <sheetData sheetId="3"/>
      <sheetData sheetId="4"/>
      <sheetData sheetId="5">
        <row r="3"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</row>
        <row r="4">
          <cell r="C4">
            <v>0.66268962276815679</v>
          </cell>
          <cell r="D4">
            <v>0.66268962276815679</v>
          </cell>
          <cell r="E4">
            <v>0.66268962276815679</v>
          </cell>
          <cell r="F4">
            <v>0.66268962276815679</v>
          </cell>
          <cell r="G4">
            <v>0.66268962276815679</v>
          </cell>
          <cell r="H4">
            <v>0.66268962276815679</v>
          </cell>
          <cell r="I4">
            <v>0.66268962276815679</v>
          </cell>
          <cell r="J4">
            <v>0.66268962276815679</v>
          </cell>
          <cell r="K4">
            <v>0.66268962276815679</v>
          </cell>
        </row>
        <row r="5">
          <cell r="C5">
            <v>5.5887664421766549E-3</v>
          </cell>
          <cell r="D5">
            <v>3.4365006532077135E-3</v>
          </cell>
          <cell r="E5">
            <v>1.5004850377271114E-2</v>
          </cell>
          <cell r="F5">
            <v>3.2393906396271772E-2</v>
          </cell>
          <cell r="G5">
            <v>4.6246821855809493E-2</v>
          </cell>
          <cell r="H5">
            <v>7.8805948982227161E-2</v>
          </cell>
          <cell r="I5">
            <v>0.12662900866796728</v>
          </cell>
          <cell r="J5">
            <v>0.19210219097661696</v>
          </cell>
          <cell r="K5">
            <v>0.37591272907291162</v>
          </cell>
        </row>
        <row r="6">
          <cell r="C6">
            <v>0.13978494623655913</v>
          </cell>
          <cell r="D6">
            <v>8.3032490974729242E-2</v>
          </cell>
          <cell r="E6">
            <v>6.0298102981029812E-2</v>
          </cell>
          <cell r="F6">
            <v>7.19915922228061E-2</v>
          </cell>
          <cell r="G6">
            <v>8.5391183937225945E-2</v>
          </cell>
          <cell r="H6">
            <v>0.11099268102039365</v>
          </cell>
          <cell r="I6">
            <v>0.14681344148319814</v>
          </cell>
          <cell r="J6">
            <v>0.25884497509200793</v>
          </cell>
          <cell r="K6">
            <v>0.47990092810619828</v>
          </cell>
        </row>
        <row r="7">
          <cell r="C7">
            <v>5.128205128205128E-2</v>
          </cell>
          <cell r="D7">
            <v>0.21739130434782608</v>
          </cell>
          <cell r="E7">
            <v>0.25842696629213485</v>
          </cell>
          <cell r="F7">
            <v>0.22992700729927007</v>
          </cell>
          <cell r="G7">
            <v>0.27162162162162162</v>
          </cell>
          <cell r="H7">
            <v>0.39116517285531371</v>
          </cell>
          <cell r="I7">
            <v>0.66890292028413578</v>
          </cell>
          <cell r="J7">
            <v>0.86086885537953195</v>
          </cell>
          <cell r="K7">
            <v>0.98936759511915096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C9">
            <v>0.33731037723184321</v>
          </cell>
          <cell r="D9">
            <v>0.33731037723184321</v>
          </cell>
          <cell r="E9">
            <v>0.33731037723184321</v>
          </cell>
          <cell r="F9">
            <v>0.33731037723184321</v>
          </cell>
          <cell r="G9">
            <v>0.33731037723184321</v>
          </cell>
          <cell r="H9">
            <v>0.33731037723184321</v>
          </cell>
          <cell r="I9">
            <v>0.33731037723184321</v>
          </cell>
          <cell r="J9">
            <v>0.33731037723184321</v>
          </cell>
          <cell r="K9">
            <v>0.33731037723184321</v>
          </cell>
        </row>
        <row r="10">
          <cell r="C10">
            <v>0.99441123355782335</v>
          </cell>
          <cell r="D10">
            <v>0.99656349934679234</v>
          </cell>
          <cell r="E10">
            <v>0.98499514962272894</v>
          </cell>
          <cell r="F10">
            <v>0.96760609360372818</v>
          </cell>
          <cell r="G10">
            <v>0.95375317814419047</v>
          </cell>
          <cell r="H10">
            <v>0.92119405101777285</v>
          </cell>
          <cell r="I10">
            <v>0.87337099133203266</v>
          </cell>
          <cell r="J10">
            <v>0.80789780902338304</v>
          </cell>
          <cell r="K10">
            <v>0.62408727092708838</v>
          </cell>
        </row>
        <row r="11">
          <cell r="C11">
            <v>0.86021505376344087</v>
          </cell>
          <cell r="D11">
            <v>0.9169675090252708</v>
          </cell>
          <cell r="E11">
            <v>0.93970189701897022</v>
          </cell>
          <cell r="F11">
            <v>0.92800840777719396</v>
          </cell>
          <cell r="G11">
            <v>0.91460881606277411</v>
          </cell>
          <cell r="H11">
            <v>0.88900731897960639</v>
          </cell>
          <cell r="I11">
            <v>0.85318655851680192</v>
          </cell>
          <cell r="J11">
            <v>0.74115502490799212</v>
          </cell>
          <cell r="K11">
            <v>0.52009907189380167</v>
          </cell>
        </row>
        <row r="12">
          <cell r="C12">
            <v>0.94871794871794868</v>
          </cell>
          <cell r="D12">
            <v>0.78260869565217395</v>
          </cell>
          <cell r="E12">
            <v>0.7415730337078652</v>
          </cell>
          <cell r="F12">
            <v>0.77007299270072993</v>
          </cell>
          <cell r="G12">
            <v>0.72837837837837838</v>
          </cell>
          <cell r="H12">
            <v>0.60883482714468629</v>
          </cell>
          <cell r="I12">
            <v>0.33109707971586422</v>
          </cell>
          <cell r="J12">
            <v>0.13913114462046805</v>
          </cell>
          <cell r="K12">
            <v>1.0632404880849045E-2</v>
          </cell>
        </row>
        <row r="13">
          <cell r="C13">
            <v>4</v>
          </cell>
          <cell r="D13">
            <v>4</v>
          </cell>
          <cell r="E13">
            <v>4</v>
          </cell>
          <cell r="F13">
            <v>4</v>
          </cell>
          <cell r="G13">
            <v>4</v>
          </cell>
          <cell r="H13">
            <v>4</v>
          </cell>
          <cell r="I13">
            <v>4</v>
          </cell>
          <cell r="J13">
            <v>4</v>
          </cell>
          <cell r="K13">
            <v>4</v>
          </cell>
        </row>
        <row r="14">
          <cell r="C14">
            <v>1.5</v>
          </cell>
          <cell r="D14">
            <v>1.5</v>
          </cell>
          <cell r="E14">
            <v>1.5</v>
          </cell>
          <cell r="F14">
            <v>1.5</v>
          </cell>
          <cell r="G14">
            <v>1.5</v>
          </cell>
          <cell r="H14">
            <v>1.5</v>
          </cell>
          <cell r="I14">
            <v>1.5</v>
          </cell>
          <cell r="J14">
            <v>1.5</v>
          </cell>
          <cell r="K14">
            <v>1.5</v>
          </cell>
        </row>
        <row r="15">
          <cell r="C15">
            <v>7</v>
          </cell>
          <cell r="D15">
            <v>7</v>
          </cell>
          <cell r="E15">
            <v>7</v>
          </cell>
          <cell r="F15">
            <v>7</v>
          </cell>
          <cell r="G15">
            <v>7</v>
          </cell>
          <cell r="H15">
            <v>7</v>
          </cell>
          <cell r="I15">
            <v>7</v>
          </cell>
          <cell r="J15">
            <v>7</v>
          </cell>
          <cell r="K15">
            <v>7</v>
          </cell>
        </row>
        <row r="16">
          <cell r="C16">
            <v>5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>
            <v>5</v>
          </cell>
          <cell r="I16">
            <v>5</v>
          </cell>
          <cell r="J16">
            <v>5</v>
          </cell>
          <cell r="K16">
            <v>5</v>
          </cell>
        </row>
        <row r="17">
          <cell r="C17">
            <v>11</v>
          </cell>
          <cell r="D17">
            <v>11</v>
          </cell>
          <cell r="E17">
            <v>11</v>
          </cell>
          <cell r="F17">
            <v>11</v>
          </cell>
          <cell r="G17">
            <v>11</v>
          </cell>
          <cell r="H17">
            <v>11</v>
          </cell>
          <cell r="I17">
            <v>11</v>
          </cell>
          <cell r="J17">
            <v>11</v>
          </cell>
          <cell r="K17">
            <v>11</v>
          </cell>
        </row>
        <row r="18"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</row>
        <row r="19"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</row>
        <row r="20">
          <cell r="C20">
            <v>3</v>
          </cell>
          <cell r="D20">
            <v>3</v>
          </cell>
          <cell r="E20">
            <v>3</v>
          </cell>
          <cell r="F20">
            <v>3</v>
          </cell>
          <cell r="G20">
            <v>3</v>
          </cell>
          <cell r="H20">
            <v>3</v>
          </cell>
          <cell r="I20">
            <v>3</v>
          </cell>
          <cell r="J20">
            <v>3</v>
          </cell>
          <cell r="K20">
            <v>3</v>
          </cell>
        </row>
        <row r="21">
          <cell r="C21">
            <v>9</v>
          </cell>
          <cell r="D21">
            <v>9</v>
          </cell>
          <cell r="E21">
            <v>9</v>
          </cell>
          <cell r="F21">
            <v>9</v>
          </cell>
          <cell r="G21">
            <v>9</v>
          </cell>
          <cell r="H21">
            <v>9</v>
          </cell>
          <cell r="I21">
            <v>9</v>
          </cell>
          <cell r="J21">
            <v>9</v>
          </cell>
          <cell r="K21">
            <v>9</v>
          </cell>
        </row>
        <row r="22">
          <cell r="C22">
            <v>14</v>
          </cell>
          <cell r="D22">
            <v>14</v>
          </cell>
          <cell r="E22">
            <v>14</v>
          </cell>
          <cell r="F22">
            <v>14</v>
          </cell>
          <cell r="G22">
            <v>14</v>
          </cell>
          <cell r="H22">
            <v>14</v>
          </cell>
          <cell r="I22">
            <v>14</v>
          </cell>
          <cell r="J22">
            <v>14</v>
          </cell>
          <cell r="K22">
            <v>14</v>
          </cell>
        </row>
        <row r="23">
          <cell r="C23">
            <v>10</v>
          </cell>
          <cell r="D23">
            <v>10</v>
          </cell>
          <cell r="E23">
            <v>10</v>
          </cell>
          <cell r="F23">
            <v>10</v>
          </cell>
          <cell r="G23">
            <v>10</v>
          </cell>
          <cell r="H23">
            <v>10</v>
          </cell>
          <cell r="I23">
            <v>10</v>
          </cell>
          <cell r="J23">
            <v>10</v>
          </cell>
          <cell r="K23">
            <v>10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">
          <cell r="F1">
            <v>0.25</v>
          </cell>
        </row>
        <row r="2">
          <cell r="F2">
            <v>0.44179308184543792</v>
          </cell>
        </row>
        <row r="3">
          <cell r="F3">
            <v>1.0624734844774754E-2</v>
          </cell>
        </row>
        <row r="4">
          <cell r="F4">
            <v>2.6105495734843324E-2</v>
          </cell>
        </row>
        <row r="5">
          <cell r="F5">
            <v>3.4374119332888781E-2</v>
          </cell>
        </row>
        <row r="6">
          <cell r="F6">
            <v>0</v>
          </cell>
        </row>
        <row r="7">
          <cell r="F7">
            <v>0.1124367924106144</v>
          </cell>
        </row>
        <row r="8">
          <cell r="F8">
            <v>0.10284742845406408</v>
          </cell>
        </row>
        <row r="9">
          <cell r="F9">
            <v>6.2105180094698821E-2</v>
          </cell>
        </row>
        <row r="10">
          <cell r="F10">
            <v>6.2188468733822354E-2</v>
          </cell>
        </row>
        <row r="12">
          <cell r="F12">
            <v>0.1</v>
          </cell>
        </row>
        <row r="13">
          <cell r="F13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P"/>
      <sheetName val="IntP"/>
      <sheetName val="dynIntP"/>
      <sheetName val="travelM"/>
      <sheetName val="iniSt"/>
      <sheetName val="EpiP"/>
      <sheetName val="expData"/>
      <sheetName val="expData (All)"/>
      <sheetName val="transM"/>
      <sheetName val="EpiParametersTotal"/>
      <sheetName val="rawExpData"/>
      <sheetName val="expDataRates"/>
      <sheetName val="rawExpDataRates"/>
    </sheetNames>
    <sheetDataSet>
      <sheetData sheetId="0"/>
      <sheetData sheetId="1">
        <row r="1">
          <cell r="A1" t="str">
            <v>ni_h</v>
          </cell>
        </row>
        <row r="2">
          <cell r="A2" t="str">
            <v>lpa_h</v>
          </cell>
        </row>
        <row r="3">
          <cell r="A3" t="str">
            <v>lpa_ps</v>
          </cell>
        </row>
        <row r="4">
          <cell r="A4" t="str">
            <v>lpa_s</v>
          </cell>
        </row>
        <row r="5">
          <cell r="A5" t="str">
            <v>rfi_ps</v>
          </cell>
        </row>
        <row r="6">
          <cell r="A6" t="str">
            <v>rfi_s</v>
          </cell>
        </row>
        <row r="7">
          <cell r="A7" t="str">
            <v>capICpM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7730-6E49-4458-9E4B-7175CCE17CF0}">
  <dimension ref="A1:B1"/>
  <sheetViews>
    <sheetView zoomScaleNormal="100" workbookViewId="0"/>
  </sheetViews>
  <sheetFormatPr defaultColWidth="11.44140625" defaultRowHeight="14.4" x14ac:dyDescent="0.3"/>
  <cols>
    <col min="1" max="16384" width="11.44140625" style="3"/>
  </cols>
  <sheetData>
    <row r="1" spans="1:2" x14ac:dyDescent="0.3">
      <c r="A1" s="1" t="s">
        <v>1</v>
      </c>
      <c r="B1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8B1F-89FC-4058-BFFD-853AEA758A0B}">
  <dimension ref="A1:J7"/>
  <sheetViews>
    <sheetView tabSelected="1" zoomScaleNormal="100" workbookViewId="0">
      <selection activeCell="B20" sqref="B20"/>
    </sheetView>
  </sheetViews>
  <sheetFormatPr defaultColWidth="11.44140625" defaultRowHeight="14.4" x14ac:dyDescent="0.3"/>
  <cols>
    <col min="1" max="1" width="11.44140625" style="3"/>
    <col min="2" max="10" width="8.6640625" style="3" customWidth="1"/>
    <col min="11" max="16384" width="11.44140625" style="3"/>
  </cols>
  <sheetData>
    <row r="1" spans="1:10" x14ac:dyDescent="0.3">
      <c r="A1" s="5" t="s">
        <v>2</v>
      </c>
      <c r="B1" s="6">
        <v>10</v>
      </c>
      <c r="C1" s="6">
        <v>10</v>
      </c>
      <c r="D1" s="6">
        <v>10</v>
      </c>
      <c r="E1" s="6">
        <v>10</v>
      </c>
      <c r="F1" s="6">
        <v>10</v>
      </c>
      <c r="G1" s="6">
        <v>10</v>
      </c>
      <c r="H1" s="6">
        <v>10</v>
      </c>
      <c r="I1" s="6">
        <v>10</v>
      </c>
      <c r="J1" s="7">
        <v>10</v>
      </c>
    </row>
    <row r="2" spans="1:10" x14ac:dyDescent="0.3">
      <c r="A2" s="8" t="s">
        <v>3</v>
      </c>
      <c r="B2" s="2">
        <v>0.1</v>
      </c>
      <c r="C2" s="2">
        <v>0.25</v>
      </c>
      <c r="D2" s="2">
        <v>0.5</v>
      </c>
      <c r="E2" s="2">
        <v>0.5</v>
      </c>
      <c r="F2" s="2">
        <v>0.5</v>
      </c>
      <c r="G2" s="2">
        <v>0.5</v>
      </c>
      <c r="H2" s="2">
        <v>0.5</v>
      </c>
      <c r="I2" s="2">
        <v>0.5</v>
      </c>
      <c r="J2" s="9">
        <v>0.5</v>
      </c>
    </row>
    <row r="3" spans="1:10" x14ac:dyDescent="0.3">
      <c r="A3" s="8" t="s">
        <v>4</v>
      </c>
      <c r="B3" s="2">
        <v>0.1</v>
      </c>
      <c r="C3" s="2">
        <v>0.25</v>
      </c>
      <c r="D3" s="2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9">
        <v>0.5</v>
      </c>
    </row>
    <row r="4" spans="1:10" x14ac:dyDescent="0.3">
      <c r="A4" s="8" t="s">
        <v>5</v>
      </c>
      <c r="B4" s="2">
        <v>0.1</v>
      </c>
      <c r="C4" s="2">
        <v>0.5</v>
      </c>
      <c r="D4" s="2">
        <v>0.75</v>
      </c>
      <c r="E4" s="2">
        <v>0.75</v>
      </c>
      <c r="F4" s="2">
        <v>0.75</v>
      </c>
      <c r="G4" s="2">
        <v>0.75</v>
      </c>
      <c r="H4" s="2">
        <v>0.75</v>
      </c>
      <c r="I4" s="2">
        <v>0.75</v>
      </c>
      <c r="J4" s="9">
        <v>0.75</v>
      </c>
    </row>
    <row r="5" spans="1:10" x14ac:dyDescent="0.3">
      <c r="A5" s="8" t="s">
        <v>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9">
        <v>1</v>
      </c>
    </row>
    <row r="6" spans="1:10" ht="15" thickBot="1" x14ac:dyDescent="0.35">
      <c r="A6" s="10" t="s">
        <v>7</v>
      </c>
      <c r="B6" s="11">
        <v>0.5</v>
      </c>
      <c r="C6" s="11">
        <v>0.5</v>
      </c>
      <c r="D6" s="11">
        <v>0.5</v>
      </c>
      <c r="E6" s="11">
        <v>0.5</v>
      </c>
      <c r="F6" s="11">
        <v>0.5</v>
      </c>
      <c r="G6" s="11">
        <v>0.5</v>
      </c>
      <c r="H6" s="11">
        <v>0.5</v>
      </c>
      <c r="I6" s="11">
        <v>0.5</v>
      </c>
      <c r="J6" s="12">
        <v>0.5</v>
      </c>
    </row>
    <row r="7" spans="1:10" ht="15" thickBot="1" x14ac:dyDescent="0.35">
      <c r="A7" s="72" t="s">
        <v>0</v>
      </c>
      <c r="B7" s="73">
        <v>261</v>
      </c>
      <c r="C7" s="74">
        <v>-1</v>
      </c>
      <c r="D7" s="74">
        <v>-1</v>
      </c>
      <c r="E7" s="74">
        <v>-1</v>
      </c>
      <c r="F7" s="74">
        <v>-1</v>
      </c>
      <c r="G7" s="74">
        <v>-1</v>
      </c>
      <c r="H7" s="74">
        <v>-1</v>
      </c>
      <c r="I7" s="74">
        <v>-1</v>
      </c>
      <c r="J7" s="75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0AD-C519-4396-9BB2-EF2F1FDCF2A6}">
  <dimension ref="A1:XFD6"/>
  <sheetViews>
    <sheetView workbookViewId="0">
      <selection activeCell="L12" sqref="L12"/>
    </sheetView>
  </sheetViews>
  <sheetFormatPr defaultColWidth="11.44140625" defaultRowHeight="14.4" x14ac:dyDescent="0.3"/>
  <cols>
    <col min="1" max="1" width="12.6640625" style="3" bestFit="1" customWidth="1"/>
    <col min="2" max="16384" width="11.44140625" style="3"/>
  </cols>
  <sheetData>
    <row r="1" spans="1:64 16384:16384" ht="15" thickBot="1" x14ac:dyDescent="0.35">
      <c r="A1" s="1" t="s">
        <v>57</v>
      </c>
      <c r="B1" s="1" t="str">
        <f>+[2]IntP!$A$1</f>
        <v>ni_h</v>
      </c>
      <c r="K1" s="1" t="str">
        <f>+[2]IntP!$A$2</f>
        <v>lpa_h</v>
      </c>
      <c r="T1" s="1" t="str">
        <f>+[2]IntP!$A$3</f>
        <v>lpa_ps</v>
      </c>
      <c r="AC1" s="1" t="str">
        <f>+[2]IntP!$A$4</f>
        <v>lpa_s</v>
      </c>
      <c r="AL1" s="1" t="str">
        <f>+[2]IntP!$A$5</f>
        <v>rfi_ps</v>
      </c>
      <c r="AU1" s="1" t="str">
        <f>+[2]IntP!$A$6</f>
        <v>rfi_s</v>
      </c>
      <c r="BD1" s="1" t="str">
        <f>+[2]IntP!$A$7</f>
        <v>capICpM</v>
      </c>
      <c r="XFD1" s="1"/>
    </row>
    <row r="2" spans="1:64 16384:16384" x14ac:dyDescent="0.3">
      <c r="A2" s="3">
        <v>0</v>
      </c>
      <c r="B2" s="26">
        <f>+IntP!B1</f>
        <v>10</v>
      </c>
      <c r="C2" s="27">
        <f>+IntP!C1</f>
        <v>10</v>
      </c>
      <c r="D2" s="27">
        <f>+IntP!D1</f>
        <v>10</v>
      </c>
      <c r="E2" s="27">
        <f>+IntP!E1</f>
        <v>10</v>
      </c>
      <c r="F2" s="27">
        <f>+IntP!F1</f>
        <v>10</v>
      </c>
      <c r="G2" s="27">
        <f>+IntP!G1</f>
        <v>10</v>
      </c>
      <c r="H2" s="27">
        <f>+IntP!H1</f>
        <v>10</v>
      </c>
      <c r="I2" s="27">
        <f>+IntP!I1</f>
        <v>10</v>
      </c>
      <c r="J2" s="28">
        <f>+IntP!J1</f>
        <v>10</v>
      </c>
      <c r="K2" s="26">
        <f>+IntP!B2</f>
        <v>0.1</v>
      </c>
      <c r="L2" s="27">
        <f>+IntP!C2</f>
        <v>0.25</v>
      </c>
      <c r="M2" s="27">
        <f>+IntP!D2</f>
        <v>0.5</v>
      </c>
      <c r="N2" s="27">
        <f>+IntP!E2</f>
        <v>0.5</v>
      </c>
      <c r="O2" s="27">
        <f>+IntP!F2</f>
        <v>0.5</v>
      </c>
      <c r="P2" s="27">
        <f>+IntP!G2</f>
        <v>0.5</v>
      </c>
      <c r="Q2" s="27">
        <f>+IntP!H2</f>
        <v>0.5</v>
      </c>
      <c r="R2" s="27">
        <f>+IntP!I2</f>
        <v>0.5</v>
      </c>
      <c r="S2" s="28">
        <f>+IntP!J2</f>
        <v>0.5</v>
      </c>
      <c r="T2" s="26">
        <f>+IntP!B3</f>
        <v>0.1</v>
      </c>
      <c r="U2" s="27">
        <f>+IntP!C3</f>
        <v>0.25</v>
      </c>
      <c r="V2" s="27">
        <f>+IntP!D3</f>
        <v>0.5</v>
      </c>
      <c r="W2" s="27">
        <f>+IntP!E3</f>
        <v>0.5</v>
      </c>
      <c r="X2" s="27">
        <f>+IntP!F3</f>
        <v>0.5</v>
      </c>
      <c r="Y2" s="27">
        <f>+IntP!G3</f>
        <v>0.5</v>
      </c>
      <c r="Z2" s="27">
        <f>+IntP!H3</f>
        <v>0.5</v>
      </c>
      <c r="AA2" s="27">
        <f>+IntP!I3</f>
        <v>0.5</v>
      </c>
      <c r="AB2" s="28">
        <f>+IntP!J3</f>
        <v>0.5</v>
      </c>
      <c r="AC2" s="26">
        <f>+IntP!B4</f>
        <v>0.1</v>
      </c>
      <c r="AD2" s="27">
        <f>+IntP!C4</f>
        <v>0.5</v>
      </c>
      <c r="AE2" s="27">
        <f>+IntP!D4</f>
        <v>0.75</v>
      </c>
      <c r="AF2" s="27">
        <f>+IntP!E4</f>
        <v>0.75</v>
      </c>
      <c r="AG2" s="27">
        <f>+IntP!F4</f>
        <v>0.75</v>
      </c>
      <c r="AH2" s="27">
        <f>+IntP!G4</f>
        <v>0.75</v>
      </c>
      <c r="AI2" s="27">
        <f>+IntP!H4</f>
        <v>0.75</v>
      </c>
      <c r="AJ2" s="27">
        <f>+IntP!I4</f>
        <v>0.75</v>
      </c>
      <c r="AK2" s="28">
        <f>+IntP!J4</f>
        <v>0.75</v>
      </c>
      <c r="AL2" s="26">
        <f>+IntP!B5</f>
        <v>1</v>
      </c>
      <c r="AM2" s="27">
        <f>+IntP!C5</f>
        <v>1</v>
      </c>
      <c r="AN2" s="27">
        <f>+IntP!D5</f>
        <v>1</v>
      </c>
      <c r="AO2" s="27">
        <f>+IntP!E5</f>
        <v>1</v>
      </c>
      <c r="AP2" s="27">
        <f>+IntP!F5</f>
        <v>1</v>
      </c>
      <c r="AQ2" s="27">
        <f>+IntP!G5</f>
        <v>1</v>
      </c>
      <c r="AR2" s="27">
        <f>+IntP!H5</f>
        <v>1</v>
      </c>
      <c r="AS2" s="27">
        <f>+IntP!I5</f>
        <v>1</v>
      </c>
      <c r="AT2" s="28">
        <f>+IntP!J5</f>
        <v>1</v>
      </c>
      <c r="AU2" s="26">
        <f>+IntP!B6</f>
        <v>0.5</v>
      </c>
      <c r="AV2" s="27">
        <f>+IntP!C6</f>
        <v>0.5</v>
      </c>
      <c r="AW2" s="27">
        <f>+IntP!D6</f>
        <v>0.5</v>
      </c>
      <c r="AX2" s="27">
        <f>+IntP!E6</f>
        <v>0.5</v>
      </c>
      <c r="AY2" s="27">
        <f>+IntP!F6</f>
        <v>0.5</v>
      </c>
      <c r="AZ2" s="27">
        <f>+IntP!G6</f>
        <v>0.5</v>
      </c>
      <c r="BA2" s="27">
        <f>+IntP!H6</f>
        <v>0.5</v>
      </c>
      <c r="BB2" s="27">
        <f>+IntP!I6</f>
        <v>0.5</v>
      </c>
      <c r="BC2" s="28">
        <f>+IntP!J6</f>
        <v>0.5</v>
      </c>
      <c r="BD2" s="26">
        <f>+IntP!B7</f>
        <v>261</v>
      </c>
      <c r="BE2" s="27">
        <f>+IntP!C7</f>
        <v>-1</v>
      </c>
      <c r="BF2" s="27">
        <f>+IntP!D7</f>
        <v>-1</v>
      </c>
      <c r="BG2" s="27">
        <f>+IntP!E7</f>
        <v>-1</v>
      </c>
      <c r="BH2" s="27">
        <f>+IntP!F7</f>
        <v>-1</v>
      </c>
      <c r="BI2" s="27">
        <f>+IntP!G7</f>
        <v>-1</v>
      </c>
      <c r="BJ2" s="27">
        <f>+IntP!H7</f>
        <v>-1</v>
      </c>
      <c r="BK2" s="27">
        <f>+IntP!I7</f>
        <v>-1</v>
      </c>
      <c r="BL2" s="28">
        <f>+IntP!J7</f>
        <v>-1</v>
      </c>
    </row>
    <row r="3" spans="1:64 16384:16384" x14ac:dyDescent="0.3">
      <c r="A3" s="77">
        <v>1000000000</v>
      </c>
      <c r="B3" s="13">
        <f>+B2</f>
        <v>10</v>
      </c>
      <c r="C3" s="76">
        <f t="shared" ref="C3:J3" si="0">+$B3</f>
        <v>10</v>
      </c>
      <c r="D3" s="76">
        <f t="shared" si="0"/>
        <v>10</v>
      </c>
      <c r="E3" s="76">
        <f t="shared" si="0"/>
        <v>10</v>
      </c>
      <c r="F3" s="76">
        <f t="shared" si="0"/>
        <v>10</v>
      </c>
      <c r="G3" s="76">
        <f t="shared" si="0"/>
        <v>10</v>
      </c>
      <c r="H3" s="76">
        <f t="shared" si="0"/>
        <v>10</v>
      </c>
      <c r="I3" s="76">
        <f t="shared" si="0"/>
        <v>10</v>
      </c>
      <c r="J3" s="76">
        <f t="shared" si="0"/>
        <v>10</v>
      </c>
      <c r="K3" s="29">
        <f>+K$2</f>
        <v>0.1</v>
      </c>
      <c r="L3" s="30">
        <f>+L$2</f>
        <v>0.25</v>
      </c>
      <c r="M3" s="30">
        <f>+M$2</f>
        <v>0.5</v>
      </c>
      <c r="N3" s="30">
        <f>+N$2</f>
        <v>0.5</v>
      </c>
      <c r="O3" s="30">
        <f>+O$2</f>
        <v>0.5</v>
      </c>
      <c r="P3" s="30">
        <f>+P$2</f>
        <v>0.5</v>
      </c>
      <c r="Q3" s="30">
        <f>+Q$2</f>
        <v>0.5</v>
      </c>
      <c r="R3" s="30">
        <f>+R$2</f>
        <v>0.5</v>
      </c>
      <c r="S3" s="31">
        <f>+S$2</f>
        <v>0.5</v>
      </c>
      <c r="T3" s="29">
        <f>+T$2</f>
        <v>0.1</v>
      </c>
      <c r="U3" s="30">
        <f>+U$2</f>
        <v>0.25</v>
      </c>
      <c r="V3" s="30">
        <f>+V$2</f>
        <v>0.5</v>
      </c>
      <c r="W3" s="30">
        <f>+W$2</f>
        <v>0.5</v>
      </c>
      <c r="X3" s="30">
        <f>+X$2</f>
        <v>0.5</v>
      </c>
      <c r="Y3" s="30">
        <f>+Y$2</f>
        <v>0.5</v>
      </c>
      <c r="Z3" s="30">
        <f>+Z$2</f>
        <v>0.5</v>
      </c>
      <c r="AA3" s="30">
        <f>+AA$2</f>
        <v>0.5</v>
      </c>
      <c r="AB3" s="31">
        <f>+AB$2</f>
        <v>0.5</v>
      </c>
      <c r="AC3" s="29">
        <f>+AC$2</f>
        <v>0.1</v>
      </c>
      <c r="AD3" s="30">
        <f>+AD$2</f>
        <v>0.5</v>
      </c>
      <c r="AE3" s="30">
        <f>+AE$2</f>
        <v>0.75</v>
      </c>
      <c r="AF3" s="30">
        <f>+AF$2</f>
        <v>0.75</v>
      </c>
      <c r="AG3" s="30">
        <f>+AG$2</f>
        <v>0.75</v>
      </c>
      <c r="AH3" s="30">
        <f>+AH$2</f>
        <v>0.75</v>
      </c>
      <c r="AI3" s="30">
        <f>+AI$2</f>
        <v>0.75</v>
      </c>
      <c r="AJ3" s="30">
        <f>+AJ$2</f>
        <v>0.75</v>
      </c>
      <c r="AK3" s="31">
        <f>+AK$2</f>
        <v>0.75</v>
      </c>
      <c r="AL3" s="29">
        <f>+AL$2</f>
        <v>1</v>
      </c>
      <c r="AM3" s="30">
        <f>+AM$2</f>
        <v>1</v>
      </c>
      <c r="AN3" s="30">
        <f>+AN$2</f>
        <v>1</v>
      </c>
      <c r="AO3" s="30">
        <f>+AO$2</f>
        <v>1</v>
      </c>
      <c r="AP3" s="30">
        <f>+AP$2</f>
        <v>1</v>
      </c>
      <c r="AQ3" s="30">
        <f>+AQ$2</f>
        <v>1</v>
      </c>
      <c r="AR3" s="30">
        <f>+AR$2</f>
        <v>1</v>
      </c>
      <c r="AS3" s="30">
        <f>+AS$2</f>
        <v>1</v>
      </c>
      <c r="AT3" s="31">
        <f>+AT$2</f>
        <v>1</v>
      </c>
      <c r="AU3" s="29">
        <f>+AU$2</f>
        <v>0.5</v>
      </c>
      <c r="AV3" s="30">
        <f>+AV$2</f>
        <v>0.5</v>
      </c>
      <c r="AW3" s="30">
        <f>+AW$2</f>
        <v>0.5</v>
      </c>
      <c r="AX3" s="30">
        <f>+AX$2</f>
        <v>0.5</v>
      </c>
      <c r="AY3" s="30">
        <f>+AY$2</f>
        <v>0.5</v>
      </c>
      <c r="AZ3" s="30">
        <f>+AZ$2</f>
        <v>0.5</v>
      </c>
      <c r="BA3" s="30">
        <f>+BA$2</f>
        <v>0.5</v>
      </c>
      <c r="BB3" s="30">
        <f>+BB$2</f>
        <v>0.5</v>
      </c>
      <c r="BC3" s="31">
        <f>+BC$2</f>
        <v>0.5</v>
      </c>
      <c r="BD3" s="29">
        <f>+BD$2</f>
        <v>261</v>
      </c>
      <c r="BE3" s="30">
        <f>+BE$2</f>
        <v>-1</v>
      </c>
      <c r="BF3" s="30">
        <f>+BF$2</f>
        <v>-1</v>
      </c>
      <c r="BG3" s="30">
        <f>+BG$2</f>
        <v>-1</v>
      </c>
      <c r="BH3" s="30">
        <f>+BH$2</f>
        <v>-1</v>
      </c>
      <c r="BI3" s="30">
        <f>+BI$2</f>
        <v>-1</v>
      </c>
      <c r="BJ3" s="30">
        <f>+BJ$2</f>
        <v>-1</v>
      </c>
      <c r="BK3" s="30">
        <f>+BK$2</f>
        <v>-1</v>
      </c>
      <c r="BL3" s="31">
        <f>+BL$2</f>
        <v>-1</v>
      </c>
    </row>
    <row r="4" spans="1:64 16384:16384" x14ac:dyDescent="0.3">
      <c r="B4" s="13"/>
      <c r="C4" s="4"/>
      <c r="D4" s="4"/>
      <c r="E4" s="4"/>
      <c r="F4" s="4"/>
      <c r="G4" s="4"/>
      <c r="H4" s="4"/>
      <c r="I4" s="4"/>
      <c r="J4" s="14"/>
      <c r="K4" s="13"/>
      <c r="L4" s="4"/>
      <c r="M4" s="4"/>
      <c r="N4" s="4"/>
      <c r="O4" s="4"/>
      <c r="P4" s="4"/>
      <c r="Q4" s="4"/>
      <c r="R4" s="4"/>
      <c r="S4" s="14"/>
      <c r="T4" s="13"/>
      <c r="U4" s="4"/>
      <c r="V4" s="4"/>
      <c r="W4" s="4"/>
      <c r="X4" s="4"/>
      <c r="Y4" s="4"/>
      <c r="Z4" s="4"/>
      <c r="AA4" s="4"/>
      <c r="AB4" s="14"/>
      <c r="AC4" s="13"/>
      <c r="AD4" s="4"/>
      <c r="AE4" s="4"/>
      <c r="AF4" s="4"/>
      <c r="AG4" s="4"/>
      <c r="AH4" s="4"/>
      <c r="AI4" s="4"/>
      <c r="AJ4" s="4"/>
      <c r="AK4" s="14"/>
      <c r="AL4" s="13"/>
      <c r="AM4" s="4"/>
      <c r="AN4" s="4"/>
      <c r="AO4" s="4"/>
      <c r="AP4" s="4"/>
      <c r="AQ4" s="4"/>
      <c r="AR4" s="4"/>
      <c r="AS4" s="4"/>
      <c r="AT4" s="14"/>
      <c r="AU4" s="13"/>
      <c r="AV4" s="4"/>
      <c r="AW4" s="4"/>
      <c r="AX4" s="4"/>
      <c r="AY4" s="4"/>
      <c r="AZ4" s="4"/>
      <c r="BA4" s="4"/>
      <c r="BB4" s="4"/>
      <c r="BC4" s="14"/>
      <c r="BD4" s="13"/>
      <c r="BE4" s="4"/>
      <c r="BF4" s="4"/>
      <c r="BG4" s="4"/>
      <c r="BH4" s="4"/>
      <c r="BI4" s="4"/>
      <c r="BJ4" s="4"/>
      <c r="BK4" s="4"/>
      <c r="BL4" s="14"/>
    </row>
    <row r="5" spans="1:64 16384:16384" x14ac:dyDescent="0.3">
      <c r="B5" s="13"/>
      <c r="C5" s="4"/>
      <c r="D5" s="4"/>
      <c r="E5" s="4"/>
      <c r="F5" s="4"/>
      <c r="G5" s="4"/>
      <c r="H5" s="4"/>
      <c r="I5" s="4"/>
      <c r="J5" s="14"/>
      <c r="K5" s="13"/>
      <c r="L5" s="4"/>
      <c r="M5" s="4"/>
      <c r="N5" s="4"/>
      <c r="O5" s="4"/>
      <c r="P5" s="4"/>
      <c r="Q5" s="4"/>
      <c r="R5" s="4"/>
      <c r="S5" s="14"/>
      <c r="T5" s="13"/>
      <c r="U5" s="4"/>
      <c r="V5" s="4"/>
      <c r="W5" s="4"/>
      <c r="X5" s="4"/>
      <c r="Y5" s="4"/>
      <c r="Z5" s="4"/>
      <c r="AA5" s="4"/>
      <c r="AB5" s="14"/>
      <c r="AC5" s="13"/>
      <c r="AD5" s="4"/>
      <c r="AE5" s="4"/>
      <c r="AF5" s="4"/>
      <c r="AG5" s="4"/>
      <c r="AH5" s="4"/>
      <c r="AI5" s="4"/>
      <c r="AJ5" s="4"/>
      <c r="AK5" s="14"/>
      <c r="AL5" s="13"/>
      <c r="AM5" s="4"/>
      <c r="AN5" s="4"/>
      <c r="AO5" s="4"/>
      <c r="AP5" s="4"/>
      <c r="AQ5" s="4"/>
      <c r="AR5" s="4"/>
      <c r="AS5" s="4"/>
      <c r="AT5" s="14"/>
      <c r="AU5" s="13"/>
      <c r="AV5" s="4"/>
      <c r="AW5" s="4"/>
      <c r="AX5" s="4"/>
      <c r="AY5" s="4"/>
      <c r="AZ5" s="4"/>
      <c r="BA5" s="4"/>
      <c r="BB5" s="4"/>
      <c r="BC5" s="14"/>
      <c r="BD5" s="13"/>
      <c r="BE5" s="4"/>
      <c r="BF5" s="4"/>
      <c r="BG5" s="4"/>
      <c r="BH5" s="4"/>
      <c r="BI5" s="4"/>
      <c r="BJ5" s="4"/>
      <c r="BK5" s="4"/>
      <c r="BL5" s="14"/>
    </row>
    <row r="6" spans="1:64 16384:16384" ht="15" thickBot="1" x14ac:dyDescent="0.35">
      <c r="B6" s="15"/>
      <c r="C6" s="16"/>
      <c r="D6" s="16"/>
      <c r="E6" s="16"/>
      <c r="F6" s="16"/>
      <c r="G6" s="16"/>
      <c r="H6" s="16"/>
      <c r="I6" s="16"/>
      <c r="J6" s="17"/>
      <c r="K6" s="15"/>
      <c r="L6" s="16"/>
      <c r="M6" s="16"/>
      <c r="N6" s="16"/>
      <c r="O6" s="16"/>
      <c r="P6" s="16"/>
      <c r="Q6" s="16"/>
      <c r="R6" s="16"/>
      <c r="S6" s="17"/>
      <c r="T6" s="15"/>
      <c r="U6" s="16"/>
      <c r="V6" s="16"/>
      <c r="W6" s="16"/>
      <c r="X6" s="16"/>
      <c r="Y6" s="16"/>
      <c r="Z6" s="16"/>
      <c r="AA6" s="16"/>
      <c r="AB6" s="17"/>
      <c r="AC6" s="15"/>
      <c r="AD6" s="16"/>
      <c r="AE6" s="16"/>
      <c r="AF6" s="16"/>
      <c r="AG6" s="16"/>
      <c r="AH6" s="16"/>
      <c r="AI6" s="16"/>
      <c r="AJ6" s="16"/>
      <c r="AK6" s="17"/>
      <c r="AL6" s="15"/>
      <c r="AM6" s="16"/>
      <c r="AN6" s="16"/>
      <c r="AO6" s="16"/>
      <c r="AP6" s="16"/>
      <c r="AQ6" s="16"/>
      <c r="AR6" s="16"/>
      <c r="AS6" s="16"/>
      <c r="AT6" s="17"/>
      <c r="AU6" s="15"/>
      <c r="AV6" s="16"/>
      <c r="AW6" s="16"/>
      <c r="AX6" s="16"/>
      <c r="AY6" s="16"/>
      <c r="AZ6" s="16"/>
      <c r="BA6" s="16"/>
      <c r="BB6" s="16"/>
      <c r="BC6" s="17"/>
      <c r="BD6" s="15"/>
      <c r="BE6" s="16"/>
      <c r="BF6" s="16"/>
      <c r="BG6" s="16"/>
      <c r="BH6" s="16"/>
      <c r="BI6" s="16"/>
      <c r="BJ6" s="16"/>
      <c r="BK6" s="16"/>
      <c r="BL6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37C3-82E2-4398-A5D7-9EF784134E72}">
  <dimension ref="A1:J8"/>
  <sheetViews>
    <sheetView workbookViewId="0">
      <selection activeCell="B1" sqref="B1"/>
    </sheetView>
  </sheetViews>
  <sheetFormatPr defaultColWidth="11.44140625" defaultRowHeight="14.4" x14ac:dyDescent="0.3"/>
  <cols>
    <col min="1" max="1" width="11.44140625" style="1"/>
    <col min="2" max="5" width="8" style="3" customWidth="1"/>
    <col min="6" max="6" width="9.109375" style="3" bestFit="1" customWidth="1"/>
    <col min="7" max="10" width="8" style="3" customWidth="1"/>
    <col min="11" max="16384" width="11.44140625" style="3"/>
  </cols>
  <sheetData>
    <row r="1" spans="1:10" x14ac:dyDescent="0.3">
      <c r="A1" s="18" t="s">
        <v>8</v>
      </c>
      <c r="B1" s="19">
        <f>+EpiParametersTotal!$M$29*EpiParametersTotal!C29</f>
        <v>9.9564126029467861</v>
      </c>
      <c r="C1" s="20">
        <f>+EpiParametersTotal!$M$29*EpiParametersTotal!D29</f>
        <v>10.232398084219543</v>
      </c>
      <c r="D1" s="20">
        <f>+EpiParametersTotal!$M$29*EpiParametersTotal!E29</f>
        <v>10.733509079607179</v>
      </c>
      <c r="E1" s="20">
        <f>+EpiParametersTotal!$M$29*EpiParametersTotal!F29</f>
        <v>14.339989500845965</v>
      </c>
      <c r="F1" s="20">
        <f>+EpiParametersTotal!$M$29*EpiParametersTotal!G29</f>
        <v>17.264865322386761</v>
      </c>
      <c r="G1" s="20">
        <f>+EpiParametersTotal!$M$29*EpiParametersTotal!H29</f>
        <v>14.203032268540628</v>
      </c>
      <c r="H1" s="20">
        <f>+EpiParametersTotal!$M$29*EpiParametersTotal!I29</f>
        <v>10.292817744230643</v>
      </c>
      <c r="I1" s="20">
        <f>+EpiParametersTotal!$M$29*EpiParametersTotal!J29</f>
        <v>7.4989412302499296</v>
      </c>
      <c r="J1" s="21">
        <f>+EpiParametersTotal!$M$29*EpiParametersTotal!K29</f>
        <v>5.4780341669725665</v>
      </c>
    </row>
    <row r="2" spans="1:10" x14ac:dyDescent="0.3">
      <c r="A2" s="22" t="s">
        <v>9</v>
      </c>
      <c r="B2" s="23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9">
        <v>0</v>
      </c>
    </row>
    <row r="3" spans="1:10" x14ac:dyDescent="0.3">
      <c r="A3" s="22" t="s">
        <v>10</v>
      </c>
      <c r="B3" s="23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9">
        <v>0</v>
      </c>
    </row>
    <row r="4" spans="1:10" x14ac:dyDescent="0.3">
      <c r="A4" s="22" t="s">
        <v>11</v>
      </c>
      <c r="B4" s="23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9">
        <v>0</v>
      </c>
    </row>
    <row r="5" spans="1:10" x14ac:dyDescent="0.3">
      <c r="A5" s="22" t="s">
        <v>12</v>
      </c>
      <c r="B5" s="23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9">
        <v>0</v>
      </c>
    </row>
    <row r="6" spans="1:10" x14ac:dyDescent="0.3">
      <c r="A6" s="22" t="s">
        <v>13</v>
      </c>
      <c r="B6" s="23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9">
        <v>0</v>
      </c>
    </row>
    <row r="7" spans="1:10" x14ac:dyDescent="0.3">
      <c r="A7" s="22" t="s">
        <v>14</v>
      </c>
      <c r="B7" s="2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9">
        <v>0</v>
      </c>
    </row>
    <row r="8" spans="1:10" ht="15" thickBot="1" x14ac:dyDescent="0.35">
      <c r="A8" s="24" t="s">
        <v>15</v>
      </c>
      <c r="B8" s="25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93CA-5B5B-4503-BE5A-B55706135C54}">
  <dimension ref="A1:J21"/>
  <sheetViews>
    <sheetView topLeftCell="A2" zoomScale="130" zoomScaleNormal="130" workbookViewId="0">
      <selection activeCell="A8" sqref="A8"/>
    </sheetView>
  </sheetViews>
  <sheetFormatPr defaultColWidth="11.44140625" defaultRowHeight="14.4" x14ac:dyDescent="0.3"/>
  <cols>
    <col min="1" max="1" width="11.44140625" style="1"/>
    <col min="2" max="10" width="8" style="3" customWidth="1"/>
    <col min="11" max="11" width="12.5546875" style="3" bestFit="1" customWidth="1"/>
    <col min="12" max="16384" width="11.44140625" style="3"/>
  </cols>
  <sheetData>
    <row r="1" spans="1:10" x14ac:dyDescent="0.3">
      <c r="A1" s="18" t="str">
        <f>+EpiParametersTotal!B3</f>
        <v>fps_ni</v>
      </c>
      <c r="B1" s="26">
        <f>+EpiParametersTotal!C3</f>
        <v>1</v>
      </c>
      <c r="C1" s="27">
        <f>+EpiParametersTotal!D3</f>
        <v>1</v>
      </c>
      <c r="D1" s="27">
        <f>+EpiParametersTotal!E3</f>
        <v>1</v>
      </c>
      <c r="E1" s="27">
        <f>+EpiParametersTotal!F3</f>
        <v>1</v>
      </c>
      <c r="F1" s="27">
        <f>+EpiParametersTotal!G3</f>
        <v>1</v>
      </c>
      <c r="G1" s="27">
        <f>+EpiParametersTotal!H3</f>
        <v>1</v>
      </c>
      <c r="H1" s="27">
        <f>+EpiParametersTotal!I3</f>
        <v>1</v>
      </c>
      <c r="I1" s="27">
        <f>+EpiParametersTotal!J3</f>
        <v>1</v>
      </c>
      <c r="J1" s="28">
        <f>+EpiParametersTotal!K3</f>
        <v>1</v>
      </c>
    </row>
    <row r="2" spans="1:10" x14ac:dyDescent="0.3">
      <c r="A2" s="79" t="str">
        <f>+EpiParametersTotal!B4</f>
        <v>fs_ps</v>
      </c>
      <c r="B2" s="29">
        <f>+EpiParametersTotal!C4</f>
        <v>0.66268962276815679</v>
      </c>
      <c r="C2" s="30">
        <f>+EpiParametersTotal!D4</f>
        <v>0.66268962276815679</v>
      </c>
      <c r="D2" s="30">
        <f>+EpiParametersTotal!E4</f>
        <v>0.66268962276815679</v>
      </c>
      <c r="E2" s="30">
        <f>+EpiParametersTotal!F4</f>
        <v>0.66268962276815679</v>
      </c>
      <c r="F2" s="30">
        <f>+EpiParametersTotal!G4</f>
        <v>0.66268962276815679</v>
      </c>
      <c r="G2" s="30">
        <f>+EpiParametersTotal!H4</f>
        <v>0.66268962276815679</v>
      </c>
      <c r="H2" s="30">
        <f>+EpiParametersTotal!I4</f>
        <v>0.66268962276815679</v>
      </c>
      <c r="I2" s="30">
        <f>+EpiParametersTotal!J4</f>
        <v>0.66268962276815679</v>
      </c>
      <c r="J2" s="31">
        <f>+EpiParametersTotal!K4</f>
        <v>0.66268962276815679</v>
      </c>
    </row>
    <row r="3" spans="1:10" x14ac:dyDescent="0.3">
      <c r="A3" s="79" t="str">
        <f>+EpiParametersTotal!B5</f>
        <v>fsh_s</v>
      </c>
      <c r="B3" s="29">
        <f>+EpiParametersTotal!C5</f>
        <v>5.5887664421766549E-3</v>
      </c>
      <c r="C3" s="30">
        <f>+EpiParametersTotal!D5</f>
        <v>3.4365006532077135E-3</v>
      </c>
      <c r="D3" s="30">
        <f>+EpiParametersTotal!E5</f>
        <v>1.5004850377271114E-2</v>
      </c>
      <c r="E3" s="30">
        <f>+EpiParametersTotal!F5</f>
        <v>3.2393906396271772E-2</v>
      </c>
      <c r="F3" s="30">
        <f>+EpiParametersTotal!G5</f>
        <v>4.6246821855809493E-2</v>
      </c>
      <c r="G3" s="30">
        <f>+EpiParametersTotal!H5</f>
        <v>7.8805948982227161E-2</v>
      </c>
      <c r="H3" s="30">
        <f>+EpiParametersTotal!I5</f>
        <v>0.12662900866796728</v>
      </c>
      <c r="I3" s="30">
        <f>+EpiParametersTotal!J5</f>
        <v>0.19210219097661696</v>
      </c>
      <c r="J3" s="31">
        <f>+EpiParametersTotal!K5</f>
        <v>0.37591272907291162</v>
      </c>
    </row>
    <row r="4" spans="1:10" x14ac:dyDescent="0.3">
      <c r="A4" s="79" t="str">
        <f>+EpiParametersTotal!B6</f>
        <v>fsc_sh</v>
      </c>
      <c r="B4" s="29">
        <f>+EpiParametersTotal!C6</f>
        <v>0.13978494623655913</v>
      </c>
      <c r="C4" s="30">
        <f>+EpiParametersTotal!D6</f>
        <v>8.3032490974729242E-2</v>
      </c>
      <c r="D4" s="30">
        <f>+EpiParametersTotal!E6</f>
        <v>6.0298102981029812E-2</v>
      </c>
      <c r="E4" s="30">
        <f>+EpiParametersTotal!F6</f>
        <v>7.19915922228061E-2</v>
      </c>
      <c r="F4" s="30">
        <f>+EpiParametersTotal!G6</f>
        <v>8.5391183937225945E-2</v>
      </c>
      <c r="G4" s="30">
        <f>+EpiParametersTotal!H6</f>
        <v>0.11099268102039365</v>
      </c>
      <c r="H4" s="30">
        <f>+EpiParametersTotal!I6</f>
        <v>0.14681344148319814</v>
      </c>
      <c r="I4" s="30">
        <f>+EpiParametersTotal!J6</f>
        <v>0.25884497509200793</v>
      </c>
      <c r="J4" s="31">
        <f>+EpiParametersTotal!K6</f>
        <v>0.47990092810619828</v>
      </c>
    </row>
    <row r="5" spans="1:10" x14ac:dyDescent="0.3">
      <c r="A5" s="79" t="str">
        <f>+EpiParametersTotal!B7</f>
        <v>fd_sc</v>
      </c>
      <c r="B5" s="32">
        <f>+EpiParametersTotal!C7</f>
        <v>5.128205128205128E-2</v>
      </c>
      <c r="C5" s="33">
        <f>+EpiParametersTotal!D7</f>
        <v>0.21739130434782608</v>
      </c>
      <c r="D5" s="33">
        <f>+EpiParametersTotal!E7</f>
        <v>0.25842696629213485</v>
      </c>
      <c r="E5" s="33">
        <f>+EpiParametersTotal!F7</f>
        <v>0.22992700729927007</v>
      </c>
      <c r="F5" s="33">
        <f>+EpiParametersTotal!G7</f>
        <v>0.27162162162162162</v>
      </c>
      <c r="G5" s="33">
        <f>+EpiParametersTotal!H7</f>
        <v>0.39116517285531371</v>
      </c>
      <c r="H5" s="33">
        <f>+EpiParametersTotal!I7</f>
        <v>0.66890292028413578</v>
      </c>
      <c r="I5" s="33">
        <f>+EpiParametersTotal!J7</f>
        <v>0.86086885537953195</v>
      </c>
      <c r="J5" s="34">
        <f>+EpiParametersTotal!K7</f>
        <v>0.98936759511915096</v>
      </c>
    </row>
    <row r="6" spans="1:10" x14ac:dyDescent="0.3">
      <c r="A6" s="22" t="str">
        <f>+EpiParametersTotal!B8</f>
        <v>fr_ni</v>
      </c>
      <c r="B6" s="29">
        <f>+EpiParametersTotal!C8</f>
        <v>0</v>
      </c>
      <c r="C6" s="30">
        <f>+EpiParametersTotal!D8</f>
        <v>0</v>
      </c>
      <c r="D6" s="30">
        <f>+EpiParametersTotal!E8</f>
        <v>0</v>
      </c>
      <c r="E6" s="30">
        <f>+EpiParametersTotal!F8</f>
        <v>0</v>
      </c>
      <c r="F6" s="30">
        <f>+EpiParametersTotal!G8</f>
        <v>0</v>
      </c>
      <c r="G6" s="30">
        <f>+EpiParametersTotal!H8</f>
        <v>0</v>
      </c>
      <c r="H6" s="30">
        <f>+EpiParametersTotal!I8</f>
        <v>0</v>
      </c>
      <c r="I6" s="30">
        <f>+EpiParametersTotal!J8</f>
        <v>0</v>
      </c>
      <c r="J6" s="31">
        <f>+EpiParametersTotal!K8</f>
        <v>0</v>
      </c>
    </row>
    <row r="7" spans="1:10" x14ac:dyDescent="0.3">
      <c r="A7" s="22" t="str">
        <f>+EpiParametersTotal!B9</f>
        <v>fr_ps</v>
      </c>
      <c r="B7" s="29">
        <f>+EpiParametersTotal!C9</f>
        <v>0.33731037723184321</v>
      </c>
      <c r="C7" s="30">
        <f>+EpiParametersTotal!D9</f>
        <v>0.33731037723184321</v>
      </c>
      <c r="D7" s="30">
        <f>+EpiParametersTotal!E9</f>
        <v>0.33731037723184321</v>
      </c>
      <c r="E7" s="30">
        <f>+EpiParametersTotal!F9</f>
        <v>0.33731037723184321</v>
      </c>
      <c r="F7" s="30">
        <f>+EpiParametersTotal!G9</f>
        <v>0.33731037723184321</v>
      </c>
      <c r="G7" s="30">
        <f>+EpiParametersTotal!H9</f>
        <v>0.33731037723184321</v>
      </c>
      <c r="H7" s="30">
        <f>+EpiParametersTotal!I9</f>
        <v>0.33731037723184321</v>
      </c>
      <c r="I7" s="30">
        <f>+EpiParametersTotal!J9</f>
        <v>0.33731037723184321</v>
      </c>
      <c r="J7" s="31">
        <f>+EpiParametersTotal!K9</f>
        <v>0.33731037723184321</v>
      </c>
    </row>
    <row r="8" spans="1:10" x14ac:dyDescent="0.3">
      <c r="A8" s="22" t="str">
        <f>+EpiParametersTotal!B10</f>
        <v>fr_s</v>
      </c>
      <c r="B8" s="29">
        <f>+EpiParametersTotal!C10</f>
        <v>0.99441123355782335</v>
      </c>
      <c r="C8" s="30">
        <f>+EpiParametersTotal!D10</f>
        <v>0.99656349934679234</v>
      </c>
      <c r="D8" s="30">
        <f>+EpiParametersTotal!E10</f>
        <v>0.98499514962272894</v>
      </c>
      <c r="E8" s="30">
        <f>+EpiParametersTotal!F10</f>
        <v>0.96760609360372818</v>
      </c>
      <c r="F8" s="30">
        <f>+EpiParametersTotal!G10</f>
        <v>0.95375317814419047</v>
      </c>
      <c r="G8" s="30">
        <f>+EpiParametersTotal!H10</f>
        <v>0.92119405101777285</v>
      </c>
      <c r="H8" s="30">
        <f>+EpiParametersTotal!I10</f>
        <v>0.87337099133203266</v>
      </c>
      <c r="I8" s="30">
        <f>+EpiParametersTotal!J10</f>
        <v>0.80789780902338304</v>
      </c>
      <c r="J8" s="31">
        <f>+EpiParametersTotal!K10</f>
        <v>0.62408727092708838</v>
      </c>
    </row>
    <row r="9" spans="1:10" x14ac:dyDescent="0.3">
      <c r="A9" s="22" t="str">
        <f>+EpiParametersTotal!B11</f>
        <v>fr_sh</v>
      </c>
      <c r="B9" s="29">
        <f>+EpiParametersTotal!C11</f>
        <v>0.86021505376344087</v>
      </c>
      <c r="C9" s="30">
        <f>+EpiParametersTotal!D11</f>
        <v>0.9169675090252708</v>
      </c>
      <c r="D9" s="30">
        <f>+EpiParametersTotal!E11</f>
        <v>0.93970189701897022</v>
      </c>
      <c r="E9" s="30">
        <f>+EpiParametersTotal!F11</f>
        <v>0.92800840777719396</v>
      </c>
      <c r="F9" s="30">
        <f>+EpiParametersTotal!G11</f>
        <v>0.91460881606277411</v>
      </c>
      <c r="G9" s="30">
        <f>+EpiParametersTotal!H11</f>
        <v>0.88900731897960639</v>
      </c>
      <c r="H9" s="30">
        <f>+EpiParametersTotal!I11</f>
        <v>0.85318655851680192</v>
      </c>
      <c r="I9" s="30">
        <f>+EpiParametersTotal!J11</f>
        <v>0.74115502490799212</v>
      </c>
      <c r="J9" s="31">
        <f>+EpiParametersTotal!K11</f>
        <v>0.52009907189380167</v>
      </c>
    </row>
    <row r="10" spans="1:10" ht="15" thickBot="1" x14ac:dyDescent="0.35">
      <c r="A10" s="24" t="str">
        <f>+EpiParametersTotal!B12</f>
        <v>fr_sc</v>
      </c>
      <c r="B10" s="35">
        <f>+EpiParametersTotal!C12</f>
        <v>0.94871794871794868</v>
      </c>
      <c r="C10" s="36">
        <f>+EpiParametersTotal!D12</f>
        <v>0.78260869565217395</v>
      </c>
      <c r="D10" s="36">
        <f>+EpiParametersTotal!E12</f>
        <v>0.7415730337078652</v>
      </c>
      <c r="E10" s="36">
        <f>+EpiParametersTotal!F12</f>
        <v>0.77007299270072993</v>
      </c>
      <c r="F10" s="36">
        <f>+EpiParametersTotal!G12</f>
        <v>0.72837837837837838</v>
      </c>
      <c r="G10" s="36">
        <f>+EpiParametersTotal!H12</f>
        <v>0.60883482714468629</v>
      </c>
      <c r="H10" s="36">
        <f>+EpiParametersTotal!I12</f>
        <v>0.33109707971586422</v>
      </c>
      <c r="I10" s="36">
        <f>+EpiParametersTotal!J12</f>
        <v>0.13913114462046805</v>
      </c>
      <c r="J10" s="37">
        <f>+EpiParametersTotal!K12</f>
        <v>1.0632404880849045E-2</v>
      </c>
    </row>
    <row r="11" spans="1:10" x14ac:dyDescent="0.3">
      <c r="A11" s="79" t="str">
        <f>+EpiParametersTotal!B13</f>
        <v>tps_ni</v>
      </c>
      <c r="B11" s="29">
        <f>+EpiParametersTotal!C13</f>
        <v>4</v>
      </c>
      <c r="C11" s="30">
        <f>+EpiParametersTotal!D13</f>
        <v>4</v>
      </c>
      <c r="D11" s="30">
        <f>+EpiParametersTotal!E13</f>
        <v>4</v>
      </c>
      <c r="E11" s="30">
        <f>+EpiParametersTotal!F13</f>
        <v>4</v>
      </c>
      <c r="F11" s="30">
        <f>+EpiParametersTotal!G13</f>
        <v>4</v>
      </c>
      <c r="G11" s="30">
        <f>+EpiParametersTotal!H13</f>
        <v>4</v>
      </c>
      <c r="H11" s="30">
        <f>+EpiParametersTotal!I13</f>
        <v>4</v>
      </c>
      <c r="I11" s="30">
        <f>+EpiParametersTotal!J13</f>
        <v>4</v>
      </c>
      <c r="J11" s="31">
        <f>+EpiParametersTotal!K13</f>
        <v>4</v>
      </c>
    </row>
    <row r="12" spans="1:10" x14ac:dyDescent="0.3">
      <c r="A12" s="79" t="str">
        <f>+EpiParametersTotal!B14</f>
        <v>ts_ps</v>
      </c>
      <c r="B12" s="29">
        <f>+EpiParametersTotal!C14</f>
        <v>1.5</v>
      </c>
      <c r="C12" s="30">
        <f>+EpiParametersTotal!D14</f>
        <v>1.5</v>
      </c>
      <c r="D12" s="30">
        <f>+EpiParametersTotal!E14</f>
        <v>1.5</v>
      </c>
      <c r="E12" s="30">
        <f>+EpiParametersTotal!F14</f>
        <v>1.5</v>
      </c>
      <c r="F12" s="30">
        <f>+EpiParametersTotal!G14</f>
        <v>1.5</v>
      </c>
      <c r="G12" s="30">
        <f>+EpiParametersTotal!H14</f>
        <v>1.5</v>
      </c>
      <c r="H12" s="30">
        <f>+EpiParametersTotal!I14</f>
        <v>1.5</v>
      </c>
      <c r="I12" s="30">
        <f>+EpiParametersTotal!J14</f>
        <v>1.5</v>
      </c>
      <c r="J12" s="31">
        <f>+EpiParametersTotal!K14</f>
        <v>1.5</v>
      </c>
    </row>
    <row r="13" spans="1:10" x14ac:dyDescent="0.3">
      <c r="A13" s="79" t="str">
        <f>+EpiParametersTotal!B15</f>
        <v>tsh_s</v>
      </c>
      <c r="B13" s="29">
        <f>+EpiParametersTotal!C15</f>
        <v>7</v>
      </c>
      <c r="C13" s="30">
        <f>+EpiParametersTotal!D15</f>
        <v>7</v>
      </c>
      <c r="D13" s="30">
        <f>+EpiParametersTotal!E15</f>
        <v>7</v>
      </c>
      <c r="E13" s="30">
        <f>+EpiParametersTotal!F15</f>
        <v>7</v>
      </c>
      <c r="F13" s="30">
        <f>+EpiParametersTotal!G15</f>
        <v>7</v>
      </c>
      <c r="G13" s="30">
        <f>+EpiParametersTotal!H15</f>
        <v>7</v>
      </c>
      <c r="H13" s="30">
        <f>+EpiParametersTotal!I15</f>
        <v>7</v>
      </c>
      <c r="I13" s="30">
        <f>+EpiParametersTotal!J15</f>
        <v>7</v>
      </c>
      <c r="J13" s="31">
        <f>+EpiParametersTotal!K15</f>
        <v>7</v>
      </c>
    </row>
    <row r="14" spans="1:10" x14ac:dyDescent="0.3">
      <c r="A14" s="79" t="str">
        <f>+EpiParametersTotal!B16</f>
        <v>tsc_sh</v>
      </c>
      <c r="B14" s="29">
        <f>+EpiParametersTotal!C16</f>
        <v>5</v>
      </c>
      <c r="C14" s="30">
        <f>+EpiParametersTotal!D16</f>
        <v>5</v>
      </c>
      <c r="D14" s="30">
        <f>+EpiParametersTotal!E16</f>
        <v>5</v>
      </c>
      <c r="E14" s="30">
        <f>+EpiParametersTotal!F16</f>
        <v>5</v>
      </c>
      <c r="F14" s="30">
        <f>+EpiParametersTotal!G16</f>
        <v>5</v>
      </c>
      <c r="G14" s="30">
        <f>+EpiParametersTotal!H16</f>
        <v>5</v>
      </c>
      <c r="H14" s="30">
        <f>+EpiParametersTotal!I16</f>
        <v>5</v>
      </c>
      <c r="I14" s="30">
        <f>+EpiParametersTotal!J16</f>
        <v>5</v>
      </c>
      <c r="J14" s="31">
        <f>+EpiParametersTotal!K16</f>
        <v>5</v>
      </c>
    </row>
    <row r="15" spans="1:10" x14ac:dyDescent="0.3">
      <c r="A15" s="79" t="str">
        <f>+EpiParametersTotal!B17</f>
        <v>td_sc</v>
      </c>
      <c r="B15" s="29">
        <f>+EpiParametersTotal!C17</f>
        <v>11</v>
      </c>
      <c r="C15" s="30">
        <f>+EpiParametersTotal!D17</f>
        <v>11</v>
      </c>
      <c r="D15" s="30">
        <f>+EpiParametersTotal!E17</f>
        <v>11</v>
      </c>
      <c r="E15" s="30">
        <f>+EpiParametersTotal!F17</f>
        <v>11</v>
      </c>
      <c r="F15" s="30">
        <f>+EpiParametersTotal!G17</f>
        <v>11</v>
      </c>
      <c r="G15" s="30">
        <f>+EpiParametersTotal!H17</f>
        <v>11</v>
      </c>
      <c r="H15" s="30">
        <f>+EpiParametersTotal!I17</f>
        <v>11</v>
      </c>
      <c r="I15" s="30">
        <f>+EpiParametersTotal!J17</f>
        <v>11</v>
      </c>
      <c r="J15" s="31">
        <f>+EpiParametersTotal!K17</f>
        <v>11</v>
      </c>
    </row>
    <row r="16" spans="1:10" x14ac:dyDescent="0.3">
      <c r="A16" s="78" t="str">
        <f>+EpiParametersTotal!B18</f>
        <v>td_nc</v>
      </c>
      <c r="B16" s="29">
        <f>+EpiParametersTotal!C18</f>
        <v>1</v>
      </c>
      <c r="C16" s="30">
        <f>+EpiParametersTotal!D18</f>
        <v>1</v>
      </c>
      <c r="D16" s="30">
        <f>+EpiParametersTotal!E18</f>
        <v>1</v>
      </c>
      <c r="E16" s="30">
        <f>+EpiParametersTotal!F18</f>
        <v>1</v>
      </c>
      <c r="F16" s="30">
        <f>+EpiParametersTotal!G18</f>
        <v>1</v>
      </c>
      <c r="G16" s="30">
        <f>+EpiParametersTotal!H18</f>
        <v>1</v>
      </c>
      <c r="H16" s="30">
        <f>+EpiParametersTotal!I18</f>
        <v>1</v>
      </c>
      <c r="I16" s="30">
        <f>+EpiParametersTotal!J18</f>
        <v>1</v>
      </c>
      <c r="J16" s="31">
        <f>+EpiParametersTotal!K18</f>
        <v>1</v>
      </c>
    </row>
    <row r="17" spans="1:10" x14ac:dyDescent="0.3">
      <c r="A17" s="78" t="str">
        <f>+EpiParametersTotal!B19</f>
        <v>tr_ni</v>
      </c>
      <c r="B17" s="29">
        <f>+EpiParametersTotal!C19</f>
        <v>1</v>
      </c>
      <c r="C17" s="30">
        <f>+EpiParametersTotal!D19</f>
        <v>1</v>
      </c>
      <c r="D17" s="30">
        <f>+EpiParametersTotal!E19</f>
        <v>1</v>
      </c>
      <c r="E17" s="30">
        <f>+EpiParametersTotal!F19</f>
        <v>1</v>
      </c>
      <c r="F17" s="30">
        <f>+EpiParametersTotal!G19</f>
        <v>1</v>
      </c>
      <c r="G17" s="30">
        <f>+EpiParametersTotal!H19</f>
        <v>1</v>
      </c>
      <c r="H17" s="30">
        <f>+EpiParametersTotal!I19</f>
        <v>1</v>
      </c>
      <c r="I17" s="30">
        <f>+EpiParametersTotal!J19</f>
        <v>1</v>
      </c>
      <c r="J17" s="31">
        <f>+EpiParametersTotal!K19</f>
        <v>1</v>
      </c>
    </row>
    <row r="18" spans="1:10" x14ac:dyDescent="0.3">
      <c r="A18" s="79" t="str">
        <f>+EpiParametersTotal!B20</f>
        <v>tr_ps</v>
      </c>
      <c r="B18" s="29">
        <f>+EpiParametersTotal!C20</f>
        <v>3</v>
      </c>
      <c r="C18" s="30">
        <f>+EpiParametersTotal!D20</f>
        <v>3</v>
      </c>
      <c r="D18" s="30">
        <f>+EpiParametersTotal!E20</f>
        <v>3</v>
      </c>
      <c r="E18" s="30">
        <f>+EpiParametersTotal!F20</f>
        <v>3</v>
      </c>
      <c r="F18" s="30">
        <f>+EpiParametersTotal!G20</f>
        <v>3</v>
      </c>
      <c r="G18" s="30">
        <f>+EpiParametersTotal!H20</f>
        <v>3</v>
      </c>
      <c r="H18" s="30">
        <f>+EpiParametersTotal!I20</f>
        <v>3</v>
      </c>
      <c r="I18" s="30">
        <f>+EpiParametersTotal!J20</f>
        <v>3</v>
      </c>
      <c r="J18" s="31">
        <f>+EpiParametersTotal!K20</f>
        <v>3</v>
      </c>
    </row>
    <row r="19" spans="1:10" x14ac:dyDescent="0.3">
      <c r="A19" s="79" t="str">
        <f>+EpiParametersTotal!B21</f>
        <v>tr_s</v>
      </c>
      <c r="B19" s="29">
        <f>+EpiParametersTotal!C21</f>
        <v>9</v>
      </c>
      <c r="C19" s="30">
        <f>+EpiParametersTotal!D21</f>
        <v>9</v>
      </c>
      <c r="D19" s="30">
        <f>+EpiParametersTotal!E21</f>
        <v>9</v>
      </c>
      <c r="E19" s="30">
        <f>+EpiParametersTotal!F21</f>
        <v>9</v>
      </c>
      <c r="F19" s="30">
        <f>+EpiParametersTotal!G21</f>
        <v>9</v>
      </c>
      <c r="G19" s="30">
        <f>+EpiParametersTotal!H21</f>
        <v>9</v>
      </c>
      <c r="H19" s="30">
        <f>+EpiParametersTotal!I21</f>
        <v>9</v>
      </c>
      <c r="I19" s="30">
        <f>+EpiParametersTotal!J21</f>
        <v>9</v>
      </c>
      <c r="J19" s="31">
        <f>+EpiParametersTotal!K21</f>
        <v>9</v>
      </c>
    </row>
    <row r="20" spans="1:10" x14ac:dyDescent="0.3">
      <c r="A20" s="79" t="str">
        <f>+EpiParametersTotal!B22</f>
        <v>tr_sh</v>
      </c>
      <c r="B20" s="29">
        <f>+EpiParametersTotal!C22</f>
        <v>14</v>
      </c>
      <c r="C20" s="30">
        <f>+EpiParametersTotal!D22</f>
        <v>14</v>
      </c>
      <c r="D20" s="30">
        <f>+EpiParametersTotal!E22</f>
        <v>14</v>
      </c>
      <c r="E20" s="30">
        <f>+EpiParametersTotal!F22</f>
        <v>14</v>
      </c>
      <c r="F20" s="30">
        <f>+EpiParametersTotal!G22</f>
        <v>14</v>
      </c>
      <c r="G20" s="30">
        <f>+EpiParametersTotal!H22</f>
        <v>14</v>
      </c>
      <c r="H20" s="30">
        <f>+EpiParametersTotal!I22</f>
        <v>14</v>
      </c>
      <c r="I20" s="30">
        <f>+EpiParametersTotal!J22</f>
        <v>14</v>
      </c>
      <c r="J20" s="31">
        <f>+EpiParametersTotal!K22</f>
        <v>14</v>
      </c>
    </row>
    <row r="21" spans="1:10" ht="15" thickBot="1" x14ac:dyDescent="0.35">
      <c r="A21" s="80" t="str">
        <f>+EpiParametersTotal!B23</f>
        <v>tr_sc</v>
      </c>
      <c r="B21" s="38">
        <f>+EpiParametersTotal!C23</f>
        <v>10</v>
      </c>
      <c r="C21" s="39">
        <f>+EpiParametersTotal!D23</f>
        <v>10</v>
      </c>
      <c r="D21" s="39">
        <f>+EpiParametersTotal!E23</f>
        <v>10</v>
      </c>
      <c r="E21" s="39">
        <f>+EpiParametersTotal!F23</f>
        <v>10</v>
      </c>
      <c r="F21" s="39">
        <f>+EpiParametersTotal!G23</f>
        <v>10</v>
      </c>
      <c r="G21" s="39">
        <f>+EpiParametersTotal!H23</f>
        <v>10</v>
      </c>
      <c r="H21" s="39">
        <f>+EpiParametersTotal!I23</f>
        <v>10</v>
      </c>
      <c r="I21" s="39">
        <f>+EpiParametersTotal!J23</f>
        <v>10</v>
      </c>
      <c r="J21" s="40">
        <f>+EpiParametersTotal!K23</f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7E28-ED62-4114-93A5-B9D0D487C580}">
  <dimension ref="A1:M9"/>
  <sheetViews>
    <sheetView zoomScaleNormal="100" workbookViewId="0">
      <selection activeCell="C5" sqref="C5"/>
    </sheetView>
  </sheetViews>
  <sheetFormatPr defaultColWidth="11.44140625" defaultRowHeight="14.4" x14ac:dyDescent="0.3"/>
  <cols>
    <col min="1" max="1" width="11.44140625" style="3"/>
    <col min="2" max="13" width="8.109375" style="3" customWidth="1"/>
    <col min="14" max="16384" width="11.44140625" style="3"/>
  </cols>
  <sheetData>
    <row r="1" spans="1:13" ht="15" thickBot="1" x14ac:dyDescent="0.35">
      <c r="A1" s="41"/>
      <c r="B1" s="1" t="str">
        <f>+[1]transM!B1</f>
        <v>ri_ps</v>
      </c>
      <c r="C1" s="1" t="str">
        <f>+[1]transM!C1</f>
        <v>ri_s</v>
      </c>
      <c r="D1" s="1" t="str">
        <f>+[1]transM!D1</f>
        <v>rps_ni</v>
      </c>
      <c r="E1" s="1" t="str">
        <f>+[1]transM!E1</f>
        <v>rs_ps</v>
      </c>
      <c r="F1" s="1" t="str">
        <f>+[1]transM!F1</f>
        <v>rsh_s</v>
      </c>
      <c r="G1" s="1" t="str">
        <f>+[1]transM!G1</f>
        <v>rsc_sh</v>
      </c>
      <c r="H1" s="1" t="str">
        <f>+[1]transM!H1</f>
        <v>rd_sc</v>
      </c>
      <c r="I1" s="1" t="str">
        <f>+[1]transM!I1</f>
        <v>rr_ni</v>
      </c>
      <c r="J1" s="1" t="str">
        <f>+[1]transM!J1</f>
        <v>rr_ps</v>
      </c>
      <c r="K1" s="1" t="str">
        <f>+[1]transM!K1</f>
        <v>rr_s</v>
      </c>
      <c r="L1" s="1" t="str">
        <f>+[1]transM!L1</f>
        <v>rr_sh</v>
      </c>
      <c r="M1" s="1" t="str">
        <f>+[1]transM!M1</f>
        <v>rr_sc</v>
      </c>
    </row>
    <row r="2" spans="1:13" x14ac:dyDescent="0.3">
      <c r="A2" s="1" t="str">
        <f>+[1]transM!A2</f>
        <v>Nh</v>
      </c>
      <c r="B2" s="26">
        <f>+[1]transM!B2</f>
        <v>-1</v>
      </c>
      <c r="C2" s="27">
        <f>+[1]transM!C2</f>
        <v>-1</v>
      </c>
      <c r="D2" s="27">
        <f>+[1]transM!D2</f>
        <v>0</v>
      </c>
      <c r="E2" s="27">
        <f>+[1]transM!E2</f>
        <v>0</v>
      </c>
      <c r="F2" s="27">
        <f>+[1]transM!F2</f>
        <v>0</v>
      </c>
      <c r="G2" s="27">
        <f>+[1]transM!G2</f>
        <v>0</v>
      </c>
      <c r="H2" s="27">
        <f>+[1]transM!H2</f>
        <v>0</v>
      </c>
      <c r="I2" s="27">
        <f>+[1]transM!I2</f>
        <v>0</v>
      </c>
      <c r="J2" s="27">
        <f>+[1]transM!J2</f>
        <v>0</v>
      </c>
      <c r="K2" s="27">
        <f>+[1]transM!K2</f>
        <v>0</v>
      </c>
      <c r="L2" s="27">
        <f>+[1]transM!L2</f>
        <v>0</v>
      </c>
      <c r="M2" s="28">
        <f>+[1]transM!M2</f>
        <v>0</v>
      </c>
    </row>
    <row r="3" spans="1:13" x14ac:dyDescent="0.3">
      <c r="A3" s="1" t="str">
        <f>+[1]transM!A3</f>
        <v>Nni</v>
      </c>
      <c r="B3" s="29">
        <f>+[1]transM!B3</f>
        <v>1</v>
      </c>
      <c r="C3" s="30">
        <f>+[1]transM!C3</f>
        <v>1</v>
      </c>
      <c r="D3" s="30">
        <f>+[1]transM!D3</f>
        <v>-1</v>
      </c>
      <c r="E3" s="30">
        <f>+[1]transM!E3</f>
        <v>0</v>
      </c>
      <c r="F3" s="30">
        <f>+[1]transM!F3</f>
        <v>0</v>
      </c>
      <c r="G3" s="30">
        <f>+[1]transM!G3</f>
        <v>0</v>
      </c>
      <c r="H3" s="30">
        <f>+[1]transM!H3</f>
        <v>0</v>
      </c>
      <c r="I3" s="30">
        <f>+[1]transM!I3</f>
        <v>-1</v>
      </c>
      <c r="J3" s="30">
        <f>+[1]transM!J3</f>
        <v>0</v>
      </c>
      <c r="K3" s="30">
        <f>+[1]transM!K3</f>
        <v>0</v>
      </c>
      <c r="L3" s="30">
        <f>+[1]transM!L3</f>
        <v>0</v>
      </c>
      <c r="M3" s="31">
        <f>+[1]transM!M3</f>
        <v>0</v>
      </c>
    </row>
    <row r="4" spans="1:13" x14ac:dyDescent="0.3">
      <c r="A4" s="1" t="str">
        <f>+[1]transM!A4</f>
        <v>Nps</v>
      </c>
      <c r="B4" s="29">
        <f>+[1]transM!B4</f>
        <v>0</v>
      </c>
      <c r="C4" s="30">
        <f>+[1]transM!C4</f>
        <v>0</v>
      </c>
      <c r="D4" s="30">
        <f>+[1]transM!D4</f>
        <v>1</v>
      </c>
      <c r="E4" s="30">
        <f>+[1]transM!E4</f>
        <v>-1</v>
      </c>
      <c r="F4" s="30">
        <f>+[1]transM!F4</f>
        <v>0</v>
      </c>
      <c r="G4" s="30">
        <f>+[1]transM!G4</f>
        <v>0</v>
      </c>
      <c r="H4" s="30">
        <f>+[1]transM!H4</f>
        <v>0</v>
      </c>
      <c r="I4" s="30">
        <f>+[1]transM!I4</f>
        <v>0</v>
      </c>
      <c r="J4" s="30">
        <f>+[1]transM!J4</f>
        <v>-1</v>
      </c>
      <c r="K4" s="30">
        <f>+[1]transM!K4</f>
        <v>0</v>
      </c>
      <c r="L4" s="30">
        <f>+[1]transM!L4</f>
        <v>0</v>
      </c>
      <c r="M4" s="31">
        <f>+[1]transM!M4</f>
        <v>0</v>
      </c>
    </row>
    <row r="5" spans="1:13" x14ac:dyDescent="0.3">
      <c r="A5" s="1" t="str">
        <f>+[1]transM!A5</f>
        <v>Ns</v>
      </c>
      <c r="B5" s="29">
        <f>+[1]transM!B5</f>
        <v>0</v>
      </c>
      <c r="C5" s="30">
        <f>+[1]transM!C5</f>
        <v>0</v>
      </c>
      <c r="D5" s="30">
        <f>+[1]transM!D5</f>
        <v>0</v>
      </c>
      <c r="E5" s="30">
        <f>+[1]transM!E5</f>
        <v>1</v>
      </c>
      <c r="F5" s="30">
        <f>+[1]transM!F5</f>
        <v>-1</v>
      </c>
      <c r="G5" s="30">
        <f>+[1]transM!G5</f>
        <v>0</v>
      </c>
      <c r="H5" s="30">
        <f>+[1]transM!H5</f>
        <v>0</v>
      </c>
      <c r="I5" s="30">
        <f>+[1]transM!I5</f>
        <v>0</v>
      </c>
      <c r="J5" s="30">
        <f>+[1]transM!J5</f>
        <v>0</v>
      </c>
      <c r="K5" s="30">
        <f>+[1]transM!K5</f>
        <v>-1</v>
      </c>
      <c r="L5" s="30">
        <f>+[1]transM!L5</f>
        <v>0</v>
      </c>
      <c r="M5" s="31">
        <f>+[1]transM!M5</f>
        <v>0</v>
      </c>
    </row>
    <row r="6" spans="1:13" x14ac:dyDescent="0.3">
      <c r="A6" s="1" t="str">
        <f>+[1]transM!A6</f>
        <v>Nsh</v>
      </c>
      <c r="B6" s="29">
        <f>+[1]transM!B6</f>
        <v>0</v>
      </c>
      <c r="C6" s="30">
        <f>+[1]transM!C6</f>
        <v>0</v>
      </c>
      <c r="D6" s="30">
        <f>+[1]transM!D6</f>
        <v>0</v>
      </c>
      <c r="E6" s="30">
        <f>+[1]transM!E6</f>
        <v>0</v>
      </c>
      <c r="F6" s="30">
        <f>+[1]transM!F6</f>
        <v>1</v>
      </c>
      <c r="G6" s="30">
        <f>+[1]transM!G6</f>
        <v>-1</v>
      </c>
      <c r="H6" s="30">
        <f>+[1]transM!H6</f>
        <v>0</v>
      </c>
      <c r="I6" s="30">
        <f>+[1]transM!I6</f>
        <v>0</v>
      </c>
      <c r="J6" s="30">
        <f>+[1]transM!J6</f>
        <v>0</v>
      </c>
      <c r="K6" s="30">
        <f>+[1]transM!K6</f>
        <v>0</v>
      </c>
      <c r="L6" s="30">
        <f>+[1]transM!L6</f>
        <v>-1</v>
      </c>
      <c r="M6" s="31">
        <f>+[1]transM!M6</f>
        <v>0</v>
      </c>
    </row>
    <row r="7" spans="1:13" x14ac:dyDescent="0.3">
      <c r="A7" s="1" t="str">
        <f>+[1]transM!A7</f>
        <v>Nsc</v>
      </c>
      <c r="B7" s="29">
        <f>+[1]transM!B7</f>
        <v>0</v>
      </c>
      <c r="C7" s="30">
        <f>+[1]transM!C7</f>
        <v>0</v>
      </c>
      <c r="D7" s="30">
        <f>+[1]transM!D7</f>
        <v>0</v>
      </c>
      <c r="E7" s="30">
        <f>+[1]transM!E7</f>
        <v>0</v>
      </c>
      <c r="F7" s="30">
        <f>+[1]transM!F7</f>
        <v>0</v>
      </c>
      <c r="G7" s="30">
        <f>+[1]transM!G7</f>
        <v>1</v>
      </c>
      <c r="H7" s="30">
        <f>+[1]transM!H7</f>
        <v>-1</v>
      </c>
      <c r="I7" s="30">
        <f>+[1]transM!I7</f>
        <v>0</v>
      </c>
      <c r="J7" s="30">
        <f>+[1]transM!J7</f>
        <v>0</v>
      </c>
      <c r="K7" s="30">
        <f>+[1]transM!K7</f>
        <v>0</v>
      </c>
      <c r="L7" s="30">
        <f>+[1]transM!L7</f>
        <v>0</v>
      </c>
      <c r="M7" s="31">
        <f>+[1]transM!M7</f>
        <v>-1</v>
      </c>
    </row>
    <row r="8" spans="1:13" x14ac:dyDescent="0.3">
      <c r="A8" s="1" t="str">
        <f>+[1]transM!A8</f>
        <v>Nd</v>
      </c>
      <c r="B8" s="29">
        <f>+[1]transM!B8</f>
        <v>0</v>
      </c>
      <c r="C8" s="30">
        <f>+[1]transM!C8</f>
        <v>0</v>
      </c>
      <c r="D8" s="30">
        <f>+[1]transM!D8</f>
        <v>0</v>
      </c>
      <c r="E8" s="30">
        <f>+[1]transM!E8</f>
        <v>0</v>
      </c>
      <c r="F8" s="30">
        <f>+[1]transM!F8</f>
        <v>0</v>
      </c>
      <c r="G8" s="30">
        <f>+[1]transM!G8</f>
        <v>0</v>
      </c>
      <c r="H8" s="30">
        <f>+[1]transM!H8</f>
        <v>1</v>
      </c>
      <c r="I8" s="30">
        <f>+[1]transM!I8</f>
        <v>0</v>
      </c>
      <c r="J8" s="30">
        <f>+[1]transM!J8</f>
        <v>0</v>
      </c>
      <c r="K8" s="30">
        <f>+[1]transM!K8</f>
        <v>0</v>
      </c>
      <c r="L8" s="30">
        <f>+[1]transM!L8</f>
        <v>0</v>
      </c>
      <c r="M8" s="31">
        <f>+[1]transM!M8</f>
        <v>0</v>
      </c>
    </row>
    <row r="9" spans="1:13" ht="15" thickBot="1" x14ac:dyDescent="0.35">
      <c r="A9" s="1" t="str">
        <f>+[1]transM!A9</f>
        <v>Nr</v>
      </c>
      <c r="B9" s="38">
        <f>+[1]transM!B9</f>
        <v>0</v>
      </c>
      <c r="C9" s="39">
        <f>+[1]transM!C9</f>
        <v>0</v>
      </c>
      <c r="D9" s="39">
        <f>+[1]transM!D9</f>
        <v>0</v>
      </c>
      <c r="E9" s="39">
        <f>+[1]transM!E9</f>
        <v>0</v>
      </c>
      <c r="F9" s="39">
        <f>+[1]transM!F9</f>
        <v>0</v>
      </c>
      <c r="G9" s="39">
        <f>+[1]transM!G9</f>
        <v>0</v>
      </c>
      <c r="H9" s="39">
        <f>+[1]transM!H9</f>
        <v>0</v>
      </c>
      <c r="I9" s="39">
        <f>+[1]transM!I9</f>
        <v>1</v>
      </c>
      <c r="J9" s="39">
        <f>+[1]transM!J9</f>
        <v>1</v>
      </c>
      <c r="K9" s="39">
        <f>+[1]transM!K9</f>
        <v>1</v>
      </c>
      <c r="L9" s="39">
        <f>+[1]transM!L9</f>
        <v>1</v>
      </c>
      <c r="M9" s="40">
        <f>+[1]transM!M9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B1F9-4552-47B0-9D4A-C66DD013F726}">
  <sheetPr>
    <tabColor theme="4" tint="0.39997558519241921"/>
  </sheetPr>
  <dimension ref="B1:O32"/>
  <sheetViews>
    <sheetView showGridLines="0" zoomScaleNormal="10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E9" sqref="E9"/>
    </sheetView>
  </sheetViews>
  <sheetFormatPr defaultColWidth="11.44140625" defaultRowHeight="14.4" x14ac:dyDescent="0.3"/>
  <cols>
    <col min="1" max="1" width="3.44140625" style="3" customWidth="1"/>
    <col min="2" max="2" width="10.44140625" style="3" customWidth="1"/>
    <col min="3" max="11" width="9.33203125" style="3" customWidth="1"/>
    <col min="12" max="12" width="10.6640625" style="3" customWidth="1"/>
    <col min="13" max="13" width="11" style="3" customWidth="1"/>
    <col min="14" max="14" width="7.88671875" style="3" customWidth="1"/>
    <col min="15" max="16384" width="11.44140625" style="3"/>
  </cols>
  <sheetData>
    <row r="1" spans="2:15" ht="15" thickBot="1" x14ac:dyDescent="0.35"/>
    <row r="2" spans="2:15" ht="16.2" thickBot="1" x14ac:dyDescent="0.35">
      <c r="B2" s="42" t="s">
        <v>16</v>
      </c>
      <c r="C2" s="43" t="s">
        <v>17</v>
      </c>
      <c r="D2" s="44" t="s">
        <v>18</v>
      </c>
      <c r="E2" s="45" t="s">
        <v>19</v>
      </c>
      <c r="F2" s="45" t="s">
        <v>20</v>
      </c>
      <c r="G2" s="45" t="s">
        <v>21</v>
      </c>
      <c r="H2" s="45" t="s">
        <v>22</v>
      </c>
      <c r="I2" s="45" t="s">
        <v>23</v>
      </c>
      <c r="J2" s="45" t="s">
        <v>24</v>
      </c>
      <c r="K2" s="46" t="s">
        <v>25</v>
      </c>
      <c r="L2" s="47" t="s">
        <v>26</v>
      </c>
      <c r="M2" s="48" t="s">
        <v>27</v>
      </c>
      <c r="N2" s="47"/>
    </row>
    <row r="3" spans="2:15" ht="15" customHeight="1" x14ac:dyDescent="0.3">
      <c r="B3" s="49" t="s">
        <v>28</v>
      </c>
      <c r="C3" s="50">
        <f>+[1]EpiParametersTotal!C3</f>
        <v>1</v>
      </c>
      <c r="D3" s="50">
        <f>+[1]EpiParametersTotal!D3</f>
        <v>1</v>
      </c>
      <c r="E3" s="50">
        <f>+[1]EpiParametersTotal!E3</f>
        <v>1</v>
      </c>
      <c r="F3" s="50">
        <f>+[1]EpiParametersTotal!F3</f>
        <v>1</v>
      </c>
      <c r="G3" s="50">
        <f>+[1]EpiParametersTotal!G3</f>
        <v>1</v>
      </c>
      <c r="H3" s="50">
        <f>+[1]EpiParametersTotal!H3</f>
        <v>1</v>
      </c>
      <c r="I3" s="50">
        <f>+[1]EpiParametersTotal!I3</f>
        <v>1</v>
      </c>
      <c r="J3" s="50">
        <f>+[1]EpiParametersTotal!J3</f>
        <v>1</v>
      </c>
      <c r="K3" s="51">
        <f>+[1]EpiParametersTotal!K3</f>
        <v>1</v>
      </c>
      <c r="L3" s="3" t="s">
        <v>29</v>
      </c>
      <c r="M3" s="52">
        <f t="shared" ref="M3:M23" si="0">+SUMPRODUCT($C$29:$K$29,C3:K3)</f>
        <v>1</v>
      </c>
    </row>
    <row r="4" spans="2:15" ht="15" customHeight="1" x14ac:dyDescent="0.3">
      <c r="B4" s="8" t="s">
        <v>30</v>
      </c>
      <c r="C4" s="50">
        <f>+[1]EpiParametersTotal!C4</f>
        <v>0.66268962276815679</v>
      </c>
      <c r="D4" s="50">
        <f>+[1]EpiParametersTotal!D4</f>
        <v>0.66268962276815679</v>
      </c>
      <c r="E4" s="50">
        <f>+[1]EpiParametersTotal!E4</f>
        <v>0.66268962276815679</v>
      </c>
      <c r="F4" s="50">
        <f>+[1]EpiParametersTotal!F4</f>
        <v>0.66268962276815679</v>
      </c>
      <c r="G4" s="50">
        <f>+[1]EpiParametersTotal!G4</f>
        <v>0.66268962276815679</v>
      </c>
      <c r="H4" s="50">
        <f>+[1]EpiParametersTotal!H4</f>
        <v>0.66268962276815679</v>
      </c>
      <c r="I4" s="50">
        <f>+[1]EpiParametersTotal!I4</f>
        <v>0.66268962276815679</v>
      </c>
      <c r="J4" s="50">
        <f>+[1]EpiParametersTotal!J4</f>
        <v>0.66268962276815679</v>
      </c>
      <c r="K4" s="51">
        <f>+[1]EpiParametersTotal!K4</f>
        <v>0.66268962276815679</v>
      </c>
      <c r="L4" s="3" t="s">
        <v>29</v>
      </c>
      <c r="M4" s="52">
        <f t="shared" si="0"/>
        <v>0.66268962276815679</v>
      </c>
    </row>
    <row r="5" spans="2:15" ht="15" customHeight="1" x14ac:dyDescent="0.3">
      <c r="B5" s="8" t="s">
        <v>31</v>
      </c>
      <c r="C5" s="50">
        <f>+[1]EpiParametersTotal!C5</f>
        <v>5.5887664421766549E-3</v>
      </c>
      <c r="D5" s="50">
        <f>+[1]EpiParametersTotal!D5</f>
        <v>3.4365006532077135E-3</v>
      </c>
      <c r="E5" s="50">
        <f>+[1]EpiParametersTotal!E5</f>
        <v>1.5004850377271114E-2</v>
      </c>
      <c r="F5" s="50">
        <f>+[1]EpiParametersTotal!F5</f>
        <v>3.2393906396271772E-2</v>
      </c>
      <c r="G5" s="50">
        <f>+[1]EpiParametersTotal!G5</f>
        <v>4.6246821855809493E-2</v>
      </c>
      <c r="H5" s="50">
        <f>+[1]EpiParametersTotal!H5</f>
        <v>7.8805948982227161E-2</v>
      </c>
      <c r="I5" s="50">
        <f>+[1]EpiParametersTotal!I5</f>
        <v>0.12662900866796728</v>
      </c>
      <c r="J5" s="50">
        <f>+[1]EpiParametersTotal!J5</f>
        <v>0.19210219097661696</v>
      </c>
      <c r="K5" s="51">
        <f>+[1]EpiParametersTotal!K5</f>
        <v>0.37591272907291162</v>
      </c>
      <c r="L5" s="3" t="s">
        <v>32</v>
      </c>
      <c r="M5" s="52">
        <f t="shared" si="0"/>
        <v>7.4373143913423284E-2</v>
      </c>
    </row>
    <row r="6" spans="2:15" ht="15" customHeight="1" x14ac:dyDescent="0.3">
      <c r="B6" s="8" t="s">
        <v>33</v>
      </c>
      <c r="C6" s="50">
        <f>+[1]EpiParametersTotal!C6</f>
        <v>0.13978494623655913</v>
      </c>
      <c r="D6" s="50">
        <f>+[1]EpiParametersTotal!D6</f>
        <v>8.3032490974729242E-2</v>
      </c>
      <c r="E6" s="50">
        <f>+[1]EpiParametersTotal!E6</f>
        <v>6.0298102981029812E-2</v>
      </c>
      <c r="F6" s="50">
        <f>+[1]EpiParametersTotal!F6</f>
        <v>7.19915922228061E-2</v>
      </c>
      <c r="G6" s="50">
        <f>+[1]EpiParametersTotal!G6</f>
        <v>8.5391183937225945E-2</v>
      </c>
      <c r="H6" s="50">
        <f>+[1]EpiParametersTotal!H6</f>
        <v>0.11099268102039365</v>
      </c>
      <c r="I6" s="50">
        <f>+[1]EpiParametersTotal!I6</f>
        <v>0.14681344148319814</v>
      </c>
      <c r="J6" s="50">
        <f>+[1]EpiParametersTotal!J6</f>
        <v>0.25884497509200793</v>
      </c>
      <c r="K6" s="51">
        <f>+[1]EpiParametersTotal!K6</f>
        <v>0.47990092810619828</v>
      </c>
      <c r="L6" s="3" t="s">
        <v>34</v>
      </c>
      <c r="M6" s="52">
        <f t="shared" si="0"/>
        <v>0.1305274786742166</v>
      </c>
    </row>
    <row r="7" spans="2:15" ht="15" customHeight="1" x14ac:dyDescent="0.3">
      <c r="B7" s="8" t="s">
        <v>35</v>
      </c>
      <c r="C7" s="53">
        <f>+[1]EpiParametersTotal!C7</f>
        <v>5.128205128205128E-2</v>
      </c>
      <c r="D7" s="53">
        <f>+[1]EpiParametersTotal!D7</f>
        <v>0.21739130434782608</v>
      </c>
      <c r="E7" s="53">
        <f>+[1]EpiParametersTotal!E7</f>
        <v>0.25842696629213485</v>
      </c>
      <c r="F7" s="53">
        <f>+[1]EpiParametersTotal!F7</f>
        <v>0.22992700729927007</v>
      </c>
      <c r="G7" s="53">
        <f>+[1]EpiParametersTotal!G7</f>
        <v>0.27162162162162162</v>
      </c>
      <c r="H7" s="53">
        <f>+[1]EpiParametersTotal!H7</f>
        <v>0.39116517285531371</v>
      </c>
      <c r="I7" s="53">
        <f>+[1]EpiParametersTotal!I7</f>
        <v>0.66890292028413578</v>
      </c>
      <c r="J7" s="53">
        <f>+[1]EpiParametersTotal!J7</f>
        <v>0.86086885537953195</v>
      </c>
      <c r="K7" s="54">
        <f>+[1]EpiParametersTotal!K7</f>
        <v>0.98936759511915096</v>
      </c>
      <c r="L7" s="55" t="s">
        <v>34</v>
      </c>
      <c r="M7" s="52">
        <f t="shared" si="0"/>
        <v>0.37811531266177656</v>
      </c>
    </row>
    <row r="8" spans="2:15" ht="15" customHeight="1" x14ac:dyDescent="0.3">
      <c r="B8" s="8" t="s">
        <v>36</v>
      </c>
      <c r="C8" s="50">
        <f>+[1]EpiParametersTotal!C8</f>
        <v>0</v>
      </c>
      <c r="D8" s="50">
        <f>+[1]EpiParametersTotal!D8</f>
        <v>0</v>
      </c>
      <c r="E8" s="50">
        <f>+[1]EpiParametersTotal!E8</f>
        <v>0</v>
      </c>
      <c r="F8" s="50">
        <f>+[1]EpiParametersTotal!F8</f>
        <v>0</v>
      </c>
      <c r="G8" s="50">
        <f>+[1]EpiParametersTotal!G8</f>
        <v>0</v>
      </c>
      <c r="H8" s="50">
        <f>+[1]EpiParametersTotal!H8</f>
        <v>0</v>
      </c>
      <c r="I8" s="50">
        <f>+[1]EpiParametersTotal!I8</f>
        <v>0</v>
      </c>
      <c r="J8" s="50">
        <f>+[1]EpiParametersTotal!J8</f>
        <v>0</v>
      </c>
      <c r="K8" s="51">
        <f>+[1]EpiParametersTotal!K8</f>
        <v>0</v>
      </c>
      <c r="L8" s="3" t="s">
        <v>34</v>
      </c>
      <c r="M8" s="52">
        <f t="shared" si="0"/>
        <v>0</v>
      </c>
      <c r="O8" s="56"/>
    </row>
    <row r="9" spans="2:15" ht="15" customHeight="1" x14ac:dyDescent="0.3">
      <c r="B9" s="8" t="s">
        <v>37</v>
      </c>
      <c r="C9" s="50">
        <f>+[1]EpiParametersTotal!C9</f>
        <v>0.33731037723184321</v>
      </c>
      <c r="D9" s="50">
        <f>+[1]EpiParametersTotal!D9</f>
        <v>0.33731037723184321</v>
      </c>
      <c r="E9" s="50">
        <f>+[1]EpiParametersTotal!E9</f>
        <v>0.33731037723184321</v>
      </c>
      <c r="F9" s="50">
        <f>+[1]EpiParametersTotal!F9</f>
        <v>0.33731037723184321</v>
      </c>
      <c r="G9" s="50">
        <f>+[1]EpiParametersTotal!G9</f>
        <v>0.33731037723184321</v>
      </c>
      <c r="H9" s="50">
        <f>+[1]EpiParametersTotal!H9</f>
        <v>0.33731037723184321</v>
      </c>
      <c r="I9" s="50">
        <f>+[1]EpiParametersTotal!I9</f>
        <v>0.33731037723184321</v>
      </c>
      <c r="J9" s="50">
        <f>+[1]EpiParametersTotal!J9</f>
        <v>0.33731037723184321</v>
      </c>
      <c r="K9" s="51">
        <f>+[1]EpiParametersTotal!K9</f>
        <v>0.33731037723184321</v>
      </c>
      <c r="L9" s="3" t="s">
        <v>34</v>
      </c>
      <c r="M9" s="52">
        <f t="shared" si="0"/>
        <v>0.33731037723184315</v>
      </c>
      <c r="O9" s="57"/>
    </row>
    <row r="10" spans="2:15" ht="15" customHeight="1" x14ac:dyDescent="0.3">
      <c r="B10" s="8" t="s">
        <v>38</v>
      </c>
      <c r="C10" s="50">
        <f>+[1]EpiParametersTotal!C10</f>
        <v>0.99441123355782335</v>
      </c>
      <c r="D10" s="50">
        <f>+[1]EpiParametersTotal!D10</f>
        <v>0.99656349934679234</v>
      </c>
      <c r="E10" s="50">
        <f>+[1]EpiParametersTotal!E10</f>
        <v>0.98499514962272894</v>
      </c>
      <c r="F10" s="50">
        <f>+[1]EpiParametersTotal!F10</f>
        <v>0.96760609360372818</v>
      </c>
      <c r="G10" s="50">
        <f>+[1]EpiParametersTotal!G10</f>
        <v>0.95375317814419047</v>
      </c>
      <c r="H10" s="50">
        <f>+[1]EpiParametersTotal!H10</f>
        <v>0.92119405101777285</v>
      </c>
      <c r="I10" s="50">
        <f>+[1]EpiParametersTotal!I10</f>
        <v>0.87337099133203266</v>
      </c>
      <c r="J10" s="50">
        <f>+[1]EpiParametersTotal!J10</f>
        <v>0.80789780902338304</v>
      </c>
      <c r="K10" s="51">
        <f>+[1]EpiParametersTotal!K10</f>
        <v>0.62408727092708838</v>
      </c>
      <c r="L10" s="3" t="s">
        <v>34</v>
      </c>
      <c r="M10" s="52">
        <f t="shared" si="0"/>
        <v>0.92562685608657669</v>
      </c>
    </row>
    <row r="11" spans="2:15" ht="15" customHeight="1" x14ac:dyDescent="0.3">
      <c r="B11" s="8" t="s">
        <v>39</v>
      </c>
      <c r="C11" s="50">
        <f>+[1]EpiParametersTotal!C11</f>
        <v>0.86021505376344087</v>
      </c>
      <c r="D11" s="50">
        <f>+[1]EpiParametersTotal!D11</f>
        <v>0.9169675090252708</v>
      </c>
      <c r="E11" s="50">
        <f>+[1]EpiParametersTotal!E11</f>
        <v>0.93970189701897022</v>
      </c>
      <c r="F11" s="50">
        <f>+[1]EpiParametersTotal!F11</f>
        <v>0.92800840777719396</v>
      </c>
      <c r="G11" s="50">
        <f>+[1]EpiParametersTotal!G11</f>
        <v>0.91460881606277411</v>
      </c>
      <c r="H11" s="50">
        <f>+[1]EpiParametersTotal!H11</f>
        <v>0.88900731897960639</v>
      </c>
      <c r="I11" s="50">
        <f>+[1]EpiParametersTotal!I11</f>
        <v>0.85318655851680192</v>
      </c>
      <c r="J11" s="50">
        <f>+[1]EpiParametersTotal!J11</f>
        <v>0.74115502490799212</v>
      </c>
      <c r="K11" s="51">
        <f>+[1]EpiParametersTotal!K11</f>
        <v>0.52009907189380167</v>
      </c>
      <c r="L11" s="3" t="s">
        <v>34</v>
      </c>
      <c r="M11" s="52">
        <f t="shared" si="0"/>
        <v>0.86947252132578356</v>
      </c>
    </row>
    <row r="12" spans="2:15" ht="15" customHeight="1" x14ac:dyDescent="0.3">
      <c r="B12" s="8" t="s">
        <v>40</v>
      </c>
      <c r="C12" s="53">
        <f>+[1]EpiParametersTotal!C12</f>
        <v>0.94871794871794868</v>
      </c>
      <c r="D12" s="53">
        <f>+[1]EpiParametersTotal!D12</f>
        <v>0.78260869565217395</v>
      </c>
      <c r="E12" s="53">
        <f>+[1]EpiParametersTotal!E12</f>
        <v>0.7415730337078652</v>
      </c>
      <c r="F12" s="53">
        <f>+[1]EpiParametersTotal!F12</f>
        <v>0.77007299270072993</v>
      </c>
      <c r="G12" s="53">
        <f>+[1]EpiParametersTotal!G12</f>
        <v>0.72837837837837838</v>
      </c>
      <c r="H12" s="53">
        <f>+[1]EpiParametersTotal!H12</f>
        <v>0.60883482714468629</v>
      </c>
      <c r="I12" s="53">
        <f>+[1]EpiParametersTotal!I12</f>
        <v>0.33109707971586422</v>
      </c>
      <c r="J12" s="53">
        <f>+[1]EpiParametersTotal!J12</f>
        <v>0.13913114462046805</v>
      </c>
      <c r="K12" s="54">
        <f>+[1]EpiParametersTotal!K12</f>
        <v>1.0632404880849045E-2</v>
      </c>
      <c r="L12" s="3" t="s">
        <v>34</v>
      </c>
      <c r="M12" s="52">
        <f t="shared" si="0"/>
        <v>0.62188468733822344</v>
      </c>
    </row>
    <row r="13" spans="2:15" ht="15" customHeight="1" x14ac:dyDescent="0.3">
      <c r="B13" s="8" t="s">
        <v>41</v>
      </c>
      <c r="C13" s="50">
        <f>+[1]EpiParametersTotal!C13</f>
        <v>4</v>
      </c>
      <c r="D13" s="50">
        <f>+[1]EpiParametersTotal!D13</f>
        <v>4</v>
      </c>
      <c r="E13" s="50">
        <f>+[1]EpiParametersTotal!E13</f>
        <v>4</v>
      </c>
      <c r="F13" s="50">
        <f>+[1]EpiParametersTotal!F13</f>
        <v>4</v>
      </c>
      <c r="G13" s="50">
        <f>+[1]EpiParametersTotal!G13</f>
        <v>4</v>
      </c>
      <c r="H13" s="50">
        <f>+[1]EpiParametersTotal!H13</f>
        <v>4</v>
      </c>
      <c r="I13" s="50">
        <f>+[1]EpiParametersTotal!I13</f>
        <v>4</v>
      </c>
      <c r="J13" s="50">
        <f>+[1]EpiParametersTotal!J13</f>
        <v>4</v>
      </c>
      <c r="K13" s="51">
        <f>+[1]EpiParametersTotal!K13</f>
        <v>4</v>
      </c>
      <c r="L13" s="3" t="s">
        <v>29</v>
      </c>
      <c r="M13" s="58">
        <f t="shared" si="0"/>
        <v>4</v>
      </c>
    </row>
    <row r="14" spans="2:15" ht="15" customHeight="1" x14ac:dyDescent="0.3">
      <c r="B14" s="8" t="s">
        <v>42</v>
      </c>
      <c r="C14" s="50">
        <f>+[1]EpiParametersTotal!C14</f>
        <v>1.5</v>
      </c>
      <c r="D14" s="50">
        <f>+[1]EpiParametersTotal!D14</f>
        <v>1.5</v>
      </c>
      <c r="E14" s="50">
        <f>+[1]EpiParametersTotal!E14</f>
        <v>1.5</v>
      </c>
      <c r="F14" s="50">
        <f>+[1]EpiParametersTotal!F14</f>
        <v>1.5</v>
      </c>
      <c r="G14" s="50">
        <f>+[1]EpiParametersTotal!G14</f>
        <v>1.5</v>
      </c>
      <c r="H14" s="50">
        <f>+[1]EpiParametersTotal!H14</f>
        <v>1.5</v>
      </c>
      <c r="I14" s="50">
        <f>+[1]EpiParametersTotal!I14</f>
        <v>1.5</v>
      </c>
      <c r="J14" s="50">
        <f>+[1]EpiParametersTotal!J14</f>
        <v>1.5</v>
      </c>
      <c r="K14" s="51">
        <f>+[1]EpiParametersTotal!K14</f>
        <v>1.5</v>
      </c>
      <c r="L14" s="3" t="s">
        <v>29</v>
      </c>
      <c r="M14" s="58">
        <f t="shared" si="0"/>
        <v>1.4999999999999998</v>
      </c>
    </row>
    <row r="15" spans="2:15" ht="15" customHeight="1" x14ac:dyDescent="0.3">
      <c r="B15" s="8" t="s">
        <v>43</v>
      </c>
      <c r="C15" s="50">
        <f>+[1]EpiParametersTotal!C15</f>
        <v>7</v>
      </c>
      <c r="D15" s="50">
        <f>+[1]EpiParametersTotal!D15</f>
        <v>7</v>
      </c>
      <c r="E15" s="50">
        <f>+[1]EpiParametersTotal!E15</f>
        <v>7</v>
      </c>
      <c r="F15" s="50">
        <f>+[1]EpiParametersTotal!F15</f>
        <v>7</v>
      </c>
      <c r="G15" s="50">
        <f>+[1]EpiParametersTotal!G15</f>
        <v>7</v>
      </c>
      <c r="H15" s="50">
        <f>+[1]EpiParametersTotal!H15</f>
        <v>7</v>
      </c>
      <c r="I15" s="50">
        <f>+[1]EpiParametersTotal!I15</f>
        <v>7</v>
      </c>
      <c r="J15" s="50">
        <f>+[1]EpiParametersTotal!J15</f>
        <v>7</v>
      </c>
      <c r="K15" s="51">
        <f>+[1]EpiParametersTotal!K15</f>
        <v>7</v>
      </c>
      <c r="L15" s="3" t="s">
        <v>34</v>
      </c>
      <c r="M15" s="58">
        <f t="shared" si="0"/>
        <v>7.0000000000000009</v>
      </c>
    </row>
    <row r="16" spans="2:15" ht="15" customHeight="1" x14ac:dyDescent="0.3">
      <c r="B16" s="8" t="s">
        <v>44</v>
      </c>
      <c r="C16" s="50">
        <f>+[1]EpiParametersTotal!C16</f>
        <v>5</v>
      </c>
      <c r="D16" s="50">
        <f>+[1]EpiParametersTotal!D16</f>
        <v>5</v>
      </c>
      <c r="E16" s="50">
        <f>+[1]EpiParametersTotal!E16</f>
        <v>5</v>
      </c>
      <c r="F16" s="50">
        <f>+[1]EpiParametersTotal!F16</f>
        <v>5</v>
      </c>
      <c r="G16" s="50">
        <f>+[1]EpiParametersTotal!G16</f>
        <v>5</v>
      </c>
      <c r="H16" s="50">
        <f>+[1]EpiParametersTotal!H16</f>
        <v>5</v>
      </c>
      <c r="I16" s="50">
        <f>+[1]EpiParametersTotal!I16</f>
        <v>5</v>
      </c>
      <c r="J16" s="50">
        <f>+[1]EpiParametersTotal!J16</f>
        <v>5</v>
      </c>
      <c r="K16" s="51">
        <f>+[1]EpiParametersTotal!K16</f>
        <v>5</v>
      </c>
      <c r="L16" s="3" t="s">
        <v>34</v>
      </c>
      <c r="M16" s="58">
        <f t="shared" si="0"/>
        <v>4.9999999999999991</v>
      </c>
    </row>
    <row r="17" spans="2:13" ht="15" customHeight="1" x14ac:dyDescent="0.3">
      <c r="B17" s="8" t="s">
        <v>45</v>
      </c>
      <c r="C17" s="50">
        <f>+[1]EpiParametersTotal!C17</f>
        <v>11</v>
      </c>
      <c r="D17" s="50">
        <f>+[1]EpiParametersTotal!D17</f>
        <v>11</v>
      </c>
      <c r="E17" s="50">
        <f>+[1]EpiParametersTotal!E17</f>
        <v>11</v>
      </c>
      <c r="F17" s="50">
        <f>+[1]EpiParametersTotal!F17</f>
        <v>11</v>
      </c>
      <c r="G17" s="50">
        <f>+[1]EpiParametersTotal!G17</f>
        <v>11</v>
      </c>
      <c r="H17" s="50">
        <f>+[1]EpiParametersTotal!H17</f>
        <v>11</v>
      </c>
      <c r="I17" s="50">
        <f>+[1]EpiParametersTotal!I17</f>
        <v>11</v>
      </c>
      <c r="J17" s="50">
        <f>+[1]EpiParametersTotal!J17</f>
        <v>11</v>
      </c>
      <c r="K17" s="51">
        <f>+[1]EpiParametersTotal!K17</f>
        <v>11</v>
      </c>
      <c r="L17" s="3" t="s">
        <v>34</v>
      </c>
      <c r="M17" s="58">
        <f t="shared" si="0"/>
        <v>11</v>
      </c>
    </row>
    <row r="18" spans="2:13" ht="15" customHeight="1" x14ac:dyDescent="0.3">
      <c r="B18" s="8" t="s">
        <v>46</v>
      </c>
      <c r="C18" s="50">
        <f>+[1]EpiParametersTotal!C18</f>
        <v>1</v>
      </c>
      <c r="D18" s="50">
        <f>+[1]EpiParametersTotal!D18</f>
        <v>1</v>
      </c>
      <c r="E18" s="50">
        <f>+[1]EpiParametersTotal!E18</f>
        <v>1</v>
      </c>
      <c r="F18" s="50">
        <f>+[1]EpiParametersTotal!F18</f>
        <v>1</v>
      </c>
      <c r="G18" s="50">
        <f>+[1]EpiParametersTotal!G18</f>
        <v>1</v>
      </c>
      <c r="H18" s="50">
        <f>+[1]EpiParametersTotal!H18</f>
        <v>1</v>
      </c>
      <c r="I18" s="50">
        <f>+[1]EpiParametersTotal!I18</f>
        <v>1</v>
      </c>
      <c r="J18" s="50">
        <f>+[1]EpiParametersTotal!J18</f>
        <v>1</v>
      </c>
      <c r="K18" s="51">
        <f>+[1]EpiParametersTotal!K18</f>
        <v>1</v>
      </c>
      <c r="L18" s="3" t="s">
        <v>34</v>
      </c>
      <c r="M18" s="58">
        <f t="shared" si="0"/>
        <v>1</v>
      </c>
    </row>
    <row r="19" spans="2:13" ht="15" customHeight="1" x14ac:dyDescent="0.3">
      <c r="B19" s="8" t="s">
        <v>47</v>
      </c>
      <c r="C19" s="50">
        <f>+[1]EpiParametersTotal!C19</f>
        <v>1</v>
      </c>
      <c r="D19" s="50">
        <f>+[1]EpiParametersTotal!D19</f>
        <v>1</v>
      </c>
      <c r="E19" s="50">
        <f>+[1]EpiParametersTotal!E19</f>
        <v>1</v>
      </c>
      <c r="F19" s="50">
        <f>+[1]EpiParametersTotal!F19</f>
        <v>1</v>
      </c>
      <c r="G19" s="50">
        <f>+[1]EpiParametersTotal!G19</f>
        <v>1</v>
      </c>
      <c r="H19" s="50">
        <f>+[1]EpiParametersTotal!H19</f>
        <v>1</v>
      </c>
      <c r="I19" s="50">
        <f>+[1]EpiParametersTotal!I19</f>
        <v>1</v>
      </c>
      <c r="J19" s="50">
        <f>+[1]EpiParametersTotal!J19</f>
        <v>1</v>
      </c>
      <c r="K19" s="51">
        <f>+[1]EpiParametersTotal!K19</f>
        <v>1</v>
      </c>
      <c r="L19" s="3" t="s">
        <v>32</v>
      </c>
      <c r="M19" s="58">
        <f t="shared" si="0"/>
        <v>1</v>
      </c>
    </row>
    <row r="20" spans="2:13" ht="15" customHeight="1" x14ac:dyDescent="0.3">
      <c r="B20" s="8" t="s">
        <v>48</v>
      </c>
      <c r="C20" s="50">
        <f>+[1]EpiParametersTotal!C20</f>
        <v>3</v>
      </c>
      <c r="D20" s="50">
        <f>+[1]EpiParametersTotal!D20</f>
        <v>3</v>
      </c>
      <c r="E20" s="50">
        <f>+[1]EpiParametersTotal!E20</f>
        <v>3</v>
      </c>
      <c r="F20" s="50">
        <f>+[1]EpiParametersTotal!F20</f>
        <v>3</v>
      </c>
      <c r="G20" s="50">
        <f>+[1]EpiParametersTotal!G20</f>
        <v>3</v>
      </c>
      <c r="H20" s="50">
        <f>+[1]EpiParametersTotal!H20</f>
        <v>3</v>
      </c>
      <c r="I20" s="50">
        <f>+[1]EpiParametersTotal!I20</f>
        <v>3</v>
      </c>
      <c r="J20" s="50">
        <f>+[1]EpiParametersTotal!J20</f>
        <v>3</v>
      </c>
      <c r="K20" s="51">
        <f>+[1]EpiParametersTotal!K20</f>
        <v>3</v>
      </c>
      <c r="L20" s="3" t="s">
        <v>32</v>
      </c>
      <c r="M20" s="58">
        <f t="shared" si="0"/>
        <v>2.9999999999999996</v>
      </c>
    </row>
    <row r="21" spans="2:13" ht="15" customHeight="1" x14ac:dyDescent="0.3">
      <c r="B21" s="8" t="s">
        <v>49</v>
      </c>
      <c r="C21" s="50">
        <f>+[1]EpiParametersTotal!C21</f>
        <v>9</v>
      </c>
      <c r="D21" s="50">
        <f>+[1]EpiParametersTotal!D21</f>
        <v>9</v>
      </c>
      <c r="E21" s="50">
        <f>+[1]EpiParametersTotal!E21</f>
        <v>9</v>
      </c>
      <c r="F21" s="50">
        <f>+[1]EpiParametersTotal!F21</f>
        <v>9</v>
      </c>
      <c r="G21" s="50">
        <f>+[1]EpiParametersTotal!G21</f>
        <v>9</v>
      </c>
      <c r="H21" s="50">
        <f>+[1]EpiParametersTotal!H21</f>
        <v>9</v>
      </c>
      <c r="I21" s="50">
        <f>+[1]EpiParametersTotal!I21</f>
        <v>9</v>
      </c>
      <c r="J21" s="50">
        <f>+[1]EpiParametersTotal!J21</f>
        <v>9</v>
      </c>
      <c r="K21" s="51">
        <f>+[1]EpiParametersTotal!K21</f>
        <v>9</v>
      </c>
      <c r="L21" s="3" t="s">
        <v>29</v>
      </c>
      <c r="M21" s="58">
        <f t="shared" si="0"/>
        <v>9</v>
      </c>
    </row>
    <row r="22" spans="2:13" ht="15" customHeight="1" x14ac:dyDescent="0.3">
      <c r="B22" s="8" t="s">
        <v>50</v>
      </c>
      <c r="C22" s="50">
        <f>+[1]EpiParametersTotal!C22</f>
        <v>14</v>
      </c>
      <c r="D22" s="50">
        <f>+[1]EpiParametersTotal!D22</f>
        <v>14</v>
      </c>
      <c r="E22" s="50">
        <f>+[1]EpiParametersTotal!E22</f>
        <v>14</v>
      </c>
      <c r="F22" s="50">
        <f>+[1]EpiParametersTotal!F22</f>
        <v>14</v>
      </c>
      <c r="G22" s="50">
        <f>+[1]EpiParametersTotal!G22</f>
        <v>14</v>
      </c>
      <c r="H22" s="50">
        <f>+[1]EpiParametersTotal!H22</f>
        <v>14</v>
      </c>
      <c r="I22" s="50">
        <f>+[1]EpiParametersTotal!I22</f>
        <v>14</v>
      </c>
      <c r="J22" s="50">
        <f>+[1]EpiParametersTotal!J22</f>
        <v>14</v>
      </c>
      <c r="K22" s="51">
        <f>+[1]EpiParametersTotal!K22</f>
        <v>14</v>
      </c>
      <c r="L22" s="3" t="s">
        <v>34</v>
      </c>
      <c r="M22" s="58">
        <f t="shared" si="0"/>
        <v>14.000000000000002</v>
      </c>
    </row>
    <row r="23" spans="2:13" ht="15" customHeight="1" thickBot="1" x14ac:dyDescent="0.35">
      <c r="B23" s="10" t="s">
        <v>51</v>
      </c>
      <c r="C23" s="59">
        <f>+[1]EpiParametersTotal!C23</f>
        <v>10</v>
      </c>
      <c r="D23" s="59">
        <f>+[1]EpiParametersTotal!D23</f>
        <v>10</v>
      </c>
      <c r="E23" s="59">
        <f>+[1]EpiParametersTotal!E23</f>
        <v>10</v>
      </c>
      <c r="F23" s="59">
        <f>+[1]EpiParametersTotal!F23</f>
        <v>10</v>
      </c>
      <c r="G23" s="59">
        <f>+[1]EpiParametersTotal!G23</f>
        <v>10</v>
      </c>
      <c r="H23" s="59">
        <f>+[1]EpiParametersTotal!H23</f>
        <v>10</v>
      </c>
      <c r="I23" s="59">
        <f>+[1]EpiParametersTotal!I23</f>
        <v>10</v>
      </c>
      <c r="J23" s="59">
        <f>+[1]EpiParametersTotal!J23</f>
        <v>10</v>
      </c>
      <c r="K23" s="60">
        <f>+[1]EpiParametersTotal!K23</f>
        <v>10</v>
      </c>
      <c r="L23" s="3" t="s">
        <v>34</v>
      </c>
      <c r="M23" s="61">
        <f t="shared" si="0"/>
        <v>9.9999999999999982</v>
      </c>
    </row>
    <row r="24" spans="2:13" x14ac:dyDescent="0.3">
      <c r="M24" s="55"/>
    </row>
    <row r="25" spans="2:13" ht="15.6" x14ac:dyDescent="0.35">
      <c r="B25" s="47" t="s">
        <v>52</v>
      </c>
      <c r="C25" s="3">
        <f t="shared" ref="C25:K25" si="1">+C5*C6</f>
        <v>7.8122541664834959E-4</v>
      </c>
      <c r="D25" s="3">
        <f t="shared" si="1"/>
        <v>2.8534120947212063E-4</v>
      </c>
      <c r="E25" s="3">
        <f t="shared" si="1"/>
        <v>9.0476401326363765E-4</v>
      </c>
      <c r="F25" s="3">
        <f t="shared" si="1"/>
        <v>2.3320888997841478E-3</v>
      </c>
      <c r="G25" s="3">
        <f t="shared" si="1"/>
        <v>3.9490708716015495E-3</v>
      </c>
      <c r="H25" s="3">
        <f t="shared" si="1"/>
        <v>8.7468835578937559E-3</v>
      </c>
      <c r="I25" s="3">
        <f t="shared" si="1"/>
        <v>1.8590840554150004E-2</v>
      </c>
      <c r="J25" s="3">
        <f t="shared" si="1"/>
        <v>4.9724686838462567E-2</v>
      </c>
      <c r="K25" s="3">
        <f t="shared" si="1"/>
        <v>0.18040086756902415</v>
      </c>
      <c r="L25" s="1">
        <f>+SUMPRODUCT($C$25:$K$25,$C$29:$K$29)</f>
        <v>1.7987405508118545E-2</v>
      </c>
    </row>
    <row r="26" spans="2:13" x14ac:dyDescent="0.3">
      <c r="B26" s="1" t="s">
        <v>53</v>
      </c>
      <c r="C26" s="62">
        <f t="shared" ref="C26:K26" si="2">+PRODUCT(C4:C7)</f>
        <v>2.6549229572081579E-5</v>
      </c>
      <c r="D26" s="62">
        <f t="shared" si="2"/>
        <v>4.1107099666367219E-5</v>
      </c>
      <c r="E26" s="62">
        <f t="shared" si="2"/>
        <v>1.5494705191920589E-4</v>
      </c>
      <c r="F26" s="62">
        <f t="shared" si="2"/>
        <v>3.5534094939914252E-4</v>
      </c>
      <c r="G26" s="62">
        <f t="shared" si="2"/>
        <v>7.1083603449115641E-4</v>
      </c>
      <c r="H26" s="62">
        <f t="shared" si="2"/>
        <v>2.2673767847923927E-3</v>
      </c>
      <c r="I26" s="62">
        <f t="shared" si="2"/>
        <v>8.2408552911778163E-3</v>
      </c>
      <c r="J26" s="62">
        <f t="shared" si="2"/>
        <v>2.8367379760366605E-2</v>
      </c>
      <c r="K26" s="62">
        <f t="shared" si="2"/>
        <v>0.11827868118140572</v>
      </c>
      <c r="L26" s="63">
        <f>+SUMPRODUCT($C$26:$K$26,$C$29:$K$29)</f>
        <v>9.9740137638919535E-3</v>
      </c>
    </row>
    <row r="28" spans="2:13" ht="15" thickBot="1" x14ac:dyDescent="0.35">
      <c r="B28" s="1" t="s">
        <v>54</v>
      </c>
      <c r="C28" s="64">
        <v>663435</v>
      </c>
      <c r="D28" s="64">
        <v>681825</v>
      </c>
      <c r="E28" s="64">
        <v>715216</v>
      </c>
      <c r="F28" s="64">
        <v>955530</v>
      </c>
      <c r="G28" s="64">
        <v>1150426</v>
      </c>
      <c r="H28" s="64">
        <v>946404</v>
      </c>
      <c r="I28" s="64">
        <v>685851</v>
      </c>
      <c r="J28" s="64">
        <v>499684</v>
      </c>
      <c r="K28" s="64">
        <v>365023</v>
      </c>
      <c r="L28" s="56">
        <f>+SUM(C28:K28)</f>
        <v>6663394</v>
      </c>
    </row>
    <row r="29" spans="2:13" s="69" customFormat="1" ht="28.5" customHeight="1" thickBot="1" x14ac:dyDescent="0.35">
      <c r="B29" s="65" t="s">
        <v>55</v>
      </c>
      <c r="C29" s="66">
        <f>+C28/$L$28</f>
        <v>9.9564126029467862E-2</v>
      </c>
      <c r="D29" s="67">
        <f t="shared" ref="D29:K29" si="3">+D28/$L$28</f>
        <v>0.10232398084219543</v>
      </c>
      <c r="E29" s="67">
        <f t="shared" si="3"/>
        <v>0.10733509079607179</v>
      </c>
      <c r="F29" s="67">
        <f t="shared" si="3"/>
        <v>0.14339989500845965</v>
      </c>
      <c r="G29" s="67">
        <f t="shared" si="3"/>
        <v>0.1726486532238676</v>
      </c>
      <c r="H29" s="67">
        <f t="shared" si="3"/>
        <v>0.14203032268540627</v>
      </c>
      <c r="I29" s="67">
        <f t="shared" si="3"/>
        <v>0.10292817744230642</v>
      </c>
      <c r="J29" s="67">
        <f t="shared" si="3"/>
        <v>7.4989412302499295E-2</v>
      </c>
      <c r="K29" s="68">
        <f t="shared" si="3"/>
        <v>5.4780341669725667E-2</v>
      </c>
      <c r="L29" s="69">
        <f>+SUM(C29:K29)</f>
        <v>1</v>
      </c>
      <c r="M29" s="70">
        <v>100</v>
      </c>
    </row>
    <row r="30" spans="2:13" x14ac:dyDescent="0.3">
      <c r="M30" s="71"/>
    </row>
    <row r="31" spans="2:13" x14ac:dyDescent="0.3">
      <c r="C31" s="62"/>
      <c r="D31" s="62"/>
      <c r="E31" s="62"/>
      <c r="F31" s="62"/>
      <c r="G31" s="62"/>
      <c r="H31" s="62"/>
      <c r="I31" s="62"/>
      <c r="J31" s="62"/>
      <c r="K31" s="62"/>
    </row>
    <row r="32" spans="2:13" x14ac:dyDescent="0.3">
      <c r="C32" s="62"/>
      <c r="D32" s="62"/>
      <c r="E32" s="62"/>
      <c r="F32" s="62"/>
      <c r="G32" s="62"/>
      <c r="H32" s="62"/>
      <c r="I32" s="62"/>
      <c r="J32" s="62"/>
      <c r="K32" s="6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9600-3E16-4503-9055-3F815528CE35}">
  <dimension ref="A1"/>
  <sheetViews>
    <sheetView workbookViewId="0"/>
  </sheetViews>
  <sheetFormatPr defaultColWidth="11.5546875" defaultRowHeight="14.4" x14ac:dyDescent="0.3"/>
  <sheetData>
    <row r="1" spans="1:1" x14ac:dyDescent="0.3">
      <c r="A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GenP</vt:lpstr>
      <vt:lpstr>IntP</vt:lpstr>
      <vt:lpstr>dynIntP</vt:lpstr>
      <vt:lpstr>iniSt</vt:lpstr>
      <vt:lpstr>EpiP</vt:lpstr>
      <vt:lpstr>transM</vt:lpstr>
      <vt:lpstr>EpiParametersTotal</vt:lpstr>
      <vt:lpstr>travelM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Mauricio</cp:lastModifiedBy>
  <dcterms:created xsi:type="dcterms:W3CDTF">2020-05-03T06:01:09Z</dcterms:created>
  <dcterms:modified xsi:type="dcterms:W3CDTF">2020-06-07T06:45:39Z</dcterms:modified>
</cp:coreProperties>
</file>