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medo\Desktop\"/>
    </mc:Choice>
  </mc:AlternateContent>
  <xr:revisionPtr revIDLastSave="0" documentId="13_ncr:1_{24E48967-4A95-4A83-BAF5-DD620E949906}" xr6:coauthVersionLast="47" xr6:coauthVersionMax="47" xr10:uidLastSave="{00000000-0000-0000-0000-000000000000}"/>
  <bookViews>
    <workbookView xWindow="-110" yWindow="-110" windowWidth="19420" windowHeight="10420" activeTab="5" xr2:uid="{AAD026DC-8DF8-4ACF-B0D6-C2B09E6F4637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1" i="6"/>
  <c r="E11" i="6"/>
  <c r="K8" i="6"/>
  <c r="K9" i="6"/>
  <c r="K10" i="6"/>
  <c r="K7" i="6"/>
  <c r="J10" i="6"/>
  <c r="J9" i="6"/>
  <c r="J8" i="6"/>
  <c r="J7" i="6"/>
  <c r="H8" i="6"/>
  <c r="H9" i="6"/>
  <c r="H10" i="6"/>
  <c r="H7" i="6"/>
  <c r="C21" i="5"/>
  <c r="C20" i="5"/>
  <c r="D15" i="5"/>
  <c r="E15" i="5"/>
  <c r="F15" i="5"/>
  <c r="C15" i="5"/>
  <c r="D13" i="5"/>
  <c r="E13" i="5"/>
  <c r="F13" i="5"/>
  <c r="C13" i="5"/>
  <c r="D8" i="5"/>
  <c r="E8" i="5"/>
  <c r="F8" i="5"/>
  <c r="C8" i="5"/>
  <c r="F7" i="5"/>
  <c r="E7" i="5"/>
  <c r="D7" i="5"/>
  <c r="C7" i="5"/>
  <c r="F6" i="5"/>
  <c r="E6" i="5"/>
  <c r="D6" i="5"/>
  <c r="C6" i="5"/>
  <c r="H10" i="5"/>
  <c r="H11" i="5"/>
  <c r="H12" i="5"/>
  <c r="G10" i="5"/>
  <c r="G11" i="5"/>
  <c r="G12" i="5"/>
  <c r="G15" i="5"/>
  <c r="H15" i="5" s="1"/>
  <c r="G6" i="5"/>
  <c r="H6" i="5" s="1"/>
  <c r="G7" i="5"/>
  <c r="H7" i="5" s="1"/>
  <c r="G8" i="5"/>
  <c r="H8" i="5" s="1"/>
  <c r="H5" i="5"/>
  <c r="G5" i="5"/>
  <c r="F5" i="4"/>
  <c r="F6" i="4"/>
  <c r="F7" i="4"/>
  <c r="F8" i="4"/>
  <c r="F9" i="4"/>
  <c r="F4" i="4"/>
  <c r="E5" i="4"/>
  <c r="E6" i="4"/>
  <c r="E7" i="4"/>
  <c r="E8" i="4"/>
  <c r="E9" i="4"/>
  <c r="E4" i="4"/>
  <c r="D5" i="4"/>
  <c r="D6" i="4"/>
  <c r="D7" i="4"/>
  <c r="D8" i="4"/>
  <c r="D9" i="4"/>
  <c r="D4" i="4"/>
  <c r="C13" i="3"/>
  <c r="C12" i="3"/>
  <c r="G2" i="3"/>
  <c r="G11" i="3"/>
  <c r="G4" i="3"/>
  <c r="G3" i="3"/>
  <c r="G5" i="3"/>
  <c r="G6" i="3"/>
  <c r="G7" i="3"/>
  <c r="G8" i="3"/>
  <c r="G9" i="3"/>
  <c r="G10" i="3"/>
  <c r="G4" i="2"/>
  <c r="F4" i="2"/>
  <c r="E4" i="2"/>
  <c r="D4" i="2"/>
  <c r="D5" i="2"/>
  <c r="E7" i="1"/>
  <c r="G3" i="2"/>
  <c r="C5" i="2"/>
  <c r="F10" i="1"/>
  <c r="E10" i="1"/>
  <c r="D10" i="1"/>
  <c r="C10" i="1"/>
  <c r="I7" i="1"/>
  <c r="G7" i="1"/>
  <c r="F7" i="1"/>
  <c r="D7" i="1"/>
  <c r="C7" i="1"/>
  <c r="H7" i="1"/>
  <c r="E5" i="2" l="1"/>
  <c r="D6" i="2"/>
  <c r="C6" i="2"/>
  <c r="F5" i="2" l="1"/>
  <c r="F6" i="2" s="1"/>
  <c r="G5" i="2"/>
  <c r="H6" i="2" s="1"/>
  <c r="E6" i="2"/>
  <c r="G6" i="2" s="1"/>
</calcChain>
</file>

<file path=xl/sharedStrings.xml><?xml version="1.0" encoding="utf-8"?>
<sst xmlns="http://schemas.openxmlformats.org/spreadsheetml/2006/main" count="82" uniqueCount="81">
  <si>
    <t>SUMAR</t>
  </si>
  <si>
    <t>SUMAR SI</t>
  </si>
  <si>
    <t>PROMEDIO</t>
  </si>
  <si>
    <t>MAX</t>
  </si>
  <si>
    <t>MIN</t>
  </si>
  <si>
    <t>SI</t>
  </si>
  <si>
    <t>CONTAR</t>
  </si>
  <si>
    <t>XP</t>
  </si>
  <si>
    <t>CONTARA</t>
  </si>
  <si>
    <t>ALEATORIA</t>
  </si>
  <si>
    <t>DERECHA</t>
  </si>
  <si>
    <t>IZQUIERDA</t>
  </si>
  <si>
    <t>RAUL LOPEZ</t>
  </si>
  <si>
    <t>COEF. DE INFLACION</t>
  </si>
  <si>
    <t>VENTAS</t>
  </si>
  <si>
    <t>COSTO</t>
  </si>
  <si>
    <t>MARGEN</t>
  </si>
  <si>
    <t>MAYO</t>
  </si>
  <si>
    <t>JUNIO</t>
  </si>
  <si>
    <t>JULIO</t>
  </si>
  <si>
    <t>AGOSTO</t>
  </si>
  <si>
    <t>TOTAL</t>
  </si>
  <si>
    <t>Nombre y Apellido</t>
  </si>
  <si>
    <t>Altura</t>
  </si>
  <si>
    <t>Fecha de Nac.</t>
  </si>
  <si>
    <t>Sueldo</t>
  </si>
  <si>
    <t>N°</t>
  </si>
  <si>
    <t>Promedio de Alturas</t>
  </si>
  <si>
    <t>Altura Maxima</t>
  </si>
  <si>
    <t>juanito perez</t>
  </si>
  <si>
    <t>edgardo diaz</t>
  </si>
  <si>
    <t>esteban romualdo</t>
  </si>
  <si>
    <t>ricardo gordillo</t>
  </si>
  <si>
    <t>Porc. Premio</t>
  </si>
  <si>
    <t>Sueldo a Cobrar</t>
  </si>
  <si>
    <t>Titulo</t>
  </si>
  <si>
    <t>Costo por pagina</t>
  </si>
  <si>
    <t>Precio</t>
  </si>
  <si>
    <t>Todos teniamos veinte os</t>
  </si>
  <si>
    <t>Entrevista</t>
  </si>
  <si>
    <t>Opiniones de un payaso</t>
  </si>
  <si>
    <t>El pan del dia</t>
  </si>
  <si>
    <t>Como estar bien</t>
  </si>
  <si>
    <t xml:space="preserve">Retrato de un pescador    </t>
  </si>
  <si>
    <t>IMPRENTA Y LIBRERÍA "LUIS"</t>
  </si>
  <si>
    <t>Ganancia</t>
  </si>
  <si>
    <t>Páginas</t>
  </si>
  <si>
    <t>La Castellana S.A.</t>
  </si>
  <si>
    <t>Trimestre 1</t>
  </si>
  <si>
    <t>Trimestre 2</t>
  </si>
  <si>
    <t>Trimestre 3</t>
  </si>
  <si>
    <t>Trimestre 4</t>
  </si>
  <si>
    <t>Total Anual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</si>
  <si>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</si>
  <si>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</si>
  <si>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</si>
  <si>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</si>
  <si>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</si>
  <si>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</si>
  <si>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</si>
  <si>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</si>
  <si>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</si>
  <si>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</si>
  <si>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</si>
  <si>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</si>
  <si>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</si>
  <si>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</si>
  <si>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Descrip.</t>
  </si>
  <si>
    <t>Dep. A</t>
  </si>
  <si>
    <t>Dep. B</t>
  </si>
  <si>
    <t>Dep. C</t>
  </si>
  <si>
    <t>Total</t>
  </si>
  <si>
    <t>Comprar</t>
  </si>
  <si>
    <t>Promedio</t>
  </si>
  <si>
    <t>Arandela</t>
  </si>
  <si>
    <t>Tuerca</t>
  </si>
  <si>
    <t>Tornillo</t>
  </si>
  <si>
    <t>Tenaza</t>
  </si>
  <si>
    <t>STOCK DE ARTICULOS</t>
  </si>
  <si>
    <t>Código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</si>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</sst>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8" xfId="0" applyBorder="1"/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2" fontId="0" fillId="0" borderId="1" xfId="0" applyNumberFormat="1" applyBorder="1"/>
    <xf numFmtId="0" fontId="0" fillId="0" borderId="12" xfId="0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0" fontId="0" fillId="0" borderId="14" xfId="0" applyBorder="1"/>
    <xf numFmtId="2" fontId="0" fillId="0" borderId="14" xfId="0" applyNumberFormat="1" applyBorder="1"/>
    <xf numFmtId="0" fontId="0" fillId="0" borderId="4" xfId="0" applyBorder="1" applyAlignment="1">
      <alignment horizontal="center" vertical="center"/>
    </xf>
    <xf numFmtId="44" fontId="0" fillId="0" borderId="10" xfId="0" applyNumberFormat="1" applyBorder="1"/>
    <xf numFmtId="164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44" fontId="0" fillId="0" borderId="15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4" fontId="0" fillId="0" borderId="1" xfId="1" applyFont="1" applyBorder="1" applyAlignment="1">
      <alignment horizontal="left" vertical="top"/>
    </xf>
    <xf numFmtId="44" fontId="0" fillId="0" borderId="1" xfId="1" applyFont="1" applyBorder="1" applyAlignment="1">
      <alignment horizontal="left" vertical="top" wrapText="1"/>
    </xf>
    <xf numFmtId="44" fontId="0" fillId="0" borderId="13" xfId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4" xfId="0" applyFont="1" applyBorder="1"/>
    <xf numFmtId="0" fontId="5" fillId="0" borderId="14" xfId="0" applyFont="1" applyBorder="1" applyAlignment="1">
      <alignment vertical="top"/>
    </xf>
    <xf numFmtId="3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4" fontId="5" fillId="0" borderId="1" xfId="1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BAE5-46C5-4291-8AE3-D7EE98F9A221}">
  <dimension ref="B2:I11"/>
  <sheetViews>
    <sheetView workbookViewId="0">
      <selection activeCell="D7" sqref="D7"/>
    </sheetView>
  </sheetViews>
  <sheetFormatPr baseColWidth="10" defaultRowHeight="14.5" x14ac:dyDescent="0.35"/>
  <cols>
    <col min="5" max="5" width="13.26953125" bestFit="1" customWidth="1"/>
    <col min="8" max="8" width="14.26953125" customWidth="1"/>
  </cols>
  <sheetData>
    <row r="2" spans="2:9" x14ac:dyDescent="0.35">
      <c r="B2" s="2">
        <v>4</v>
      </c>
    </row>
    <row r="3" spans="2:9" x14ac:dyDescent="0.35">
      <c r="B3" s="2" t="s">
        <v>7</v>
      </c>
    </row>
    <row r="4" spans="2:9" x14ac:dyDescent="0.35">
      <c r="B4" s="2">
        <v>5</v>
      </c>
    </row>
    <row r="5" spans="2:9" x14ac:dyDescent="0.35">
      <c r="B5" s="2" t="s">
        <v>12</v>
      </c>
    </row>
    <row r="6" spans="2:9" x14ac:dyDescent="0.35">
      <c r="B6" s="2">
        <v>-3</v>
      </c>
    </row>
    <row r="7" spans="2:9" x14ac:dyDescent="0.35">
      <c r="C7" s="3">
        <f>SUM(B2:B6)</f>
        <v>6</v>
      </c>
      <c r="D7" s="3">
        <f>SUMIF(B2:B6,"&gt;0")</f>
        <v>9</v>
      </c>
      <c r="E7" s="4">
        <f>AVERAGE(B2:B6)</f>
        <v>2</v>
      </c>
      <c r="F7" s="3">
        <f>MAX(B2:B6)</f>
        <v>5</v>
      </c>
      <c r="G7" s="3">
        <f>MIN(B2:B6)</f>
        <v>-3</v>
      </c>
      <c r="H7" s="3" t="str">
        <f>IF(E7&gt;=4,"APROBADOS","DESAPROBADOS")</f>
        <v>DESAPROBADOS</v>
      </c>
      <c r="I7" s="3">
        <f>COUNT(B2:B6)</f>
        <v>3</v>
      </c>
    </row>
    <row r="8" spans="2:9" x14ac:dyDescent="0.35">
      <c r="C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3" t="s">
        <v>6</v>
      </c>
    </row>
    <row r="10" spans="2:9" x14ac:dyDescent="0.35">
      <c r="C10" s="3">
        <f>COUNTA(B2:B6)</f>
        <v>5</v>
      </c>
      <c r="D10" s="3">
        <f ca="1">RANDBETWEEN(10,52)</f>
        <v>38</v>
      </c>
      <c r="E10" t="str">
        <f>RIGHT(B5,3)</f>
        <v>PEZ</v>
      </c>
      <c r="F10" t="str">
        <f>LEFT(B5,3)</f>
        <v>RAU</v>
      </c>
    </row>
    <row r="11" spans="2:9" x14ac:dyDescent="0.35">
      <c r="C11" s="3" t="s">
        <v>8</v>
      </c>
      <c r="D11" s="3" t="s">
        <v>9</v>
      </c>
      <c r="E11" t="s">
        <v>10</v>
      </c>
      <c r="F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B1E1-B205-4C21-AFF8-FC33E75A0FF2}">
  <dimension ref="A1:H6"/>
  <sheetViews>
    <sheetView workbookViewId="0">
      <selection activeCell="F5" sqref="F5"/>
    </sheetView>
  </sheetViews>
  <sheetFormatPr baseColWidth="10" defaultRowHeight="14.5" x14ac:dyDescent="0.35"/>
  <cols>
    <col min="1" max="1" width="21.90625" customWidth="1"/>
    <col min="2" max="2" width="1.36328125" customWidth="1"/>
    <col min="3" max="3" width="12.54296875" bestFit="1" customWidth="1"/>
    <col min="4" max="4" width="15.08984375" bestFit="1" customWidth="1"/>
    <col min="5" max="6" width="12.54296875" bestFit="1" customWidth="1"/>
    <col min="7" max="7" width="14.08984375" bestFit="1" customWidth="1"/>
    <col min="8" max="8" width="12.54296875" bestFit="1" customWidth="1"/>
  </cols>
  <sheetData>
    <row r="1" spans="1:8" ht="15" thickBot="1" x14ac:dyDescent="0.4"/>
    <row r="2" spans="1:8" ht="27.5" customHeight="1" x14ac:dyDescent="0.35">
      <c r="A2" s="17"/>
      <c r="B2" s="18"/>
      <c r="C2" s="19" t="s">
        <v>17</v>
      </c>
      <c r="D2" s="19" t="s">
        <v>18</v>
      </c>
      <c r="E2" s="19" t="s">
        <v>19</v>
      </c>
      <c r="F2" s="19" t="s">
        <v>20</v>
      </c>
      <c r="G2" s="20" t="s">
        <v>21</v>
      </c>
    </row>
    <row r="3" spans="1:8" ht="28.5" customHeight="1" x14ac:dyDescent="0.35">
      <c r="A3" s="15" t="s">
        <v>13</v>
      </c>
      <c r="C3" s="3"/>
      <c r="D3" s="7">
        <v>0.25</v>
      </c>
      <c r="E3" s="7">
        <v>0.3</v>
      </c>
      <c r="F3" s="7">
        <v>0.35</v>
      </c>
      <c r="G3" s="9">
        <f>D3+E3+F3</f>
        <v>0.9</v>
      </c>
    </row>
    <row r="4" spans="1:8" ht="29" customHeight="1" x14ac:dyDescent="0.35">
      <c r="A4" s="15" t="s">
        <v>14</v>
      </c>
      <c r="C4" s="5">
        <v>230000</v>
      </c>
      <c r="D4" s="5">
        <f>C4+(C4*D3)</f>
        <v>287500</v>
      </c>
      <c r="E4" s="5">
        <f>D4+(D4*E3)</f>
        <v>373750</v>
      </c>
      <c r="F4" s="5">
        <f>E4+(E4*F3)</f>
        <v>504562.5</v>
      </c>
      <c r="G4" s="10">
        <f>C4+D4+E4+F4</f>
        <v>1395812.5</v>
      </c>
    </row>
    <row r="5" spans="1:8" ht="29" customHeight="1" x14ac:dyDescent="0.35">
      <c r="A5" s="15" t="s">
        <v>15</v>
      </c>
      <c r="C5" s="6">
        <f>C4*0.4</f>
        <v>92000</v>
      </c>
      <c r="D5" s="6">
        <f>D4*0.4</f>
        <v>115000</v>
      </c>
      <c r="E5" s="6">
        <f>E4*0.4</f>
        <v>149500</v>
      </c>
      <c r="F5" s="6">
        <f>F4*0.4</f>
        <v>201825</v>
      </c>
      <c r="G5" s="11">
        <f>C5+D5+E5+F5</f>
        <v>558325</v>
      </c>
    </row>
    <row r="6" spans="1:8" ht="29.5" customHeight="1" thickBot="1" x14ac:dyDescent="0.4">
      <c r="A6" s="16" t="s">
        <v>16</v>
      </c>
      <c r="B6" s="12"/>
      <c r="C6" s="13">
        <f>C4-C5</f>
        <v>138000</v>
      </c>
      <c r="D6" s="13">
        <f>D4-D5</f>
        <v>172500</v>
      </c>
      <c r="E6" s="13">
        <f>E4-E5</f>
        <v>224250</v>
      </c>
      <c r="F6" s="13">
        <f>F4-F5</f>
        <v>302737.5</v>
      </c>
      <c r="G6" s="14">
        <f>C6+D6+E6+F6</f>
        <v>837487.5</v>
      </c>
      <c r="H6" s="6">
        <f>G4-G5</f>
        <v>837487.5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D4A7-C75B-467E-AA89-C97B3E043F66}">
  <dimension ref="A1:G13"/>
  <sheetViews>
    <sheetView workbookViewId="0">
      <selection activeCell="D13" sqref="D13"/>
    </sheetView>
  </sheetViews>
  <sheetFormatPr baseColWidth="10" defaultRowHeight="14.5" x14ac:dyDescent="0.35"/>
  <cols>
    <col min="1" max="1" width="3.81640625" customWidth="1"/>
    <col min="2" max="2" width="20.6328125" customWidth="1"/>
    <col min="3" max="3" width="10.6328125" customWidth="1"/>
    <col min="4" max="4" width="14.6328125" customWidth="1"/>
    <col min="5" max="5" width="12.6328125" customWidth="1"/>
    <col min="6" max="6" width="11.6328125" customWidth="1"/>
    <col min="7" max="7" width="14.6328125" customWidth="1"/>
  </cols>
  <sheetData>
    <row r="1" spans="1:7" ht="20" customHeight="1" x14ac:dyDescent="0.35">
      <c r="A1" s="22" t="s">
        <v>26</v>
      </c>
      <c r="B1" s="8" t="s">
        <v>22</v>
      </c>
      <c r="C1" s="8" t="s">
        <v>23</v>
      </c>
      <c r="D1" s="8" t="s">
        <v>24</v>
      </c>
      <c r="E1" s="30" t="s">
        <v>25</v>
      </c>
      <c r="F1" s="8" t="s">
        <v>33</v>
      </c>
      <c r="G1" s="34" t="s">
        <v>34</v>
      </c>
    </row>
    <row r="2" spans="1:7" x14ac:dyDescent="0.35">
      <c r="A2" s="23">
        <v>1</v>
      </c>
      <c r="B2" s="2" t="s">
        <v>29</v>
      </c>
      <c r="C2" s="21">
        <v>1.7</v>
      </c>
      <c r="D2" s="36">
        <v>35089</v>
      </c>
      <c r="E2" s="31">
        <v>500</v>
      </c>
      <c r="F2" s="37">
        <v>0.2</v>
      </c>
      <c r="G2" s="35">
        <f>E2+(E2*F2)</f>
        <v>600</v>
      </c>
    </row>
    <row r="3" spans="1:7" x14ac:dyDescent="0.35">
      <c r="A3" s="23">
        <v>2</v>
      </c>
      <c r="B3" s="2" t="s">
        <v>30</v>
      </c>
      <c r="C3" s="21">
        <v>2</v>
      </c>
      <c r="D3" s="27">
        <v>0</v>
      </c>
      <c r="E3" s="31">
        <v>500</v>
      </c>
      <c r="F3" s="37">
        <v>0.3</v>
      </c>
      <c r="G3" s="35">
        <f t="shared" ref="G3:G10" si="0">E3+(E3*F3)</f>
        <v>650</v>
      </c>
    </row>
    <row r="4" spans="1:7" x14ac:dyDescent="0.35">
      <c r="A4" s="23">
        <v>3</v>
      </c>
      <c r="B4" s="2" t="s">
        <v>31</v>
      </c>
      <c r="C4" s="21">
        <v>1.8</v>
      </c>
      <c r="D4" s="27">
        <v>0</v>
      </c>
      <c r="E4" s="31">
        <v>500</v>
      </c>
      <c r="F4" s="37">
        <v>0.5</v>
      </c>
      <c r="G4" s="35">
        <f>E4+(E4*F4)</f>
        <v>750</v>
      </c>
    </row>
    <row r="5" spans="1:7" x14ac:dyDescent="0.35">
      <c r="A5" s="23">
        <v>4</v>
      </c>
      <c r="B5" s="2" t="s">
        <v>32</v>
      </c>
      <c r="C5" s="21">
        <v>1.65</v>
      </c>
      <c r="D5" s="27">
        <v>0</v>
      </c>
      <c r="E5" s="31">
        <v>500</v>
      </c>
      <c r="F5" s="37">
        <v>0.4</v>
      </c>
      <c r="G5" s="35">
        <f t="shared" si="0"/>
        <v>700</v>
      </c>
    </row>
    <row r="6" spans="1:7" x14ac:dyDescent="0.35">
      <c r="A6" s="23">
        <v>5</v>
      </c>
      <c r="B6" s="2"/>
      <c r="C6" s="21"/>
      <c r="D6" s="27"/>
      <c r="E6" s="31">
        <v>500</v>
      </c>
      <c r="F6" s="37">
        <v>0.3</v>
      </c>
      <c r="G6" s="35">
        <f t="shared" si="0"/>
        <v>650</v>
      </c>
    </row>
    <row r="7" spans="1:7" x14ac:dyDescent="0.35">
      <c r="A7" s="23">
        <v>6</v>
      </c>
      <c r="B7" s="2"/>
      <c r="C7" s="21"/>
      <c r="D7" s="27"/>
      <c r="E7" s="31">
        <v>500</v>
      </c>
      <c r="F7" s="37">
        <v>0.2</v>
      </c>
      <c r="G7" s="35">
        <f t="shared" si="0"/>
        <v>600</v>
      </c>
    </row>
    <row r="8" spans="1:7" x14ac:dyDescent="0.35">
      <c r="A8" s="23">
        <v>7</v>
      </c>
      <c r="B8" s="2"/>
      <c r="C8" s="21"/>
      <c r="D8" s="27"/>
      <c r="E8" s="31">
        <v>500</v>
      </c>
      <c r="F8" s="37">
        <v>0.3</v>
      </c>
      <c r="G8" s="35">
        <f t="shared" si="0"/>
        <v>650</v>
      </c>
    </row>
    <row r="9" spans="1:7" x14ac:dyDescent="0.35">
      <c r="A9" s="23">
        <v>8</v>
      </c>
      <c r="B9" s="2"/>
      <c r="C9" s="21"/>
      <c r="D9" s="27"/>
      <c r="E9" s="31">
        <v>500</v>
      </c>
      <c r="F9" s="37">
        <v>0.3</v>
      </c>
      <c r="G9" s="35">
        <f t="shared" si="0"/>
        <v>650</v>
      </c>
    </row>
    <row r="10" spans="1:7" x14ac:dyDescent="0.35">
      <c r="A10" s="23">
        <v>9</v>
      </c>
      <c r="B10" s="2"/>
      <c r="C10" s="21"/>
      <c r="D10" s="27"/>
      <c r="E10" s="31">
        <v>500</v>
      </c>
      <c r="F10" s="37">
        <v>0.3</v>
      </c>
      <c r="G10" s="35">
        <f t="shared" si="0"/>
        <v>650</v>
      </c>
    </row>
    <row r="11" spans="1:7" ht="15" thickBot="1" x14ac:dyDescent="0.4">
      <c r="A11" s="24">
        <v>10</v>
      </c>
      <c r="B11" s="25"/>
      <c r="C11" s="26"/>
      <c r="D11" s="28"/>
      <c r="E11" s="38">
        <v>500</v>
      </c>
      <c r="F11" s="39">
        <v>0.3</v>
      </c>
      <c r="G11" s="40">
        <f>E11+(E11*F11)</f>
        <v>650</v>
      </c>
    </row>
    <row r="12" spans="1:7" x14ac:dyDescent="0.35">
      <c r="B12" s="32" t="s">
        <v>27</v>
      </c>
      <c r="C12" s="33">
        <f>AVERAGE(C2:C11)</f>
        <v>1.7875000000000001</v>
      </c>
    </row>
    <row r="13" spans="1:7" x14ac:dyDescent="0.35">
      <c r="B13" s="1" t="s">
        <v>28</v>
      </c>
      <c r="C13" s="29">
        <f>MAX(C2:C11)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DB39-C843-4E21-BF34-3BB55B236F2D}">
  <dimension ref="B1:F9"/>
  <sheetViews>
    <sheetView workbookViewId="0">
      <selection activeCell="H4" sqref="H4"/>
    </sheetView>
  </sheetViews>
  <sheetFormatPr baseColWidth="10" defaultRowHeight="14.5" x14ac:dyDescent="0.35"/>
  <cols>
    <col min="2" max="2" width="20.90625" customWidth="1"/>
    <col min="3" max="3" width="10.453125" customWidth="1"/>
    <col min="4" max="4" width="12.1796875" customWidth="1"/>
    <col min="5" max="5" width="10.08984375" customWidth="1"/>
    <col min="6" max="6" width="11.7265625" customWidth="1"/>
  </cols>
  <sheetData>
    <row r="1" spans="2:6" x14ac:dyDescent="0.35">
      <c r="B1" s="45" t="s">
        <v>44</v>
      </c>
      <c r="C1" s="45"/>
      <c r="D1" s="45"/>
      <c r="E1" s="45"/>
      <c r="F1" s="45"/>
    </row>
    <row r="2" spans="2:6" x14ac:dyDescent="0.35">
      <c r="B2" s="46"/>
      <c r="C2" s="46"/>
      <c r="D2" s="46"/>
      <c r="E2" s="46"/>
      <c r="F2" s="46"/>
    </row>
    <row r="3" spans="2:6" s="42" customFormat="1" ht="35" customHeight="1" x14ac:dyDescent="0.35">
      <c r="B3" s="43" t="s">
        <v>35</v>
      </c>
      <c r="C3" s="44" t="s">
        <v>46</v>
      </c>
      <c r="D3" s="44" t="s">
        <v>36</v>
      </c>
      <c r="E3" s="42" t="s">
        <v>45</v>
      </c>
      <c r="F3" s="43" t="s">
        <v>37</v>
      </c>
    </row>
    <row r="4" spans="2:6" ht="29" x14ac:dyDescent="0.35">
      <c r="B4" s="44" t="s">
        <v>38</v>
      </c>
      <c r="C4" s="44">
        <v>201</v>
      </c>
      <c r="D4" s="48">
        <f>0.5*1.1</f>
        <v>0.55000000000000004</v>
      </c>
      <c r="E4" s="49">
        <f>D4*0.5</f>
        <v>0.27500000000000002</v>
      </c>
      <c r="F4" s="47">
        <f>C4*D4+E4*C4</f>
        <v>165.82500000000002</v>
      </c>
    </row>
    <row r="5" spans="2:6" ht="25.5" customHeight="1" x14ac:dyDescent="0.35">
      <c r="B5" s="44" t="s">
        <v>43</v>
      </c>
      <c r="C5" s="44">
        <v>304</v>
      </c>
      <c r="D5" s="48">
        <f t="shared" ref="D5:D9" si="0">0.5*1.1</f>
        <v>0.55000000000000004</v>
      </c>
      <c r="E5" s="49">
        <f t="shared" ref="E5:E9" si="1">D5*0.5</f>
        <v>0.27500000000000002</v>
      </c>
      <c r="F5" s="47">
        <f t="shared" ref="F5:F9" si="2">C5*D5+E5*C5</f>
        <v>250.8</v>
      </c>
    </row>
    <row r="6" spans="2:6" ht="25" customHeight="1" x14ac:dyDescent="0.35">
      <c r="B6" s="44" t="s">
        <v>39</v>
      </c>
      <c r="C6" s="44">
        <v>158</v>
      </c>
      <c r="D6" s="48">
        <f t="shared" si="0"/>
        <v>0.55000000000000004</v>
      </c>
      <c r="E6" s="49">
        <f t="shared" si="1"/>
        <v>0.27500000000000002</v>
      </c>
      <c r="F6" s="47">
        <f t="shared" si="2"/>
        <v>130.35000000000002</v>
      </c>
    </row>
    <row r="7" spans="2:6" ht="26" customHeight="1" x14ac:dyDescent="0.35">
      <c r="B7" s="44" t="s">
        <v>40</v>
      </c>
      <c r="C7" s="44">
        <v>209</v>
      </c>
      <c r="D7" s="48">
        <f t="shared" si="0"/>
        <v>0.55000000000000004</v>
      </c>
      <c r="E7" s="49">
        <f t="shared" si="1"/>
        <v>0.27500000000000002</v>
      </c>
      <c r="F7" s="47">
        <f t="shared" si="2"/>
        <v>172.42500000000001</v>
      </c>
    </row>
    <row r="8" spans="2:6" ht="20" customHeight="1" x14ac:dyDescent="0.35">
      <c r="B8" s="44" t="s">
        <v>41</v>
      </c>
      <c r="C8" s="44">
        <v>65</v>
      </c>
      <c r="D8" s="48">
        <f t="shared" si="0"/>
        <v>0.55000000000000004</v>
      </c>
      <c r="E8" s="49">
        <f t="shared" si="1"/>
        <v>0.27500000000000002</v>
      </c>
      <c r="F8" s="47">
        <f t="shared" si="2"/>
        <v>53.625</v>
      </c>
    </row>
    <row r="9" spans="2:6" ht="25" customHeight="1" x14ac:dyDescent="0.35">
      <c r="B9" s="44" t="s">
        <v>42</v>
      </c>
      <c r="C9" s="44">
        <v>152</v>
      </c>
      <c r="D9" s="48">
        <f t="shared" si="0"/>
        <v>0.55000000000000004</v>
      </c>
      <c r="E9" s="49">
        <f t="shared" si="1"/>
        <v>0.27500000000000002</v>
      </c>
      <c r="F9" s="47">
        <f t="shared" si="2"/>
        <v>125.4</v>
      </c>
    </row>
  </sheetData>
  <mergeCells count="1">
    <mergeCell ref="B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5366-3AC2-4D7D-86C9-3F4A7AE614D0}">
  <dimension ref="B2:H21"/>
  <sheetViews>
    <sheetView topLeftCell="A13" workbookViewId="0">
      <selection activeCell="B20" sqref="B20"/>
    </sheetView>
  </sheetViews>
  <sheetFormatPr baseColWidth="10" defaultRowHeight="14.5" x14ac:dyDescent="0.35"/>
  <cols>
    <col min="2" max="2" width="25.6328125" customWidth="1"/>
    <col min="3" max="7" width="12.54296875" bestFit="1" customWidth="1"/>
    <col min="8" max="8" width="14.81640625" bestFit="1" customWidth="1"/>
  </cols>
  <sheetData>
    <row r="2" spans="2:8" ht="29.5" customHeight="1" x14ac:dyDescent="0.35">
      <c r="B2" s="53" t="s">
        <v>47</v>
      </c>
      <c r="C2" s="54"/>
      <c r="D2" s="54"/>
      <c r="E2" s="54"/>
      <c r="F2" s="54"/>
      <c r="G2" s="54"/>
      <c r="H2" s="55"/>
    </row>
    <row r="3" spans="2:8" ht="29.5" customHeight="1" thickBot="1" x14ac:dyDescent="0.4">
      <c r="B3" s="56"/>
      <c r="C3" s="51" t="s">
        <v>48</v>
      </c>
      <c r="D3" s="51" t="s">
        <v>49</v>
      </c>
      <c r="E3" s="51" t="s">
        <v>50</v>
      </c>
      <c r="F3" s="51" t="s">
        <v>51</v>
      </c>
      <c r="G3" s="51" t="s">
        <v>52</v>
      </c>
      <c r="H3" s="52" t="s">
        <v>53</v>
      </c>
    </row>
    <row r="4" spans="2:8" s="41" customFormat="1" ht="25" customHeight="1" thickTop="1" x14ac:dyDescent="0.35">
      <c r="B4" s="57"/>
      <c r="C4" s="57"/>
      <c r="D4" s="57"/>
      <c r="E4" s="57"/>
      <c r="F4" s="57"/>
      <c r="G4" s="57"/>
      <c r="H4" s="57"/>
    </row>
    <row r="5" spans="2:8" ht="25" customHeight="1" x14ac:dyDescent="0.35">
      <c r="B5" s="50" t="s">
        <v>54</v>
      </c>
      <c r="C5" s="58">
        <v>3592</v>
      </c>
      <c r="D5" s="58">
        <v>4390</v>
      </c>
      <c r="E5" s="58">
        <v>3192</v>
      </c>
      <c r="F5" s="58">
        <v>4789</v>
      </c>
      <c r="G5" s="58">
        <f>C5+D5+E5+F5</f>
        <v>15963</v>
      </c>
      <c r="H5" s="59">
        <f>G5/4</f>
        <v>3990.75</v>
      </c>
    </row>
    <row r="6" spans="2:8" ht="25" customHeight="1" x14ac:dyDescent="0.35">
      <c r="B6" s="50" t="s">
        <v>55</v>
      </c>
      <c r="C6" s="60">
        <f>C5*C17</f>
        <v>143680</v>
      </c>
      <c r="D6" s="60">
        <f>D5*C17</f>
        <v>175600</v>
      </c>
      <c r="E6" s="60">
        <f>E5*C17</f>
        <v>127680</v>
      </c>
      <c r="F6" s="60">
        <f>F5*C17</f>
        <v>191560</v>
      </c>
      <c r="G6" s="60">
        <f t="shared" ref="G6:G15" si="0">C6+D6+E6+F6</f>
        <v>638520</v>
      </c>
      <c r="H6" s="60">
        <f t="shared" ref="H6:H15" si="1">G6/4</f>
        <v>159630</v>
      </c>
    </row>
    <row r="7" spans="2:8" ht="25" customHeight="1" x14ac:dyDescent="0.35">
      <c r="B7" s="50" t="s">
        <v>56</v>
      </c>
      <c r="C7" s="60">
        <f>C5*C18</f>
        <v>89800</v>
      </c>
      <c r="D7" s="60">
        <f>D5*C18</f>
        <v>109750</v>
      </c>
      <c r="E7" s="60">
        <f>E5*C18</f>
        <v>79800</v>
      </c>
      <c r="F7" s="60">
        <f>F5*C18</f>
        <v>119725</v>
      </c>
      <c r="G7" s="60">
        <f t="shared" si="0"/>
        <v>399075</v>
      </c>
      <c r="H7" s="60">
        <f t="shared" si="1"/>
        <v>99768.75</v>
      </c>
    </row>
    <row r="8" spans="2:8" ht="25" customHeight="1" x14ac:dyDescent="0.35">
      <c r="B8" s="50" t="s">
        <v>57</v>
      </c>
      <c r="C8" s="60">
        <f>C6-C7</f>
        <v>53880</v>
      </c>
      <c r="D8" s="60">
        <f t="shared" ref="D8:F8" si="2">D6-D7</f>
        <v>65850</v>
      </c>
      <c r="E8" s="60">
        <f t="shared" si="2"/>
        <v>47880</v>
      </c>
      <c r="F8" s="60">
        <f t="shared" si="2"/>
        <v>71835</v>
      </c>
      <c r="G8" s="60">
        <f t="shared" si="0"/>
        <v>239445</v>
      </c>
      <c r="H8" s="60">
        <f t="shared" si="1"/>
        <v>59861.25</v>
      </c>
    </row>
    <row r="9" spans="2:8" ht="25" customHeight="1" x14ac:dyDescent="0.35">
      <c r="B9" s="50"/>
      <c r="C9" s="50"/>
      <c r="D9" s="50"/>
      <c r="E9" s="50"/>
      <c r="F9" s="50"/>
      <c r="G9" s="61"/>
      <c r="H9" s="50"/>
    </row>
    <row r="10" spans="2:8" ht="25" customHeight="1" x14ac:dyDescent="0.35">
      <c r="B10" s="50" t="s">
        <v>58</v>
      </c>
      <c r="C10" s="60">
        <v>8000</v>
      </c>
      <c r="D10" s="60">
        <v>8000</v>
      </c>
      <c r="E10" s="60">
        <v>9000</v>
      </c>
      <c r="F10" s="60">
        <v>9000</v>
      </c>
      <c r="G10" s="60">
        <f t="shared" si="0"/>
        <v>34000</v>
      </c>
      <c r="H10" s="60">
        <f t="shared" si="1"/>
        <v>8500</v>
      </c>
    </row>
    <row r="11" spans="2:8" ht="25" customHeight="1" x14ac:dyDescent="0.35">
      <c r="B11" s="50" t="s">
        <v>59</v>
      </c>
      <c r="C11" s="60">
        <v>10000</v>
      </c>
      <c r="D11" s="60">
        <v>10000</v>
      </c>
      <c r="E11" s="60">
        <v>10000</v>
      </c>
      <c r="F11" s="60">
        <v>10000</v>
      </c>
      <c r="G11" s="60">
        <f t="shared" si="0"/>
        <v>40000</v>
      </c>
      <c r="H11" s="60">
        <f t="shared" si="1"/>
        <v>10000</v>
      </c>
    </row>
    <row r="12" spans="2:8" ht="25" customHeight="1" x14ac:dyDescent="0.35">
      <c r="B12" s="50" t="s">
        <v>60</v>
      </c>
      <c r="C12" s="60">
        <v>21549</v>
      </c>
      <c r="D12" s="60">
        <v>26338</v>
      </c>
      <c r="E12" s="60">
        <v>19155</v>
      </c>
      <c r="F12" s="60">
        <v>28732</v>
      </c>
      <c r="G12" s="60">
        <f t="shared" si="0"/>
        <v>95774</v>
      </c>
      <c r="H12" s="60">
        <f t="shared" si="1"/>
        <v>23943.5</v>
      </c>
    </row>
    <row r="13" spans="2:8" ht="25" customHeight="1" x14ac:dyDescent="0.35">
      <c r="B13" s="50" t="s">
        <v>61</v>
      </c>
      <c r="C13" s="60">
        <f>C10+C11+C12</f>
        <v>39549</v>
      </c>
      <c r="D13" s="60">
        <f t="shared" ref="D13:F13" si="3">D10+D11+D12</f>
        <v>44338</v>
      </c>
      <c r="E13" s="60">
        <f t="shared" si="3"/>
        <v>38155</v>
      </c>
      <c r="F13" s="60">
        <f t="shared" si="3"/>
        <v>47732</v>
      </c>
      <c r="G13" s="61"/>
      <c r="H13" s="50"/>
    </row>
    <row r="14" spans="2:8" ht="25" customHeight="1" x14ac:dyDescent="0.35">
      <c r="B14" s="50"/>
      <c r="C14" s="50"/>
      <c r="D14" s="50"/>
      <c r="E14" s="50"/>
      <c r="F14" s="50"/>
      <c r="G14" s="61"/>
      <c r="H14" s="50"/>
    </row>
    <row r="15" spans="2:8" ht="25" customHeight="1" x14ac:dyDescent="0.35">
      <c r="B15" s="50" t="s">
        <v>62</v>
      </c>
      <c r="C15" s="60">
        <f>C8-C13</f>
        <v>14331</v>
      </c>
      <c r="D15" s="60">
        <f t="shared" ref="D15:F15" si="4">D8-D13</f>
        <v>21512</v>
      </c>
      <c r="E15" s="60">
        <f t="shared" si="4"/>
        <v>9725</v>
      </c>
      <c r="F15" s="60">
        <f t="shared" si="4"/>
        <v>24103</v>
      </c>
      <c r="G15" s="60">
        <f t="shared" si="0"/>
        <v>69671</v>
      </c>
      <c r="H15" s="60">
        <f t="shared" si="1"/>
        <v>17417.75</v>
      </c>
    </row>
    <row r="16" spans="2:8" ht="25" customHeight="1" x14ac:dyDescent="0.35">
      <c r="B16" s="50"/>
      <c r="C16" s="50"/>
      <c r="D16" s="50"/>
      <c r="E16" s="50"/>
      <c r="F16" s="50"/>
      <c r="G16" s="50"/>
      <c r="H16" s="50"/>
    </row>
    <row r="17" spans="2:8" ht="25" customHeight="1" x14ac:dyDescent="0.35">
      <c r="B17" s="50" t="s">
        <v>63</v>
      </c>
      <c r="C17" s="60">
        <v>40</v>
      </c>
      <c r="D17" s="50"/>
      <c r="E17" s="50"/>
      <c r="F17" s="50"/>
      <c r="G17" s="50"/>
      <c r="H17" s="50"/>
    </row>
    <row r="18" spans="2:8" ht="25" customHeight="1" x14ac:dyDescent="0.35">
      <c r="B18" s="50" t="s">
        <v>64</v>
      </c>
      <c r="C18" s="60">
        <v>25</v>
      </c>
      <c r="D18" s="50"/>
      <c r="E18" s="50"/>
      <c r="F18" s="50"/>
      <c r="G18" s="50"/>
      <c r="H18" s="50"/>
    </row>
    <row r="19" spans="2:8" ht="25" customHeight="1" x14ac:dyDescent="0.35">
      <c r="B19" s="50"/>
      <c r="C19" s="50"/>
      <c r="D19" s="50"/>
      <c r="E19" s="50"/>
      <c r="F19" s="50"/>
      <c r="G19" s="50"/>
      <c r="H19" s="50"/>
    </row>
    <row r="20" spans="2:8" ht="25" customHeight="1" x14ac:dyDescent="0.35">
      <c r="B20" s="50" t="s">
        <v>65</v>
      </c>
      <c r="C20" s="60">
        <f>MAX(C12:F12)</f>
        <v>28732</v>
      </c>
      <c r="D20" s="50"/>
      <c r="E20" s="50"/>
      <c r="F20" s="50"/>
      <c r="G20" s="50"/>
      <c r="H20" s="50"/>
    </row>
    <row r="21" spans="2:8" ht="25" customHeight="1" x14ac:dyDescent="0.35">
      <c r="B21" s="50" t="s">
        <v>66</v>
      </c>
      <c r="C21" s="60">
        <f>MIN(C15:F15)</f>
        <v>9725</v>
      </c>
      <c r="D21" s="50"/>
      <c r="E21" s="50"/>
      <c r="F21" s="50"/>
      <c r="G21" s="50"/>
      <c r="H21" s="50"/>
    </row>
  </sheetData>
  <mergeCells count="1">
    <mergeCell ref="B2:H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3EBE-9646-48E3-9DFE-09B1D6932491}">
  <dimension ref="C4:K12"/>
  <sheetViews>
    <sheetView tabSelected="1" workbookViewId="0">
      <selection activeCell="M4" sqref="M4"/>
    </sheetView>
  </sheetViews>
  <sheetFormatPr baseColWidth="10" defaultRowHeight="14.5" x14ac:dyDescent="0.35"/>
  <cols>
    <col min="3" max="3" width="9.453125" customWidth="1"/>
  </cols>
  <sheetData>
    <row r="4" spans="3:11" x14ac:dyDescent="0.35">
      <c r="C4" s="62" t="s">
        <v>78</v>
      </c>
      <c r="D4" s="62"/>
      <c r="E4" s="62"/>
      <c r="F4" s="62"/>
      <c r="G4" s="62"/>
      <c r="H4" s="62"/>
      <c r="I4" s="62"/>
      <c r="J4" s="62"/>
      <c r="K4" s="62"/>
    </row>
    <row r="5" spans="3:11" x14ac:dyDescent="0.35">
      <c r="C5" s="62"/>
      <c r="D5" s="62"/>
      <c r="E5" s="62"/>
      <c r="F5" s="62"/>
      <c r="G5" s="62"/>
      <c r="H5" s="62"/>
      <c r="I5" s="62"/>
      <c r="J5" s="62"/>
      <c r="K5" s="62"/>
    </row>
    <row r="6" spans="3:11" ht="15.5" x14ac:dyDescent="0.35">
      <c r="C6" s="64" t="s">
        <v>79</v>
      </c>
      <c r="D6" s="64" t="s">
        <v>67</v>
      </c>
      <c r="E6" s="64" t="s">
        <v>68</v>
      </c>
      <c r="F6" s="64" t="s">
        <v>69</v>
      </c>
      <c r="G6" s="64" t="s">
        <v>70</v>
      </c>
      <c r="H6" s="64" t="s">
        <v>71</v>
      </c>
      <c r="I6" s="64" t="s">
        <v>80</v>
      </c>
      <c r="J6" s="64" t="s">
        <v>72</v>
      </c>
      <c r="K6" s="64" t="s">
        <v>73</v>
      </c>
    </row>
    <row r="7" spans="3:11" ht="15.5" x14ac:dyDescent="0.35">
      <c r="C7" s="63">
        <v>1013</v>
      </c>
      <c r="D7" s="63" t="s">
        <v>74</v>
      </c>
      <c r="E7" s="66">
        <v>300</v>
      </c>
      <c r="F7" s="66">
        <v>75</v>
      </c>
      <c r="G7" s="66">
        <v>405</v>
      </c>
      <c r="H7" s="66">
        <f>SUM(E7:G7)</f>
        <v>780</v>
      </c>
      <c r="I7" s="66">
        <v>1000</v>
      </c>
      <c r="J7" s="66" t="str">
        <f>IF(H7&lt;=I7,"SI","NO")</f>
        <v>SI</v>
      </c>
      <c r="K7" s="66">
        <f>AVERAGE(E7:G7)</f>
        <v>260</v>
      </c>
    </row>
    <row r="8" spans="3:11" ht="15.5" x14ac:dyDescent="0.35">
      <c r="C8" s="63">
        <v>2121</v>
      </c>
      <c r="D8" s="63" t="s">
        <v>75</v>
      </c>
      <c r="E8" s="66">
        <v>562</v>
      </c>
      <c r="F8" s="66">
        <v>210</v>
      </c>
      <c r="G8" s="66"/>
      <c r="H8" s="66">
        <f t="shared" ref="H8:H10" si="0">SUM(E8:G8)</f>
        <v>772</v>
      </c>
      <c r="I8" s="66">
        <v>750</v>
      </c>
      <c r="J8" s="66" t="str">
        <f t="shared" ref="J8:J10" si="1">IF(H8&lt;=I8,"SI","NO")</f>
        <v>NO</v>
      </c>
      <c r="K8" s="66">
        <f t="shared" ref="K8:K10" si="2">AVERAGE(E8:G8)</f>
        <v>386</v>
      </c>
    </row>
    <row r="9" spans="3:11" ht="15.5" x14ac:dyDescent="0.35">
      <c r="C9" s="63">
        <v>2655</v>
      </c>
      <c r="D9" s="63" t="s">
        <v>76</v>
      </c>
      <c r="E9" s="66">
        <v>93</v>
      </c>
      <c r="F9" s="66">
        <v>0</v>
      </c>
      <c r="G9" s="66"/>
      <c r="H9" s="66">
        <f t="shared" si="0"/>
        <v>93</v>
      </c>
      <c r="I9" s="66">
        <v>40</v>
      </c>
      <c r="J9" s="66" t="str">
        <f t="shared" si="1"/>
        <v>NO</v>
      </c>
      <c r="K9" s="66">
        <f t="shared" si="2"/>
        <v>46.5</v>
      </c>
    </row>
    <row r="10" spans="3:11" ht="15.5" x14ac:dyDescent="0.35">
      <c r="C10" s="63">
        <v>1052</v>
      </c>
      <c r="D10" s="63" t="s">
        <v>77</v>
      </c>
      <c r="E10" s="66">
        <v>24</v>
      </c>
      <c r="F10" s="66">
        <v>15</v>
      </c>
      <c r="G10" s="66"/>
      <c r="H10" s="66">
        <f t="shared" si="0"/>
        <v>39</v>
      </c>
      <c r="I10" s="66">
        <v>220</v>
      </c>
      <c r="J10" s="66" t="str">
        <f t="shared" si="1"/>
        <v>SI</v>
      </c>
      <c r="K10" s="66">
        <f t="shared" si="2"/>
        <v>19.5</v>
      </c>
    </row>
    <row r="11" spans="3:11" ht="15.5" x14ac:dyDescent="0.35">
      <c r="C11" s="63" t="s">
        <v>71</v>
      </c>
      <c r="D11" s="63"/>
      <c r="E11" s="66">
        <f>SUM(E7:E10)</f>
        <v>979</v>
      </c>
      <c r="F11" s="66">
        <f t="shared" ref="F11:G11" si="3">SUM(F7:F10)</f>
        <v>300</v>
      </c>
      <c r="G11" s="66">
        <f t="shared" si="3"/>
        <v>405</v>
      </c>
      <c r="H11" s="66"/>
      <c r="I11" s="66"/>
      <c r="J11" s="66"/>
      <c r="K11" s="66"/>
    </row>
    <row r="12" spans="3:11" x14ac:dyDescent="0.35">
      <c r="E12" s="65"/>
      <c r="F12" s="65"/>
      <c r="G12" s="65"/>
      <c r="H12" s="65"/>
      <c r="I12" s="65"/>
      <c r="J12" s="65"/>
      <c r="K12" s="65"/>
    </row>
  </sheetData>
  <mergeCells count="1">
    <mergeCell ref="C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EITHAN</dc:creator>
  <cp:lastModifiedBy>EITHAN</cp:lastModifiedBy>
  <dcterms:created xsi:type="dcterms:W3CDTF">2023-09-04T22:46:48Z</dcterms:created>
  <dcterms:modified xsi:type="dcterms:W3CDTF">2023-09-09T23:53:20Z</dcterms:modified>
</cp:coreProperties>
</file>